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lusewicz\Downloads\"/>
    </mc:Choice>
  </mc:AlternateContent>
  <xr:revisionPtr revIDLastSave="0" documentId="13_ncr:1_{E98F9333-28BD-4473-A8F0-7F2E4463C654}" xr6:coauthVersionLast="47" xr6:coauthVersionMax="47" xr10:uidLastSave="{00000000-0000-0000-0000-000000000000}"/>
  <bookViews>
    <workbookView xWindow="-120" yWindow="-120" windowWidth="29040" windowHeight="15840" tabRatio="762" xr2:uid="{00000000-000D-0000-FFFF-FFFF00000000}"/>
  </bookViews>
  <sheets>
    <sheet name="I.Rozliczenie transzy" sheetId="2" r:id="rId1"/>
    <sheet name="II. Rozliczeni Finansowe " sheetId="5" r:id="rId2"/>
    <sheet name="III. Otrzymane środki " sheetId="7" r:id="rId3"/>
  </sheets>
  <definedNames>
    <definedName name="_xlnm._FilterDatabase" localSheetId="0" hidden="1">'I.Rozliczenie transzy'!$A$14:$O$118</definedName>
    <definedName name="_xlnm.Print_Area" localSheetId="0">'I.Rozliczenie transzy'!$A$1:$Q$135</definedName>
    <definedName name="_xlnm.Print_Area" localSheetId="1">'II. Rozliczeni Finansowe '!$A$1:$Q$47</definedName>
    <definedName name="_xlnm.Print_Area" localSheetId="2">'III. Otrzymane środki '!$A$1:$E$37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5" l="1"/>
  <c r="H29" i="5" s="1"/>
  <c r="D29" i="5"/>
  <c r="E29" i="5" s="1"/>
  <c r="P16" i="2"/>
  <c r="C36" i="5" l="1"/>
  <c r="T118" i="2"/>
  <c r="P37" i="2"/>
  <c r="Q37" i="2" s="1"/>
  <c r="P39" i="2"/>
  <c r="Q39" i="2" s="1"/>
  <c r="P41" i="2"/>
  <c r="Q41" i="2" s="1"/>
  <c r="P44" i="2"/>
  <c r="Q44" i="2" s="1"/>
  <c r="P45" i="2"/>
  <c r="Q45" i="2" s="1"/>
  <c r="P46" i="2"/>
  <c r="Q46" i="2" s="1"/>
  <c r="P47" i="2"/>
  <c r="Q47" i="2" s="1"/>
  <c r="P48" i="2"/>
  <c r="Q48" i="2" s="1"/>
  <c r="P49" i="2"/>
  <c r="Q49" i="2" s="1"/>
  <c r="P50" i="2"/>
  <c r="Q50" i="2" s="1"/>
  <c r="P51" i="2"/>
  <c r="Q51" i="2" s="1"/>
  <c r="P52" i="2"/>
  <c r="Q52" i="2" s="1"/>
  <c r="P53" i="2"/>
  <c r="Q53" i="2" s="1"/>
  <c r="P54" i="2"/>
  <c r="Q54" i="2" s="1"/>
  <c r="P55" i="2"/>
  <c r="Q55" i="2" s="1"/>
  <c r="P56" i="2"/>
  <c r="Q56" i="2" s="1"/>
  <c r="P57" i="2"/>
  <c r="Q57" i="2" s="1"/>
  <c r="P58" i="2"/>
  <c r="P59" i="2"/>
  <c r="Q59" i="2" s="1"/>
  <c r="P60" i="2"/>
  <c r="Q60" i="2" s="1"/>
  <c r="P61" i="2"/>
  <c r="Q61" i="2" s="1"/>
  <c r="P62" i="2"/>
  <c r="Q62" i="2" s="1"/>
  <c r="P63" i="2"/>
  <c r="Q63" i="2" s="1"/>
  <c r="P64" i="2"/>
  <c r="Q64" i="2" s="1"/>
  <c r="P65" i="2"/>
  <c r="Q65" i="2" s="1"/>
  <c r="P66" i="2"/>
  <c r="Q66" i="2" s="1"/>
  <c r="P67" i="2"/>
  <c r="Q67" i="2"/>
  <c r="P68" i="2"/>
  <c r="Q68" i="2" s="1"/>
  <c r="P69" i="2"/>
  <c r="Q69" i="2" s="1"/>
  <c r="P70" i="2"/>
  <c r="Q70" i="2"/>
  <c r="P71" i="2"/>
  <c r="Q71" i="2" s="1"/>
  <c r="P72" i="2"/>
  <c r="Q72" i="2" s="1"/>
  <c r="P73" i="2"/>
  <c r="Q73" i="2" s="1"/>
  <c r="P74" i="2"/>
  <c r="Q74" i="2" s="1"/>
  <c r="P75" i="2"/>
  <c r="Q75" i="2" s="1"/>
  <c r="P76" i="2"/>
  <c r="P77" i="2"/>
  <c r="Q77" i="2" s="1"/>
  <c r="P78" i="2"/>
  <c r="Q78" i="2" s="1"/>
  <c r="P79" i="2"/>
  <c r="P80" i="2"/>
  <c r="Q80" i="2" s="1"/>
  <c r="P81" i="2"/>
  <c r="Q81" i="2" s="1"/>
  <c r="P82" i="2"/>
  <c r="Q82" i="2" s="1"/>
  <c r="P83" i="2"/>
  <c r="Q83" i="2" s="1"/>
  <c r="P84" i="2"/>
  <c r="Q84" i="2" s="1"/>
  <c r="P85" i="2"/>
  <c r="Q85" i="2" s="1"/>
  <c r="P86" i="2"/>
  <c r="Q86" i="2" s="1"/>
  <c r="P87" i="2"/>
  <c r="Q87" i="2" s="1"/>
  <c r="P88" i="2"/>
  <c r="Q88" i="2" s="1"/>
  <c r="P89" i="2"/>
  <c r="Q89" i="2" s="1"/>
  <c r="P90" i="2"/>
  <c r="Q90" i="2" s="1"/>
  <c r="P91" i="2"/>
  <c r="Q91" i="2" s="1"/>
  <c r="P92" i="2"/>
  <c r="Q92" i="2" s="1"/>
  <c r="P93" i="2"/>
  <c r="Q93" i="2" s="1"/>
  <c r="P94" i="2"/>
  <c r="Q94" i="2" s="1"/>
  <c r="P95" i="2"/>
  <c r="Q95" i="2" s="1"/>
  <c r="P96" i="2"/>
  <c r="Q96" i="2" s="1"/>
  <c r="P97" i="2"/>
  <c r="Q97" i="2" s="1"/>
  <c r="P98" i="2"/>
  <c r="Q98" i="2" s="1"/>
  <c r="P99" i="2"/>
  <c r="Q99" i="2" s="1"/>
  <c r="P100" i="2"/>
  <c r="Q100" i="2" s="1"/>
  <c r="P101" i="2"/>
  <c r="Q101" i="2" s="1"/>
  <c r="P102" i="2"/>
  <c r="Q102" i="2" s="1"/>
  <c r="P103" i="2"/>
  <c r="Q103" i="2"/>
  <c r="P104" i="2"/>
  <c r="Q104" i="2" s="1"/>
  <c r="P105" i="2"/>
  <c r="Q105" i="2" s="1"/>
  <c r="P106" i="2"/>
  <c r="Q106" i="2"/>
  <c r="P107" i="2"/>
  <c r="Q107" i="2" s="1"/>
  <c r="P115" i="2"/>
  <c r="Q115" i="2" s="1"/>
  <c r="P116" i="2"/>
  <c r="Q116" i="2" s="1"/>
  <c r="F13" i="5"/>
  <c r="O43" i="2"/>
  <c r="P43" i="2" s="1"/>
  <c r="Q43" i="2" s="1"/>
  <c r="O42" i="2"/>
  <c r="P42" i="2" s="1"/>
  <c r="Q42" i="2" s="1"/>
  <c r="O41" i="2"/>
  <c r="O40" i="2"/>
  <c r="P40" i="2" s="1"/>
  <c r="Q40" i="2" s="1"/>
  <c r="O39" i="2"/>
  <c r="O38" i="2"/>
  <c r="P38" i="2" s="1"/>
  <c r="Q38" i="2" s="1"/>
  <c r="O37" i="2"/>
  <c r="I30" i="5"/>
  <c r="I31" i="5"/>
  <c r="I32" i="5"/>
  <c r="I33" i="5"/>
  <c r="I34" i="5"/>
  <c r="I35" i="5"/>
  <c r="I29" i="5"/>
  <c r="F36" i="5"/>
  <c r="G37" i="5" s="1"/>
  <c r="F19" i="5"/>
  <c r="C27" i="7"/>
  <c r="H41" i="5"/>
  <c r="G22" i="5"/>
  <c r="I14" i="5"/>
  <c r="M14" i="5" s="1"/>
  <c r="I15" i="5"/>
  <c r="M15" i="5" s="1"/>
  <c r="I16" i="5"/>
  <c r="M16" i="5" s="1"/>
  <c r="I17" i="5"/>
  <c r="M17" i="5" s="1"/>
  <c r="I18" i="5"/>
  <c r="M18" i="5" s="1"/>
  <c r="I19" i="5"/>
  <c r="M19" i="5" s="1"/>
  <c r="I13" i="5"/>
  <c r="M13" i="5" s="1"/>
  <c r="F14" i="5"/>
  <c r="F15" i="5"/>
  <c r="F16" i="5"/>
  <c r="F17" i="5"/>
  <c r="F18" i="5"/>
  <c r="T41" i="2" l="1"/>
  <c r="Q79" i="2"/>
  <c r="Q58" i="2"/>
  <c r="Q76" i="2"/>
  <c r="T42" i="2"/>
  <c r="T38" i="2"/>
  <c r="T43" i="2"/>
  <c r="T37" i="2"/>
  <c r="T40" i="2"/>
  <c r="T39" i="2"/>
  <c r="H37" i="5"/>
  <c r="I36" i="5"/>
  <c r="C5" i="7"/>
  <c r="C4" i="7"/>
  <c r="C3" i="7"/>
  <c r="C5" i="5"/>
  <c r="C4" i="5"/>
  <c r="C3" i="5"/>
  <c r="O17" i="2"/>
  <c r="S17" i="2" s="1"/>
  <c r="B21" i="7"/>
  <c r="B20" i="7"/>
  <c r="B19" i="7"/>
  <c r="B18" i="7"/>
  <c r="B17" i="7"/>
  <c r="P17" i="2" l="1"/>
  <c r="Q17" i="2" s="1"/>
  <c r="C22" i="7"/>
  <c r="O18" i="2"/>
  <c r="S18" i="2" s="1"/>
  <c r="O19" i="2"/>
  <c r="P19" i="2" s="1"/>
  <c r="Q19" i="2" s="1"/>
  <c r="O16" i="2"/>
  <c r="S16" i="2" s="1"/>
  <c r="O20" i="2"/>
  <c r="P20" i="2" s="1"/>
  <c r="Q20" i="2" s="1"/>
  <c r="O21" i="2"/>
  <c r="P21" i="2" s="1"/>
  <c r="Q21" i="2" s="1"/>
  <c r="O22" i="2"/>
  <c r="O23" i="2"/>
  <c r="P23" i="2" s="1"/>
  <c r="Q23" i="2" s="1"/>
  <c r="O24" i="2"/>
  <c r="P24" i="2" s="1"/>
  <c r="Q24" i="2" s="1"/>
  <c r="O25" i="2"/>
  <c r="P25" i="2" s="1"/>
  <c r="Q25" i="2" s="1"/>
  <c r="O26" i="2"/>
  <c r="P26" i="2" s="1"/>
  <c r="Q26" i="2" s="1"/>
  <c r="O27" i="2"/>
  <c r="P27" i="2" s="1"/>
  <c r="Q27" i="2" s="1"/>
  <c r="O28" i="2"/>
  <c r="P28" i="2" s="1"/>
  <c r="Q28" i="2" s="1"/>
  <c r="O29" i="2"/>
  <c r="P29" i="2" s="1"/>
  <c r="Q29" i="2" s="1"/>
  <c r="O30" i="2"/>
  <c r="S22" i="2" l="1"/>
  <c r="P22" i="2"/>
  <c r="Q22" i="2" s="1"/>
  <c r="P18" i="2"/>
  <c r="Q18" i="2" s="1"/>
  <c r="T17" i="2"/>
  <c r="B14" i="7"/>
  <c r="S28" i="2"/>
  <c r="T28" i="2"/>
  <c r="S27" i="2"/>
  <c r="T27" i="2"/>
  <c r="S21" i="2"/>
  <c r="T21" i="2"/>
  <c r="S26" i="2"/>
  <c r="T26" i="2"/>
  <c r="S20" i="2"/>
  <c r="T20" i="2"/>
  <c r="S25" i="2"/>
  <c r="T25" i="2"/>
  <c r="S24" i="2"/>
  <c r="T24" i="2"/>
  <c r="S19" i="2"/>
  <c r="T19" i="2"/>
  <c r="S29" i="2"/>
  <c r="T29" i="2"/>
  <c r="S23" i="2"/>
  <c r="T23" i="2"/>
  <c r="S30" i="2"/>
  <c r="P30" i="2"/>
  <c r="B16" i="7"/>
  <c r="D20" i="5"/>
  <c r="F20" i="5"/>
  <c r="B9" i="7" s="1"/>
  <c r="D9" i="7" s="1"/>
  <c r="C20" i="5"/>
  <c r="T22" i="2" l="1"/>
  <c r="T18" i="2"/>
  <c r="Q30" i="2"/>
  <c r="T30" i="2" s="1"/>
  <c r="D37" i="5"/>
  <c r="I37" i="5"/>
  <c r="E21" i="5"/>
  <c r="E20" i="5"/>
  <c r="E37" i="5" l="1"/>
  <c r="R50" i="2" l="1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P108" i="2" s="1"/>
  <c r="Q108" i="2" s="1"/>
  <c r="O109" i="2"/>
  <c r="P109" i="2" s="1"/>
  <c r="Q109" i="2" s="1"/>
  <c r="O110" i="2"/>
  <c r="P110" i="2" s="1"/>
  <c r="Q110" i="2" s="1"/>
  <c r="O111" i="2"/>
  <c r="P111" i="2" s="1"/>
  <c r="Q111" i="2" s="1"/>
  <c r="O112" i="2"/>
  <c r="P112" i="2" s="1"/>
  <c r="Q112" i="2" s="1"/>
  <c r="O113" i="2"/>
  <c r="P113" i="2" s="1"/>
  <c r="Q113" i="2" s="1"/>
  <c r="O114" i="2"/>
  <c r="P114" i="2" s="1"/>
  <c r="Q114" i="2" s="1"/>
  <c r="O115" i="2"/>
  <c r="O116" i="2"/>
  <c r="N117" i="2"/>
  <c r="M117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16" i="2"/>
  <c r="S115" i="2" l="1"/>
  <c r="T115" i="2"/>
  <c r="S75" i="2"/>
  <c r="T75" i="2"/>
  <c r="S112" i="2"/>
  <c r="T112" i="2"/>
  <c r="S88" i="2"/>
  <c r="T88" i="2"/>
  <c r="S64" i="2"/>
  <c r="T64" i="2"/>
  <c r="S56" i="2"/>
  <c r="T56" i="2"/>
  <c r="S107" i="2"/>
  <c r="T107" i="2"/>
  <c r="S67" i="2"/>
  <c r="T67" i="2"/>
  <c r="S106" i="2"/>
  <c r="T106" i="2"/>
  <c r="S74" i="2"/>
  <c r="T74" i="2"/>
  <c r="S111" i="2"/>
  <c r="T111" i="2"/>
  <c r="S87" i="2"/>
  <c r="T87" i="2"/>
  <c r="S63" i="2"/>
  <c r="T63" i="2"/>
  <c r="S110" i="2"/>
  <c r="T110" i="2"/>
  <c r="S102" i="2"/>
  <c r="T102" i="2"/>
  <c r="S86" i="2"/>
  <c r="T86" i="2"/>
  <c r="S78" i="2"/>
  <c r="T78" i="2"/>
  <c r="S70" i="2"/>
  <c r="T70" i="2"/>
  <c r="S62" i="2"/>
  <c r="T62" i="2"/>
  <c r="S54" i="2"/>
  <c r="T54" i="2"/>
  <c r="S99" i="2"/>
  <c r="T99" i="2"/>
  <c r="S83" i="2"/>
  <c r="T83" i="2"/>
  <c r="S59" i="2"/>
  <c r="T59" i="2"/>
  <c r="S114" i="2"/>
  <c r="T114" i="2"/>
  <c r="S90" i="2"/>
  <c r="T90" i="2"/>
  <c r="S66" i="2"/>
  <c r="T66" i="2"/>
  <c r="S113" i="2"/>
  <c r="T113" i="2"/>
  <c r="S97" i="2"/>
  <c r="T97" i="2"/>
  <c r="S81" i="2"/>
  <c r="T81" i="2"/>
  <c r="S65" i="2"/>
  <c r="T65" i="2"/>
  <c r="S96" i="2"/>
  <c r="T96" i="2"/>
  <c r="S72" i="2"/>
  <c r="T72" i="2"/>
  <c r="S95" i="2"/>
  <c r="T95" i="2"/>
  <c r="S71" i="2"/>
  <c r="T71" i="2"/>
  <c r="S94" i="2"/>
  <c r="T94" i="2"/>
  <c r="S109" i="2"/>
  <c r="T109" i="2"/>
  <c r="S101" i="2"/>
  <c r="T101" i="2"/>
  <c r="S93" i="2"/>
  <c r="T93" i="2"/>
  <c r="S85" i="2"/>
  <c r="T85" i="2"/>
  <c r="S77" i="2"/>
  <c r="T77" i="2"/>
  <c r="S69" i="2"/>
  <c r="T69" i="2"/>
  <c r="S61" i="2"/>
  <c r="T61" i="2"/>
  <c r="S53" i="2"/>
  <c r="T53" i="2"/>
  <c r="S91" i="2"/>
  <c r="T91" i="2"/>
  <c r="S98" i="2"/>
  <c r="T98" i="2"/>
  <c r="S82" i="2"/>
  <c r="T82" i="2"/>
  <c r="S58" i="2"/>
  <c r="T58" i="2"/>
  <c r="S105" i="2"/>
  <c r="T105" i="2"/>
  <c r="S89" i="2"/>
  <c r="T89" i="2"/>
  <c r="S73" i="2"/>
  <c r="T73" i="2"/>
  <c r="S57" i="2"/>
  <c r="T57" i="2"/>
  <c r="S104" i="2"/>
  <c r="T104" i="2"/>
  <c r="S80" i="2"/>
  <c r="T80" i="2"/>
  <c r="S103" i="2"/>
  <c r="T103" i="2"/>
  <c r="S79" i="2"/>
  <c r="T79" i="2"/>
  <c r="S55" i="2"/>
  <c r="T55" i="2"/>
  <c r="S116" i="2"/>
  <c r="T116" i="2"/>
  <c r="S108" i="2"/>
  <c r="T108" i="2"/>
  <c r="S100" i="2"/>
  <c r="T100" i="2"/>
  <c r="S92" i="2"/>
  <c r="T92" i="2"/>
  <c r="S84" i="2"/>
  <c r="T84" i="2"/>
  <c r="S76" i="2"/>
  <c r="T76" i="2"/>
  <c r="S68" i="2"/>
  <c r="T68" i="2"/>
  <c r="S60" i="2"/>
  <c r="T60" i="2"/>
  <c r="S52" i="2"/>
  <c r="T52" i="2"/>
  <c r="S51" i="2"/>
  <c r="T51" i="2"/>
  <c r="S50" i="2"/>
  <c r="T50" i="2"/>
  <c r="M29" i="5"/>
  <c r="J29" i="5"/>
  <c r="D39" i="5"/>
  <c r="G13" i="5"/>
  <c r="E39" i="5"/>
  <c r="H13" i="5"/>
  <c r="H19" i="5"/>
  <c r="G14" i="5"/>
  <c r="G15" i="5"/>
  <c r="H16" i="5"/>
  <c r="G17" i="5"/>
  <c r="G16" i="5"/>
  <c r="G19" i="5"/>
  <c r="H17" i="5"/>
  <c r="G18" i="5"/>
  <c r="H18" i="5"/>
  <c r="H15" i="5"/>
  <c r="H14" i="5"/>
  <c r="K19" i="5" l="1"/>
  <c r="L19" i="5" s="1"/>
  <c r="N19" i="5" s="1"/>
  <c r="P29" i="5"/>
  <c r="I39" i="5"/>
  <c r="K17" i="5"/>
  <c r="L17" i="5" s="1"/>
  <c r="N17" i="5" s="1"/>
  <c r="K16" i="5"/>
  <c r="L16" i="5" s="1"/>
  <c r="N16" i="5" s="1"/>
  <c r="K13" i="5"/>
  <c r="L13" i="5" s="1"/>
  <c r="N13" i="5" s="1"/>
  <c r="K14" i="5"/>
  <c r="L14" i="5" s="1"/>
  <c r="N14" i="5" s="1"/>
  <c r="J14" i="5"/>
  <c r="J18" i="5"/>
  <c r="K18" i="5"/>
  <c r="L18" i="5" s="1"/>
  <c r="N18" i="5" s="1"/>
  <c r="J16" i="5"/>
  <c r="J17" i="5"/>
  <c r="K15" i="5"/>
  <c r="L15" i="5" s="1"/>
  <c r="N15" i="5" s="1"/>
  <c r="J19" i="5"/>
  <c r="J15" i="5"/>
  <c r="J13" i="5"/>
  <c r="G20" i="5"/>
  <c r="H20" i="5"/>
  <c r="I20" i="5"/>
  <c r="I22" i="5" s="1"/>
  <c r="Q29" i="5" l="1"/>
  <c r="M20" i="5"/>
  <c r="L20" i="5"/>
  <c r="K20" i="5"/>
  <c r="K22" i="5" s="1"/>
  <c r="J20" i="5"/>
  <c r="J21" i="5" s="1"/>
  <c r="N20" i="5" l="1"/>
  <c r="O31" i="2" l="1"/>
  <c r="J30" i="5" s="1"/>
  <c r="O32" i="2"/>
  <c r="O33" i="2"/>
  <c r="O34" i="2"/>
  <c r="O35" i="2"/>
  <c r="O36" i="2"/>
  <c r="S37" i="2"/>
  <c r="S38" i="2"/>
  <c r="S39" i="2"/>
  <c r="S40" i="2"/>
  <c r="S41" i="2"/>
  <c r="S42" i="2"/>
  <c r="S43" i="2"/>
  <c r="O44" i="2"/>
  <c r="O45" i="2"/>
  <c r="O46" i="2"/>
  <c r="O47" i="2"/>
  <c r="O48" i="2"/>
  <c r="O49" i="2"/>
  <c r="P35" i="2" l="1"/>
  <c r="Q35" i="2" s="1"/>
  <c r="T35" i="2" s="1"/>
  <c r="J34" i="5"/>
  <c r="P34" i="2"/>
  <c r="Q34" i="2" s="1"/>
  <c r="T34" i="2" s="1"/>
  <c r="J33" i="5"/>
  <c r="P33" i="2"/>
  <c r="Q33" i="2" s="1"/>
  <c r="T33" i="2" s="1"/>
  <c r="J32" i="5"/>
  <c r="P32" i="2"/>
  <c r="J31" i="5"/>
  <c r="P36" i="2"/>
  <c r="Q36" i="2" s="1"/>
  <c r="J35" i="5"/>
  <c r="S44" i="2"/>
  <c r="T44" i="2"/>
  <c r="S47" i="2"/>
  <c r="T47" i="2"/>
  <c r="S49" i="2"/>
  <c r="T49" i="2"/>
  <c r="S48" i="2"/>
  <c r="T48" i="2"/>
  <c r="S46" i="2"/>
  <c r="T46" i="2"/>
  <c r="S45" i="2"/>
  <c r="T45" i="2"/>
  <c r="M30" i="5"/>
  <c r="P31" i="2"/>
  <c r="S34" i="2"/>
  <c r="M33" i="5"/>
  <c r="S32" i="2"/>
  <c r="M31" i="5"/>
  <c r="S36" i="2"/>
  <c r="M35" i="5"/>
  <c r="S33" i="2"/>
  <c r="M32" i="5"/>
  <c r="S35" i="2"/>
  <c r="M34" i="5"/>
  <c r="S31" i="2"/>
  <c r="B15" i="7"/>
  <c r="B22" i="7" s="1"/>
  <c r="C24" i="7" s="1"/>
  <c r="O117" i="2"/>
  <c r="P119" i="2" s="1"/>
  <c r="Q16" i="2" l="1"/>
  <c r="T16" i="2" s="1"/>
  <c r="Q32" i="2"/>
  <c r="T32" i="2" s="1"/>
  <c r="T36" i="2"/>
  <c r="J36" i="5"/>
  <c r="Q119" i="2"/>
  <c r="P30" i="5"/>
  <c r="Q30" i="5" s="1"/>
  <c r="Q31" i="2"/>
  <c r="P31" i="5"/>
  <c r="Q31" i="5" s="1"/>
  <c r="P35" i="5"/>
  <c r="Q35" i="5" s="1"/>
  <c r="P33" i="5"/>
  <c r="Q33" i="5" s="1"/>
  <c r="P32" i="5"/>
  <c r="Q32" i="5" s="1"/>
  <c r="P34" i="5"/>
  <c r="Q34" i="5" s="1"/>
  <c r="M36" i="5"/>
  <c r="U118" i="2"/>
  <c r="J22" i="5"/>
  <c r="B23" i="7"/>
  <c r="K37" i="5" l="1"/>
  <c r="L37" i="5" s="1"/>
  <c r="K29" i="5"/>
  <c r="L29" i="5" s="1"/>
  <c r="N37" i="5"/>
  <c r="N29" i="5"/>
  <c r="O29" i="5" s="1"/>
  <c r="P117" i="2"/>
  <c r="Q117" i="2"/>
  <c r="Q120" i="2" s="1"/>
  <c r="T31" i="2"/>
  <c r="P36" i="5"/>
  <c r="N38" i="5" l="1"/>
  <c r="L38" i="5"/>
  <c r="K38" i="5"/>
  <c r="P120" i="2"/>
  <c r="K40" i="5"/>
  <c r="T117" i="2"/>
  <c r="P37" i="5"/>
  <c r="U117" i="2"/>
  <c r="O37" i="5"/>
  <c r="O38" i="5" s="1"/>
  <c r="L40" i="5" l="1"/>
  <c r="G39" i="5"/>
  <c r="Q36" i="5"/>
  <c r="H39" i="5"/>
  <c r="I38" i="5" l="1"/>
</calcChain>
</file>

<file path=xl/sharedStrings.xml><?xml version="1.0" encoding="utf-8"?>
<sst xmlns="http://schemas.openxmlformats.org/spreadsheetml/2006/main" count="183" uniqueCount="118">
  <si>
    <t>Data :</t>
  </si>
  <si>
    <t>Imię i nazwisko osoby sporządzającej dokument:</t>
  </si>
  <si>
    <t>Telefon:</t>
  </si>
  <si>
    <t>KPO</t>
  </si>
  <si>
    <t>FERS</t>
  </si>
  <si>
    <t>RAZEM</t>
  </si>
  <si>
    <t>Lp.</t>
  </si>
  <si>
    <t>Wartość 
(netto)</t>
  </si>
  <si>
    <t>Wartość 
(brutto)</t>
  </si>
  <si>
    <t>…</t>
  </si>
  <si>
    <t>Wartość 
VAT</t>
  </si>
  <si>
    <t>Wydatki inne :</t>
  </si>
  <si>
    <t>Krajowy Plan Odbudowy i Zwiększenia Odporności (KPO)</t>
  </si>
  <si>
    <t>Kwota VAT
(w zł)</t>
  </si>
  <si>
    <t>Program Fundusze Europejskie dla Rozwoju Społecznego 2021–2027 (FERS)</t>
  </si>
  <si>
    <t>RODZAJ WYDATKU</t>
  </si>
  <si>
    <t>1.</t>
  </si>
  <si>
    <t>2.</t>
  </si>
  <si>
    <t>3.</t>
  </si>
  <si>
    <t xml:space="preserve">Adaptacja zgodna z zasadami uniwersalnego projektowania </t>
  </si>
  <si>
    <t>4.</t>
  </si>
  <si>
    <t>5.</t>
  </si>
  <si>
    <t>6.</t>
  </si>
  <si>
    <t>7.</t>
  </si>
  <si>
    <t xml:space="preserve">Promocja oraz informacja o realizacji zadania </t>
  </si>
  <si>
    <t>OGÓŁEM:</t>
  </si>
  <si>
    <t xml:space="preserve">Koszt jednostkowy </t>
  </si>
  <si>
    <t>Średnia wysokość podatku VAT</t>
  </si>
  <si>
    <r>
      <t xml:space="preserve">Koszt jednostkowy </t>
    </r>
    <r>
      <rPr>
        <b/>
        <i/>
        <sz val="10"/>
        <rFont val="Calibri"/>
        <family val="2"/>
        <charset val="238"/>
        <scheme val="minor"/>
      </rPr>
      <t>(max kwota 12.410,00 zł)</t>
    </r>
  </si>
  <si>
    <t xml:space="preserve">*/ należy wybrać z listy  </t>
  </si>
  <si>
    <t>**/ należy podać nazwę wydatku</t>
  </si>
  <si>
    <t>Nazwa i  Adres Podmiotu</t>
  </si>
  <si>
    <r>
      <t>Źródło finasowania</t>
    </r>
    <r>
      <rPr>
        <b/>
        <sz val="14"/>
        <color rgb="FFFF0000"/>
        <rFont val="Calibri"/>
        <family val="2"/>
        <charset val="238"/>
        <scheme val="minor"/>
      </rPr>
      <t xml:space="preserve">*
</t>
    </r>
    <r>
      <rPr>
        <sz val="11"/>
        <color theme="1"/>
        <rFont val="Calibri"/>
        <family val="2"/>
        <charset val="238"/>
        <scheme val="minor"/>
      </rPr>
      <t>(KPO/FERS)</t>
    </r>
  </si>
  <si>
    <t>Imię i  Nazwisko oraz pełniona funkcja osoby uprawnionej</t>
  </si>
  <si>
    <r>
      <t xml:space="preserve">1. </t>
    </r>
    <r>
      <rPr>
        <i/>
        <sz val="10"/>
        <rFont val="Calibri"/>
        <family val="2"/>
        <charset val="238"/>
        <scheme val="minor"/>
      </rPr>
      <t xml:space="preserve">Adaptacja zgodna z zasadami uniwersalnego projektowania </t>
    </r>
  </si>
  <si>
    <r>
      <t xml:space="preserve">4. </t>
    </r>
    <r>
      <rPr>
        <i/>
        <sz val="10"/>
        <rFont val="Calibri"/>
        <family val="2"/>
        <charset val="238"/>
        <scheme val="minor"/>
      </rPr>
      <t>Wyposażenie i montaż placu zabaw</t>
    </r>
  </si>
  <si>
    <r>
      <t xml:space="preserve">5. </t>
    </r>
    <r>
      <rPr>
        <i/>
        <sz val="10"/>
        <rFont val="Calibri"/>
        <family val="2"/>
        <charset val="238"/>
        <scheme val="minor"/>
      </rPr>
      <t xml:space="preserve">Dostosowanie otoczenie instytucji </t>
    </r>
  </si>
  <si>
    <r>
      <t xml:space="preserve">6. </t>
    </r>
    <r>
      <rPr>
        <i/>
        <sz val="10"/>
        <rFont val="Calibri"/>
        <family val="2"/>
        <charset val="238"/>
        <scheme val="minor"/>
      </rPr>
      <t xml:space="preserve">Promocja oraz informacja o realizacji zadania </t>
    </r>
  </si>
  <si>
    <r>
      <t xml:space="preserve">7. </t>
    </r>
    <r>
      <rPr>
        <i/>
        <sz val="10"/>
        <rFont val="Calibri"/>
        <family val="2"/>
        <charset val="238"/>
        <scheme val="minor"/>
      </rPr>
      <t>Inne** /</t>
    </r>
  </si>
  <si>
    <r>
      <t xml:space="preserve">3. </t>
    </r>
    <r>
      <rPr>
        <i/>
        <sz val="10"/>
        <rFont val="Calibri"/>
        <family val="2"/>
        <charset val="238"/>
        <scheme val="minor"/>
      </rPr>
      <t>Zakup - stanowiący wyposażenie instytycji opieki np. zabawek, pomocy do prowadzenia zajęć opiekuńczo-wychowawczych i edukacyjnych</t>
    </r>
  </si>
  <si>
    <r>
      <t xml:space="preserve">2. </t>
    </r>
    <r>
      <rPr>
        <i/>
        <sz val="10"/>
        <rFont val="Calibri"/>
        <family val="2"/>
        <charset val="238"/>
        <scheme val="minor"/>
      </rPr>
      <t xml:space="preserve">Zakup i montaż wyposażenia np. meble, wyposażenie kuchni </t>
    </r>
  </si>
  <si>
    <r>
      <t>Zakup i montaż wyposażenia</t>
    </r>
    <r>
      <rPr>
        <i/>
        <sz val="10"/>
        <rFont val="Calibri"/>
        <family val="2"/>
        <charset val="238"/>
        <scheme val="minor"/>
      </rPr>
      <t xml:space="preserve"> 
np. meble</t>
    </r>
  </si>
  <si>
    <t>Wyposażenie i montaż placu zabaw</t>
  </si>
  <si>
    <t xml:space="preserve">Dostosowanie otoczenie instytucji </t>
  </si>
  <si>
    <t>Inne** /</t>
  </si>
  <si>
    <t xml:space="preserve"> Adaptacja zgodna z zasadami uniwersalnego projektowania </t>
  </si>
  <si>
    <r>
      <t>Zakup i montaż wyposażenia</t>
    </r>
    <r>
      <rPr>
        <b/>
        <i/>
        <sz val="10"/>
        <rFont val="Calibri"/>
        <family val="2"/>
        <charset val="238"/>
        <scheme val="minor"/>
      </rPr>
      <t xml:space="preserve"> 
np. meble</t>
    </r>
  </si>
  <si>
    <t>majątkowy</t>
  </si>
  <si>
    <t>bieżący</t>
  </si>
  <si>
    <r>
      <t xml:space="preserve">Koszt jednostkowy </t>
    </r>
    <r>
      <rPr>
        <b/>
        <i/>
        <sz val="10"/>
        <rFont val="Calibri"/>
        <family val="2"/>
        <charset val="238"/>
        <scheme val="minor"/>
      </rPr>
      <t>(max. kwota  12.410 zł)</t>
    </r>
  </si>
  <si>
    <r>
      <t xml:space="preserve">NALEŻY WYPEŁNIĆ </t>
    </r>
    <r>
      <rPr>
        <b/>
        <sz val="16"/>
        <color theme="9" tint="-0.249977111117893"/>
        <rFont val="Calibri"/>
        <family val="2"/>
        <charset val="238"/>
        <scheme val="minor"/>
      </rPr>
      <t>ZIELONE</t>
    </r>
    <r>
      <rPr>
        <b/>
        <sz val="16"/>
        <color rgb="FFFF0000"/>
        <rFont val="Calibri"/>
        <family val="2"/>
        <charset val="238"/>
        <scheme val="minor"/>
      </rPr>
      <t xml:space="preserve"> POLA</t>
    </r>
  </si>
  <si>
    <r>
      <t>Zakup - stanowiący wyposażenie instytycji opieki np</t>
    </r>
    <r>
      <rPr>
        <i/>
        <sz val="10"/>
        <rFont val="Calibri"/>
        <family val="2"/>
        <charset val="238"/>
        <scheme val="minor"/>
      </rPr>
      <t>. zabawek, pomocy do prowadzenia zajęć opiekuńczo-wychowawczych i edukacyjnych</t>
    </r>
  </si>
  <si>
    <t>Lista wyborów</t>
  </si>
  <si>
    <r>
      <t xml:space="preserve">Legenda Kalkulacji Kosztów 
</t>
    </r>
    <r>
      <rPr>
        <i/>
        <sz val="14"/>
        <color theme="1"/>
        <rFont val="Calibri"/>
        <family val="2"/>
        <charset val="238"/>
        <scheme val="minor"/>
      </rPr>
      <t>( pkt. 4.1.1 oraz 4.2.2 Programu MALUCH+ )</t>
    </r>
  </si>
  <si>
    <t>Nazwa i Adres Instytucji</t>
  </si>
  <si>
    <t>Środki europejskie  
 (82,52% * FERS)</t>
  </si>
  <si>
    <t>Współfinansowanie krajowe środków europejskich  
(17,48%*FERS)</t>
  </si>
  <si>
    <t xml:space="preserve"> Kwota FERS
(w zł), w tym </t>
  </si>
  <si>
    <t xml:space="preserve">Zgodnie z REALIZACJĄ </t>
  </si>
  <si>
    <t>Nr identyfikacyjny dokumentu</t>
  </si>
  <si>
    <t>Data wystawienia dokumentu</t>
  </si>
  <si>
    <t xml:space="preserve">Data zapłaty </t>
  </si>
  <si>
    <r>
      <t>Sposób zapłaty</t>
    </r>
    <r>
      <rPr>
        <b/>
        <sz val="11"/>
        <color rgb="FFC00000"/>
        <rFont val="Calibri"/>
        <family val="2"/>
        <charset val="238"/>
        <scheme val="minor"/>
      </rPr>
      <t>*</t>
    </r>
  </si>
  <si>
    <t>Krótki opis czego dotyczy faktura / dokument</t>
  </si>
  <si>
    <t>I-TRANSZA</t>
  </si>
  <si>
    <t>II-TRANSZA</t>
  </si>
  <si>
    <t>III-TRANSZA</t>
  </si>
  <si>
    <t>IV-TRANSZA</t>
  </si>
  <si>
    <t>V-TRANSZA</t>
  </si>
  <si>
    <t>VI-TRANSZA</t>
  </si>
  <si>
    <t>VII-TRANSZA</t>
  </si>
  <si>
    <t xml:space="preserve">Załącznik 3 do Umowy. Rozliczenie transzy </t>
  </si>
  <si>
    <t xml:space="preserve">Numer i data zawarcia umowy </t>
  </si>
  <si>
    <r>
      <t xml:space="preserve">Opłacone z TRANSZY </t>
    </r>
    <r>
      <rPr>
        <b/>
        <sz val="14"/>
        <color rgb="FFC00000"/>
        <rFont val="Calibri"/>
        <family val="2"/>
        <charset val="238"/>
        <scheme val="minor"/>
      </rPr>
      <t xml:space="preserve">* </t>
    </r>
  </si>
  <si>
    <t>przelew</t>
  </si>
  <si>
    <t>kartą</t>
  </si>
  <si>
    <t>gotówką</t>
  </si>
  <si>
    <t xml:space="preserve">TRANSZA </t>
  </si>
  <si>
    <t>Kwota UDOKUMENTOWANYCH wydatków</t>
  </si>
  <si>
    <t>Kwota OTRZYMANYCH środków</t>
  </si>
  <si>
    <t xml:space="preserve">Data OTRZYMANYCH środków </t>
  </si>
  <si>
    <t xml:space="preserve">Razem : </t>
  </si>
  <si>
    <t xml:space="preserve">Kwota pozostała do przekazania </t>
  </si>
  <si>
    <t>Załącznik nr 3 do Umowy.  Rozliczenie finasowe</t>
  </si>
  <si>
    <r>
      <t>Nr pozycji kalkulacji kosztów</t>
    </r>
    <r>
      <rPr>
        <b/>
        <sz val="16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</si>
  <si>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E-mail</t>
  </si>
  <si>
    <t>VIII-TRANSZA</t>
  </si>
  <si>
    <r>
      <rPr>
        <i/>
        <sz val="12"/>
        <rFont val="Calibri"/>
        <family val="2"/>
        <charset val="238"/>
        <scheme val="minor"/>
      </rPr>
      <t>WYDATKI PONOSZONE</t>
    </r>
    <r>
      <rPr>
        <b/>
        <i/>
        <sz val="12"/>
        <rFont val="Calibri"/>
        <family val="2"/>
        <charset val="238"/>
        <scheme val="minor"/>
      </rPr>
      <t xml:space="preserve"> DO DNIA WPISU</t>
    </r>
    <r>
      <rPr>
        <i/>
        <sz val="12"/>
        <rFont val="Calibri"/>
        <family val="2"/>
        <charset val="238"/>
        <scheme val="minor"/>
      </rPr>
      <t xml:space="preserve"> DO REJESTRU ŻŁOBKÓW I KLUBÓW DZIECIĘCYCH ORAZ WYKAZU DZIENNYCH OPIEKUNÓW -
</t>
    </r>
    <r>
      <rPr>
        <b/>
        <i/>
        <sz val="12"/>
        <rFont val="Calibri"/>
        <family val="2"/>
        <charset val="238"/>
        <scheme val="minor"/>
      </rPr>
      <t xml:space="preserve">W okresie prowadzenia działalności godpodarczej </t>
    </r>
  </si>
  <si>
    <t>Różnica
(plan-wykonanie)</t>
  </si>
  <si>
    <t>Zgodnie z UMOWĄ/ANEKSEM - załącznikiem 1</t>
  </si>
  <si>
    <t>Proszę o podanie daty :</t>
  </si>
  <si>
    <t xml:space="preserve">Rozpoczęcie prowadzenia działalności gosp. </t>
  </si>
  <si>
    <t xml:space="preserve">Wznowienia prowadzenia działalności gospodarczej </t>
  </si>
  <si>
    <r>
      <t>Rodzaj wydatku</t>
    </r>
    <r>
      <rPr>
        <b/>
        <sz val="16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(majątkowy \ bieżący)
</t>
    </r>
  </si>
  <si>
    <t>Kwota KPO
(w zł)</t>
  </si>
  <si>
    <t xml:space="preserve">Wydatki majątkowe </t>
  </si>
  <si>
    <t xml:space="preserve">Wydatki bieżące </t>
  </si>
  <si>
    <t xml:space="preserve"> Kwota FERS 
RAZEM
(w zł)</t>
  </si>
  <si>
    <r>
      <rPr>
        <b/>
        <i/>
        <sz val="16"/>
        <color rgb="FFC00000"/>
        <rFont val="Calibri"/>
        <family val="2"/>
        <charset val="238"/>
        <scheme val="minor"/>
      </rPr>
      <t xml:space="preserve">I . Rozliczenie Transzy. </t>
    </r>
    <r>
      <rPr>
        <b/>
        <i/>
        <sz val="16"/>
        <color theme="1"/>
        <rFont val="Calibri"/>
        <family val="2"/>
        <charset val="238"/>
        <scheme val="minor"/>
      </rPr>
      <t>Zestawienie dokumentów potwierdzających poniesione wydatki na utworzenie nowych miejsc opieki</t>
    </r>
  </si>
  <si>
    <t>wysokość VAT</t>
  </si>
  <si>
    <t xml:space="preserve">Test </t>
  </si>
  <si>
    <t>Dot. FERS</t>
  </si>
  <si>
    <t xml:space="preserve">Róznica kwota udokumentowana -otrzymana </t>
  </si>
  <si>
    <t>Kosztami kwalifikowalnymi są koszty zapłacone: 
1.	 w okresie prowadzenia działalności gospodarczej
2.	 od dnia 1 lutego 2020 r.do dnia wpisania instytucji opieki do rejestru żłobków i klubów dziecięcych lub wykazu dziennych opiekunów lub zmiany ww. wpisu (włącznie z dniem wpisania instytucji), jednak nie później niż  2 lata  od ostatniego dnia na złożenie oświadczenia o przyjęciu środków (pkt. 5.4.1 programu) oraz nie później niż  do  dnia 30 czerwca 2026 r.- w przypadku środków KPO 
3.	 od dnia 1 stycznia 2021 r.do dnia wpisania instytucji opieki do rejestru żłobków i klubów dziecięcych lub wykazu dziennych opiekunów lub zmiany ww. wpisu (włącznie z dniem wpisania instytucji), jednak nie później niż  2 lata  od ostatniego dnia na złożenie oświadczenia o przyjęciu środków (pkt. 5.4.1 programu) oraz  nie później niż  do dnia 31 grudnia 2026 r. - w przypadku środków FERS</t>
  </si>
  <si>
    <t>KPO wydatki majątkowe
 (bez VAT)</t>
  </si>
  <si>
    <t xml:space="preserve">KPO wydatki bieżące
 (bez VAT): </t>
  </si>
  <si>
    <t>Kwota VAT</t>
  </si>
  <si>
    <t xml:space="preserve"> Kwota 
KPO+VAT</t>
  </si>
  <si>
    <t xml:space="preserve"> Kwota KPO+VAT
(w zł)</t>
  </si>
  <si>
    <t xml:space="preserve">Zawieszenia prowadzenia działalności gospodarczej </t>
  </si>
  <si>
    <t>Dokonania wpisu nowo utworzonych miejsc opieki do Rrejestru Żłobków i Klubów Dziecięcych i/lub Wykazu Dziennych Opiekunów</t>
  </si>
  <si>
    <r>
      <rPr>
        <b/>
        <i/>
        <sz val="14"/>
        <color rgb="FFC00000"/>
        <rFont val="Calibri"/>
        <family val="2"/>
        <charset val="238"/>
        <scheme val="minor"/>
      </rPr>
      <t>II. Rozliczenie finasowe</t>
    </r>
    <r>
      <rPr>
        <b/>
        <i/>
        <sz val="14"/>
        <color theme="1"/>
        <rFont val="Calibri"/>
        <family val="2"/>
        <charset val="238"/>
        <scheme val="minor"/>
      </rPr>
      <t>.</t>
    </r>
    <r>
      <rPr>
        <i/>
        <sz val="14"/>
        <color theme="1"/>
        <rFont val="Calibri"/>
        <family val="2"/>
        <charset val="238"/>
        <scheme val="minor"/>
      </rPr>
      <t xml:space="preserve"> Podsumowanie planowanych i poniesionych  wydatków na realizację zadania  (w podziale na rodzaj poniesionego wydatku )          </t>
    </r>
    <r>
      <rPr>
        <b/>
        <i/>
        <sz val="14"/>
        <color theme="1"/>
        <rFont val="Calibri"/>
        <family val="2"/>
        <charset val="238"/>
        <scheme val="minor"/>
      </rPr>
      <t xml:space="preserve">                  </t>
    </r>
  </si>
  <si>
    <t>III. OTRZYMANE ŚRODKI</t>
  </si>
  <si>
    <t>Wystawca dokumentu</t>
  </si>
  <si>
    <t xml:space="preserve">Kwota przyznana zgodnie z umową/aneksem </t>
  </si>
  <si>
    <t>Załącznik nr 3 do Umowy.  Rozliczenie finansowe</t>
  </si>
  <si>
    <t>Kwota na dokumencie  (brutto)</t>
  </si>
  <si>
    <t xml:space="preserve">koszty kwalifikowane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</si>
</sst>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18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i/>
      <sz val="14"/>
      <color rgb="FFC0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i/>
      <sz val="16"/>
      <color rgb="FFC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9" fontId="16" fillId="0" borderId="0" applyFont="0" applyFill="0" applyBorder="0" applyAlignment="0" applyProtection="0"/>
  </cellStyleXfs>
  <cellXfs count="31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top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1" fillId="0" borderId="0" xfId="0" applyFont="1"/>
    <xf numFmtId="4" fontId="11" fillId="0" borderId="0" xfId="0" applyNumberFormat="1" applyFont="1" applyAlignment="1">
      <alignment vertical="center"/>
    </xf>
    <xf numFmtId="4" fontId="0" fillId="0" borderId="1" xfId="0" applyNumberFormat="1" applyBorder="1" applyAlignment="1">
      <alignment horizontal="right" vertical="center"/>
    </xf>
    <xf numFmtId="0" fontId="3" fillId="0" borderId="0" xfId="0" applyFont="1"/>
    <xf numFmtId="0" fontId="3" fillId="0" borderId="0" xfId="0" applyFont="1" applyProtection="1">
      <protection locked="0"/>
    </xf>
    <xf numFmtId="0" fontId="6" fillId="6" borderId="1" xfId="2" applyFont="1" applyFill="1" applyBorder="1" applyAlignment="1" applyProtection="1">
      <alignment horizontal="center" vertical="center" wrapText="1"/>
      <protection locked="0"/>
    </xf>
    <xf numFmtId="0" fontId="12" fillId="3" borderId="0" xfId="1" applyFont="1" applyFill="1" applyAlignment="1" applyProtection="1">
      <alignment horizontal="left" vertical="center"/>
      <protection locked="0"/>
    </xf>
    <xf numFmtId="0" fontId="6" fillId="3" borderId="0" xfId="1" applyFont="1" applyFill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4" fontId="6" fillId="0" borderId="0" xfId="1" applyNumberFormat="1" applyFont="1" applyAlignment="1" applyProtection="1">
      <alignment horizontal="right" vertical="center" wrapText="1"/>
      <protection locked="0"/>
    </xf>
    <xf numFmtId="4" fontId="6" fillId="0" borderId="0" xfId="1" applyNumberFormat="1" applyFont="1" applyAlignment="1">
      <alignment horizontal="right" vertical="center" wrapText="1"/>
    </xf>
    <xf numFmtId="0" fontId="12" fillId="0" borderId="0" xfId="1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4" fontId="21" fillId="0" borderId="0" xfId="1" applyNumberFormat="1" applyFont="1" applyAlignment="1">
      <alignment horizontal="right" vertical="center" wrapText="1"/>
    </xf>
    <xf numFmtId="0" fontId="7" fillId="0" borderId="0" xfId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4" fontId="22" fillId="0" borderId="0" xfId="1" applyNumberFormat="1" applyFont="1" applyAlignment="1">
      <alignment horizontal="right" vertical="center" wrapText="1"/>
    </xf>
    <xf numFmtId="0" fontId="15" fillId="0" borderId="0" xfId="0" applyFont="1"/>
    <xf numFmtId="0" fontId="0" fillId="0" borderId="0" xfId="0" applyAlignment="1">
      <alignment horizontal="left" indent="1"/>
    </xf>
    <xf numFmtId="0" fontId="6" fillId="3" borderId="0" xfId="1" applyFont="1" applyFill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1" fillId="0" borderId="0" xfId="0" applyFont="1"/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right" vertical="center"/>
    </xf>
    <xf numFmtId="4" fontId="11" fillId="0" borderId="26" xfId="0" applyNumberFormat="1" applyFont="1" applyBorder="1" applyAlignment="1">
      <alignment vertical="center"/>
    </xf>
    <xf numFmtId="4" fontId="11" fillId="0" borderId="27" xfId="0" applyNumberFormat="1" applyFont="1" applyBorder="1" applyAlignment="1">
      <alignment vertical="center"/>
    </xf>
    <xf numFmtId="0" fontId="10" fillId="0" borderId="0" xfId="0" applyFont="1"/>
    <xf numFmtId="0" fontId="13" fillId="0" borderId="0" xfId="1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2" fillId="8" borderId="0" xfId="0" applyFont="1" applyFill="1" applyAlignment="1" applyProtection="1">
      <alignment horizontal="center" wrapText="1"/>
      <protection locked="0"/>
    </xf>
    <xf numFmtId="0" fontId="6" fillId="0" borderId="0" xfId="0" applyFont="1" applyAlignment="1">
      <alignment horizontal="center"/>
    </xf>
    <xf numFmtId="0" fontId="12" fillId="3" borderId="0" xfId="1" applyFont="1" applyFill="1" applyAlignment="1" applyProtection="1">
      <alignment horizontal="center"/>
      <protection locked="0"/>
    </xf>
    <xf numFmtId="0" fontId="6" fillId="3" borderId="0" xfId="1" applyFont="1" applyFill="1" applyAlignment="1" applyProtection="1">
      <alignment horizontal="center"/>
      <protection locked="0"/>
    </xf>
    <xf numFmtId="0" fontId="7" fillId="0" borderId="17" xfId="2" applyFont="1" applyBorder="1" applyAlignment="1" applyProtection="1">
      <alignment vertical="top" wrapText="1"/>
      <protection locked="0"/>
    </xf>
    <xf numFmtId="0" fontId="29" fillId="0" borderId="0" xfId="1" applyFont="1" applyAlignment="1" applyProtection="1">
      <alignment vertical="center" wrapText="1"/>
      <protection locked="0"/>
    </xf>
    <xf numFmtId="4" fontId="29" fillId="0" borderId="0" xfId="1" applyNumberFormat="1" applyFont="1" applyAlignment="1" applyProtection="1">
      <alignment horizontal="right" wrapText="1"/>
      <protection locked="0"/>
    </xf>
    <xf numFmtId="10" fontId="0" fillId="0" borderId="0" xfId="3" applyNumberFormat="1" applyFont="1"/>
    <xf numFmtId="0" fontId="0" fillId="0" borderId="2" xfId="0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31" fillId="0" borderId="1" xfId="0" applyFont="1" applyBorder="1"/>
    <xf numFmtId="0" fontId="6" fillId="0" borderId="0" xfId="0" applyFont="1" applyAlignment="1">
      <alignment horizontal="center" vertical="center"/>
    </xf>
    <xf numFmtId="0" fontId="19" fillId="0" borderId="0" xfId="1" applyFont="1" applyAlignment="1" applyProtection="1">
      <alignment vertical="center" wrapText="1"/>
      <protection locked="0"/>
    </xf>
    <xf numFmtId="0" fontId="25" fillId="0" borderId="0" xfId="0" applyFont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6" fillId="2" borderId="1" xfId="0" applyFont="1" applyFill="1" applyBorder="1" applyAlignment="1">
      <alignment horizontal="right" vertical="center"/>
    </xf>
    <xf numFmtId="4" fontId="6" fillId="3" borderId="1" xfId="2" applyNumberFormat="1" applyFont="1" applyFill="1" applyBorder="1" applyAlignment="1" applyProtection="1">
      <alignment vertical="center" wrapText="1"/>
      <protection locked="0"/>
    </xf>
    <xf numFmtId="4" fontId="6" fillId="0" borderId="1" xfId="2" applyNumberFormat="1" applyFont="1" applyBorder="1" applyAlignment="1">
      <alignment vertical="center" wrapText="1"/>
    </xf>
    <xf numFmtId="14" fontId="6" fillId="0" borderId="1" xfId="2" applyNumberFormat="1" applyFont="1" applyBorder="1" applyAlignment="1">
      <alignment vertical="center" wrapText="1"/>
    </xf>
    <xf numFmtId="0" fontId="6" fillId="0" borderId="0" xfId="0" applyFont="1"/>
    <xf numFmtId="4" fontId="6" fillId="0" borderId="1" xfId="0" applyNumberFormat="1" applyFont="1" applyBorder="1"/>
    <xf numFmtId="14" fontId="6" fillId="0" borderId="1" xfId="0" applyNumberFormat="1" applyFont="1" applyBorder="1"/>
    <xf numFmtId="0" fontId="6" fillId="0" borderId="0" xfId="0" applyFont="1" applyAlignment="1">
      <alignment vertical="center"/>
    </xf>
    <xf numFmtId="4" fontId="35" fillId="0" borderId="1" xfId="0" applyNumberFormat="1" applyFont="1" applyBorder="1" applyAlignment="1">
      <alignment horizontal="center" vertical="center" wrapText="1"/>
    </xf>
    <xf numFmtId="14" fontId="3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right" vertical="center" wrapText="1"/>
    </xf>
    <xf numFmtId="4" fontId="12" fillId="2" borderId="1" xfId="2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2" applyNumberFormat="1" applyFont="1" applyAlignment="1">
      <alignment vertical="center" wrapText="1"/>
    </xf>
    <xf numFmtId="4" fontId="6" fillId="0" borderId="0" xfId="2" applyNumberFormat="1" applyFont="1" applyAlignment="1" applyProtection="1">
      <alignment vertical="center" wrapText="1"/>
      <protection locked="0"/>
    </xf>
    <xf numFmtId="10" fontId="6" fillId="0" borderId="0" xfId="3" applyNumberFormat="1" applyFont="1" applyFill="1" applyBorder="1" applyAlignment="1" applyProtection="1">
      <alignment horizontal="right" vertical="center" wrapText="1"/>
    </xf>
    <xf numFmtId="4" fontId="6" fillId="0" borderId="0" xfId="2" applyNumberFormat="1" applyFont="1" applyAlignment="1">
      <alignment horizontal="right" vertical="center" wrapText="1"/>
    </xf>
    <xf numFmtId="4" fontId="12" fillId="0" borderId="0" xfId="2" applyNumberFormat="1" applyFont="1" applyAlignment="1" applyProtection="1">
      <alignment horizontal="right" vertical="center" wrapText="1"/>
      <protection locked="0"/>
    </xf>
    <xf numFmtId="0" fontId="25" fillId="2" borderId="1" xfId="0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5" fillId="0" borderId="0" xfId="0" applyFont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" fontId="9" fillId="3" borderId="1" xfId="1" applyNumberFormat="1" applyFont="1" applyFill="1" applyBorder="1" applyAlignment="1">
      <alignment horizontal="center" vertical="center" wrapText="1"/>
    </xf>
    <xf numFmtId="0" fontId="22" fillId="0" borderId="0" xfId="1" applyFont="1" applyAlignment="1" applyProtection="1">
      <alignment vertical="center" wrapText="1"/>
      <protection locked="0"/>
    </xf>
    <xf numFmtId="4" fontId="12" fillId="2" borderId="6" xfId="1" applyNumberFormat="1" applyFont="1" applyFill="1" applyBorder="1" applyAlignment="1" applyProtection="1">
      <alignment horizontal="right" vertical="center" wrapText="1"/>
      <protection locked="0"/>
    </xf>
    <xf numFmtId="10" fontId="12" fillId="9" borderId="6" xfId="3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top"/>
    </xf>
    <xf numFmtId="0" fontId="8" fillId="0" borderId="0" xfId="0" applyFont="1" applyAlignment="1">
      <alignment horizontal="right"/>
    </xf>
    <xf numFmtId="0" fontId="0" fillId="0" borderId="1" xfId="0" applyBorder="1"/>
    <xf numFmtId="0" fontId="8" fillId="0" borderId="0" xfId="0" applyFont="1" applyAlignment="1" applyProtection="1">
      <alignment horizontal="right"/>
      <protection locked="0"/>
    </xf>
    <xf numFmtId="0" fontId="17" fillId="0" borderId="0" xfId="0" applyFont="1" applyAlignment="1" applyProtection="1">
      <alignment wrapText="1"/>
      <protection locked="0"/>
    </xf>
    <xf numFmtId="0" fontId="38" fillId="4" borderId="1" xfId="2" applyFont="1" applyFill="1" applyBorder="1" applyAlignment="1" applyProtection="1">
      <alignment horizontal="center" vertical="center" wrapText="1"/>
      <protection locked="0"/>
    </xf>
    <xf numFmtId="0" fontId="38" fillId="4" borderId="10" xfId="2" applyFont="1" applyFill="1" applyBorder="1" applyAlignment="1" applyProtection="1">
      <alignment horizontal="center" vertical="center" wrapText="1"/>
      <protection locked="0"/>
    </xf>
    <xf numFmtId="0" fontId="38" fillId="4" borderId="4" xfId="2" applyFont="1" applyFill="1" applyBorder="1" applyAlignment="1" applyProtection="1">
      <alignment horizontal="center" vertical="center" wrapText="1"/>
      <protection locked="0"/>
    </xf>
    <xf numFmtId="4" fontId="38" fillId="10" borderId="11" xfId="1" applyNumberFormat="1" applyFont="1" applyFill="1" applyBorder="1" applyAlignment="1" applyProtection="1">
      <alignment horizontal="right" vertical="center" wrapText="1"/>
      <protection locked="0"/>
    </xf>
    <xf numFmtId="4" fontId="38" fillId="10" borderId="12" xfId="1" applyNumberFormat="1" applyFont="1" applyFill="1" applyBorder="1" applyAlignment="1" applyProtection="1">
      <alignment horizontal="right" vertical="center" wrapText="1"/>
      <protection locked="0"/>
    </xf>
    <xf numFmtId="4" fontId="38" fillId="2" borderId="29" xfId="1" applyNumberFormat="1" applyFont="1" applyFill="1" applyBorder="1" applyAlignment="1" applyProtection="1">
      <alignment horizontal="right" vertical="center" wrapText="1"/>
      <protection locked="0"/>
    </xf>
    <xf numFmtId="4" fontId="38" fillId="4" borderId="11" xfId="1" applyNumberFormat="1" applyFont="1" applyFill="1" applyBorder="1" applyAlignment="1" applyProtection="1">
      <alignment horizontal="right" vertical="center" wrapText="1"/>
      <protection locked="0"/>
    </xf>
    <xf numFmtId="4" fontId="38" fillId="4" borderId="12" xfId="1" applyNumberFormat="1" applyFont="1" applyFill="1" applyBorder="1" applyAlignment="1" applyProtection="1">
      <alignment horizontal="right" vertical="center" wrapText="1"/>
      <protection locked="0"/>
    </xf>
    <xf numFmtId="4" fontId="40" fillId="2" borderId="13" xfId="0" applyNumberFormat="1" applyFont="1" applyFill="1" applyBorder="1" applyAlignment="1" applyProtection="1">
      <alignment horizontal="right" vertical="center"/>
      <protection locked="0"/>
    </xf>
    <xf numFmtId="4" fontId="40" fillId="5" borderId="35" xfId="0" applyNumberFormat="1" applyFont="1" applyFill="1" applyBorder="1" applyAlignment="1" applyProtection="1">
      <alignment horizontal="right" vertical="center"/>
      <protection locked="0"/>
    </xf>
    <xf numFmtId="4" fontId="40" fillId="5" borderId="12" xfId="0" applyNumberFormat="1" applyFont="1" applyFill="1" applyBorder="1" applyAlignment="1" applyProtection="1">
      <alignment horizontal="right" vertical="center"/>
      <protection locked="0"/>
    </xf>
    <xf numFmtId="4" fontId="40" fillId="5" borderId="13" xfId="0" applyNumberFormat="1" applyFont="1" applyFill="1" applyBorder="1" applyAlignment="1" applyProtection="1">
      <alignment horizontal="right" vertical="center"/>
      <protection locked="0"/>
    </xf>
    <xf numFmtId="4" fontId="38" fillId="10" borderId="14" xfId="1" applyNumberFormat="1" applyFont="1" applyFill="1" applyBorder="1" applyAlignment="1" applyProtection="1">
      <alignment horizontal="right" vertical="center" wrapText="1"/>
      <protection locked="0"/>
    </xf>
    <xf numFmtId="4" fontId="38" fillId="10" borderId="6" xfId="1" applyNumberFormat="1" applyFont="1" applyFill="1" applyBorder="1" applyAlignment="1" applyProtection="1">
      <alignment horizontal="right" vertical="center" wrapText="1"/>
      <protection locked="0"/>
    </xf>
    <xf numFmtId="4" fontId="38" fillId="10" borderId="20" xfId="1" applyNumberFormat="1" applyFont="1" applyFill="1" applyBorder="1" applyAlignment="1" applyProtection="1">
      <alignment horizontal="right" vertical="center" wrapText="1"/>
      <protection locked="0"/>
    </xf>
    <xf numFmtId="4" fontId="38" fillId="2" borderId="20" xfId="1" applyNumberFormat="1" applyFont="1" applyFill="1" applyBorder="1" applyAlignment="1" applyProtection="1">
      <alignment horizontal="right" vertical="center" wrapText="1"/>
      <protection locked="0"/>
    </xf>
    <xf numFmtId="4" fontId="38" fillId="4" borderId="14" xfId="1" applyNumberFormat="1" applyFont="1" applyFill="1" applyBorder="1" applyAlignment="1" applyProtection="1">
      <alignment horizontal="right" vertical="center" wrapText="1"/>
      <protection locked="0"/>
    </xf>
    <xf numFmtId="4" fontId="38" fillId="4" borderId="6" xfId="1" applyNumberFormat="1" applyFont="1" applyFill="1" applyBorder="1" applyAlignment="1" applyProtection="1">
      <alignment horizontal="right" vertical="center" wrapText="1"/>
      <protection locked="0"/>
    </xf>
    <xf numFmtId="4" fontId="40" fillId="5" borderId="33" xfId="0" applyNumberFormat="1" applyFont="1" applyFill="1" applyBorder="1" applyAlignment="1" applyProtection="1">
      <alignment horizontal="right" vertical="center"/>
      <protection locked="0"/>
    </xf>
    <xf numFmtId="4" fontId="40" fillId="5" borderId="6" xfId="0" applyNumberFormat="1" applyFont="1" applyFill="1" applyBorder="1" applyAlignment="1" applyProtection="1">
      <alignment horizontal="right" vertical="center"/>
      <protection locked="0"/>
    </xf>
    <xf numFmtId="4" fontId="40" fillId="5" borderId="15" xfId="0" applyNumberFormat="1" applyFont="1" applyFill="1" applyBorder="1" applyAlignment="1" applyProtection="1">
      <alignment horizontal="right" vertical="center"/>
      <protection locked="0"/>
    </xf>
    <xf numFmtId="4" fontId="38" fillId="10" borderId="9" xfId="1" applyNumberFormat="1" applyFont="1" applyFill="1" applyBorder="1" applyAlignment="1" applyProtection="1">
      <alignment horizontal="right" vertical="center" wrapText="1"/>
      <protection locked="0"/>
    </xf>
    <xf numFmtId="4" fontId="38" fillId="10" borderId="1" xfId="1" applyNumberFormat="1" applyFont="1" applyFill="1" applyBorder="1" applyAlignment="1" applyProtection="1">
      <alignment horizontal="right" vertical="center" wrapText="1"/>
      <protection locked="0"/>
    </xf>
    <xf numFmtId="4" fontId="38" fillId="10" borderId="2" xfId="1" applyNumberFormat="1" applyFont="1" applyFill="1" applyBorder="1" applyAlignment="1" applyProtection="1">
      <alignment horizontal="right" vertical="center" wrapText="1"/>
      <protection locked="0"/>
    </xf>
    <xf numFmtId="4" fontId="38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38" fillId="4" borderId="9" xfId="1" applyNumberFormat="1" applyFont="1" applyFill="1" applyBorder="1" applyAlignment="1" applyProtection="1">
      <alignment horizontal="right" vertical="center" wrapText="1"/>
      <protection locked="0"/>
    </xf>
    <xf numFmtId="4" fontId="38" fillId="4" borderId="1" xfId="1" applyNumberFormat="1" applyFont="1" applyFill="1" applyBorder="1" applyAlignment="1" applyProtection="1">
      <alignment horizontal="right" vertical="center" wrapText="1"/>
      <protection locked="0"/>
    </xf>
    <xf numFmtId="4" fontId="38" fillId="0" borderId="0" xfId="1" applyNumberFormat="1" applyFont="1" applyAlignment="1">
      <alignment horizontal="right" vertical="center" wrapText="1"/>
    </xf>
    <xf numFmtId="10" fontId="19" fillId="9" borderId="6" xfId="3" applyNumberFormat="1" applyFont="1" applyFill="1" applyBorder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/>
      <protection locked="0"/>
    </xf>
    <xf numFmtId="0" fontId="33" fillId="0" borderId="0" xfId="1" applyFont="1" applyAlignment="1" applyProtection="1">
      <alignment horizontal="left" vertical="center" wrapText="1"/>
      <protection locked="0"/>
    </xf>
    <xf numFmtId="0" fontId="19" fillId="0" borderId="0" xfId="1" applyFont="1" applyAlignment="1" applyProtection="1">
      <alignment horizontal="left" vertical="center" wrapText="1"/>
      <protection locked="0"/>
    </xf>
    <xf numFmtId="0" fontId="20" fillId="0" borderId="0" xfId="1" applyFont="1" applyAlignment="1" applyProtection="1">
      <alignment horizontal="left" vertical="center" wrapText="1"/>
      <protection locked="0"/>
    </xf>
    <xf numFmtId="0" fontId="38" fillId="0" borderId="0" xfId="1" applyFont="1" applyAlignment="1" applyProtection="1">
      <alignment vertical="center" wrapText="1"/>
      <protection locked="0"/>
    </xf>
    <xf numFmtId="0" fontId="6" fillId="8" borderId="0" xfId="0" applyFont="1" applyFill="1" applyAlignment="1" applyProtection="1">
      <alignment horizontal="center" wrapText="1"/>
      <protection locked="0"/>
    </xf>
    <xf numFmtId="0" fontId="33" fillId="0" borderId="0" xfId="1" applyFont="1" applyAlignment="1" applyProtection="1">
      <alignment vertical="center" wrapText="1"/>
      <protection locked="0"/>
    </xf>
    <xf numFmtId="0" fontId="36" fillId="0" borderId="0" xfId="0" applyFont="1" applyAlignment="1">
      <alignment vertical="center" wrapText="1"/>
    </xf>
    <xf numFmtId="0" fontId="38" fillId="0" borderId="0" xfId="1" applyFont="1" applyAlignment="1" applyProtection="1">
      <alignment horizontal="center" vertical="center" wrapText="1"/>
      <protection locked="0"/>
    </xf>
    <xf numFmtId="0" fontId="38" fillId="0" borderId="0" xfId="1" applyFont="1" applyAlignment="1" applyProtection="1">
      <alignment horizontal="left" vertical="center" wrapText="1"/>
      <protection locked="0"/>
    </xf>
    <xf numFmtId="14" fontId="19" fillId="0" borderId="0" xfId="1" applyNumberFormat="1" applyFont="1" applyAlignment="1" applyProtection="1">
      <alignment vertical="center" wrapText="1"/>
      <protection locked="0"/>
    </xf>
    <xf numFmtId="14" fontId="0" fillId="0" borderId="1" xfId="0" applyNumberFormat="1" applyBorder="1" applyAlignment="1">
      <alignment vertical="center"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14" fontId="42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14" fontId="0" fillId="0" borderId="1" xfId="0" applyNumberFormat="1" applyBorder="1" applyAlignment="1">
      <alignment horizontal="center" vertical="center" wrapText="1"/>
    </xf>
    <xf numFmtId="4" fontId="22" fillId="0" borderId="0" xfId="1" applyNumberFormat="1" applyFont="1" applyAlignment="1" applyProtection="1">
      <alignment horizontal="right" wrapText="1"/>
      <protection locked="0"/>
    </xf>
    <xf numFmtId="0" fontId="5" fillId="0" borderId="0" xfId="0" applyFont="1" applyProtection="1">
      <protection locked="0"/>
    </xf>
    <xf numFmtId="0" fontId="31" fillId="0" borderId="0" xfId="0" applyFont="1"/>
    <xf numFmtId="0" fontId="0" fillId="3" borderId="2" xfId="0" applyFill="1" applyBorder="1" applyAlignment="1">
      <alignment horizontal="center" vertical="center" wrapText="1"/>
    </xf>
    <xf numFmtId="4" fontId="3" fillId="0" borderId="0" xfId="0" applyNumberFormat="1" applyFont="1"/>
    <xf numFmtId="0" fontId="0" fillId="0" borderId="0" xfId="0" applyAlignment="1">
      <alignment horizontal="center" vertical="center" wrapText="1"/>
    </xf>
    <xf numFmtId="0" fontId="6" fillId="10" borderId="1" xfId="0" applyFont="1" applyFill="1" applyBorder="1" applyAlignment="1">
      <alignment horizontal="center"/>
    </xf>
    <xf numFmtId="0" fontId="6" fillId="10" borderId="1" xfId="0" applyFont="1" applyFill="1" applyBorder="1" applyAlignment="1" applyProtection="1">
      <alignment horizontal="center" wrapText="1"/>
      <protection locked="0"/>
    </xf>
    <xf numFmtId="0" fontId="0" fillId="10" borderId="1" xfId="0" applyFill="1" applyBorder="1" applyAlignment="1">
      <alignment horizontal="center" vertical="center" wrapText="1"/>
    </xf>
    <xf numFmtId="14" fontId="42" fillId="10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9" xfId="2" applyFont="1" applyFill="1" applyBorder="1" applyAlignment="1" applyProtection="1">
      <alignment horizontal="center" vertical="center" wrapText="1"/>
      <protection locked="0"/>
    </xf>
    <xf numFmtId="0" fontId="6" fillId="4" borderId="1" xfId="2" applyFont="1" applyFill="1" applyBorder="1" applyAlignment="1" applyProtection="1">
      <alignment horizontal="center" vertical="center" wrapText="1"/>
      <protection locked="0"/>
    </xf>
    <xf numFmtId="0" fontId="6" fillId="4" borderId="2" xfId="2" applyFont="1" applyFill="1" applyBorder="1" applyAlignment="1" applyProtection="1">
      <alignment horizontal="center" vertical="center" wrapText="1"/>
      <protection locked="0"/>
    </xf>
    <xf numFmtId="4" fontId="40" fillId="2" borderId="39" xfId="0" applyNumberFormat="1" applyFont="1" applyFill="1" applyBorder="1" applyAlignment="1" applyProtection="1">
      <alignment horizontal="right" vertical="center"/>
      <protection locked="0"/>
    </xf>
    <xf numFmtId="4" fontId="40" fillId="2" borderId="40" xfId="0" applyNumberFormat="1" applyFont="1" applyFill="1" applyBorder="1" applyAlignment="1" applyProtection="1">
      <alignment horizontal="right" vertical="center"/>
      <protection locked="0"/>
    </xf>
    <xf numFmtId="4" fontId="40" fillId="2" borderId="1" xfId="0" applyNumberFormat="1" applyFont="1" applyFill="1" applyBorder="1" applyAlignment="1" applyProtection="1">
      <alignment horizontal="right" vertical="center"/>
      <protection locked="0"/>
    </xf>
    <xf numFmtId="4" fontId="40" fillId="2" borderId="6" xfId="0" applyNumberFormat="1" applyFont="1" applyFill="1" applyBorder="1" applyAlignment="1" applyProtection="1">
      <alignment horizontal="right" vertical="center"/>
      <protection locked="0"/>
    </xf>
    <xf numFmtId="0" fontId="44" fillId="0" borderId="0" xfId="0" applyFont="1" applyAlignment="1">
      <alignment horizontal="right" vertical="top"/>
    </xf>
    <xf numFmtId="4" fontId="44" fillId="0" borderId="0" xfId="0" applyNumberFormat="1" applyFont="1" applyAlignment="1">
      <alignment horizontal="right" vertical="top"/>
    </xf>
    <xf numFmtId="0" fontId="44" fillId="0" borderId="0" xfId="0" applyFont="1" applyAlignment="1">
      <alignment horizontal="right" vertical="top" wrapText="1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11" borderId="2" xfId="0" applyFont="1" applyFill="1" applyBorder="1" applyAlignment="1" applyProtection="1">
      <alignment horizontal="center" vertical="center"/>
      <protection locked="0"/>
    </xf>
    <xf numFmtId="0" fontId="2" fillId="11" borderId="0" xfId="0" applyFont="1" applyFill="1" applyProtection="1"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12" fillId="11" borderId="2" xfId="1" applyFont="1" applyFill="1" applyBorder="1" applyAlignment="1" applyProtection="1">
      <alignment horizontal="right" vertical="center" wrapText="1"/>
      <protection locked="0"/>
    </xf>
    <xf numFmtId="0" fontId="6" fillId="11" borderId="12" xfId="1" applyFont="1" applyFill="1" applyBorder="1" applyAlignment="1" applyProtection="1">
      <alignment horizontal="center" vertical="center" wrapText="1"/>
      <protection locked="0"/>
    </xf>
    <xf numFmtId="0" fontId="12" fillId="11" borderId="29" xfId="1" applyFont="1" applyFill="1" applyBorder="1" applyAlignment="1" applyProtection="1">
      <alignment horizontal="right" vertical="center" wrapText="1"/>
      <protection locked="0"/>
    </xf>
    <xf numFmtId="0" fontId="6" fillId="11" borderId="6" xfId="1" applyFont="1" applyFill="1" applyBorder="1" applyAlignment="1" applyProtection="1">
      <alignment horizontal="center" vertical="center" wrapText="1"/>
      <protection locked="0"/>
    </xf>
    <xf numFmtId="0" fontId="6" fillId="11" borderId="20" xfId="1" applyFont="1" applyFill="1" applyBorder="1" applyAlignment="1" applyProtection="1">
      <alignment horizontal="right" vertical="center" wrapText="1"/>
      <protection locked="0"/>
    </xf>
    <xf numFmtId="0" fontId="6" fillId="11" borderId="2" xfId="1" applyFont="1" applyFill="1" applyBorder="1" applyAlignment="1" applyProtection="1">
      <alignment horizontal="right" vertical="center"/>
      <protection locked="0"/>
    </xf>
    <xf numFmtId="0" fontId="39" fillId="11" borderId="1" xfId="0" applyFont="1" applyFill="1" applyBorder="1" applyAlignment="1" applyProtection="1">
      <alignment horizontal="center" vertical="center"/>
      <protection locked="0"/>
    </xf>
    <xf numFmtId="0" fontId="39" fillId="11" borderId="2" xfId="0" applyFont="1" applyFill="1" applyBorder="1" applyAlignment="1" applyProtection="1">
      <alignment horizontal="center" vertical="center"/>
      <protection locked="0"/>
    </xf>
    <xf numFmtId="0" fontId="39" fillId="11" borderId="9" xfId="0" applyFont="1" applyFill="1" applyBorder="1" applyAlignment="1" applyProtection="1">
      <alignment horizontal="center" vertical="center"/>
      <protection locked="0"/>
    </xf>
    <xf numFmtId="0" fontId="39" fillId="11" borderId="10" xfId="0" applyFont="1" applyFill="1" applyBorder="1" applyAlignment="1" applyProtection="1">
      <alignment horizontal="center" vertical="center"/>
      <protection locked="0"/>
    </xf>
    <xf numFmtId="0" fontId="39" fillId="11" borderId="4" xfId="0" applyFont="1" applyFill="1" applyBorder="1" applyAlignment="1" applyProtection="1">
      <alignment horizontal="center" vertical="center"/>
      <protection locked="0"/>
    </xf>
    <xf numFmtId="4" fontId="19" fillId="3" borderId="16" xfId="1" applyNumberFormat="1" applyFont="1" applyFill="1" applyBorder="1" applyAlignment="1" applyProtection="1">
      <alignment horizontal="right" vertical="center" wrapText="1"/>
      <protection locked="0"/>
    </xf>
    <xf numFmtId="4" fontId="19" fillId="3" borderId="23" xfId="1" applyNumberFormat="1" applyFont="1" applyFill="1" applyBorder="1" applyAlignment="1" applyProtection="1">
      <alignment horizontal="right" vertical="center" wrapText="1"/>
      <protection locked="0"/>
    </xf>
    <xf numFmtId="4" fontId="19" fillId="3" borderId="37" xfId="1" applyNumberFormat="1" applyFont="1" applyFill="1" applyBorder="1" applyAlignment="1" applyProtection="1">
      <alignment horizontal="right" vertical="center" wrapText="1"/>
      <protection locked="0"/>
    </xf>
    <xf numFmtId="4" fontId="19" fillId="3" borderId="12" xfId="1" applyNumberFormat="1" applyFont="1" applyFill="1" applyBorder="1" applyAlignment="1" applyProtection="1">
      <alignment horizontal="right" vertical="center" wrapText="1"/>
      <protection locked="0"/>
    </xf>
    <xf numFmtId="4" fontId="19" fillId="3" borderId="13" xfId="1" applyNumberFormat="1" applyFont="1" applyFill="1" applyBorder="1" applyAlignment="1" applyProtection="1">
      <alignment horizontal="right" vertical="center" wrapText="1"/>
      <protection locked="0"/>
    </xf>
    <xf numFmtId="4" fontId="19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Protection="1">
      <protection locked="0"/>
    </xf>
    <xf numFmtId="0" fontId="2" fillId="11" borderId="4" xfId="0" applyFont="1" applyFill="1" applyBorder="1" applyAlignment="1" applyProtection="1">
      <alignment horizontal="center" vertical="center"/>
      <protection locked="0"/>
    </xf>
    <xf numFmtId="0" fontId="6" fillId="6" borderId="9" xfId="2" applyFont="1" applyFill="1" applyBorder="1" applyAlignment="1" applyProtection="1">
      <alignment horizontal="center" vertical="center" wrapText="1"/>
      <protection locked="0"/>
    </xf>
    <xf numFmtId="0" fontId="2" fillId="11" borderId="9" xfId="0" applyFont="1" applyFill="1" applyBorder="1" applyAlignment="1" applyProtection="1">
      <alignment horizontal="center" vertical="center"/>
      <protection locked="0"/>
    </xf>
    <xf numFmtId="0" fontId="2" fillId="11" borderId="10" xfId="0" applyFont="1" applyFill="1" applyBorder="1" applyAlignment="1" applyProtection="1">
      <alignment horizontal="center" vertical="center"/>
      <protection locked="0"/>
    </xf>
    <xf numFmtId="4" fontId="40" fillId="3" borderId="4" xfId="0" applyNumberFormat="1" applyFont="1" applyFill="1" applyBorder="1" applyAlignment="1" applyProtection="1">
      <alignment horizontal="right" vertical="center"/>
      <protection locked="0"/>
    </xf>
    <xf numFmtId="4" fontId="40" fillId="3" borderId="35" xfId="0" applyNumberFormat="1" applyFont="1" applyFill="1" applyBorder="1" applyAlignment="1" applyProtection="1">
      <alignment horizontal="right" vertical="center"/>
      <protection locked="0"/>
    </xf>
    <xf numFmtId="4" fontId="40" fillId="3" borderId="33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 applyProtection="1">
      <protection locked="0"/>
    </xf>
    <xf numFmtId="0" fontId="10" fillId="0" borderId="0" xfId="0" applyFont="1" applyAlignment="1">
      <alignment horizontal="center"/>
    </xf>
    <xf numFmtId="1" fontId="3" fillId="3" borderId="1" xfId="0" applyNumberFormat="1" applyFont="1" applyFill="1" applyBorder="1" applyAlignment="1">
      <alignment horizontal="center" vertical="center" wrapText="1"/>
    </xf>
    <xf numFmtId="1" fontId="6" fillId="3" borderId="1" xfId="1" applyNumberFormat="1" applyFont="1" applyFill="1" applyBorder="1" applyAlignment="1">
      <alignment horizontal="center" vertical="center" wrapText="1"/>
    </xf>
    <xf numFmtId="1" fontId="6" fillId="3" borderId="2" xfId="1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2" borderId="2" xfId="1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horizontal="center" vertical="center" wrapText="1"/>
    </xf>
    <xf numFmtId="0" fontId="11" fillId="0" borderId="25" xfId="0" applyFont="1" applyBorder="1" applyAlignment="1">
      <alignment horizontal="right" vertical="center"/>
    </xf>
    <xf numFmtId="0" fontId="36" fillId="0" borderId="0" xfId="0" applyFont="1" applyAlignment="1">
      <alignment horizontal="center" vertical="center" wrapText="1"/>
    </xf>
    <xf numFmtId="0" fontId="3" fillId="10" borderId="0" xfId="0" applyFont="1" applyFill="1" applyAlignment="1" applyProtection="1">
      <alignment horizontal="left" vertical="center"/>
      <protection locked="0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1" fontId="3" fillId="3" borderId="9" xfId="0" applyNumberFormat="1" applyFont="1" applyFill="1" applyBorder="1" applyAlignment="1">
      <alignment horizontal="center" vertical="center" wrapText="1"/>
    </xf>
    <xf numFmtId="1" fontId="3" fillId="3" borderId="10" xfId="0" applyNumberFormat="1" applyFont="1" applyFill="1" applyBorder="1" applyAlignment="1">
      <alignment horizontal="center" vertical="center" wrapText="1"/>
    </xf>
    <xf numFmtId="4" fontId="0" fillId="0" borderId="9" xfId="0" applyNumberFormat="1" applyBorder="1" applyAlignment="1">
      <alignment horizontal="right" vertical="center"/>
    </xf>
    <xf numFmtId="4" fontId="0" fillId="2" borderId="10" xfId="0" applyNumberFormat="1" applyFill="1" applyBorder="1" applyAlignment="1">
      <alignment horizontal="right" vertical="center" wrapText="1"/>
    </xf>
    <xf numFmtId="4" fontId="0" fillId="0" borderId="45" xfId="0" applyNumberFormat="1" applyBorder="1" applyAlignment="1">
      <alignment horizontal="right" vertical="center"/>
    </xf>
    <xf numFmtId="4" fontId="11" fillId="0" borderId="46" xfId="0" applyNumberFormat="1" applyFont="1" applyBorder="1" applyAlignment="1">
      <alignment vertical="center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1" fontId="6" fillId="3" borderId="9" xfId="1" applyNumberFormat="1" applyFont="1" applyFill="1" applyBorder="1" applyAlignment="1">
      <alignment horizontal="center" vertical="center" wrapText="1"/>
    </xf>
    <xf numFmtId="4" fontId="0" fillId="2" borderId="9" xfId="0" applyNumberFormat="1" applyFill="1" applyBorder="1" applyAlignment="1">
      <alignment horizontal="right" vertical="center" wrapText="1"/>
    </xf>
    <xf numFmtId="4" fontId="11" fillId="0" borderId="44" xfId="0" applyNumberFormat="1" applyFont="1" applyBorder="1" applyAlignment="1">
      <alignment vertical="center"/>
    </xf>
    <xf numFmtId="4" fontId="19" fillId="2" borderId="10" xfId="1" applyNumberFormat="1" applyFont="1" applyFill="1" applyBorder="1" applyAlignment="1" applyProtection="1">
      <alignment horizontal="right" vertical="center" wrapText="1"/>
      <protection locked="0"/>
    </xf>
    <xf numFmtId="4" fontId="19" fillId="2" borderId="13" xfId="1" applyNumberFormat="1" applyFont="1" applyFill="1" applyBorder="1" applyAlignment="1" applyProtection="1">
      <alignment horizontal="right" vertical="center" wrapText="1"/>
      <protection locked="0"/>
    </xf>
    <xf numFmtId="4" fontId="19" fillId="2" borderId="15" xfId="1" applyNumberFormat="1" applyFont="1" applyFill="1" applyBorder="1" applyAlignment="1" applyProtection="1">
      <alignment horizontal="right" vertical="center" wrapText="1"/>
      <protection locked="0"/>
    </xf>
    <xf numFmtId="4" fontId="19" fillId="2" borderId="11" xfId="1" applyNumberFormat="1" applyFont="1" applyFill="1" applyBorder="1" applyAlignment="1" applyProtection="1">
      <alignment horizontal="right" vertical="center" wrapText="1"/>
      <protection locked="0"/>
    </xf>
    <xf numFmtId="4" fontId="19" fillId="2" borderId="12" xfId="1" applyNumberFormat="1" applyFont="1" applyFill="1" applyBorder="1" applyAlignment="1" applyProtection="1">
      <alignment horizontal="right" vertical="center" wrapText="1"/>
      <protection locked="0"/>
    </xf>
    <xf numFmtId="4" fontId="19" fillId="2" borderId="4" xfId="1" applyNumberFormat="1" applyFont="1" applyFill="1" applyBorder="1" applyAlignment="1" applyProtection="1">
      <alignment horizontal="right" vertical="center" wrapText="1"/>
      <protection locked="0"/>
    </xf>
    <xf numFmtId="4" fontId="38" fillId="6" borderId="9" xfId="1" applyNumberFormat="1" applyFont="1" applyFill="1" applyBorder="1" applyAlignment="1" applyProtection="1">
      <alignment horizontal="right" vertical="center" wrapText="1"/>
      <protection locked="0"/>
    </xf>
    <xf numFmtId="4" fontId="38" fillId="6" borderId="11" xfId="1" applyNumberFormat="1" applyFont="1" applyFill="1" applyBorder="1" applyAlignment="1" applyProtection="1">
      <alignment horizontal="right" vertical="center" wrapText="1"/>
      <protection locked="0"/>
    </xf>
    <xf numFmtId="4" fontId="38" fillId="6" borderId="14" xfId="1" applyNumberFormat="1" applyFont="1" applyFill="1" applyBorder="1" applyAlignment="1" applyProtection="1">
      <alignment horizontal="right" vertical="center" wrapText="1"/>
      <protection locked="0"/>
    </xf>
    <xf numFmtId="4" fontId="38" fillId="6" borderId="1" xfId="1" applyNumberFormat="1" applyFont="1" applyFill="1" applyBorder="1" applyAlignment="1" applyProtection="1">
      <alignment horizontal="right" vertical="center" wrapText="1"/>
      <protection locked="0"/>
    </xf>
    <xf numFmtId="4" fontId="38" fillId="6" borderId="12" xfId="1" applyNumberFormat="1" applyFont="1" applyFill="1" applyBorder="1" applyAlignment="1" applyProtection="1">
      <alignment horizontal="right" vertical="center" wrapText="1"/>
      <protection locked="0"/>
    </xf>
    <xf numFmtId="4" fontId="38" fillId="6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center"/>
    </xf>
    <xf numFmtId="0" fontId="14" fillId="8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34" fillId="0" borderId="0" xfId="0" applyFont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 applyProtection="1">
      <alignment horizontal="right" vertical="center" wrapText="1"/>
      <protection locked="0"/>
    </xf>
    <xf numFmtId="0" fontId="11" fillId="0" borderId="24" xfId="0" applyFont="1" applyBorder="1" applyAlignment="1">
      <alignment horizontal="right" vertical="center"/>
    </xf>
    <xf numFmtId="0" fontId="11" fillId="0" borderId="25" xfId="0" applyFont="1" applyBorder="1" applyAlignment="1">
      <alignment horizontal="right" vertical="center"/>
    </xf>
    <xf numFmtId="0" fontId="11" fillId="0" borderId="28" xfId="0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1" fillId="0" borderId="6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10" fillId="6" borderId="41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 applyProtection="1">
      <alignment horizontal="left" vertical="center"/>
      <protection locked="0"/>
    </xf>
    <xf numFmtId="0" fontId="3" fillId="10" borderId="3" xfId="0" applyFont="1" applyFill="1" applyBorder="1" applyAlignment="1" applyProtection="1">
      <alignment horizontal="left" vertical="center"/>
      <protection locked="0"/>
    </xf>
    <xf numFmtId="0" fontId="3" fillId="10" borderId="4" xfId="0" applyFont="1" applyFill="1" applyBorder="1" applyAlignment="1" applyProtection="1">
      <alignment horizontal="left" vertical="center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0" fontId="7" fillId="9" borderId="1" xfId="2" applyFont="1" applyFill="1" applyBorder="1" applyAlignment="1" applyProtection="1">
      <alignment horizontal="right" vertical="center"/>
      <protection locked="0"/>
    </xf>
    <xf numFmtId="0" fontId="7" fillId="0" borderId="1" xfId="2" applyFont="1" applyBorder="1" applyAlignment="1" applyProtection="1">
      <alignment horizontal="right" vertical="center"/>
      <protection locked="0"/>
    </xf>
    <xf numFmtId="0" fontId="36" fillId="0" borderId="0" xfId="0" applyFont="1" applyAlignment="1">
      <alignment horizontal="center" vertical="center" wrapText="1"/>
    </xf>
    <xf numFmtId="0" fontId="33" fillId="0" borderId="0" xfId="1" applyFont="1" applyAlignment="1" applyProtection="1">
      <alignment horizontal="center" vertical="center" wrapText="1"/>
      <protection locked="0"/>
    </xf>
    <xf numFmtId="0" fontId="19" fillId="0" borderId="0" xfId="1" applyFont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17" xfId="2" applyFont="1" applyBorder="1" applyAlignment="1" applyProtection="1">
      <alignment horizontal="center" vertical="top" wrapText="1"/>
      <protection locked="0"/>
    </xf>
    <xf numFmtId="0" fontId="7" fillId="0" borderId="0" xfId="2" applyFont="1" applyAlignment="1" applyProtection="1">
      <alignment horizontal="center" vertical="top" wrapText="1"/>
      <protection locked="0"/>
    </xf>
    <xf numFmtId="0" fontId="10" fillId="0" borderId="4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41" fillId="6" borderId="41" xfId="2" applyFont="1" applyFill="1" applyBorder="1" applyAlignment="1" applyProtection="1">
      <alignment horizontal="center" vertical="center" wrapText="1"/>
      <protection locked="0"/>
    </xf>
    <xf numFmtId="0" fontId="41" fillId="6" borderId="7" xfId="2" applyFont="1" applyFill="1" applyBorder="1" applyAlignment="1" applyProtection="1">
      <alignment horizontal="center" vertical="center" wrapText="1"/>
      <protection locked="0"/>
    </xf>
    <xf numFmtId="0" fontId="41" fillId="6" borderId="8" xfId="2" applyFont="1" applyFill="1" applyBorder="1" applyAlignment="1" applyProtection="1">
      <alignment horizontal="center" vertical="center" wrapText="1"/>
      <protection locked="0"/>
    </xf>
    <xf numFmtId="0" fontId="43" fillId="6" borderId="9" xfId="2" applyFont="1" applyFill="1" applyBorder="1" applyAlignment="1" applyProtection="1">
      <alignment horizontal="center" vertical="center" wrapText="1"/>
      <protection locked="0"/>
    </xf>
    <xf numFmtId="0" fontId="43" fillId="6" borderId="1" xfId="2" applyFont="1" applyFill="1" applyBorder="1" applyAlignment="1" applyProtection="1">
      <alignment horizontal="center" vertical="center" wrapText="1"/>
      <protection locked="0"/>
    </xf>
    <xf numFmtId="0" fontId="30" fillId="7" borderId="1" xfId="2" applyFont="1" applyFill="1" applyBorder="1" applyAlignment="1" applyProtection="1">
      <alignment horizontal="center" vertical="center" wrapText="1"/>
      <protection locked="0"/>
    </xf>
    <xf numFmtId="0" fontId="30" fillId="7" borderId="5" xfId="2" applyFont="1" applyFill="1" applyBorder="1" applyAlignment="1" applyProtection="1">
      <alignment horizontal="center" vertical="center" wrapText="1"/>
      <protection locked="0"/>
    </xf>
    <xf numFmtId="0" fontId="43" fillId="6" borderId="10" xfId="2" applyFont="1" applyFill="1" applyBorder="1" applyAlignment="1" applyProtection="1">
      <alignment horizontal="center" vertical="center" wrapText="1"/>
      <protection locked="0"/>
    </xf>
    <xf numFmtId="0" fontId="38" fillId="7" borderId="42" xfId="2" applyFont="1" applyFill="1" applyBorder="1" applyAlignment="1" applyProtection="1">
      <alignment horizontal="center" vertical="center" wrapText="1"/>
      <protection locked="0"/>
    </xf>
    <xf numFmtId="0" fontId="38" fillId="7" borderId="43" xfId="2" applyFont="1" applyFill="1" applyBorder="1" applyAlignment="1" applyProtection="1">
      <alignment horizontal="center" vertical="center" wrapText="1"/>
      <protection locked="0"/>
    </xf>
    <xf numFmtId="0" fontId="38" fillId="7" borderId="33" xfId="2" applyFont="1" applyFill="1" applyBorder="1" applyAlignment="1" applyProtection="1">
      <alignment horizontal="center" vertical="center" wrapText="1"/>
      <protection locked="0"/>
    </xf>
    <xf numFmtId="0" fontId="6" fillId="11" borderId="38" xfId="1" applyFont="1" applyFill="1" applyBorder="1" applyAlignment="1" applyProtection="1">
      <alignment horizontal="center" vertical="center" wrapText="1"/>
      <protection locked="0"/>
    </xf>
    <xf numFmtId="0" fontId="6" fillId="11" borderId="20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top"/>
    </xf>
    <xf numFmtId="0" fontId="7" fillId="0" borderId="0" xfId="1" applyFont="1" applyAlignment="1" applyProtection="1">
      <alignment horizontal="center" vertical="center" wrapText="1"/>
      <protection locked="0"/>
    </xf>
    <xf numFmtId="0" fontId="7" fillId="0" borderId="17" xfId="1" applyFont="1" applyBorder="1" applyAlignment="1" applyProtection="1">
      <alignment horizontal="left" vertical="center" wrapText="1"/>
      <protection locked="0"/>
    </xf>
    <xf numFmtId="0" fontId="12" fillId="3" borderId="2" xfId="1" applyFont="1" applyFill="1" applyBorder="1" applyAlignment="1" applyProtection="1">
      <alignment horizontal="right" vertical="center" wrapText="1"/>
      <protection locked="0"/>
    </xf>
    <xf numFmtId="0" fontId="12" fillId="3" borderId="18" xfId="1" applyFont="1" applyFill="1" applyBorder="1" applyAlignment="1" applyProtection="1">
      <alignment horizontal="right" vertical="center" wrapText="1"/>
      <protection locked="0"/>
    </xf>
    <xf numFmtId="0" fontId="12" fillId="11" borderId="2" xfId="1" applyFont="1" applyFill="1" applyBorder="1" applyAlignment="1" applyProtection="1">
      <alignment horizontal="right" vertical="center" wrapText="1"/>
      <protection locked="0"/>
    </xf>
    <xf numFmtId="0" fontId="12" fillId="11" borderId="4" xfId="1" applyFont="1" applyFill="1" applyBorder="1" applyAlignment="1" applyProtection="1">
      <alignment horizontal="right" vertical="center" wrapText="1"/>
      <protection locked="0"/>
    </xf>
    <xf numFmtId="0" fontId="12" fillId="3" borderId="3" xfId="1" applyFont="1" applyFill="1" applyBorder="1" applyAlignment="1" applyProtection="1">
      <alignment horizontal="right" vertical="center" wrapText="1"/>
      <protection locked="0"/>
    </xf>
    <xf numFmtId="0" fontId="12" fillId="11" borderId="36" xfId="1" applyFont="1" applyFill="1" applyBorder="1" applyAlignment="1" applyProtection="1">
      <alignment horizontal="center" vertical="center" wrapText="1"/>
      <protection locked="0"/>
    </xf>
    <xf numFmtId="0" fontId="12" fillId="11" borderId="6" xfId="1" applyFont="1" applyFill="1" applyBorder="1" applyAlignment="1" applyProtection="1">
      <alignment horizontal="center" vertical="center" wrapText="1"/>
      <protection locked="0"/>
    </xf>
    <xf numFmtId="4" fontId="40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40" fillId="3" borderId="36" xfId="0" applyNumberFormat="1" applyFont="1" applyFill="1" applyBorder="1" applyAlignment="1" applyProtection="1">
      <alignment horizontal="center" vertical="center" wrapText="1"/>
      <protection locked="0"/>
    </xf>
    <xf numFmtId="4" fontId="40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38" fillId="4" borderId="34" xfId="2" applyFont="1" applyFill="1" applyBorder="1" applyAlignment="1" applyProtection="1">
      <alignment horizontal="center" vertical="center" wrapText="1"/>
      <protection locked="0"/>
    </xf>
    <xf numFmtId="0" fontId="38" fillId="4" borderId="7" xfId="2" applyFont="1" applyFill="1" applyBorder="1" applyAlignment="1" applyProtection="1">
      <alignment horizontal="center" vertical="center" wrapText="1"/>
      <protection locked="0"/>
    </xf>
    <xf numFmtId="0" fontId="38" fillId="4" borderId="8" xfId="2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horizontal="left" vertical="center" wrapText="1"/>
    </xf>
    <xf numFmtId="0" fontId="30" fillId="5" borderId="19" xfId="0" applyFont="1" applyFill="1" applyBorder="1" applyAlignment="1">
      <alignment horizontal="center" vertical="center" wrapText="1"/>
    </xf>
    <xf numFmtId="0" fontId="30" fillId="5" borderId="17" xfId="0" applyFont="1" applyFill="1" applyBorder="1" applyAlignment="1">
      <alignment horizontal="center" vertical="center" wrapText="1"/>
    </xf>
    <xf numFmtId="0" fontId="41" fillId="4" borderId="22" xfId="2" applyFont="1" applyFill="1" applyBorder="1" applyAlignment="1" applyProtection="1">
      <alignment horizontal="center" vertical="center" wrapText="1"/>
      <protection locked="0"/>
    </xf>
    <xf numFmtId="0" fontId="41" fillId="4" borderId="21" xfId="2" applyFont="1" applyFill="1" applyBorder="1" applyAlignment="1" applyProtection="1">
      <alignment horizontal="center" vertical="center" wrapText="1"/>
      <protection locked="0"/>
    </xf>
    <xf numFmtId="0" fontId="41" fillId="4" borderId="30" xfId="2" applyFont="1" applyFill="1" applyBorder="1" applyAlignment="1" applyProtection="1">
      <alignment horizontal="center" vertical="center" wrapText="1"/>
      <protection locked="0"/>
    </xf>
    <xf numFmtId="0" fontId="41" fillId="4" borderId="31" xfId="2" applyFont="1" applyFill="1" applyBorder="1" applyAlignment="1" applyProtection="1">
      <alignment horizontal="center" vertical="center" wrapText="1"/>
      <protection locked="0"/>
    </xf>
    <xf numFmtId="0" fontId="41" fillId="4" borderId="32" xfId="2" applyFont="1" applyFill="1" applyBorder="1" applyAlignment="1" applyProtection="1">
      <alignment horizontal="center" vertical="center" wrapText="1"/>
      <protection locked="0"/>
    </xf>
    <xf numFmtId="0" fontId="19" fillId="0" borderId="18" xfId="1" applyFont="1" applyBorder="1" applyAlignment="1" applyProtection="1">
      <alignment horizontal="left" vertical="center" wrapText="1"/>
      <protection locked="0"/>
    </xf>
    <xf numFmtId="0" fontId="19" fillId="0" borderId="0" xfId="1" applyFont="1" applyAlignment="1" applyProtection="1">
      <alignment horizontal="left" vertical="center" wrapText="1"/>
      <protection locked="0"/>
    </xf>
    <xf numFmtId="0" fontId="19" fillId="4" borderId="1" xfId="1" applyFont="1" applyFill="1" applyBorder="1" applyAlignment="1" applyProtection="1">
      <alignment horizontal="center" vertical="center" wrapText="1"/>
      <protection locked="0"/>
    </xf>
    <xf numFmtId="0" fontId="38" fillId="4" borderId="2" xfId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left" vertical="center" wrapText="1"/>
    </xf>
    <xf numFmtId="4" fontId="6" fillId="3" borderId="1" xfId="2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4" fontId="0" fillId="0" borderId="19" xfId="0" applyNumberFormat="1" applyBorder="1" applyAlignment="1">
      <alignment vertical="center"/>
    </xf>
    <xf numFmtId="0" fontId="20" fillId="0" borderId="22" xfId="1" applyFont="1" applyBorder="1" applyAlignment="1" applyProtection="1">
      <alignment horizontal="left" vertical="center" wrapText="1"/>
      <protection locked="0"/>
    </xf>
    <xf numFmtId="0" fontId="20" fillId="0" borderId="21" xfId="1" applyFont="1" applyBorder="1" applyAlignment="1" applyProtection="1">
      <alignment horizontal="left" vertical="center" wrapText="1"/>
      <protection locked="0"/>
    </xf>
    <xf numFmtId="0" fontId="20" fillId="0" borderId="47" xfId="1" applyFont="1" applyBorder="1" applyAlignment="1" applyProtection="1">
      <alignment horizontal="left" vertical="center" wrapText="1"/>
      <protection locked="0"/>
    </xf>
    <xf numFmtId="0" fontId="20" fillId="0" borderId="48" xfId="1" applyFont="1" applyBorder="1" applyAlignment="1" applyProtection="1">
      <alignment horizontal="left" vertical="center" wrapText="1"/>
      <protection locked="0"/>
    </xf>
    <xf numFmtId="0" fontId="20" fillId="0" borderId="0" xfId="1" applyFont="1" applyBorder="1" applyAlignment="1" applyProtection="1">
      <alignment horizontal="left" vertical="center" wrapText="1"/>
      <protection locked="0"/>
    </xf>
    <xf numFmtId="0" fontId="20" fillId="0" borderId="49" xfId="1" applyFont="1" applyBorder="1" applyAlignment="1" applyProtection="1">
      <alignment horizontal="left" vertical="center" wrapText="1"/>
      <protection locked="0"/>
    </xf>
    <xf numFmtId="0" fontId="20" fillId="0" borderId="50" xfId="1" applyFont="1" applyBorder="1" applyAlignment="1" applyProtection="1">
      <alignment horizontal="left" vertical="center" wrapText="1"/>
      <protection locked="0"/>
    </xf>
    <xf numFmtId="0" fontId="20" fillId="0" borderId="51" xfId="1" applyFont="1" applyBorder="1" applyAlignment="1" applyProtection="1">
      <alignment horizontal="left" vertical="center" wrapText="1"/>
      <protection locked="0"/>
    </xf>
    <xf numFmtId="0" fontId="20" fillId="0" borderId="52" xfId="1" applyFont="1" applyBorder="1" applyAlignment="1" applyProtection="1">
      <alignment horizontal="left" vertical="center" wrapText="1"/>
      <protection locked="0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3" builtinId="5"/>
  </cellStyles>
  <dxfs count="2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C00000"/>
      </font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709084</xdr:colOff>
      <xdr:row>1</xdr:row>
      <xdr:rowOff>158751</xdr:rowOff>
    </xdr:from>
    <xdr:to>
      <xdr:col>14</xdr:col>
      <xdr:colOff>992506</xdr:colOff>
      <xdr:row>5</xdr:row>
      <xdr:rowOff>99061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3558D97-A95D-45D4-E214-DE15A2B9D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4834" y="349251"/>
          <a:ext cx="2802255" cy="70231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1471084</xdr:colOff>
      <xdr:row>127</xdr:row>
      <xdr:rowOff>169333</xdr:rowOff>
    </xdr:from>
    <xdr:to>
      <xdr:col>6</xdr:col>
      <xdr:colOff>2263459</xdr:colOff>
      <xdr:row>134</xdr:row>
      <xdr:rowOff>12488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985210A-5117-4C0B-6931-AB26BA644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4" y="26056166"/>
          <a:ext cx="6662420" cy="1176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403489</xdr:colOff>
      <xdr:row>1</xdr:row>
      <xdr:rowOff>164307</xdr:rowOff>
    </xdr:from>
    <xdr:to>
      <xdr:col>15</xdr:col>
      <xdr:colOff>961548</xdr:colOff>
      <xdr:row>4</xdr:row>
      <xdr:rowOff>206746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3F02336-6E27-4EBB-BDBD-3714C981E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07958" y="450057"/>
          <a:ext cx="2796434" cy="70918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819150</xdr:colOff>
      <xdr:row>39</xdr:row>
      <xdr:rowOff>0</xdr:rowOff>
    </xdr:from>
    <xdr:to>
      <xdr:col>5</xdr:col>
      <xdr:colOff>236220</xdr:colOff>
      <xdr:row>46</xdr:row>
      <xdr:rowOff>38946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BE77587-1D92-4363-9FEF-1BFB00FA4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13325475"/>
          <a:ext cx="6637020" cy="12009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29</xdr:row>
      <xdr:rowOff>476250</xdr:rowOff>
    </xdr:from>
    <xdr:to>
      <xdr:col>4</xdr:col>
      <xdr:colOff>781050</xdr:colOff>
      <xdr:row>36</xdr:row>
      <xdr:rowOff>80655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FF6D27D-CDA8-49F6-AC9F-47C558D37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5953125"/>
          <a:ext cx="5867400" cy="106173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1</xdr:row>
      <xdr:rowOff>28575</xdr:rowOff>
    </xdr:from>
    <xdr:to>
      <xdr:col>1</xdr:col>
      <xdr:colOff>962026</xdr:colOff>
      <xdr:row>1</xdr:row>
      <xdr:rowOff>514074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774779B-95D2-4A9B-886D-C123BB811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90500"/>
          <a:ext cx="1924050" cy="4854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AE128"/>
  <sheetViews>
    <sheetView tabSelected="1" view="pageBreakPreview" zoomScale="80" zoomScaleNormal="100" zoomScaleSheetLayoutView="80" workbookViewId="0">
      <selection activeCell="M16" sqref="M16:N21"/>
    </sheetView>
  </sheetViews>
  <sheetFormatPr defaultRowHeight="15" x14ac:dyDescent="0.25"/>
  <cols>
    <col min="2" max="2" width="27" customWidth="1"/>
    <col min="3" max="3" width="20.42578125" customWidth="1"/>
    <col min="4" max="5" width="17.7109375" customWidth="1"/>
    <col min="6" max="6" width="30.28515625" customWidth="1"/>
    <col min="7" max="7" width="38.7109375" customWidth="1"/>
    <col min="8" max="8" width="16.28515625" customWidth="1"/>
    <col min="9" max="9" width="18.85546875" customWidth="1"/>
    <col min="10" max="10" width="16.42578125" bestFit="1" customWidth="1"/>
    <col min="11" max="11" width="13.28515625" bestFit="1" customWidth="1"/>
    <col min="12" max="12" width="13.28515625" customWidth="1"/>
    <col min="13" max="17" width="18.85546875" customWidth="1"/>
    <col min="18" max="18" width="4.42578125" customWidth="1"/>
    <col min="19" max="20" width="10" customWidth="1"/>
    <col min="21" max="21" width="15.28515625" customWidth="1"/>
    <col min="22" max="22" width="20.7109375" customWidth="1"/>
    <col min="24" max="24" width="13.5703125" customWidth="1"/>
  </cols>
  <sheetData>
    <row r="1" spans="1:3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241" t="s">
        <v>71</v>
      </c>
      <c r="L1" s="241"/>
      <c r="M1" s="241"/>
      <c r="N1" s="241"/>
      <c r="O1" s="241"/>
      <c r="P1" s="1"/>
      <c r="Q1" s="1"/>
      <c r="R1" s="35"/>
      <c r="S1" s="35"/>
      <c r="T1" s="35"/>
      <c r="U1" s="35"/>
      <c r="W1" s="230" t="s">
        <v>52</v>
      </c>
      <c r="X1" s="230"/>
      <c r="Y1" s="230"/>
    </row>
    <row r="2" spans="1:3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t="s">
        <v>74</v>
      </c>
      <c r="V2" t="s">
        <v>64</v>
      </c>
      <c r="W2" s="49" t="s">
        <v>16</v>
      </c>
      <c r="X2" s="49" t="s">
        <v>48</v>
      </c>
      <c r="Y2" s="49" t="s">
        <v>3</v>
      </c>
      <c r="Z2" s="49"/>
    </row>
    <row r="3" spans="1:31" x14ac:dyDescent="0.25">
      <c r="A3" s="234" t="s">
        <v>31</v>
      </c>
      <c r="B3" s="235"/>
      <c r="C3" s="248"/>
      <c r="D3" s="249"/>
      <c r="E3" s="249"/>
      <c r="F3" s="249"/>
      <c r="G3" s="249"/>
      <c r="H3" s="249"/>
      <c r="I3" s="249"/>
      <c r="J3" s="249"/>
      <c r="K3" s="250"/>
      <c r="L3" s="204"/>
      <c r="M3" s="10"/>
      <c r="N3" s="10"/>
      <c r="O3" s="10"/>
      <c r="P3" s="10"/>
      <c r="Q3" s="10"/>
      <c r="U3" t="s">
        <v>75</v>
      </c>
      <c r="V3" t="s">
        <v>65</v>
      </c>
      <c r="W3" s="49" t="s">
        <v>17</v>
      </c>
      <c r="X3" s="49" t="s">
        <v>47</v>
      </c>
      <c r="Y3" s="49" t="s">
        <v>4</v>
      </c>
      <c r="Z3" s="49"/>
    </row>
    <row r="4" spans="1:31" x14ac:dyDescent="0.25">
      <c r="A4" s="236" t="s">
        <v>54</v>
      </c>
      <c r="B4" s="237"/>
      <c r="C4" s="248"/>
      <c r="D4" s="249"/>
      <c r="E4" s="249"/>
      <c r="F4" s="249"/>
      <c r="G4" s="249"/>
      <c r="H4" s="249"/>
      <c r="I4" s="249"/>
      <c r="J4" s="249"/>
      <c r="K4" s="250"/>
      <c r="L4" s="204"/>
      <c r="M4" s="10"/>
      <c r="N4" s="10"/>
      <c r="O4" s="10"/>
      <c r="P4" s="10"/>
      <c r="Q4" s="10"/>
      <c r="U4" t="s">
        <v>76</v>
      </c>
      <c r="V4" t="s">
        <v>66</v>
      </c>
      <c r="W4" s="49" t="s">
        <v>18</v>
      </c>
      <c r="X4" s="49"/>
      <c r="Y4" s="49"/>
      <c r="Z4" s="49"/>
    </row>
    <row r="5" spans="1:31" x14ac:dyDescent="0.25">
      <c r="A5" s="236" t="s">
        <v>72</v>
      </c>
      <c r="B5" s="237"/>
      <c r="C5" s="248"/>
      <c r="D5" s="249"/>
      <c r="E5" s="249"/>
      <c r="F5" s="249"/>
      <c r="G5" s="249"/>
      <c r="H5" s="249"/>
      <c r="I5" s="249"/>
      <c r="J5" s="249"/>
      <c r="K5" s="250"/>
      <c r="L5" s="204"/>
      <c r="V5" t="s">
        <v>67</v>
      </c>
      <c r="W5" s="49" t="s">
        <v>20</v>
      </c>
      <c r="X5" s="49"/>
      <c r="Y5" s="49"/>
      <c r="Z5" s="50"/>
      <c r="AE5" s="18"/>
    </row>
    <row r="6" spans="1:31" ht="13.5" customHeight="1" thickBot="1" x14ac:dyDescent="0.35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44"/>
      <c r="N6" s="7"/>
      <c r="O6" s="7"/>
      <c r="P6" s="7"/>
      <c r="Q6" s="7"/>
      <c r="R6" s="7"/>
      <c r="S6" s="7"/>
      <c r="T6" s="7"/>
      <c r="V6" t="s">
        <v>68</v>
      </c>
      <c r="W6" s="48" t="s">
        <v>21</v>
      </c>
      <c r="X6" s="49"/>
      <c r="Y6" s="49"/>
      <c r="Z6" s="50"/>
      <c r="AE6" s="18"/>
    </row>
    <row r="7" spans="1:31" ht="86.25" customHeight="1" x14ac:dyDescent="0.25">
      <c r="A7" s="134"/>
      <c r="B7" s="245" t="s">
        <v>90</v>
      </c>
      <c r="C7" s="140" t="s">
        <v>91</v>
      </c>
      <c r="D7" s="140" t="s">
        <v>109</v>
      </c>
      <c r="E7" s="140" t="s">
        <v>92</v>
      </c>
      <c r="F7" s="200" t="s">
        <v>110</v>
      </c>
      <c r="G7" s="310" t="s">
        <v>103</v>
      </c>
      <c r="H7" s="311"/>
      <c r="I7" s="311"/>
      <c r="J7" s="311"/>
      <c r="K7" s="311"/>
      <c r="L7" s="311"/>
      <c r="M7" s="311"/>
      <c r="N7" s="311"/>
      <c r="O7" s="311"/>
      <c r="P7" s="311"/>
      <c r="Q7" s="312"/>
      <c r="R7" s="60"/>
      <c r="S7" s="60"/>
      <c r="T7" s="60"/>
      <c r="U7" s="60"/>
      <c r="V7" t="s">
        <v>69</v>
      </c>
      <c r="W7" s="48" t="s">
        <v>22</v>
      </c>
      <c r="X7" s="49"/>
      <c r="Y7" s="49"/>
      <c r="Z7" s="50"/>
      <c r="AE7" s="18"/>
    </row>
    <row r="8" spans="1:31" ht="24.75" customHeight="1" x14ac:dyDescent="0.25">
      <c r="A8" s="129"/>
      <c r="B8" s="245"/>
      <c r="C8" s="141"/>
      <c r="D8" s="141"/>
      <c r="E8" s="141"/>
      <c r="F8" s="153"/>
      <c r="G8" s="313"/>
      <c r="H8" s="314"/>
      <c r="I8" s="314"/>
      <c r="J8" s="314"/>
      <c r="K8" s="314"/>
      <c r="L8" s="314"/>
      <c r="M8" s="314"/>
      <c r="N8" s="314"/>
      <c r="O8" s="314"/>
      <c r="P8" s="314"/>
      <c r="Q8" s="315"/>
      <c r="R8" s="60"/>
      <c r="S8" s="60"/>
      <c r="T8" s="60"/>
      <c r="U8" s="60"/>
      <c r="V8" t="s">
        <v>70</v>
      </c>
      <c r="W8" s="48" t="s">
        <v>23</v>
      </c>
      <c r="X8" s="49"/>
      <c r="Y8" s="49"/>
      <c r="Z8" s="50"/>
      <c r="AE8" s="18"/>
    </row>
    <row r="9" spans="1:31" ht="15.75" customHeight="1" thickBot="1" x14ac:dyDescent="0.3">
      <c r="A9" s="131"/>
      <c r="B9" s="132"/>
      <c r="C9" s="136"/>
      <c r="D9" s="136"/>
      <c r="E9" s="136"/>
      <c r="F9" s="137"/>
      <c r="G9" s="316"/>
      <c r="H9" s="317"/>
      <c r="I9" s="317"/>
      <c r="J9" s="317"/>
      <c r="K9" s="317"/>
      <c r="L9" s="317"/>
      <c r="M9" s="317"/>
      <c r="N9" s="317"/>
      <c r="O9" s="317"/>
      <c r="P9" s="317"/>
      <c r="Q9" s="318"/>
      <c r="R9" s="132"/>
      <c r="S9" s="132"/>
      <c r="T9" s="132"/>
      <c r="U9" s="132"/>
      <c r="W9" s="133"/>
      <c r="X9" s="49"/>
      <c r="Y9" s="49"/>
      <c r="Z9" s="51"/>
      <c r="AE9" s="19"/>
    </row>
    <row r="10" spans="1:31" ht="15.75" customHeight="1" x14ac:dyDescent="0.25">
      <c r="A10" s="129"/>
      <c r="B10" s="132"/>
      <c r="C10" s="138"/>
      <c r="D10" s="60"/>
      <c r="E10" s="60"/>
      <c r="F10" s="130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60"/>
      <c r="S10" s="60"/>
      <c r="T10" s="60"/>
      <c r="U10" s="60"/>
      <c r="W10" s="48"/>
      <c r="X10" s="49"/>
      <c r="Y10" s="49"/>
      <c r="Z10" s="50"/>
      <c r="AE10" s="18"/>
    </row>
    <row r="11" spans="1:31" ht="16.5" customHeight="1" x14ac:dyDescent="0.3">
      <c r="A11" s="254" t="s">
        <v>98</v>
      </c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03"/>
      <c r="M11" s="194"/>
      <c r="N11" s="7"/>
      <c r="O11" s="7"/>
      <c r="P11" s="7"/>
      <c r="Q11" s="7"/>
      <c r="R11" s="60"/>
      <c r="S11" s="60"/>
      <c r="T11" s="60"/>
      <c r="U11" s="60"/>
      <c r="W11" s="48"/>
      <c r="X11" s="49"/>
      <c r="Y11" s="49"/>
      <c r="Z11" s="50"/>
      <c r="AE11" s="18"/>
    </row>
    <row r="12" spans="1:31" ht="36" customHeight="1" thickBot="1" x14ac:dyDescent="0.3">
      <c r="A12" s="255" t="s">
        <v>87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130"/>
      <c r="Q12" s="130"/>
      <c r="R12" s="60"/>
      <c r="S12" s="60"/>
      <c r="T12" s="60"/>
      <c r="U12" s="60"/>
      <c r="W12" s="48"/>
      <c r="X12" s="49"/>
      <c r="Y12" s="49"/>
      <c r="Z12" s="50"/>
      <c r="AE12" s="18"/>
    </row>
    <row r="13" spans="1:31" ht="18.75" x14ac:dyDescent="0.25">
      <c r="A13" s="233"/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01"/>
      <c r="M13" s="261" t="s">
        <v>117</v>
      </c>
      <c r="N13" s="262"/>
      <c r="O13" s="263"/>
      <c r="P13" s="246" t="s">
        <v>101</v>
      </c>
      <c r="Q13" s="247"/>
      <c r="R13" s="47"/>
      <c r="S13" s="47"/>
      <c r="T13" s="47"/>
      <c r="U13" s="47"/>
      <c r="W13" s="48"/>
      <c r="X13" s="49"/>
      <c r="Y13" s="49"/>
      <c r="Z13" s="51"/>
      <c r="AE13" s="19"/>
    </row>
    <row r="14" spans="1:31" s="9" customFormat="1" ht="81.75" customHeight="1" x14ac:dyDescent="0.25">
      <c r="A14" s="89" t="s">
        <v>6</v>
      </c>
      <c r="B14" s="90" t="s">
        <v>59</v>
      </c>
      <c r="C14" s="90" t="s">
        <v>113</v>
      </c>
      <c r="D14" s="90" t="s">
        <v>60</v>
      </c>
      <c r="E14" s="90" t="s">
        <v>61</v>
      </c>
      <c r="F14" s="90" t="s">
        <v>62</v>
      </c>
      <c r="G14" s="90" t="s">
        <v>63</v>
      </c>
      <c r="H14" s="89" t="s">
        <v>73</v>
      </c>
      <c r="I14" s="89" t="s">
        <v>84</v>
      </c>
      <c r="J14" s="89" t="s">
        <v>93</v>
      </c>
      <c r="K14" s="89" t="s">
        <v>32</v>
      </c>
      <c r="L14" s="147" t="s">
        <v>116</v>
      </c>
      <c r="M14" s="205" t="s">
        <v>7</v>
      </c>
      <c r="N14" s="89" t="s">
        <v>10</v>
      </c>
      <c r="O14" s="206" t="s">
        <v>8</v>
      </c>
      <c r="P14" s="213" t="s">
        <v>55</v>
      </c>
      <c r="Q14" s="214" t="s">
        <v>56</v>
      </c>
      <c r="S14" s="149" t="s">
        <v>99</v>
      </c>
      <c r="T14" s="9" t="s">
        <v>100</v>
      </c>
      <c r="W14" s="59"/>
      <c r="X14" s="33"/>
      <c r="Y14" s="59"/>
      <c r="Z14" s="59"/>
      <c r="AC14" s="33"/>
    </row>
    <row r="15" spans="1:31" s="199" customFormat="1" ht="15.75" customHeight="1" x14ac:dyDescent="0.25">
      <c r="A15" s="195">
        <v>1</v>
      </c>
      <c r="B15" s="196">
        <v>2</v>
      </c>
      <c r="C15" s="195">
        <v>3</v>
      </c>
      <c r="D15" s="196">
        <v>4</v>
      </c>
      <c r="E15" s="195">
        <v>5</v>
      </c>
      <c r="F15" s="196">
        <v>6</v>
      </c>
      <c r="G15" s="195">
        <v>7</v>
      </c>
      <c r="H15" s="196">
        <v>8</v>
      </c>
      <c r="I15" s="195">
        <v>9</v>
      </c>
      <c r="J15" s="196">
        <v>10</v>
      </c>
      <c r="K15" s="195">
        <v>11</v>
      </c>
      <c r="L15" s="197">
        <v>12</v>
      </c>
      <c r="M15" s="207">
        <v>13</v>
      </c>
      <c r="N15" s="196">
        <v>14</v>
      </c>
      <c r="O15" s="208">
        <v>15</v>
      </c>
      <c r="P15" s="215">
        <v>16</v>
      </c>
      <c r="Q15" s="208">
        <v>17</v>
      </c>
      <c r="R15" s="198"/>
      <c r="W15" s="59"/>
      <c r="X15" s="33"/>
      <c r="Y15" s="59"/>
      <c r="Z15" s="59"/>
      <c r="AC15" s="33"/>
    </row>
    <row r="16" spans="1:31" x14ac:dyDescent="0.25">
      <c r="A16" s="5">
        <v>1</v>
      </c>
      <c r="B16" s="34"/>
      <c r="C16" s="34"/>
      <c r="D16" s="139"/>
      <c r="E16" s="34"/>
      <c r="F16" s="34"/>
      <c r="G16" s="34"/>
      <c r="H16" s="143"/>
      <c r="I16" s="150"/>
      <c r="J16" s="8"/>
      <c r="K16" s="8"/>
      <c r="L16" s="308"/>
      <c r="M16" s="209"/>
      <c r="N16" s="14"/>
      <c r="O16" s="210">
        <f>M16+N16</f>
        <v>0</v>
      </c>
      <c r="P16" s="216" t="str">
        <f>IF(K16="FERS",((ROUNDDOWN(O117*0.8252,2))-(SUM(P17:P116))),"-")</f>
        <v>-</v>
      </c>
      <c r="Q16" s="210" t="str">
        <f>IF(P16="-","-",O16-P16)</f>
        <v>-</v>
      </c>
      <c r="R16" t="str">
        <f>IF(J16="majątkowy","M",IF(J16="bieżący","B"," "))</f>
        <v xml:space="preserve"> </v>
      </c>
      <c r="S16" s="55" t="e">
        <f>O16/M16-1</f>
        <v>#DIV/0!</v>
      </c>
      <c r="T16" s="55" t="e">
        <f>P16+Q16=O16</f>
        <v>#VALUE!</v>
      </c>
      <c r="W16" s="49"/>
      <c r="X16" s="51"/>
      <c r="Y16" s="49"/>
      <c r="Z16" s="49"/>
      <c r="AC16" s="19"/>
    </row>
    <row r="17" spans="1:29" x14ac:dyDescent="0.25">
      <c r="A17" s="5">
        <v>2</v>
      </c>
      <c r="B17" s="34"/>
      <c r="C17" s="34"/>
      <c r="D17" s="139"/>
      <c r="E17" s="139"/>
      <c r="F17" s="34"/>
      <c r="G17" s="34"/>
      <c r="H17" s="143"/>
      <c r="I17" s="150"/>
      <c r="J17" s="8"/>
      <c r="K17" s="8"/>
      <c r="L17" s="308"/>
      <c r="M17" s="209"/>
      <c r="N17" s="14"/>
      <c r="O17" s="210">
        <f>M17+N17</f>
        <v>0</v>
      </c>
      <c r="P17" s="216" t="str">
        <f t="shared" ref="P17:P80" si="0">IF(K17="FERS",ROUND(O17*0.8252,2),"-")</f>
        <v>-</v>
      </c>
      <c r="Q17" s="210" t="str">
        <f t="shared" ref="Q17:Q80" si="1">IF(P17="-","-",O17-P17)</f>
        <v>-</v>
      </c>
      <c r="R17" t="str">
        <f t="shared" ref="R17:R116" si="2">IF(J17="majątkowy","M",IF(J17="bieżący","B"," "))</f>
        <v xml:space="preserve"> </v>
      </c>
      <c r="S17" s="55" t="e">
        <f>O17/M17-1</f>
        <v>#DIV/0!</v>
      </c>
      <c r="T17" s="55" t="e">
        <f t="shared" ref="T17:T80" si="3">P17+Q17=O17</f>
        <v>#VALUE!</v>
      </c>
      <c r="U17" s="231" t="s">
        <v>50</v>
      </c>
      <c r="V17" s="231"/>
      <c r="W17" s="49"/>
      <c r="X17" s="51"/>
      <c r="Y17" s="49"/>
      <c r="Z17" s="49"/>
      <c r="AC17" s="19"/>
    </row>
    <row r="18" spans="1:29" x14ac:dyDescent="0.25">
      <c r="A18" s="5">
        <v>3</v>
      </c>
      <c r="B18" s="34"/>
      <c r="C18" s="34"/>
      <c r="D18" s="139"/>
      <c r="E18" s="34"/>
      <c r="F18" s="34"/>
      <c r="G18" s="34"/>
      <c r="H18" s="143"/>
      <c r="I18" s="150"/>
      <c r="J18" s="8"/>
      <c r="K18" s="8"/>
      <c r="L18" s="308"/>
      <c r="M18" s="209"/>
      <c r="N18" s="14"/>
      <c r="O18" s="210">
        <f t="shared" ref="O18:O19" si="4">M18+N18</f>
        <v>0</v>
      </c>
      <c r="P18" s="216" t="str">
        <f t="shared" si="0"/>
        <v>-</v>
      </c>
      <c r="Q18" s="210" t="str">
        <f t="shared" si="1"/>
        <v>-</v>
      </c>
      <c r="R18" t="str">
        <f t="shared" si="2"/>
        <v xml:space="preserve"> </v>
      </c>
      <c r="S18" s="55" t="e">
        <f>O18/M18-1</f>
        <v>#DIV/0!</v>
      </c>
      <c r="T18" s="55" t="e">
        <f t="shared" si="3"/>
        <v>#VALUE!</v>
      </c>
      <c r="U18" s="231"/>
      <c r="V18" s="231"/>
      <c r="W18" s="49"/>
      <c r="X18" s="51"/>
      <c r="Y18" s="49"/>
      <c r="Z18" s="49"/>
    </row>
    <row r="19" spans="1:29" x14ac:dyDescent="0.25">
      <c r="A19" s="5">
        <v>4</v>
      </c>
      <c r="B19" s="34"/>
      <c r="C19" s="34"/>
      <c r="D19" s="139"/>
      <c r="E19" s="34"/>
      <c r="F19" s="34"/>
      <c r="G19" s="34"/>
      <c r="H19" s="143"/>
      <c r="I19" s="150"/>
      <c r="J19" s="8"/>
      <c r="K19" s="8"/>
      <c r="L19" s="308"/>
      <c r="M19" s="209"/>
      <c r="N19" s="14"/>
      <c r="O19" s="210">
        <f t="shared" si="4"/>
        <v>0</v>
      </c>
      <c r="P19" s="216" t="str">
        <f t="shared" si="0"/>
        <v>-</v>
      </c>
      <c r="Q19" s="210" t="str">
        <f t="shared" si="1"/>
        <v>-</v>
      </c>
      <c r="R19" t="str">
        <f t="shared" si="2"/>
        <v xml:space="preserve"> </v>
      </c>
      <c r="S19" s="55" t="e">
        <f t="shared" ref="S17:S80" si="5">O19/M19-1</f>
        <v>#DIV/0!</v>
      </c>
      <c r="T19" s="55" t="e">
        <f t="shared" si="3"/>
        <v>#VALUE!</v>
      </c>
      <c r="U19" s="231"/>
      <c r="V19" s="231"/>
      <c r="W19" s="49"/>
      <c r="X19" s="51"/>
      <c r="Y19" s="49"/>
      <c r="Z19" s="49"/>
    </row>
    <row r="20" spans="1:29" x14ac:dyDescent="0.25">
      <c r="A20" s="5">
        <v>5</v>
      </c>
      <c r="B20" s="34"/>
      <c r="C20" s="34"/>
      <c r="D20" s="34"/>
      <c r="E20" s="34"/>
      <c r="F20" s="34"/>
      <c r="G20" s="34"/>
      <c r="H20" s="143"/>
      <c r="I20" s="151"/>
      <c r="J20" s="8"/>
      <c r="K20" s="8"/>
      <c r="L20" s="308"/>
      <c r="M20" s="209"/>
      <c r="N20" s="14"/>
      <c r="O20" s="210">
        <f t="shared" ref="O20:O116" si="6">M20+N20</f>
        <v>0</v>
      </c>
      <c r="P20" s="216" t="str">
        <f t="shared" si="0"/>
        <v>-</v>
      </c>
      <c r="Q20" s="210" t="str">
        <f t="shared" si="1"/>
        <v>-</v>
      </c>
      <c r="R20" t="str">
        <f t="shared" si="2"/>
        <v xml:space="preserve"> </v>
      </c>
      <c r="S20" s="55" t="e">
        <f t="shared" si="5"/>
        <v>#DIV/0!</v>
      </c>
      <c r="T20" s="55" t="e">
        <f t="shared" si="3"/>
        <v>#VALUE!</v>
      </c>
      <c r="U20" s="231"/>
      <c r="V20" s="231"/>
    </row>
    <row r="21" spans="1:29" s="9" customFormat="1" ht="15" customHeight="1" x14ac:dyDescent="0.25">
      <c r="A21" s="5">
        <v>6</v>
      </c>
      <c r="B21" s="34"/>
      <c r="C21" s="34"/>
      <c r="D21" s="139"/>
      <c r="E21" s="34"/>
      <c r="F21" s="34"/>
      <c r="G21" s="34"/>
      <c r="H21" s="143"/>
      <c r="I21" s="151"/>
      <c r="J21" s="8"/>
      <c r="K21" s="8"/>
      <c r="L21" s="308"/>
      <c r="M21" s="209"/>
      <c r="N21" s="14"/>
      <c r="O21" s="210">
        <f t="shared" si="6"/>
        <v>0</v>
      </c>
      <c r="P21" s="216" t="str">
        <f t="shared" si="0"/>
        <v>-</v>
      </c>
      <c r="Q21" s="210" t="str">
        <f t="shared" si="1"/>
        <v>-</v>
      </c>
      <c r="R21" t="str">
        <f t="shared" si="2"/>
        <v xml:space="preserve"> </v>
      </c>
      <c r="S21" s="55" t="e">
        <f t="shared" si="5"/>
        <v>#DIV/0!</v>
      </c>
      <c r="T21" s="55" t="e">
        <f t="shared" si="3"/>
        <v>#VALUE!</v>
      </c>
      <c r="U21" s="231"/>
      <c r="V21" s="231"/>
    </row>
    <row r="22" spans="1:29" x14ac:dyDescent="0.25">
      <c r="A22" s="5">
        <v>7</v>
      </c>
      <c r="B22" s="34"/>
      <c r="C22" s="34"/>
      <c r="D22" s="34"/>
      <c r="E22" s="34"/>
      <c r="F22" s="34"/>
      <c r="G22" s="34"/>
      <c r="H22" s="143"/>
      <c r="I22" s="151"/>
      <c r="J22" s="8"/>
      <c r="K22" s="8"/>
      <c r="L22" s="308"/>
      <c r="M22" s="209"/>
      <c r="N22" s="14"/>
      <c r="O22" s="210">
        <f t="shared" si="6"/>
        <v>0</v>
      </c>
      <c r="P22" s="216" t="str">
        <f t="shared" si="0"/>
        <v>-</v>
      </c>
      <c r="Q22" s="210" t="str">
        <f t="shared" si="1"/>
        <v>-</v>
      </c>
      <c r="R22" t="str">
        <f t="shared" si="2"/>
        <v xml:space="preserve"> </v>
      </c>
      <c r="S22" s="55" t="e">
        <f t="shared" si="5"/>
        <v>#DIV/0!</v>
      </c>
      <c r="T22" s="55" t="e">
        <f t="shared" si="3"/>
        <v>#VALUE!</v>
      </c>
      <c r="U22" s="231"/>
      <c r="V22" s="231"/>
    </row>
    <row r="23" spans="1:29" x14ac:dyDescent="0.25">
      <c r="A23" s="5">
        <v>8</v>
      </c>
      <c r="B23" s="34"/>
      <c r="C23" s="34"/>
      <c r="D23" s="34"/>
      <c r="E23" s="34"/>
      <c r="F23" s="34"/>
      <c r="G23" s="34"/>
      <c r="H23" s="143"/>
      <c r="I23" s="150"/>
      <c r="J23" s="8"/>
      <c r="K23" s="8"/>
      <c r="L23" s="308"/>
      <c r="M23" s="209"/>
      <c r="N23" s="14"/>
      <c r="O23" s="210">
        <f t="shared" si="6"/>
        <v>0</v>
      </c>
      <c r="P23" s="216" t="str">
        <f t="shared" si="0"/>
        <v>-</v>
      </c>
      <c r="Q23" s="210" t="str">
        <f t="shared" si="1"/>
        <v>-</v>
      </c>
      <c r="R23" t="str">
        <f t="shared" si="2"/>
        <v xml:space="preserve"> </v>
      </c>
      <c r="S23" s="55" t="e">
        <f t="shared" si="5"/>
        <v>#DIV/0!</v>
      </c>
      <c r="T23" s="55" t="e">
        <f t="shared" si="3"/>
        <v>#VALUE!</v>
      </c>
      <c r="U23" s="231"/>
      <c r="V23" s="231"/>
    </row>
    <row r="24" spans="1:29" x14ac:dyDescent="0.25">
      <c r="A24" s="5">
        <v>9</v>
      </c>
      <c r="B24" s="34"/>
      <c r="C24" s="34"/>
      <c r="D24" s="34"/>
      <c r="E24" s="34"/>
      <c r="F24" s="34"/>
      <c r="G24" s="34"/>
      <c r="H24" s="143"/>
      <c r="I24" s="150"/>
      <c r="J24" s="8"/>
      <c r="K24" s="8"/>
      <c r="L24" s="308"/>
      <c r="M24" s="209"/>
      <c r="N24" s="14"/>
      <c r="O24" s="210">
        <f t="shared" si="6"/>
        <v>0</v>
      </c>
      <c r="P24" s="216" t="str">
        <f t="shared" si="0"/>
        <v>-</v>
      </c>
      <c r="Q24" s="210" t="str">
        <f t="shared" si="1"/>
        <v>-</v>
      </c>
      <c r="R24" t="str">
        <f t="shared" si="2"/>
        <v xml:space="preserve"> </v>
      </c>
      <c r="S24" s="55" t="e">
        <f t="shared" si="5"/>
        <v>#DIV/0!</v>
      </c>
      <c r="T24" s="55" t="e">
        <f t="shared" si="3"/>
        <v>#VALUE!</v>
      </c>
      <c r="U24" s="231"/>
      <c r="V24" s="231"/>
    </row>
    <row r="25" spans="1:29" x14ac:dyDescent="0.25">
      <c r="A25" s="5">
        <v>10</v>
      </c>
      <c r="B25" s="34"/>
      <c r="C25" s="34"/>
      <c r="D25" s="34"/>
      <c r="E25" s="34"/>
      <c r="F25" s="34"/>
      <c r="G25" s="34"/>
      <c r="H25" s="143"/>
      <c r="I25" s="150"/>
      <c r="J25" s="8"/>
      <c r="K25" s="8"/>
      <c r="L25" s="308"/>
      <c r="M25" s="209"/>
      <c r="N25" s="14"/>
      <c r="O25" s="210">
        <f t="shared" si="6"/>
        <v>0</v>
      </c>
      <c r="P25" s="216" t="str">
        <f t="shared" si="0"/>
        <v>-</v>
      </c>
      <c r="Q25" s="210" t="str">
        <f t="shared" si="1"/>
        <v>-</v>
      </c>
      <c r="R25" t="str">
        <f t="shared" si="2"/>
        <v xml:space="preserve"> </v>
      </c>
      <c r="S25" s="55" t="e">
        <f t="shared" si="5"/>
        <v>#DIV/0!</v>
      </c>
      <c r="T25" s="55" t="e">
        <f t="shared" si="3"/>
        <v>#VALUE!</v>
      </c>
    </row>
    <row r="26" spans="1:29" x14ac:dyDescent="0.25">
      <c r="A26" s="5">
        <v>11</v>
      </c>
      <c r="B26" s="34"/>
      <c r="C26" s="34"/>
      <c r="D26" s="34"/>
      <c r="E26" s="34"/>
      <c r="F26" s="34"/>
      <c r="G26" s="34"/>
      <c r="H26" s="143"/>
      <c r="I26" s="150"/>
      <c r="J26" s="8"/>
      <c r="K26" s="8"/>
      <c r="L26" s="308"/>
      <c r="M26" s="209"/>
      <c r="N26" s="14"/>
      <c r="O26" s="210">
        <f t="shared" si="6"/>
        <v>0</v>
      </c>
      <c r="P26" s="216" t="str">
        <f t="shared" si="0"/>
        <v>-</v>
      </c>
      <c r="Q26" s="210" t="str">
        <f t="shared" si="1"/>
        <v>-</v>
      </c>
      <c r="R26" t="str">
        <f t="shared" si="2"/>
        <v xml:space="preserve"> </v>
      </c>
      <c r="S26" s="55" t="e">
        <f t="shared" si="5"/>
        <v>#DIV/0!</v>
      </c>
      <c r="T26" s="55" t="e">
        <f t="shared" si="3"/>
        <v>#VALUE!</v>
      </c>
    </row>
    <row r="27" spans="1:29" x14ac:dyDescent="0.25">
      <c r="A27" s="5">
        <v>12</v>
      </c>
      <c r="B27" s="34"/>
      <c r="C27" s="34"/>
      <c r="D27" s="34"/>
      <c r="E27" s="34"/>
      <c r="F27" s="34"/>
      <c r="G27" s="34"/>
      <c r="H27" s="143"/>
      <c r="I27" s="151"/>
      <c r="J27" s="8"/>
      <c r="K27" s="8"/>
      <c r="L27" s="308"/>
      <c r="M27" s="209"/>
      <c r="N27" s="14"/>
      <c r="O27" s="210">
        <f t="shared" si="6"/>
        <v>0</v>
      </c>
      <c r="P27" s="216" t="str">
        <f t="shared" si="0"/>
        <v>-</v>
      </c>
      <c r="Q27" s="210" t="str">
        <f t="shared" si="1"/>
        <v>-</v>
      </c>
      <c r="R27" t="str">
        <f t="shared" si="2"/>
        <v xml:space="preserve"> </v>
      </c>
      <c r="S27" s="55" t="e">
        <f t="shared" si="5"/>
        <v>#DIV/0!</v>
      </c>
      <c r="T27" s="55" t="e">
        <f t="shared" si="3"/>
        <v>#VALUE!</v>
      </c>
    </row>
    <row r="28" spans="1:29" x14ac:dyDescent="0.25">
      <c r="A28" s="5">
        <v>13</v>
      </c>
      <c r="B28" s="34"/>
      <c r="C28" s="34"/>
      <c r="D28" s="34"/>
      <c r="E28" s="34"/>
      <c r="F28" s="34"/>
      <c r="G28" s="34"/>
      <c r="H28" s="143"/>
      <c r="I28" s="151"/>
      <c r="J28" s="8"/>
      <c r="K28" s="8"/>
      <c r="L28" s="308"/>
      <c r="M28" s="209"/>
      <c r="N28" s="14"/>
      <c r="O28" s="210">
        <f t="shared" si="6"/>
        <v>0</v>
      </c>
      <c r="P28" s="216" t="str">
        <f t="shared" si="0"/>
        <v>-</v>
      </c>
      <c r="Q28" s="210" t="str">
        <f t="shared" si="1"/>
        <v>-</v>
      </c>
      <c r="R28" t="str">
        <f t="shared" si="2"/>
        <v xml:space="preserve"> </v>
      </c>
      <c r="S28" s="55" t="e">
        <f t="shared" si="5"/>
        <v>#DIV/0!</v>
      </c>
      <c r="T28" s="55" t="e">
        <f t="shared" si="3"/>
        <v>#VALUE!</v>
      </c>
    </row>
    <row r="29" spans="1:29" x14ac:dyDescent="0.25">
      <c r="A29" s="5">
        <v>14</v>
      </c>
      <c r="B29" s="34"/>
      <c r="C29" s="34"/>
      <c r="D29" s="34"/>
      <c r="E29" s="34"/>
      <c r="F29" s="34"/>
      <c r="G29" s="34"/>
      <c r="H29" s="143"/>
      <c r="I29" s="151"/>
      <c r="J29" s="8"/>
      <c r="K29" s="8"/>
      <c r="L29" s="308"/>
      <c r="M29" s="209"/>
      <c r="N29" s="14"/>
      <c r="O29" s="210">
        <f t="shared" si="6"/>
        <v>0</v>
      </c>
      <c r="P29" s="216" t="str">
        <f t="shared" si="0"/>
        <v>-</v>
      </c>
      <c r="Q29" s="210" t="str">
        <f t="shared" si="1"/>
        <v>-</v>
      </c>
      <c r="R29" t="str">
        <f t="shared" si="2"/>
        <v xml:space="preserve"> </v>
      </c>
      <c r="S29" s="55" t="e">
        <f t="shared" si="5"/>
        <v>#DIV/0!</v>
      </c>
      <c r="T29" s="55" t="e">
        <f t="shared" si="3"/>
        <v>#VALUE!</v>
      </c>
    </row>
    <row r="30" spans="1:29" x14ac:dyDescent="0.25">
      <c r="A30" s="5">
        <v>15</v>
      </c>
      <c r="B30" s="34"/>
      <c r="C30" s="34"/>
      <c r="D30" s="34"/>
      <c r="E30" s="34"/>
      <c r="F30" s="34"/>
      <c r="G30" s="34"/>
      <c r="H30" s="143"/>
      <c r="I30" s="150"/>
      <c r="J30" s="8"/>
      <c r="K30" s="8"/>
      <c r="L30" s="308"/>
      <c r="M30" s="209"/>
      <c r="N30" s="14"/>
      <c r="O30" s="210">
        <f t="shared" si="6"/>
        <v>0</v>
      </c>
      <c r="P30" s="216" t="str">
        <f t="shared" si="0"/>
        <v>-</v>
      </c>
      <c r="Q30" s="210" t="str">
        <f t="shared" si="1"/>
        <v>-</v>
      </c>
      <c r="R30" t="str">
        <f t="shared" si="2"/>
        <v xml:space="preserve"> </v>
      </c>
      <c r="S30" s="55" t="e">
        <f t="shared" si="5"/>
        <v>#DIV/0!</v>
      </c>
      <c r="T30" s="55" t="e">
        <f t="shared" si="3"/>
        <v>#VALUE!</v>
      </c>
    </row>
    <row r="31" spans="1:29" x14ac:dyDescent="0.25">
      <c r="A31" s="5">
        <v>16</v>
      </c>
      <c r="B31" s="34"/>
      <c r="C31" s="34"/>
      <c r="D31" s="34"/>
      <c r="E31" s="34"/>
      <c r="F31" s="34"/>
      <c r="G31" s="34"/>
      <c r="H31" s="143"/>
      <c r="I31" s="150"/>
      <c r="J31" s="8"/>
      <c r="K31" s="8"/>
      <c r="L31" s="308"/>
      <c r="M31" s="209"/>
      <c r="N31" s="14"/>
      <c r="O31" s="210">
        <f t="shared" si="6"/>
        <v>0</v>
      </c>
      <c r="P31" s="216" t="str">
        <f t="shared" si="0"/>
        <v>-</v>
      </c>
      <c r="Q31" s="210" t="str">
        <f t="shared" si="1"/>
        <v>-</v>
      </c>
      <c r="R31" t="str">
        <f t="shared" si="2"/>
        <v xml:space="preserve"> </v>
      </c>
      <c r="S31" s="55" t="e">
        <f t="shared" si="5"/>
        <v>#DIV/0!</v>
      </c>
      <c r="T31" s="55" t="e">
        <f t="shared" si="3"/>
        <v>#VALUE!</v>
      </c>
    </row>
    <row r="32" spans="1:29" x14ac:dyDescent="0.25">
      <c r="A32" s="5">
        <v>17</v>
      </c>
      <c r="B32" s="34"/>
      <c r="C32" s="34"/>
      <c r="D32" s="34"/>
      <c r="E32" s="34"/>
      <c r="F32" s="34"/>
      <c r="G32" s="34"/>
      <c r="H32" s="143"/>
      <c r="I32" s="150"/>
      <c r="J32" s="8"/>
      <c r="K32" s="8"/>
      <c r="L32" s="308"/>
      <c r="M32" s="209"/>
      <c r="N32" s="14"/>
      <c r="O32" s="210">
        <f t="shared" si="6"/>
        <v>0</v>
      </c>
      <c r="P32" s="216" t="str">
        <f t="shared" si="0"/>
        <v>-</v>
      </c>
      <c r="Q32" s="210" t="str">
        <f t="shared" si="1"/>
        <v>-</v>
      </c>
      <c r="R32" t="str">
        <f t="shared" si="2"/>
        <v xml:space="preserve"> </v>
      </c>
      <c r="S32" s="55" t="e">
        <f t="shared" si="5"/>
        <v>#DIV/0!</v>
      </c>
      <c r="T32" s="55" t="e">
        <f t="shared" si="3"/>
        <v>#VALUE!</v>
      </c>
    </row>
    <row r="33" spans="1:20" x14ac:dyDescent="0.25">
      <c r="A33" s="5">
        <v>18</v>
      </c>
      <c r="B33" s="34"/>
      <c r="C33" s="34"/>
      <c r="D33" s="34"/>
      <c r="E33" s="34"/>
      <c r="F33" s="34"/>
      <c r="G33" s="34"/>
      <c r="H33" s="143"/>
      <c r="I33" s="150"/>
      <c r="J33" s="8"/>
      <c r="K33" s="8"/>
      <c r="L33" s="308"/>
      <c r="M33" s="209"/>
      <c r="N33" s="14"/>
      <c r="O33" s="210">
        <f t="shared" si="6"/>
        <v>0</v>
      </c>
      <c r="P33" s="216" t="str">
        <f t="shared" si="0"/>
        <v>-</v>
      </c>
      <c r="Q33" s="210" t="str">
        <f t="shared" si="1"/>
        <v>-</v>
      </c>
      <c r="R33" t="str">
        <f t="shared" si="2"/>
        <v xml:space="preserve"> </v>
      </c>
      <c r="S33" s="55" t="e">
        <f t="shared" si="5"/>
        <v>#DIV/0!</v>
      </c>
      <c r="T33" s="55" t="e">
        <f t="shared" si="3"/>
        <v>#VALUE!</v>
      </c>
    </row>
    <row r="34" spans="1:20" x14ac:dyDescent="0.25">
      <c r="A34" s="5">
        <v>19</v>
      </c>
      <c r="B34" s="34"/>
      <c r="C34" s="34"/>
      <c r="D34" s="34"/>
      <c r="E34" s="34"/>
      <c r="F34" s="34"/>
      <c r="G34" s="34"/>
      <c r="H34" s="143"/>
      <c r="I34" s="151"/>
      <c r="J34" s="8"/>
      <c r="K34" s="8"/>
      <c r="L34" s="308"/>
      <c r="M34" s="209"/>
      <c r="N34" s="14"/>
      <c r="O34" s="210">
        <f t="shared" si="6"/>
        <v>0</v>
      </c>
      <c r="P34" s="216" t="str">
        <f t="shared" si="0"/>
        <v>-</v>
      </c>
      <c r="Q34" s="210" t="str">
        <f t="shared" si="1"/>
        <v>-</v>
      </c>
      <c r="R34" t="str">
        <f t="shared" si="2"/>
        <v xml:space="preserve"> </v>
      </c>
      <c r="S34" s="55" t="e">
        <f t="shared" si="5"/>
        <v>#DIV/0!</v>
      </c>
      <c r="T34" s="55" t="e">
        <f t="shared" si="3"/>
        <v>#VALUE!</v>
      </c>
    </row>
    <row r="35" spans="1:20" x14ac:dyDescent="0.25">
      <c r="A35" s="5">
        <v>20</v>
      </c>
      <c r="B35" s="34"/>
      <c r="C35" s="34"/>
      <c r="D35" s="34"/>
      <c r="E35" s="34"/>
      <c r="F35" s="34"/>
      <c r="G35" s="34"/>
      <c r="H35" s="143"/>
      <c r="I35" s="151"/>
      <c r="J35" s="8"/>
      <c r="K35" s="8"/>
      <c r="L35" s="308"/>
      <c r="M35" s="209"/>
      <c r="N35" s="14"/>
      <c r="O35" s="210">
        <f t="shared" si="6"/>
        <v>0</v>
      </c>
      <c r="P35" s="216" t="str">
        <f t="shared" si="0"/>
        <v>-</v>
      </c>
      <c r="Q35" s="210" t="str">
        <f t="shared" si="1"/>
        <v>-</v>
      </c>
      <c r="R35" t="str">
        <f t="shared" si="2"/>
        <v xml:space="preserve"> </v>
      </c>
      <c r="S35" s="55" t="e">
        <f t="shared" si="5"/>
        <v>#DIV/0!</v>
      </c>
      <c r="T35" s="55" t="e">
        <f t="shared" si="3"/>
        <v>#VALUE!</v>
      </c>
    </row>
    <row r="36" spans="1:20" x14ac:dyDescent="0.25">
      <c r="A36" s="5">
        <v>21</v>
      </c>
      <c r="B36" s="34"/>
      <c r="C36" s="34"/>
      <c r="D36" s="34"/>
      <c r="E36" s="34"/>
      <c r="F36" s="34"/>
      <c r="G36" s="34"/>
      <c r="H36" s="143"/>
      <c r="I36" s="151"/>
      <c r="J36" s="8"/>
      <c r="K36" s="8"/>
      <c r="L36" s="308"/>
      <c r="M36" s="209"/>
      <c r="N36" s="14"/>
      <c r="O36" s="210">
        <f t="shared" si="6"/>
        <v>0</v>
      </c>
      <c r="P36" s="216" t="str">
        <f t="shared" si="0"/>
        <v>-</v>
      </c>
      <c r="Q36" s="210" t="str">
        <f t="shared" si="1"/>
        <v>-</v>
      </c>
      <c r="R36" t="str">
        <f t="shared" si="2"/>
        <v xml:space="preserve"> </v>
      </c>
      <c r="S36" s="55" t="e">
        <f t="shared" si="5"/>
        <v>#DIV/0!</v>
      </c>
      <c r="T36" s="55" t="e">
        <f t="shared" si="3"/>
        <v>#VALUE!</v>
      </c>
    </row>
    <row r="37" spans="1:20" x14ac:dyDescent="0.25">
      <c r="A37" s="5">
        <v>22</v>
      </c>
      <c r="B37" s="34"/>
      <c r="C37" s="34"/>
      <c r="D37" s="34"/>
      <c r="E37" s="34"/>
      <c r="F37" s="34"/>
      <c r="G37" s="34"/>
      <c r="H37" s="6"/>
      <c r="I37" s="150"/>
      <c r="J37" s="8"/>
      <c r="K37" s="8"/>
      <c r="L37" s="308"/>
      <c r="M37" s="209"/>
      <c r="N37" s="14"/>
      <c r="O37" s="210">
        <f>M37+N37</f>
        <v>0</v>
      </c>
      <c r="P37" s="216" t="str">
        <f t="shared" si="0"/>
        <v>-</v>
      </c>
      <c r="Q37" s="210" t="str">
        <f t="shared" si="1"/>
        <v>-</v>
      </c>
      <c r="R37" t="str">
        <f t="shared" si="2"/>
        <v xml:space="preserve"> </v>
      </c>
      <c r="S37" s="55" t="e">
        <f t="shared" si="5"/>
        <v>#DIV/0!</v>
      </c>
      <c r="T37" s="55" t="e">
        <f t="shared" si="3"/>
        <v>#VALUE!</v>
      </c>
    </row>
    <row r="38" spans="1:20" x14ac:dyDescent="0.25">
      <c r="A38" s="5">
        <v>23</v>
      </c>
      <c r="B38" s="34"/>
      <c r="C38" s="34"/>
      <c r="D38" s="34"/>
      <c r="E38" s="34"/>
      <c r="F38" s="34"/>
      <c r="G38" s="34"/>
      <c r="H38" s="6"/>
      <c r="I38" s="150"/>
      <c r="J38" s="8"/>
      <c r="K38" s="8"/>
      <c r="L38" s="308"/>
      <c r="M38" s="209"/>
      <c r="N38" s="14"/>
      <c r="O38" s="210">
        <f>M38+N38</f>
        <v>0</v>
      </c>
      <c r="P38" s="216" t="str">
        <f t="shared" si="0"/>
        <v>-</v>
      </c>
      <c r="Q38" s="210" t="str">
        <f t="shared" si="1"/>
        <v>-</v>
      </c>
      <c r="R38" t="str">
        <f t="shared" si="2"/>
        <v xml:space="preserve"> </v>
      </c>
      <c r="S38" s="55" t="e">
        <f t="shared" si="5"/>
        <v>#DIV/0!</v>
      </c>
      <c r="T38" s="55" t="e">
        <f t="shared" si="3"/>
        <v>#VALUE!</v>
      </c>
    </row>
    <row r="39" spans="1:20" x14ac:dyDescent="0.25">
      <c r="A39" s="5">
        <v>24</v>
      </c>
      <c r="B39" s="34"/>
      <c r="C39" s="34"/>
      <c r="D39" s="34"/>
      <c r="E39" s="34"/>
      <c r="F39" s="34"/>
      <c r="G39" s="34"/>
      <c r="H39" s="6"/>
      <c r="I39" s="150"/>
      <c r="J39" s="8"/>
      <c r="K39" s="8"/>
      <c r="L39" s="308"/>
      <c r="M39" s="209"/>
      <c r="N39" s="14"/>
      <c r="O39" s="210">
        <f t="shared" ref="O39:O43" si="7">M39+N39</f>
        <v>0</v>
      </c>
      <c r="P39" s="216" t="str">
        <f t="shared" si="0"/>
        <v>-</v>
      </c>
      <c r="Q39" s="210" t="str">
        <f t="shared" si="1"/>
        <v>-</v>
      </c>
      <c r="R39" t="str">
        <f t="shared" si="2"/>
        <v xml:space="preserve"> </v>
      </c>
      <c r="S39" s="55" t="e">
        <f t="shared" si="5"/>
        <v>#DIV/0!</v>
      </c>
      <c r="T39" s="55" t="e">
        <f t="shared" si="3"/>
        <v>#VALUE!</v>
      </c>
    </row>
    <row r="40" spans="1:20" x14ac:dyDescent="0.25">
      <c r="A40" s="5">
        <v>25</v>
      </c>
      <c r="B40" s="34"/>
      <c r="C40" s="34"/>
      <c r="D40" s="34"/>
      <c r="E40" s="34"/>
      <c r="F40" s="34"/>
      <c r="G40" s="34"/>
      <c r="H40" s="6"/>
      <c r="I40" s="150"/>
      <c r="J40" s="8"/>
      <c r="K40" s="8"/>
      <c r="L40" s="308"/>
      <c r="M40" s="209"/>
      <c r="N40" s="14"/>
      <c r="O40" s="210">
        <f t="shared" si="7"/>
        <v>0</v>
      </c>
      <c r="P40" s="216" t="str">
        <f t="shared" si="0"/>
        <v>-</v>
      </c>
      <c r="Q40" s="210" t="str">
        <f t="shared" si="1"/>
        <v>-</v>
      </c>
      <c r="R40" t="str">
        <f t="shared" si="2"/>
        <v xml:space="preserve"> </v>
      </c>
      <c r="S40" s="55" t="e">
        <f t="shared" si="5"/>
        <v>#DIV/0!</v>
      </c>
      <c r="T40" s="55" t="e">
        <f t="shared" si="3"/>
        <v>#VALUE!</v>
      </c>
    </row>
    <row r="41" spans="1:20" x14ac:dyDescent="0.25">
      <c r="A41" s="5">
        <v>26</v>
      </c>
      <c r="B41" s="34"/>
      <c r="C41" s="34"/>
      <c r="D41" s="34"/>
      <c r="E41" s="34"/>
      <c r="F41" s="34"/>
      <c r="G41" s="34"/>
      <c r="H41" s="6"/>
      <c r="I41" s="151"/>
      <c r="J41" s="8"/>
      <c r="K41" s="8"/>
      <c r="L41" s="308"/>
      <c r="M41" s="209"/>
      <c r="N41" s="14"/>
      <c r="O41" s="210">
        <f t="shared" si="7"/>
        <v>0</v>
      </c>
      <c r="P41" s="216" t="str">
        <f t="shared" si="0"/>
        <v>-</v>
      </c>
      <c r="Q41" s="210" t="str">
        <f t="shared" si="1"/>
        <v>-</v>
      </c>
      <c r="R41" t="str">
        <f t="shared" si="2"/>
        <v xml:space="preserve"> </v>
      </c>
      <c r="S41" s="55" t="e">
        <f t="shared" si="5"/>
        <v>#DIV/0!</v>
      </c>
      <c r="T41" s="55" t="e">
        <f t="shared" si="3"/>
        <v>#VALUE!</v>
      </c>
    </row>
    <row r="42" spans="1:20" x14ac:dyDescent="0.25">
      <c r="A42" s="5">
        <v>27</v>
      </c>
      <c r="B42" s="34"/>
      <c r="C42" s="34"/>
      <c r="D42" s="34"/>
      <c r="E42" s="34"/>
      <c r="F42" s="34"/>
      <c r="G42" s="34"/>
      <c r="H42" s="6"/>
      <c r="I42" s="151"/>
      <c r="J42" s="8"/>
      <c r="K42" s="8"/>
      <c r="L42" s="308"/>
      <c r="M42" s="209"/>
      <c r="N42" s="14"/>
      <c r="O42" s="210">
        <f t="shared" si="7"/>
        <v>0</v>
      </c>
      <c r="P42" s="216" t="str">
        <f t="shared" si="0"/>
        <v>-</v>
      </c>
      <c r="Q42" s="210" t="str">
        <f t="shared" si="1"/>
        <v>-</v>
      </c>
      <c r="R42" t="str">
        <f t="shared" si="2"/>
        <v xml:space="preserve"> </v>
      </c>
      <c r="S42" s="55" t="e">
        <f t="shared" si="5"/>
        <v>#DIV/0!</v>
      </c>
      <c r="T42" s="55" t="e">
        <f t="shared" si="3"/>
        <v>#VALUE!</v>
      </c>
    </row>
    <row r="43" spans="1:20" x14ac:dyDescent="0.25">
      <c r="A43" s="5">
        <v>28</v>
      </c>
      <c r="B43" s="34"/>
      <c r="C43" s="34"/>
      <c r="D43" s="34"/>
      <c r="E43" s="34"/>
      <c r="F43" s="34"/>
      <c r="G43" s="34"/>
      <c r="H43" s="6"/>
      <c r="I43" s="151"/>
      <c r="J43" s="8"/>
      <c r="K43" s="8"/>
      <c r="L43" s="308"/>
      <c r="M43" s="209"/>
      <c r="N43" s="14"/>
      <c r="O43" s="210">
        <f t="shared" si="7"/>
        <v>0</v>
      </c>
      <c r="P43" s="216" t="str">
        <f t="shared" si="0"/>
        <v>-</v>
      </c>
      <c r="Q43" s="210" t="str">
        <f t="shared" si="1"/>
        <v>-</v>
      </c>
      <c r="R43" t="str">
        <f t="shared" si="2"/>
        <v xml:space="preserve"> </v>
      </c>
      <c r="S43" s="55" t="e">
        <f t="shared" si="5"/>
        <v>#DIV/0!</v>
      </c>
      <c r="T43" s="55" t="e">
        <f t="shared" si="3"/>
        <v>#VALUE!</v>
      </c>
    </row>
    <row r="44" spans="1:20" x14ac:dyDescent="0.25">
      <c r="A44" s="5">
        <v>29</v>
      </c>
      <c r="B44" s="34"/>
      <c r="C44" s="34"/>
      <c r="D44" s="34"/>
      <c r="E44" s="34"/>
      <c r="F44" s="34"/>
      <c r="G44" s="34"/>
      <c r="H44" s="6"/>
      <c r="I44" s="152"/>
      <c r="J44" s="8"/>
      <c r="K44" s="8"/>
      <c r="L44" s="308"/>
      <c r="M44" s="209"/>
      <c r="N44" s="14"/>
      <c r="O44" s="210">
        <f t="shared" si="6"/>
        <v>0</v>
      </c>
      <c r="P44" s="216" t="str">
        <f t="shared" si="0"/>
        <v>-</v>
      </c>
      <c r="Q44" s="210" t="str">
        <f t="shared" si="1"/>
        <v>-</v>
      </c>
      <c r="R44" t="str">
        <f t="shared" si="2"/>
        <v xml:space="preserve"> </v>
      </c>
      <c r="S44" s="55" t="e">
        <f t="shared" si="5"/>
        <v>#DIV/0!</v>
      </c>
      <c r="T44" s="55" t="e">
        <f t="shared" si="3"/>
        <v>#VALUE!</v>
      </c>
    </row>
    <row r="45" spans="1:20" x14ac:dyDescent="0.25">
      <c r="A45" s="5">
        <v>30</v>
      </c>
      <c r="B45" s="34"/>
      <c r="C45" s="34"/>
      <c r="D45" s="34"/>
      <c r="E45" s="34"/>
      <c r="F45" s="34"/>
      <c r="G45" s="34"/>
      <c r="H45" s="6"/>
      <c r="I45" s="152"/>
      <c r="J45" s="8"/>
      <c r="K45" s="8"/>
      <c r="L45" s="308"/>
      <c r="M45" s="209"/>
      <c r="N45" s="14"/>
      <c r="O45" s="210">
        <f t="shared" si="6"/>
        <v>0</v>
      </c>
      <c r="P45" s="216" t="str">
        <f t="shared" si="0"/>
        <v>-</v>
      </c>
      <c r="Q45" s="210" t="str">
        <f t="shared" si="1"/>
        <v>-</v>
      </c>
      <c r="R45" t="str">
        <f t="shared" si="2"/>
        <v xml:space="preserve"> </v>
      </c>
      <c r="S45" s="55" t="e">
        <f t="shared" si="5"/>
        <v>#DIV/0!</v>
      </c>
      <c r="T45" s="55" t="e">
        <f t="shared" si="3"/>
        <v>#VALUE!</v>
      </c>
    </row>
    <row r="46" spans="1:20" x14ac:dyDescent="0.25">
      <c r="A46" s="5">
        <v>31</v>
      </c>
      <c r="B46" s="34"/>
      <c r="C46" s="34"/>
      <c r="D46" s="34"/>
      <c r="E46" s="34"/>
      <c r="F46" s="34"/>
      <c r="G46" s="34"/>
      <c r="H46" s="6"/>
      <c r="I46" s="152"/>
      <c r="J46" s="8"/>
      <c r="K46" s="8"/>
      <c r="L46" s="308"/>
      <c r="M46" s="209"/>
      <c r="N46" s="14"/>
      <c r="O46" s="210">
        <f t="shared" si="6"/>
        <v>0</v>
      </c>
      <c r="P46" s="216" t="str">
        <f t="shared" si="0"/>
        <v>-</v>
      </c>
      <c r="Q46" s="210" t="str">
        <f t="shared" si="1"/>
        <v>-</v>
      </c>
      <c r="R46" t="str">
        <f t="shared" si="2"/>
        <v xml:space="preserve"> </v>
      </c>
      <c r="S46" s="55" t="e">
        <f t="shared" si="5"/>
        <v>#DIV/0!</v>
      </c>
      <c r="T46" s="55" t="e">
        <f t="shared" si="3"/>
        <v>#VALUE!</v>
      </c>
    </row>
    <row r="47" spans="1:20" x14ac:dyDescent="0.25">
      <c r="A47" s="5">
        <v>32</v>
      </c>
      <c r="B47" s="34"/>
      <c r="C47" s="34"/>
      <c r="D47" s="34"/>
      <c r="E47" s="34"/>
      <c r="F47" s="34"/>
      <c r="G47" s="34"/>
      <c r="H47" s="6"/>
      <c r="I47" s="152"/>
      <c r="J47" s="8"/>
      <c r="K47" s="8"/>
      <c r="L47" s="308"/>
      <c r="M47" s="209"/>
      <c r="N47" s="14"/>
      <c r="O47" s="210">
        <f t="shared" si="6"/>
        <v>0</v>
      </c>
      <c r="P47" s="216" t="str">
        <f t="shared" si="0"/>
        <v>-</v>
      </c>
      <c r="Q47" s="210" t="str">
        <f t="shared" si="1"/>
        <v>-</v>
      </c>
      <c r="R47" t="str">
        <f t="shared" si="2"/>
        <v xml:space="preserve"> </v>
      </c>
      <c r="S47" s="55" t="e">
        <f t="shared" si="5"/>
        <v>#DIV/0!</v>
      </c>
      <c r="T47" s="55" t="e">
        <f t="shared" si="3"/>
        <v>#VALUE!</v>
      </c>
    </row>
    <row r="48" spans="1:20" x14ac:dyDescent="0.25">
      <c r="A48" s="5">
        <v>33</v>
      </c>
      <c r="B48" s="34"/>
      <c r="C48" s="34"/>
      <c r="D48" s="34"/>
      <c r="E48" s="34"/>
      <c r="F48" s="34"/>
      <c r="G48" s="34"/>
      <c r="H48" s="6"/>
      <c r="I48" s="152"/>
      <c r="J48" s="8"/>
      <c r="K48" s="8"/>
      <c r="L48" s="308"/>
      <c r="M48" s="209"/>
      <c r="N48" s="14"/>
      <c r="O48" s="210">
        <f t="shared" si="6"/>
        <v>0</v>
      </c>
      <c r="P48" s="216" t="str">
        <f t="shared" si="0"/>
        <v>-</v>
      </c>
      <c r="Q48" s="210" t="str">
        <f t="shared" si="1"/>
        <v>-</v>
      </c>
      <c r="R48" t="str">
        <f t="shared" si="2"/>
        <v xml:space="preserve"> </v>
      </c>
      <c r="S48" s="55" t="e">
        <f t="shared" si="5"/>
        <v>#DIV/0!</v>
      </c>
      <c r="T48" s="55" t="e">
        <f t="shared" si="3"/>
        <v>#VALUE!</v>
      </c>
    </row>
    <row r="49" spans="1:20" x14ac:dyDescent="0.25">
      <c r="A49" s="5">
        <v>34</v>
      </c>
      <c r="B49" s="34"/>
      <c r="C49" s="34"/>
      <c r="D49" s="34"/>
      <c r="E49" s="34"/>
      <c r="F49" s="34"/>
      <c r="G49" s="34"/>
      <c r="H49" s="6"/>
      <c r="I49" s="152"/>
      <c r="J49" s="8"/>
      <c r="K49" s="8"/>
      <c r="L49" s="308"/>
      <c r="M49" s="209"/>
      <c r="N49" s="14"/>
      <c r="O49" s="210">
        <f t="shared" si="6"/>
        <v>0</v>
      </c>
      <c r="P49" s="216" t="str">
        <f t="shared" si="0"/>
        <v>-</v>
      </c>
      <c r="Q49" s="210" t="str">
        <f t="shared" si="1"/>
        <v>-</v>
      </c>
      <c r="R49" t="str">
        <f t="shared" si="2"/>
        <v xml:space="preserve"> </v>
      </c>
      <c r="S49" s="55" t="e">
        <f t="shared" si="5"/>
        <v>#DIV/0!</v>
      </c>
      <c r="T49" s="55" t="e">
        <f t="shared" si="3"/>
        <v>#VALUE!</v>
      </c>
    </row>
    <row r="50" spans="1:20" x14ac:dyDescent="0.25">
      <c r="A50" s="5">
        <v>35</v>
      </c>
      <c r="B50" s="6"/>
      <c r="C50" s="6"/>
      <c r="D50" s="6"/>
      <c r="E50" s="6"/>
      <c r="F50" s="6"/>
      <c r="G50" s="6"/>
      <c r="H50" s="6"/>
      <c r="I50" s="152"/>
      <c r="J50" s="8"/>
      <c r="K50" s="8"/>
      <c r="L50" s="308"/>
      <c r="M50" s="209"/>
      <c r="N50" s="14"/>
      <c r="O50" s="210">
        <f t="shared" si="6"/>
        <v>0</v>
      </c>
      <c r="P50" s="216" t="str">
        <f t="shared" si="0"/>
        <v>-</v>
      </c>
      <c r="Q50" s="210" t="str">
        <f t="shared" si="1"/>
        <v>-</v>
      </c>
      <c r="R50" t="str">
        <f t="shared" si="2"/>
        <v xml:space="preserve"> </v>
      </c>
      <c r="S50" s="55" t="e">
        <f t="shared" si="5"/>
        <v>#DIV/0!</v>
      </c>
      <c r="T50" s="55" t="e">
        <f t="shared" si="3"/>
        <v>#VALUE!</v>
      </c>
    </row>
    <row r="51" spans="1:20" x14ac:dyDescent="0.25">
      <c r="A51" s="5">
        <v>36</v>
      </c>
      <c r="B51" s="6"/>
      <c r="C51" s="6"/>
      <c r="D51" s="6"/>
      <c r="E51" s="6"/>
      <c r="F51" s="6"/>
      <c r="G51" s="6"/>
      <c r="H51" s="6"/>
      <c r="I51" s="152"/>
      <c r="J51" s="8"/>
      <c r="K51" s="8"/>
      <c r="L51" s="308"/>
      <c r="M51" s="209"/>
      <c r="N51" s="14"/>
      <c r="O51" s="210">
        <f t="shared" si="6"/>
        <v>0</v>
      </c>
      <c r="P51" s="216" t="str">
        <f t="shared" si="0"/>
        <v>-</v>
      </c>
      <c r="Q51" s="210" t="str">
        <f t="shared" si="1"/>
        <v>-</v>
      </c>
      <c r="R51" t="str">
        <f t="shared" si="2"/>
        <v xml:space="preserve"> </v>
      </c>
      <c r="S51" s="55" t="e">
        <f t="shared" si="5"/>
        <v>#DIV/0!</v>
      </c>
      <c r="T51" s="55" t="e">
        <f t="shared" si="3"/>
        <v>#VALUE!</v>
      </c>
    </row>
    <row r="52" spans="1:20" x14ac:dyDescent="0.25">
      <c r="A52" s="5">
        <v>37</v>
      </c>
      <c r="B52" s="6"/>
      <c r="C52" s="6"/>
      <c r="D52" s="6"/>
      <c r="E52" s="6"/>
      <c r="F52" s="6"/>
      <c r="G52" s="6"/>
      <c r="H52" s="6"/>
      <c r="I52" s="152"/>
      <c r="J52" s="8"/>
      <c r="K52" s="8"/>
      <c r="L52" s="308"/>
      <c r="M52" s="209"/>
      <c r="N52" s="14"/>
      <c r="O52" s="210">
        <f t="shared" si="6"/>
        <v>0</v>
      </c>
      <c r="P52" s="216" t="str">
        <f t="shared" si="0"/>
        <v>-</v>
      </c>
      <c r="Q52" s="210" t="str">
        <f t="shared" si="1"/>
        <v>-</v>
      </c>
      <c r="R52" t="str">
        <f t="shared" si="2"/>
        <v xml:space="preserve"> </v>
      </c>
      <c r="S52" s="55" t="e">
        <f t="shared" si="5"/>
        <v>#DIV/0!</v>
      </c>
      <c r="T52" s="55" t="e">
        <f t="shared" si="3"/>
        <v>#VALUE!</v>
      </c>
    </row>
    <row r="53" spans="1:20" x14ac:dyDescent="0.25">
      <c r="A53" s="5">
        <v>38</v>
      </c>
      <c r="B53" s="6"/>
      <c r="C53" s="6"/>
      <c r="D53" s="6"/>
      <c r="E53" s="6"/>
      <c r="F53" s="6"/>
      <c r="G53" s="6"/>
      <c r="H53" s="6"/>
      <c r="I53" s="152"/>
      <c r="J53" s="8"/>
      <c r="K53" s="8"/>
      <c r="L53" s="308"/>
      <c r="M53" s="209"/>
      <c r="N53" s="14"/>
      <c r="O53" s="210">
        <f t="shared" si="6"/>
        <v>0</v>
      </c>
      <c r="P53" s="216" t="str">
        <f t="shared" si="0"/>
        <v>-</v>
      </c>
      <c r="Q53" s="210" t="str">
        <f t="shared" si="1"/>
        <v>-</v>
      </c>
      <c r="R53" t="str">
        <f t="shared" si="2"/>
        <v xml:space="preserve"> </v>
      </c>
      <c r="S53" s="55" t="e">
        <f t="shared" si="5"/>
        <v>#DIV/0!</v>
      </c>
      <c r="T53" s="55" t="e">
        <f t="shared" si="3"/>
        <v>#VALUE!</v>
      </c>
    </row>
    <row r="54" spans="1:20" x14ac:dyDescent="0.25">
      <c r="A54" s="5">
        <v>39</v>
      </c>
      <c r="B54" s="6"/>
      <c r="C54" s="6"/>
      <c r="D54" s="6"/>
      <c r="E54" s="6"/>
      <c r="F54" s="6"/>
      <c r="G54" s="6"/>
      <c r="H54" s="6"/>
      <c r="I54" s="152"/>
      <c r="J54" s="8"/>
      <c r="K54" s="8"/>
      <c r="L54" s="308"/>
      <c r="M54" s="209"/>
      <c r="N54" s="14"/>
      <c r="O54" s="210">
        <f t="shared" si="6"/>
        <v>0</v>
      </c>
      <c r="P54" s="216" t="str">
        <f t="shared" si="0"/>
        <v>-</v>
      </c>
      <c r="Q54" s="210" t="str">
        <f t="shared" si="1"/>
        <v>-</v>
      </c>
      <c r="R54" t="str">
        <f t="shared" si="2"/>
        <v xml:space="preserve"> </v>
      </c>
      <c r="S54" s="55" t="e">
        <f t="shared" si="5"/>
        <v>#DIV/0!</v>
      </c>
      <c r="T54" s="55" t="e">
        <f t="shared" si="3"/>
        <v>#VALUE!</v>
      </c>
    </row>
    <row r="55" spans="1:20" x14ac:dyDescent="0.25">
      <c r="A55" s="5">
        <v>40</v>
      </c>
      <c r="B55" s="6"/>
      <c r="C55" s="6"/>
      <c r="D55" s="6"/>
      <c r="E55" s="6"/>
      <c r="F55" s="6"/>
      <c r="G55" s="6"/>
      <c r="H55" s="6"/>
      <c r="I55" s="152"/>
      <c r="J55" s="8"/>
      <c r="K55" s="8"/>
      <c r="L55" s="308"/>
      <c r="M55" s="209"/>
      <c r="N55" s="14"/>
      <c r="O55" s="210">
        <f t="shared" si="6"/>
        <v>0</v>
      </c>
      <c r="P55" s="216" t="str">
        <f t="shared" si="0"/>
        <v>-</v>
      </c>
      <c r="Q55" s="210" t="str">
        <f t="shared" si="1"/>
        <v>-</v>
      </c>
      <c r="R55" t="str">
        <f t="shared" si="2"/>
        <v xml:space="preserve"> </v>
      </c>
      <c r="S55" s="55" t="e">
        <f t="shared" si="5"/>
        <v>#DIV/0!</v>
      </c>
      <c r="T55" s="55" t="e">
        <f t="shared" si="3"/>
        <v>#VALUE!</v>
      </c>
    </row>
    <row r="56" spans="1:20" x14ac:dyDescent="0.25">
      <c r="A56" s="5">
        <v>41</v>
      </c>
      <c r="B56" s="6"/>
      <c r="C56" s="6"/>
      <c r="D56" s="6"/>
      <c r="E56" s="6"/>
      <c r="F56" s="6"/>
      <c r="G56" s="6"/>
      <c r="H56" s="6"/>
      <c r="I56" s="152"/>
      <c r="J56" s="8"/>
      <c r="K56" s="8"/>
      <c r="L56" s="308"/>
      <c r="M56" s="209"/>
      <c r="N56" s="14"/>
      <c r="O56" s="210">
        <f t="shared" si="6"/>
        <v>0</v>
      </c>
      <c r="P56" s="216" t="str">
        <f t="shared" si="0"/>
        <v>-</v>
      </c>
      <c r="Q56" s="210" t="str">
        <f t="shared" si="1"/>
        <v>-</v>
      </c>
      <c r="R56" t="str">
        <f t="shared" si="2"/>
        <v xml:space="preserve"> </v>
      </c>
      <c r="S56" s="55" t="e">
        <f t="shared" si="5"/>
        <v>#DIV/0!</v>
      </c>
      <c r="T56" s="55" t="e">
        <f t="shared" si="3"/>
        <v>#VALUE!</v>
      </c>
    </row>
    <row r="57" spans="1:20" x14ac:dyDescent="0.25">
      <c r="A57" s="5">
        <v>42</v>
      </c>
      <c r="B57" s="6"/>
      <c r="C57" s="6"/>
      <c r="D57" s="6"/>
      <c r="E57" s="6"/>
      <c r="F57" s="6"/>
      <c r="G57" s="6"/>
      <c r="H57" s="6"/>
      <c r="I57" s="152"/>
      <c r="J57" s="8"/>
      <c r="K57" s="8"/>
      <c r="L57" s="308"/>
      <c r="M57" s="209"/>
      <c r="N57" s="14"/>
      <c r="O57" s="210">
        <f t="shared" si="6"/>
        <v>0</v>
      </c>
      <c r="P57" s="216" t="str">
        <f t="shared" si="0"/>
        <v>-</v>
      </c>
      <c r="Q57" s="210" t="str">
        <f t="shared" si="1"/>
        <v>-</v>
      </c>
      <c r="R57" t="str">
        <f t="shared" si="2"/>
        <v xml:space="preserve"> </v>
      </c>
      <c r="S57" s="55" t="e">
        <f t="shared" si="5"/>
        <v>#DIV/0!</v>
      </c>
      <c r="T57" s="55" t="e">
        <f t="shared" si="3"/>
        <v>#VALUE!</v>
      </c>
    </row>
    <row r="58" spans="1:20" x14ac:dyDescent="0.25">
      <c r="A58" s="5">
        <v>43</v>
      </c>
      <c r="B58" s="6"/>
      <c r="C58" s="6"/>
      <c r="D58" s="6"/>
      <c r="E58" s="6"/>
      <c r="F58" s="6"/>
      <c r="G58" s="6"/>
      <c r="H58" s="6"/>
      <c r="I58" s="152"/>
      <c r="J58" s="8"/>
      <c r="K58" s="8"/>
      <c r="L58" s="308"/>
      <c r="M58" s="209"/>
      <c r="N58" s="14"/>
      <c r="O58" s="210">
        <f t="shared" si="6"/>
        <v>0</v>
      </c>
      <c r="P58" s="216" t="str">
        <f t="shared" si="0"/>
        <v>-</v>
      </c>
      <c r="Q58" s="210" t="str">
        <f t="shared" si="1"/>
        <v>-</v>
      </c>
      <c r="R58" t="str">
        <f t="shared" si="2"/>
        <v xml:space="preserve"> </v>
      </c>
      <c r="S58" s="55" t="e">
        <f t="shared" si="5"/>
        <v>#DIV/0!</v>
      </c>
      <c r="T58" s="55" t="e">
        <f t="shared" si="3"/>
        <v>#VALUE!</v>
      </c>
    </row>
    <row r="59" spans="1:20" x14ac:dyDescent="0.25">
      <c r="A59" s="5">
        <v>44</v>
      </c>
      <c r="B59" s="6"/>
      <c r="C59" s="6"/>
      <c r="D59" s="6"/>
      <c r="E59" s="6"/>
      <c r="F59" s="6"/>
      <c r="G59" s="6"/>
      <c r="H59" s="6"/>
      <c r="I59" s="152"/>
      <c r="J59" s="8"/>
      <c r="K59" s="8"/>
      <c r="L59" s="308"/>
      <c r="M59" s="209"/>
      <c r="N59" s="14"/>
      <c r="O59" s="210">
        <f t="shared" si="6"/>
        <v>0</v>
      </c>
      <c r="P59" s="216" t="str">
        <f t="shared" si="0"/>
        <v>-</v>
      </c>
      <c r="Q59" s="210" t="str">
        <f t="shared" si="1"/>
        <v>-</v>
      </c>
      <c r="R59" t="str">
        <f t="shared" si="2"/>
        <v xml:space="preserve"> </v>
      </c>
      <c r="S59" s="55" t="e">
        <f t="shared" si="5"/>
        <v>#DIV/0!</v>
      </c>
      <c r="T59" s="55" t="e">
        <f t="shared" si="3"/>
        <v>#VALUE!</v>
      </c>
    </row>
    <row r="60" spans="1:20" x14ac:dyDescent="0.25">
      <c r="A60" s="5">
        <v>45</v>
      </c>
      <c r="B60" s="6"/>
      <c r="C60" s="6"/>
      <c r="D60" s="6"/>
      <c r="E60" s="6"/>
      <c r="F60" s="6"/>
      <c r="G60" s="6"/>
      <c r="H60" s="6"/>
      <c r="I60" s="152"/>
      <c r="J60" s="8"/>
      <c r="K60" s="8"/>
      <c r="L60" s="308"/>
      <c r="M60" s="209"/>
      <c r="N60" s="14"/>
      <c r="O60" s="210">
        <f t="shared" si="6"/>
        <v>0</v>
      </c>
      <c r="P60" s="216" t="str">
        <f t="shared" si="0"/>
        <v>-</v>
      </c>
      <c r="Q60" s="210" t="str">
        <f t="shared" si="1"/>
        <v>-</v>
      </c>
      <c r="R60" t="str">
        <f t="shared" si="2"/>
        <v xml:space="preserve"> </v>
      </c>
      <c r="S60" s="55" t="e">
        <f t="shared" si="5"/>
        <v>#DIV/0!</v>
      </c>
      <c r="T60" s="55" t="e">
        <f t="shared" si="3"/>
        <v>#VALUE!</v>
      </c>
    </row>
    <row r="61" spans="1:20" x14ac:dyDescent="0.25">
      <c r="A61" s="5">
        <v>46</v>
      </c>
      <c r="B61" s="6"/>
      <c r="C61" s="6"/>
      <c r="D61" s="6"/>
      <c r="E61" s="6"/>
      <c r="F61" s="6"/>
      <c r="G61" s="6"/>
      <c r="H61" s="6"/>
      <c r="I61" s="152"/>
      <c r="J61" s="8"/>
      <c r="K61" s="8"/>
      <c r="L61" s="308"/>
      <c r="M61" s="209"/>
      <c r="N61" s="14"/>
      <c r="O61" s="210">
        <f t="shared" si="6"/>
        <v>0</v>
      </c>
      <c r="P61" s="216" t="str">
        <f t="shared" si="0"/>
        <v>-</v>
      </c>
      <c r="Q61" s="210" t="str">
        <f t="shared" si="1"/>
        <v>-</v>
      </c>
      <c r="R61" t="str">
        <f t="shared" si="2"/>
        <v xml:space="preserve"> </v>
      </c>
      <c r="S61" s="55" t="e">
        <f t="shared" si="5"/>
        <v>#DIV/0!</v>
      </c>
      <c r="T61" s="55" t="e">
        <f t="shared" si="3"/>
        <v>#VALUE!</v>
      </c>
    </row>
    <row r="62" spans="1:20" x14ac:dyDescent="0.25">
      <c r="A62" s="5">
        <v>47</v>
      </c>
      <c r="B62" s="6"/>
      <c r="C62" s="6"/>
      <c r="D62" s="6"/>
      <c r="E62" s="6"/>
      <c r="F62" s="6"/>
      <c r="G62" s="6"/>
      <c r="H62" s="6"/>
      <c r="I62" s="152"/>
      <c r="J62" s="8"/>
      <c r="K62" s="8"/>
      <c r="L62" s="308"/>
      <c r="M62" s="209"/>
      <c r="N62" s="14"/>
      <c r="O62" s="210">
        <f t="shared" si="6"/>
        <v>0</v>
      </c>
      <c r="P62" s="216" t="str">
        <f t="shared" si="0"/>
        <v>-</v>
      </c>
      <c r="Q62" s="210" t="str">
        <f t="shared" si="1"/>
        <v>-</v>
      </c>
      <c r="R62" t="str">
        <f t="shared" si="2"/>
        <v xml:space="preserve"> </v>
      </c>
      <c r="S62" s="55" t="e">
        <f t="shared" si="5"/>
        <v>#DIV/0!</v>
      </c>
      <c r="T62" s="55" t="e">
        <f t="shared" si="3"/>
        <v>#VALUE!</v>
      </c>
    </row>
    <row r="63" spans="1:20" x14ac:dyDescent="0.25">
      <c r="A63" s="5">
        <v>48</v>
      </c>
      <c r="B63" s="6"/>
      <c r="C63" s="6"/>
      <c r="D63" s="6"/>
      <c r="E63" s="6"/>
      <c r="F63" s="6"/>
      <c r="G63" s="6"/>
      <c r="H63" s="6"/>
      <c r="I63" s="152"/>
      <c r="J63" s="8"/>
      <c r="K63" s="8"/>
      <c r="L63" s="308"/>
      <c r="M63" s="209"/>
      <c r="N63" s="14"/>
      <c r="O63" s="210">
        <f t="shared" si="6"/>
        <v>0</v>
      </c>
      <c r="P63" s="216" t="str">
        <f t="shared" si="0"/>
        <v>-</v>
      </c>
      <c r="Q63" s="210" t="str">
        <f t="shared" si="1"/>
        <v>-</v>
      </c>
      <c r="R63" t="str">
        <f t="shared" si="2"/>
        <v xml:space="preserve"> </v>
      </c>
      <c r="S63" s="55" t="e">
        <f t="shared" si="5"/>
        <v>#DIV/0!</v>
      </c>
      <c r="T63" s="55" t="e">
        <f t="shared" si="3"/>
        <v>#VALUE!</v>
      </c>
    </row>
    <row r="64" spans="1:20" x14ac:dyDescent="0.25">
      <c r="A64" s="5">
        <v>49</v>
      </c>
      <c r="B64" s="6"/>
      <c r="C64" s="6"/>
      <c r="D64" s="6"/>
      <c r="E64" s="6"/>
      <c r="F64" s="6"/>
      <c r="G64" s="6"/>
      <c r="H64" s="6"/>
      <c r="I64" s="152"/>
      <c r="J64" s="8"/>
      <c r="K64" s="8"/>
      <c r="L64" s="308"/>
      <c r="M64" s="209"/>
      <c r="N64" s="14"/>
      <c r="O64" s="210">
        <f t="shared" si="6"/>
        <v>0</v>
      </c>
      <c r="P64" s="216" t="str">
        <f t="shared" si="0"/>
        <v>-</v>
      </c>
      <c r="Q64" s="210" t="str">
        <f t="shared" si="1"/>
        <v>-</v>
      </c>
      <c r="R64" t="str">
        <f t="shared" si="2"/>
        <v xml:space="preserve"> </v>
      </c>
      <c r="S64" s="55" t="e">
        <f t="shared" si="5"/>
        <v>#DIV/0!</v>
      </c>
      <c r="T64" s="55" t="e">
        <f t="shared" si="3"/>
        <v>#VALUE!</v>
      </c>
    </row>
    <row r="65" spans="1:20" x14ac:dyDescent="0.25">
      <c r="A65" s="5">
        <v>50</v>
      </c>
      <c r="B65" s="6"/>
      <c r="C65" s="6"/>
      <c r="D65" s="6"/>
      <c r="E65" s="6"/>
      <c r="F65" s="6"/>
      <c r="G65" s="6"/>
      <c r="H65" s="6"/>
      <c r="I65" s="152"/>
      <c r="J65" s="8"/>
      <c r="K65" s="8"/>
      <c r="L65" s="308"/>
      <c r="M65" s="209"/>
      <c r="N65" s="14"/>
      <c r="O65" s="210">
        <f t="shared" si="6"/>
        <v>0</v>
      </c>
      <c r="P65" s="216" t="str">
        <f t="shared" si="0"/>
        <v>-</v>
      </c>
      <c r="Q65" s="210" t="str">
        <f t="shared" si="1"/>
        <v>-</v>
      </c>
      <c r="R65" t="str">
        <f t="shared" si="2"/>
        <v xml:space="preserve"> </v>
      </c>
      <c r="S65" s="55" t="e">
        <f t="shared" si="5"/>
        <v>#DIV/0!</v>
      </c>
      <c r="T65" s="55" t="e">
        <f t="shared" si="3"/>
        <v>#VALUE!</v>
      </c>
    </row>
    <row r="66" spans="1:20" x14ac:dyDescent="0.25">
      <c r="A66" s="5">
        <v>51</v>
      </c>
      <c r="B66" s="6"/>
      <c r="C66" s="6"/>
      <c r="D66" s="6"/>
      <c r="E66" s="6"/>
      <c r="F66" s="6"/>
      <c r="G66" s="6"/>
      <c r="H66" s="6"/>
      <c r="I66" s="152"/>
      <c r="J66" s="8"/>
      <c r="K66" s="8"/>
      <c r="L66" s="308"/>
      <c r="M66" s="209"/>
      <c r="N66" s="41"/>
      <c r="O66" s="210">
        <f t="shared" si="6"/>
        <v>0</v>
      </c>
      <c r="P66" s="216" t="str">
        <f t="shared" si="0"/>
        <v>-</v>
      </c>
      <c r="Q66" s="210" t="str">
        <f t="shared" si="1"/>
        <v>-</v>
      </c>
      <c r="R66" t="str">
        <f t="shared" si="2"/>
        <v xml:space="preserve"> </v>
      </c>
      <c r="S66" s="55" t="e">
        <f t="shared" si="5"/>
        <v>#DIV/0!</v>
      </c>
      <c r="T66" s="55" t="e">
        <f t="shared" si="3"/>
        <v>#VALUE!</v>
      </c>
    </row>
    <row r="67" spans="1:20" x14ac:dyDescent="0.25">
      <c r="A67" s="5">
        <v>52</v>
      </c>
      <c r="B67" s="6"/>
      <c r="C67" s="6"/>
      <c r="D67" s="6"/>
      <c r="E67" s="6"/>
      <c r="F67" s="6"/>
      <c r="G67" s="6"/>
      <c r="H67" s="6"/>
      <c r="I67" s="152"/>
      <c r="J67" s="8"/>
      <c r="K67" s="8"/>
      <c r="L67" s="308"/>
      <c r="M67" s="209"/>
      <c r="N67" s="14"/>
      <c r="O67" s="210">
        <f t="shared" si="6"/>
        <v>0</v>
      </c>
      <c r="P67" s="216" t="str">
        <f t="shared" si="0"/>
        <v>-</v>
      </c>
      <c r="Q67" s="210" t="str">
        <f t="shared" si="1"/>
        <v>-</v>
      </c>
      <c r="R67" t="str">
        <f t="shared" si="2"/>
        <v xml:space="preserve"> </v>
      </c>
      <c r="S67" s="55" t="e">
        <f t="shared" si="5"/>
        <v>#DIV/0!</v>
      </c>
      <c r="T67" s="55" t="e">
        <f t="shared" si="3"/>
        <v>#VALUE!</v>
      </c>
    </row>
    <row r="68" spans="1:20" x14ac:dyDescent="0.25">
      <c r="A68" s="5">
        <v>53</v>
      </c>
      <c r="B68" s="6"/>
      <c r="C68" s="6"/>
      <c r="D68" s="6"/>
      <c r="E68" s="6"/>
      <c r="F68" s="6"/>
      <c r="G68" s="6"/>
      <c r="H68" s="6"/>
      <c r="I68" s="152"/>
      <c r="J68" s="8"/>
      <c r="K68" s="8"/>
      <c r="L68" s="308"/>
      <c r="M68" s="209"/>
      <c r="N68" s="14"/>
      <c r="O68" s="210">
        <f t="shared" si="6"/>
        <v>0</v>
      </c>
      <c r="P68" s="216" t="str">
        <f t="shared" si="0"/>
        <v>-</v>
      </c>
      <c r="Q68" s="210" t="str">
        <f t="shared" si="1"/>
        <v>-</v>
      </c>
      <c r="R68" t="str">
        <f t="shared" si="2"/>
        <v xml:space="preserve"> </v>
      </c>
      <c r="S68" s="55" t="e">
        <f t="shared" si="5"/>
        <v>#DIV/0!</v>
      </c>
      <c r="T68" s="55" t="e">
        <f t="shared" si="3"/>
        <v>#VALUE!</v>
      </c>
    </row>
    <row r="69" spans="1:20" x14ac:dyDescent="0.25">
      <c r="A69" s="5">
        <v>54</v>
      </c>
      <c r="B69" s="6"/>
      <c r="C69" s="6"/>
      <c r="D69" s="6"/>
      <c r="E69" s="6"/>
      <c r="F69" s="6"/>
      <c r="G69" s="6"/>
      <c r="H69" s="6"/>
      <c r="I69" s="152"/>
      <c r="J69" s="8"/>
      <c r="K69" s="8"/>
      <c r="L69" s="308"/>
      <c r="M69" s="209"/>
      <c r="N69" s="14"/>
      <c r="O69" s="210">
        <f t="shared" si="6"/>
        <v>0</v>
      </c>
      <c r="P69" s="216" t="str">
        <f t="shared" si="0"/>
        <v>-</v>
      </c>
      <c r="Q69" s="210" t="str">
        <f t="shared" si="1"/>
        <v>-</v>
      </c>
      <c r="R69" t="str">
        <f t="shared" si="2"/>
        <v xml:space="preserve"> </v>
      </c>
      <c r="S69" s="55" t="e">
        <f t="shared" si="5"/>
        <v>#DIV/0!</v>
      </c>
      <c r="T69" s="55" t="e">
        <f t="shared" si="3"/>
        <v>#VALUE!</v>
      </c>
    </row>
    <row r="70" spans="1:20" x14ac:dyDescent="0.25">
      <c r="A70" s="5">
        <v>55</v>
      </c>
      <c r="B70" s="6"/>
      <c r="C70" s="6"/>
      <c r="D70" s="6"/>
      <c r="E70" s="6"/>
      <c r="F70" s="6"/>
      <c r="G70" s="6"/>
      <c r="H70" s="6"/>
      <c r="I70" s="152"/>
      <c r="J70" s="8"/>
      <c r="K70" s="8"/>
      <c r="L70" s="308"/>
      <c r="M70" s="209"/>
      <c r="N70" s="14"/>
      <c r="O70" s="210">
        <f t="shared" si="6"/>
        <v>0</v>
      </c>
      <c r="P70" s="216" t="str">
        <f t="shared" si="0"/>
        <v>-</v>
      </c>
      <c r="Q70" s="210" t="str">
        <f t="shared" si="1"/>
        <v>-</v>
      </c>
      <c r="R70" t="str">
        <f t="shared" si="2"/>
        <v xml:space="preserve"> </v>
      </c>
      <c r="S70" s="55" t="e">
        <f t="shared" si="5"/>
        <v>#DIV/0!</v>
      </c>
      <c r="T70" s="55" t="e">
        <f t="shared" si="3"/>
        <v>#VALUE!</v>
      </c>
    </row>
    <row r="71" spans="1:20" x14ac:dyDescent="0.25">
      <c r="A71" s="5">
        <v>56</v>
      </c>
      <c r="B71" s="6"/>
      <c r="C71" s="6"/>
      <c r="D71" s="6"/>
      <c r="E71" s="6"/>
      <c r="F71" s="6"/>
      <c r="G71" s="6"/>
      <c r="H71" s="6"/>
      <c r="I71" s="152"/>
      <c r="J71" s="8"/>
      <c r="K71" s="8"/>
      <c r="L71" s="308"/>
      <c r="M71" s="209"/>
      <c r="N71" s="14"/>
      <c r="O71" s="210">
        <f t="shared" si="6"/>
        <v>0</v>
      </c>
      <c r="P71" s="216" t="str">
        <f t="shared" si="0"/>
        <v>-</v>
      </c>
      <c r="Q71" s="210" t="str">
        <f t="shared" si="1"/>
        <v>-</v>
      </c>
      <c r="R71" t="str">
        <f t="shared" si="2"/>
        <v xml:space="preserve"> </v>
      </c>
      <c r="S71" s="55" t="e">
        <f t="shared" si="5"/>
        <v>#DIV/0!</v>
      </c>
      <c r="T71" s="55" t="e">
        <f t="shared" si="3"/>
        <v>#VALUE!</v>
      </c>
    </row>
    <row r="72" spans="1:20" x14ac:dyDescent="0.25">
      <c r="A72" s="5">
        <v>57</v>
      </c>
      <c r="B72" s="6"/>
      <c r="C72" s="6"/>
      <c r="D72" s="6"/>
      <c r="E72" s="6"/>
      <c r="F72" s="6"/>
      <c r="G72" s="6"/>
      <c r="H72" s="6"/>
      <c r="I72" s="152"/>
      <c r="J72" s="8"/>
      <c r="K72" s="8"/>
      <c r="L72" s="308"/>
      <c r="M72" s="209"/>
      <c r="N72" s="14"/>
      <c r="O72" s="210">
        <f t="shared" si="6"/>
        <v>0</v>
      </c>
      <c r="P72" s="216" t="str">
        <f t="shared" si="0"/>
        <v>-</v>
      </c>
      <c r="Q72" s="210" t="str">
        <f t="shared" si="1"/>
        <v>-</v>
      </c>
      <c r="R72" t="str">
        <f t="shared" si="2"/>
        <v xml:space="preserve"> </v>
      </c>
      <c r="S72" s="55" t="e">
        <f t="shared" si="5"/>
        <v>#DIV/0!</v>
      </c>
      <c r="T72" s="55" t="e">
        <f t="shared" si="3"/>
        <v>#VALUE!</v>
      </c>
    </row>
    <row r="73" spans="1:20" x14ac:dyDescent="0.25">
      <c r="A73" s="5">
        <v>58</v>
      </c>
      <c r="B73" s="6"/>
      <c r="C73" s="6"/>
      <c r="D73" s="6"/>
      <c r="E73" s="6"/>
      <c r="F73" s="6"/>
      <c r="G73" s="6"/>
      <c r="H73" s="6"/>
      <c r="I73" s="152"/>
      <c r="J73" s="8"/>
      <c r="K73" s="8"/>
      <c r="L73" s="308"/>
      <c r="M73" s="209"/>
      <c r="N73" s="14"/>
      <c r="O73" s="210">
        <f t="shared" si="6"/>
        <v>0</v>
      </c>
      <c r="P73" s="216" t="str">
        <f t="shared" si="0"/>
        <v>-</v>
      </c>
      <c r="Q73" s="210" t="str">
        <f t="shared" si="1"/>
        <v>-</v>
      </c>
      <c r="R73" t="str">
        <f t="shared" si="2"/>
        <v xml:space="preserve"> </v>
      </c>
      <c r="S73" s="55" t="e">
        <f t="shared" si="5"/>
        <v>#DIV/0!</v>
      </c>
      <c r="T73" s="55" t="e">
        <f t="shared" si="3"/>
        <v>#VALUE!</v>
      </c>
    </row>
    <row r="74" spans="1:20" x14ac:dyDescent="0.25">
      <c r="A74" s="5">
        <v>59</v>
      </c>
      <c r="B74" s="6"/>
      <c r="C74" s="6"/>
      <c r="D74" s="6"/>
      <c r="E74" s="6"/>
      <c r="F74" s="6"/>
      <c r="G74" s="6"/>
      <c r="H74" s="6"/>
      <c r="I74" s="152"/>
      <c r="J74" s="8"/>
      <c r="K74" s="8"/>
      <c r="L74" s="308"/>
      <c r="M74" s="209"/>
      <c r="N74" s="14"/>
      <c r="O74" s="210">
        <f t="shared" si="6"/>
        <v>0</v>
      </c>
      <c r="P74" s="216" t="str">
        <f t="shared" si="0"/>
        <v>-</v>
      </c>
      <c r="Q74" s="210" t="str">
        <f t="shared" si="1"/>
        <v>-</v>
      </c>
      <c r="R74" t="str">
        <f t="shared" si="2"/>
        <v xml:space="preserve"> </v>
      </c>
      <c r="S74" s="55" t="e">
        <f t="shared" si="5"/>
        <v>#DIV/0!</v>
      </c>
      <c r="T74" s="55" t="e">
        <f t="shared" si="3"/>
        <v>#VALUE!</v>
      </c>
    </row>
    <row r="75" spans="1:20" x14ac:dyDescent="0.25">
      <c r="A75" s="5">
        <v>60</v>
      </c>
      <c r="B75" s="6"/>
      <c r="C75" s="6"/>
      <c r="D75" s="6"/>
      <c r="E75" s="6"/>
      <c r="F75" s="6"/>
      <c r="G75" s="6"/>
      <c r="H75" s="6"/>
      <c r="I75" s="152"/>
      <c r="J75" s="8"/>
      <c r="K75" s="8"/>
      <c r="L75" s="308"/>
      <c r="M75" s="209"/>
      <c r="N75" s="14"/>
      <c r="O75" s="210">
        <f t="shared" si="6"/>
        <v>0</v>
      </c>
      <c r="P75" s="216" t="str">
        <f t="shared" si="0"/>
        <v>-</v>
      </c>
      <c r="Q75" s="210" t="str">
        <f t="shared" si="1"/>
        <v>-</v>
      </c>
      <c r="R75" t="str">
        <f t="shared" si="2"/>
        <v xml:space="preserve"> </v>
      </c>
      <c r="S75" s="55" t="e">
        <f t="shared" si="5"/>
        <v>#DIV/0!</v>
      </c>
      <c r="T75" s="55" t="e">
        <f t="shared" si="3"/>
        <v>#VALUE!</v>
      </c>
    </row>
    <row r="76" spans="1:20" x14ac:dyDescent="0.25">
      <c r="A76" s="5">
        <v>61</v>
      </c>
      <c r="B76" s="6"/>
      <c r="C76" s="6"/>
      <c r="D76" s="6"/>
      <c r="E76" s="6"/>
      <c r="F76" s="6"/>
      <c r="G76" s="6"/>
      <c r="H76" s="6"/>
      <c r="I76" s="152"/>
      <c r="J76" s="8"/>
      <c r="K76" s="8"/>
      <c r="L76" s="308"/>
      <c r="M76" s="209"/>
      <c r="N76" s="14"/>
      <c r="O76" s="210">
        <f t="shared" si="6"/>
        <v>0</v>
      </c>
      <c r="P76" s="216" t="str">
        <f t="shared" si="0"/>
        <v>-</v>
      </c>
      <c r="Q76" s="210" t="str">
        <f t="shared" si="1"/>
        <v>-</v>
      </c>
      <c r="R76" t="str">
        <f t="shared" si="2"/>
        <v xml:space="preserve"> </v>
      </c>
      <c r="S76" s="55" t="e">
        <f t="shared" si="5"/>
        <v>#DIV/0!</v>
      </c>
      <c r="T76" s="55" t="e">
        <f t="shared" si="3"/>
        <v>#VALUE!</v>
      </c>
    </row>
    <row r="77" spans="1:20" x14ac:dyDescent="0.25">
      <c r="A77" s="5">
        <v>62</v>
      </c>
      <c r="B77" s="6"/>
      <c r="C77" s="6"/>
      <c r="D77" s="6"/>
      <c r="E77" s="6"/>
      <c r="F77" s="6"/>
      <c r="G77" s="6"/>
      <c r="H77" s="6"/>
      <c r="I77" s="152"/>
      <c r="J77" s="8"/>
      <c r="K77" s="8"/>
      <c r="L77" s="308"/>
      <c r="M77" s="209"/>
      <c r="N77" s="14"/>
      <c r="O77" s="210">
        <f t="shared" si="6"/>
        <v>0</v>
      </c>
      <c r="P77" s="216" t="str">
        <f t="shared" si="0"/>
        <v>-</v>
      </c>
      <c r="Q77" s="210" t="str">
        <f t="shared" si="1"/>
        <v>-</v>
      </c>
      <c r="R77" t="str">
        <f t="shared" si="2"/>
        <v xml:space="preserve"> </v>
      </c>
      <c r="S77" s="55" t="e">
        <f t="shared" si="5"/>
        <v>#DIV/0!</v>
      </c>
      <c r="T77" s="55" t="e">
        <f t="shared" si="3"/>
        <v>#VALUE!</v>
      </c>
    </row>
    <row r="78" spans="1:20" x14ac:dyDescent="0.25">
      <c r="A78" s="5">
        <v>63</v>
      </c>
      <c r="B78" s="6"/>
      <c r="C78" s="6"/>
      <c r="D78" s="6"/>
      <c r="E78" s="6"/>
      <c r="F78" s="6"/>
      <c r="G78" s="6"/>
      <c r="H78" s="6"/>
      <c r="I78" s="152"/>
      <c r="J78" s="8"/>
      <c r="K78" s="8"/>
      <c r="L78" s="308"/>
      <c r="M78" s="209"/>
      <c r="N78" s="14"/>
      <c r="O78" s="210">
        <f t="shared" si="6"/>
        <v>0</v>
      </c>
      <c r="P78" s="216" t="str">
        <f t="shared" si="0"/>
        <v>-</v>
      </c>
      <c r="Q78" s="210" t="str">
        <f t="shared" si="1"/>
        <v>-</v>
      </c>
      <c r="R78" t="str">
        <f t="shared" si="2"/>
        <v xml:space="preserve"> </v>
      </c>
      <c r="S78" s="55" t="e">
        <f t="shared" si="5"/>
        <v>#DIV/0!</v>
      </c>
      <c r="T78" s="55" t="e">
        <f t="shared" si="3"/>
        <v>#VALUE!</v>
      </c>
    </row>
    <row r="79" spans="1:20" x14ac:dyDescent="0.25">
      <c r="A79" s="5">
        <v>64</v>
      </c>
      <c r="B79" s="6"/>
      <c r="C79" s="6"/>
      <c r="D79" s="6"/>
      <c r="E79" s="6"/>
      <c r="F79" s="6"/>
      <c r="G79" s="6"/>
      <c r="H79" s="6"/>
      <c r="I79" s="152"/>
      <c r="J79" s="8"/>
      <c r="K79" s="8"/>
      <c r="L79" s="308"/>
      <c r="M79" s="209"/>
      <c r="N79" s="14"/>
      <c r="O79" s="210">
        <f t="shared" si="6"/>
        <v>0</v>
      </c>
      <c r="P79" s="216" t="str">
        <f t="shared" si="0"/>
        <v>-</v>
      </c>
      <c r="Q79" s="210" t="str">
        <f t="shared" si="1"/>
        <v>-</v>
      </c>
      <c r="R79" t="str">
        <f t="shared" si="2"/>
        <v xml:space="preserve"> </v>
      </c>
      <c r="S79" s="55" t="e">
        <f t="shared" si="5"/>
        <v>#DIV/0!</v>
      </c>
      <c r="T79" s="55" t="e">
        <f t="shared" si="3"/>
        <v>#VALUE!</v>
      </c>
    </row>
    <row r="80" spans="1:20" x14ac:dyDescent="0.25">
      <c r="A80" s="5">
        <v>65</v>
      </c>
      <c r="B80" s="6"/>
      <c r="C80" s="6"/>
      <c r="D80" s="6"/>
      <c r="E80" s="6"/>
      <c r="F80" s="6"/>
      <c r="G80" s="6"/>
      <c r="H80" s="6"/>
      <c r="I80" s="152"/>
      <c r="J80" s="8"/>
      <c r="K80" s="8"/>
      <c r="L80" s="308"/>
      <c r="M80" s="209"/>
      <c r="N80" s="14"/>
      <c r="O80" s="210">
        <f t="shared" si="6"/>
        <v>0</v>
      </c>
      <c r="P80" s="216" t="str">
        <f t="shared" si="0"/>
        <v>-</v>
      </c>
      <c r="Q80" s="210" t="str">
        <f t="shared" si="1"/>
        <v>-</v>
      </c>
      <c r="R80" t="str">
        <f t="shared" si="2"/>
        <v xml:space="preserve"> </v>
      </c>
      <c r="S80" s="55" t="e">
        <f t="shared" si="5"/>
        <v>#DIV/0!</v>
      </c>
      <c r="T80" s="55" t="e">
        <f t="shared" si="3"/>
        <v>#VALUE!</v>
      </c>
    </row>
    <row r="81" spans="1:20" x14ac:dyDescent="0.25">
      <c r="A81" s="56">
        <v>66</v>
      </c>
      <c r="B81" s="6"/>
      <c r="C81" s="6"/>
      <c r="D81" s="6"/>
      <c r="E81" s="6"/>
      <c r="F81" s="6"/>
      <c r="G81" s="6"/>
      <c r="H81" s="6"/>
      <c r="I81" s="152"/>
      <c r="J81" s="8"/>
      <c r="K81" s="8"/>
      <c r="L81" s="308"/>
      <c r="M81" s="209"/>
      <c r="N81" s="14"/>
      <c r="O81" s="210">
        <f t="shared" si="6"/>
        <v>0</v>
      </c>
      <c r="P81" s="216" t="str">
        <f t="shared" ref="P81:P116" si="8">IF(K81="FERS",ROUND(O81*0.8252,2),"-")</f>
        <v>-</v>
      </c>
      <c r="Q81" s="210" t="str">
        <f t="shared" ref="Q81:Q116" si="9">IF(P81="-","-",O81-P81)</f>
        <v>-</v>
      </c>
      <c r="R81" t="str">
        <f t="shared" si="2"/>
        <v xml:space="preserve"> </v>
      </c>
      <c r="S81" s="55" t="e">
        <f t="shared" ref="S81:S116" si="10">O81/M81-1</f>
        <v>#DIV/0!</v>
      </c>
      <c r="T81" s="55" t="e">
        <f t="shared" ref="T81:T118" si="11">P81+Q81=O81</f>
        <v>#VALUE!</v>
      </c>
    </row>
    <row r="82" spans="1:20" x14ac:dyDescent="0.25">
      <c r="A82" s="56">
        <v>67</v>
      </c>
      <c r="B82" s="6"/>
      <c r="C82" s="6"/>
      <c r="D82" s="6"/>
      <c r="E82" s="6"/>
      <c r="F82" s="6"/>
      <c r="G82" s="6"/>
      <c r="H82" s="6"/>
      <c r="I82" s="152"/>
      <c r="J82" s="8"/>
      <c r="K82" s="8"/>
      <c r="L82" s="308"/>
      <c r="M82" s="209"/>
      <c r="N82" s="14"/>
      <c r="O82" s="210">
        <f t="shared" si="6"/>
        <v>0</v>
      </c>
      <c r="P82" s="216" t="str">
        <f t="shared" si="8"/>
        <v>-</v>
      </c>
      <c r="Q82" s="210" t="str">
        <f t="shared" si="9"/>
        <v>-</v>
      </c>
      <c r="R82" t="str">
        <f t="shared" si="2"/>
        <v xml:space="preserve"> </v>
      </c>
      <c r="S82" s="55" t="e">
        <f t="shared" si="10"/>
        <v>#DIV/0!</v>
      </c>
      <c r="T82" s="55" t="e">
        <f t="shared" si="11"/>
        <v>#VALUE!</v>
      </c>
    </row>
    <row r="83" spans="1:20" x14ac:dyDescent="0.25">
      <c r="A83" s="56">
        <v>68</v>
      </c>
      <c r="B83" s="6"/>
      <c r="C83" s="6"/>
      <c r="D83" s="6"/>
      <c r="E83" s="6"/>
      <c r="F83" s="6"/>
      <c r="G83" s="6"/>
      <c r="H83" s="6"/>
      <c r="I83" s="152"/>
      <c r="J83" s="8"/>
      <c r="K83" s="8"/>
      <c r="L83" s="308"/>
      <c r="M83" s="209"/>
      <c r="N83" s="41"/>
      <c r="O83" s="210">
        <f t="shared" si="6"/>
        <v>0</v>
      </c>
      <c r="P83" s="216" t="str">
        <f t="shared" si="8"/>
        <v>-</v>
      </c>
      <c r="Q83" s="210" t="str">
        <f t="shared" si="9"/>
        <v>-</v>
      </c>
      <c r="R83" t="str">
        <f t="shared" si="2"/>
        <v xml:space="preserve"> </v>
      </c>
      <c r="S83" s="55" t="e">
        <f t="shared" si="10"/>
        <v>#DIV/0!</v>
      </c>
      <c r="T83" s="55" t="e">
        <f t="shared" si="11"/>
        <v>#VALUE!</v>
      </c>
    </row>
    <row r="84" spans="1:20" x14ac:dyDescent="0.25">
      <c r="A84" s="56">
        <v>69</v>
      </c>
      <c r="B84" s="6"/>
      <c r="C84" s="6"/>
      <c r="D84" s="6"/>
      <c r="E84" s="6"/>
      <c r="F84" s="6"/>
      <c r="G84" s="6"/>
      <c r="H84" s="6"/>
      <c r="I84" s="152"/>
      <c r="J84" s="8"/>
      <c r="K84" s="8"/>
      <c r="L84" s="308"/>
      <c r="M84" s="209"/>
      <c r="N84" s="14"/>
      <c r="O84" s="210">
        <f t="shared" si="6"/>
        <v>0</v>
      </c>
      <c r="P84" s="216" t="str">
        <f t="shared" si="8"/>
        <v>-</v>
      </c>
      <c r="Q84" s="210" t="str">
        <f t="shared" si="9"/>
        <v>-</v>
      </c>
      <c r="R84" t="str">
        <f t="shared" si="2"/>
        <v xml:space="preserve"> </v>
      </c>
      <c r="S84" s="55" t="e">
        <f t="shared" si="10"/>
        <v>#DIV/0!</v>
      </c>
      <c r="T84" s="55" t="e">
        <f t="shared" si="11"/>
        <v>#VALUE!</v>
      </c>
    </row>
    <row r="85" spans="1:20" x14ac:dyDescent="0.25">
      <c r="A85" s="56">
        <v>70</v>
      </c>
      <c r="B85" s="6"/>
      <c r="C85" s="6"/>
      <c r="D85" s="6"/>
      <c r="E85" s="6"/>
      <c r="F85" s="6"/>
      <c r="G85" s="6"/>
      <c r="H85" s="6"/>
      <c r="I85" s="152"/>
      <c r="J85" s="8"/>
      <c r="K85" s="8"/>
      <c r="L85" s="308"/>
      <c r="M85" s="209"/>
      <c r="N85" s="14"/>
      <c r="O85" s="210">
        <f t="shared" si="6"/>
        <v>0</v>
      </c>
      <c r="P85" s="216" t="str">
        <f t="shared" si="8"/>
        <v>-</v>
      </c>
      <c r="Q85" s="210" t="str">
        <f t="shared" si="9"/>
        <v>-</v>
      </c>
      <c r="R85" t="str">
        <f t="shared" si="2"/>
        <v xml:space="preserve"> </v>
      </c>
      <c r="S85" s="55" t="e">
        <f t="shared" si="10"/>
        <v>#DIV/0!</v>
      </c>
      <c r="T85" s="55" t="e">
        <f t="shared" si="11"/>
        <v>#VALUE!</v>
      </c>
    </row>
    <row r="86" spans="1:20" x14ac:dyDescent="0.25">
      <c r="A86" s="56">
        <v>71</v>
      </c>
      <c r="B86" s="6"/>
      <c r="C86" s="6"/>
      <c r="D86" s="6"/>
      <c r="E86" s="6"/>
      <c r="F86" s="6"/>
      <c r="G86" s="6"/>
      <c r="H86" s="6"/>
      <c r="I86" s="152"/>
      <c r="J86" s="8"/>
      <c r="K86" s="8"/>
      <c r="L86" s="308"/>
      <c r="M86" s="209"/>
      <c r="N86" s="14"/>
      <c r="O86" s="210">
        <f t="shared" si="6"/>
        <v>0</v>
      </c>
      <c r="P86" s="216" t="str">
        <f t="shared" si="8"/>
        <v>-</v>
      </c>
      <c r="Q86" s="210" t="str">
        <f t="shared" si="9"/>
        <v>-</v>
      </c>
      <c r="R86" t="str">
        <f t="shared" si="2"/>
        <v xml:space="preserve"> </v>
      </c>
      <c r="S86" s="55" t="e">
        <f t="shared" si="10"/>
        <v>#DIV/0!</v>
      </c>
      <c r="T86" s="55" t="e">
        <f t="shared" si="11"/>
        <v>#VALUE!</v>
      </c>
    </row>
    <row r="87" spans="1:20" x14ac:dyDescent="0.25">
      <c r="A87" s="56">
        <v>72</v>
      </c>
      <c r="B87" s="6"/>
      <c r="C87" s="6"/>
      <c r="D87" s="6"/>
      <c r="E87" s="6"/>
      <c r="F87" s="6"/>
      <c r="G87" s="6"/>
      <c r="H87" s="6"/>
      <c r="I87" s="152"/>
      <c r="J87" s="8"/>
      <c r="K87" s="8"/>
      <c r="L87" s="308"/>
      <c r="M87" s="209"/>
      <c r="N87" s="14"/>
      <c r="O87" s="210">
        <f t="shared" si="6"/>
        <v>0</v>
      </c>
      <c r="P87" s="216" t="str">
        <f t="shared" si="8"/>
        <v>-</v>
      </c>
      <c r="Q87" s="210" t="str">
        <f t="shared" si="9"/>
        <v>-</v>
      </c>
      <c r="R87" t="str">
        <f t="shared" si="2"/>
        <v xml:space="preserve"> </v>
      </c>
      <c r="S87" s="55" t="e">
        <f t="shared" si="10"/>
        <v>#DIV/0!</v>
      </c>
      <c r="T87" s="55" t="e">
        <f t="shared" si="11"/>
        <v>#VALUE!</v>
      </c>
    </row>
    <row r="88" spans="1:20" x14ac:dyDescent="0.25">
      <c r="A88" s="56">
        <v>73</v>
      </c>
      <c r="B88" s="6"/>
      <c r="C88" s="6"/>
      <c r="D88" s="6"/>
      <c r="E88" s="6"/>
      <c r="F88" s="6"/>
      <c r="G88" s="6"/>
      <c r="H88" s="6"/>
      <c r="I88" s="152"/>
      <c r="J88" s="8"/>
      <c r="K88" s="8"/>
      <c r="L88" s="308"/>
      <c r="M88" s="209"/>
      <c r="N88" s="14"/>
      <c r="O88" s="210">
        <f t="shared" si="6"/>
        <v>0</v>
      </c>
      <c r="P88" s="216" t="str">
        <f t="shared" si="8"/>
        <v>-</v>
      </c>
      <c r="Q88" s="210" t="str">
        <f t="shared" si="9"/>
        <v>-</v>
      </c>
      <c r="R88" t="str">
        <f t="shared" si="2"/>
        <v xml:space="preserve"> </v>
      </c>
      <c r="S88" s="55" t="e">
        <f t="shared" si="10"/>
        <v>#DIV/0!</v>
      </c>
      <c r="T88" s="55" t="e">
        <f t="shared" si="11"/>
        <v>#VALUE!</v>
      </c>
    </row>
    <row r="89" spans="1:20" x14ac:dyDescent="0.25">
      <c r="A89" s="56">
        <v>74</v>
      </c>
      <c r="B89" s="6"/>
      <c r="C89" s="6"/>
      <c r="D89" s="6"/>
      <c r="E89" s="6"/>
      <c r="F89" s="6"/>
      <c r="G89" s="6"/>
      <c r="H89" s="6"/>
      <c r="I89" s="152"/>
      <c r="J89" s="8"/>
      <c r="K89" s="8"/>
      <c r="L89" s="308"/>
      <c r="M89" s="209"/>
      <c r="N89" s="14"/>
      <c r="O89" s="210">
        <f t="shared" si="6"/>
        <v>0</v>
      </c>
      <c r="P89" s="216" t="str">
        <f t="shared" si="8"/>
        <v>-</v>
      </c>
      <c r="Q89" s="210" t="str">
        <f t="shared" si="9"/>
        <v>-</v>
      </c>
      <c r="R89" t="str">
        <f t="shared" si="2"/>
        <v xml:space="preserve"> </v>
      </c>
      <c r="S89" s="55" t="e">
        <f t="shared" si="10"/>
        <v>#DIV/0!</v>
      </c>
      <c r="T89" s="55" t="e">
        <f t="shared" si="11"/>
        <v>#VALUE!</v>
      </c>
    </row>
    <row r="90" spans="1:20" x14ac:dyDescent="0.25">
      <c r="A90" s="56">
        <v>75</v>
      </c>
      <c r="B90" s="6"/>
      <c r="C90" s="6"/>
      <c r="D90" s="6"/>
      <c r="E90" s="6"/>
      <c r="F90" s="6"/>
      <c r="G90" s="6"/>
      <c r="H90" s="6"/>
      <c r="I90" s="152"/>
      <c r="J90" s="8"/>
      <c r="K90" s="8"/>
      <c r="L90" s="308"/>
      <c r="M90" s="209"/>
      <c r="N90" s="14"/>
      <c r="O90" s="210">
        <f t="shared" si="6"/>
        <v>0</v>
      </c>
      <c r="P90" s="216" t="str">
        <f t="shared" si="8"/>
        <v>-</v>
      </c>
      <c r="Q90" s="210" t="str">
        <f t="shared" si="9"/>
        <v>-</v>
      </c>
      <c r="R90" t="str">
        <f t="shared" si="2"/>
        <v xml:space="preserve"> </v>
      </c>
      <c r="S90" s="55" t="e">
        <f t="shared" si="10"/>
        <v>#DIV/0!</v>
      </c>
      <c r="T90" s="55" t="e">
        <f t="shared" si="11"/>
        <v>#VALUE!</v>
      </c>
    </row>
    <row r="91" spans="1:20" x14ac:dyDescent="0.25">
      <c r="A91" s="56">
        <v>76</v>
      </c>
      <c r="B91" s="6"/>
      <c r="C91" s="6"/>
      <c r="D91" s="6"/>
      <c r="E91" s="6"/>
      <c r="F91" s="6"/>
      <c r="G91" s="6"/>
      <c r="H91" s="6"/>
      <c r="I91" s="152"/>
      <c r="J91" s="8"/>
      <c r="K91" s="8"/>
      <c r="L91" s="308"/>
      <c r="M91" s="209"/>
      <c r="N91" s="14"/>
      <c r="O91" s="210">
        <f t="shared" si="6"/>
        <v>0</v>
      </c>
      <c r="P91" s="216" t="str">
        <f t="shared" si="8"/>
        <v>-</v>
      </c>
      <c r="Q91" s="210" t="str">
        <f t="shared" si="9"/>
        <v>-</v>
      </c>
      <c r="R91" t="str">
        <f t="shared" si="2"/>
        <v xml:space="preserve"> </v>
      </c>
      <c r="S91" s="55" t="e">
        <f t="shared" si="10"/>
        <v>#DIV/0!</v>
      </c>
      <c r="T91" s="55" t="e">
        <f t="shared" si="11"/>
        <v>#VALUE!</v>
      </c>
    </row>
    <row r="92" spans="1:20" x14ac:dyDescent="0.25">
      <c r="A92" s="56">
        <v>77</v>
      </c>
      <c r="B92" s="6"/>
      <c r="C92" s="6"/>
      <c r="D92" s="6"/>
      <c r="E92" s="6"/>
      <c r="F92" s="6"/>
      <c r="G92" s="6"/>
      <c r="H92" s="6"/>
      <c r="I92" s="152"/>
      <c r="J92" s="8"/>
      <c r="K92" s="8"/>
      <c r="L92" s="308"/>
      <c r="M92" s="209"/>
      <c r="N92" s="14"/>
      <c r="O92" s="210">
        <f t="shared" si="6"/>
        <v>0</v>
      </c>
      <c r="P92" s="216" t="str">
        <f t="shared" si="8"/>
        <v>-</v>
      </c>
      <c r="Q92" s="210" t="str">
        <f t="shared" si="9"/>
        <v>-</v>
      </c>
      <c r="R92" t="str">
        <f t="shared" si="2"/>
        <v xml:space="preserve"> </v>
      </c>
      <c r="S92" s="55" t="e">
        <f t="shared" si="10"/>
        <v>#DIV/0!</v>
      </c>
      <c r="T92" s="55" t="e">
        <f t="shared" si="11"/>
        <v>#VALUE!</v>
      </c>
    </row>
    <row r="93" spans="1:20" x14ac:dyDescent="0.25">
      <c r="A93" s="56">
        <v>78</v>
      </c>
      <c r="B93" s="6"/>
      <c r="C93" s="6"/>
      <c r="D93" s="6"/>
      <c r="E93" s="6"/>
      <c r="F93" s="6"/>
      <c r="G93" s="6"/>
      <c r="H93" s="6"/>
      <c r="I93" s="152"/>
      <c r="J93" s="8"/>
      <c r="K93" s="8"/>
      <c r="L93" s="308"/>
      <c r="M93" s="209"/>
      <c r="N93" s="14"/>
      <c r="O93" s="210">
        <f t="shared" si="6"/>
        <v>0</v>
      </c>
      <c r="P93" s="216" t="str">
        <f t="shared" si="8"/>
        <v>-</v>
      </c>
      <c r="Q93" s="210" t="str">
        <f t="shared" si="9"/>
        <v>-</v>
      </c>
      <c r="R93" t="str">
        <f t="shared" si="2"/>
        <v xml:space="preserve"> </v>
      </c>
      <c r="S93" s="55" t="e">
        <f t="shared" si="10"/>
        <v>#DIV/0!</v>
      </c>
      <c r="T93" s="55" t="e">
        <f t="shared" si="11"/>
        <v>#VALUE!</v>
      </c>
    </row>
    <row r="94" spans="1:20" x14ac:dyDescent="0.25">
      <c r="A94" s="56">
        <v>79</v>
      </c>
      <c r="B94" s="6"/>
      <c r="C94" s="6"/>
      <c r="D94" s="6"/>
      <c r="E94" s="6"/>
      <c r="F94" s="6"/>
      <c r="G94" s="6"/>
      <c r="H94" s="6"/>
      <c r="I94" s="152"/>
      <c r="J94" s="8"/>
      <c r="K94" s="8"/>
      <c r="L94" s="308"/>
      <c r="M94" s="209"/>
      <c r="N94" s="14"/>
      <c r="O94" s="210">
        <f t="shared" si="6"/>
        <v>0</v>
      </c>
      <c r="P94" s="216" t="str">
        <f t="shared" si="8"/>
        <v>-</v>
      </c>
      <c r="Q94" s="210" t="str">
        <f t="shared" si="9"/>
        <v>-</v>
      </c>
      <c r="R94" t="str">
        <f t="shared" si="2"/>
        <v xml:space="preserve"> </v>
      </c>
      <c r="S94" s="55" t="e">
        <f t="shared" si="10"/>
        <v>#DIV/0!</v>
      </c>
      <c r="T94" s="55" t="e">
        <f t="shared" si="11"/>
        <v>#VALUE!</v>
      </c>
    </row>
    <row r="95" spans="1:20" x14ac:dyDescent="0.25">
      <c r="A95" s="5">
        <v>80</v>
      </c>
      <c r="B95" s="6"/>
      <c r="C95" s="6"/>
      <c r="D95" s="6"/>
      <c r="E95" s="6"/>
      <c r="F95" s="6"/>
      <c r="G95" s="6"/>
      <c r="H95" s="6"/>
      <c r="I95" s="152"/>
      <c r="J95" s="8"/>
      <c r="K95" s="8"/>
      <c r="L95" s="308"/>
      <c r="M95" s="209"/>
      <c r="N95" s="14"/>
      <c r="O95" s="210">
        <f t="shared" si="6"/>
        <v>0</v>
      </c>
      <c r="P95" s="216" t="str">
        <f t="shared" si="8"/>
        <v>-</v>
      </c>
      <c r="Q95" s="210" t="str">
        <f t="shared" si="9"/>
        <v>-</v>
      </c>
      <c r="R95" t="str">
        <f t="shared" si="2"/>
        <v xml:space="preserve"> </v>
      </c>
      <c r="S95" s="55" t="e">
        <f t="shared" si="10"/>
        <v>#DIV/0!</v>
      </c>
      <c r="T95" s="55" t="e">
        <f t="shared" si="11"/>
        <v>#VALUE!</v>
      </c>
    </row>
    <row r="96" spans="1:20" x14ac:dyDescent="0.25">
      <c r="A96" s="5">
        <v>81</v>
      </c>
      <c r="B96" s="6"/>
      <c r="C96" s="6"/>
      <c r="D96" s="6"/>
      <c r="E96" s="6"/>
      <c r="F96" s="6"/>
      <c r="G96" s="6"/>
      <c r="H96" s="6"/>
      <c r="I96" s="152"/>
      <c r="J96" s="8"/>
      <c r="K96" s="8"/>
      <c r="L96" s="308"/>
      <c r="M96" s="209"/>
      <c r="N96" s="14"/>
      <c r="O96" s="210">
        <f t="shared" si="6"/>
        <v>0</v>
      </c>
      <c r="P96" s="216" t="str">
        <f t="shared" si="8"/>
        <v>-</v>
      </c>
      <c r="Q96" s="210" t="str">
        <f t="shared" si="9"/>
        <v>-</v>
      </c>
      <c r="R96" t="str">
        <f t="shared" si="2"/>
        <v xml:space="preserve"> </v>
      </c>
      <c r="S96" s="55" t="e">
        <f t="shared" si="10"/>
        <v>#DIV/0!</v>
      </c>
      <c r="T96" s="55" t="e">
        <f t="shared" si="11"/>
        <v>#VALUE!</v>
      </c>
    </row>
    <row r="97" spans="1:20" x14ac:dyDescent="0.25">
      <c r="A97" s="5">
        <v>82</v>
      </c>
      <c r="B97" s="6"/>
      <c r="C97" s="6"/>
      <c r="D97" s="6"/>
      <c r="E97" s="6"/>
      <c r="F97" s="6"/>
      <c r="G97" s="6"/>
      <c r="H97" s="6"/>
      <c r="I97" s="152"/>
      <c r="J97" s="8"/>
      <c r="K97" s="8"/>
      <c r="L97" s="308"/>
      <c r="M97" s="209"/>
      <c r="N97" s="14"/>
      <c r="O97" s="210">
        <f t="shared" si="6"/>
        <v>0</v>
      </c>
      <c r="P97" s="216" t="str">
        <f t="shared" si="8"/>
        <v>-</v>
      </c>
      <c r="Q97" s="210" t="str">
        <f t="shared" si="9"/>
        <v>-</v>
      </c>
      <c r="R97" t="str">
        <f t="shared" si="2"/>
        <v xml:space="preserve"> </v>
      </c>
      <c r="S97" s="55" t="e">
        <f t="shared" si="10"/>
        <v>#DIV/0!</v>
      </c>
      <c r="T97" s="55" t="e">
        <f t="shared" si="11"/>
        <v>#VALUE!</v>
      </c>
    </row>
    <row r="98" spans="1:20" x14ac:dyDescent="0.25">
      <c r="A98" s="5">
        <v>83</v>
      </c>
      <c r="B98" s="6"/>
      <c r="C98" s="6"/>
      <c r="D98" s="6"/>
      <c r="E98" s="6"/>
      <c r="F98" s="6"/>
      <c r="G98" s="6"/>
      <c r="H98" s="6"/>
      <c r="I98" s="152"/>
      <c r="J98" s="8"/>
      <c r="K98" s="8"/>
      <c r="L98" s="308"/>
      <c r="M98" s="209"/>
      <c r="N98" s="14"/>
      <c r="O98" s="210">
        <f t="shared" si="6"/>
        <v>0</v>
      </c>
      <c r="P98" s="216" t="str">
        <f t="shared" si="8"/>
        <v>-</v>
      </c>
      <c r="Q98" s="210" t="str">
        <f t="shared" si="9"/>
        <v>-</v>
      </c>
      <c r="R98" t="str">
        <f t="shared" si="2"/>
        <v xml:space="preserve"> </v>
      </c>
      <c r="S98" s="55" t="e">
        <f t="shared" si="10"/>
        <v>#DIV/0!</v>
      </c>
      <c r="T98" s="55" t="e">
        <f t="shared" si="11"/>
        <v>#VALUE!</v>
      </c>
    </row>
    <row r="99" spans="1:20" x14ac:dyDescent="0.25">
      <c r="A99" s="5">
        <v>84</v>
      </c>
      <c r="B99" s="6"/>
      <c r="C99" s="6"/>
      <c r="D99" s="6"/>
      <c r="E99" s="6"/>
      <c r="F99" s="6"/>
      <c r="G99" s="6"/>
      <c r="H99" s="6"/>
      <c r="I99" s="152"/>
      <c r="J99" s="8"/>
      <c r="K99" s="8"/>
      <c r="L99" s="308"/>
      <c r="M99" s="209"/>
      <c r="N99" s="14"/>
      <c r="O99" s="210">
        <f t="shared" si="6"/>
        <v>0</v>
      </c>
      <c r="P99" s="216" t="str">
        <f t="shared" si="8"/>
        <v>-</v>
      </c>
      <c r="Q99" s="210" t="str">
        <f t="shared" si="9"/>
        <v>-</v>
      </c>
      <c r="R99" t="str">
        <f t="shared" si="2"/>
        <v xml:space="preserve"> </v>
      </c>
      <c r="S99" s="55" t="e">
        <f t="shared" si="10"/>
        <v>#DIV/0!</v>
      </c>
      <c r="T99" s="55" t="e">
        <f t="shared" si="11"/>
        <v>#VALUE!</v>
      </c>
    </row>
    <row r="100" spans="1:20" x14ac:dyDescent="0.25">
      <c r="A100" s="5">
        <v>85</v>
      </c>
      <c r="B100" s="34"/>
      <c r="C100" s="34"/>
      <c r="D100" s="34"/>
      <c r="E100" s="34"/>
      <c r="F100" s="34"/>
      <c r="G100" s="34"/>
      <c r="H100" s="6"/>
      <c r="I100" s="152"/>
      <c r="J100" s="8"/>
      <c r="K100" s="8"/>
      <c r="L100" s="308"/>
      <c r="M100" s="209"/>
      <c r="N100" s="41"/>
      <c r="O100" s="210">
        <f t="shared" si="6"/>
        <v>0</v>
      </c>
      <c r="P100" s="216" t="str">
        <f t="shared" si="8"/>
        <v>-</v>
      </c>
      <c r="Q100" s="210" t="str">
        <f t="shared" si="9"/>
        <v>-</v>
      </c>
      <c r="R100" t="str">
        <f t="shared" si="2"/>
        <v xml:space="preserve"> </v>
      </c>
      <c r="S100" s="55" t="e">
        <f t="shared" si="10"/>
        <v>#DIV/0!</v>
      </c>
      <c r="T100" s="55" t="e">
        <f t="shared" si="11"/>
        <v>#VALUE!</v>
      </c>
    </row>
    <row r="101" spans="1:20" x14ac:dyDescent="0.25">
      <c r="A101" s="5">
        <v>86</v>
      </c>
      <c r="B101" s="34"/>
      <c r="C101" s="34"/>
      <c r="D101" s="34"/>
      <c r="E101" s="34"/>
      <c r="F101" s="34"/>
      <c r="G101" s="34"/>
      <c r="H101" s="6"/>
      <c r="I101" s="152"/>
      <c r="J101" s="8"/>
      <c r="K101" s="8"/>
      <c r="L101" s="308"/>
      <c r="M101" s="209"/>
      <c r="N101" s="14"/>
      <c r="O101" s="210">
        <f t="shared" si="6"/>
        <v>0</v>
      </c>
      <c r="P101" s="216" t="str">
        <f t="shared" si="8"/>
        <v>-</v>
      </c>
      <c r="Q101" s="210" t="str">
        <f t="shared" si="9"/>
        <v>-</v>
      </c>
      <c r="R101" t="str">
        <f t="shared" si="2"/>
        <v xml:space="preserve"> </v>
      </c>
      <c r="S101" s="55" t="e">
        <f t="shared" si="10"/>
        <v>#DIV/0!</v>
      </c>
      <c r="T101" s="55" t="e">
        <f t="shared" si="11"/>
        <v>#VALUE!</v>
      </c>
    </row>
    <row r="102" spans="1:20" x14ac:dyDescent="0.25">
      <c r="A102" s="5">
        <v>87</v>
      </c>
      <c r="B102" s="34"/>
      <c r="C102" s="34"/>
      <c r="D102" s="34"/>
      <c r="E102" s="34"/>
      <c r="F102" s="34"/>
      <c r="G102" s="34"/>
      <c r="H102" s="6"/>
      <c r="I102" s="152"/>
      <c r="J102" s="8"/>
      <c r="K102" s="8"/>
      <c r="L102" s="308"/>
      <c r="M102" s="209"/>
      <c r="N102" s="14"/>
      <c r="O102" s="210">
        <f t="shared" si="6"/>
        <v>0</v>
      </c>
      <c r="P102" s="216" t="str">
        <f t="shared" si="8"/>
        <v>-</v>
      </c>
      <c r="Q102" s="210" t="str">
        <f t="shared" si="9"/>
        <v>-</v>
      </c>
      <c r="R102" t="str">
        <f t="shared" si="2"/>
        <v xml:space="preserve"> </v>
      </c>
      <c r="S102" s="55" t="e">
        <f t="shared" si="10"/>
        <v>#DIV/0!</v>
      </c>
      <c r="T102" s="55" t="e">
        <f t="shared" si="11"/>
        <v>#VALUE!</v>
      </c>
    </row>
    <row r="103" spans="1:20" x14ac:dyDescent="0.25">
      <c r="A103" s="5">
        <v>88</v>
      </c>
      <c r="B103" s="34"/>
      <c r="C103" s="34"/>
      <c r="D103" s="34"/>
      <c r="E103" s="34"/>
      <c r="F103" s="34"/>
      <c r="G103" s="34"/>
      <c r="H103" s="6"/>
      <c r="I103" s="6"/>
      <c r="J103" s="8"/>
      <c r="K103" s="8"/>
      <c r="L103" s="308"/>
      <c r="M103" s="209"/>
      <c r="N103" s="14"/>
      <c r="O103" s="210">
        <f t="shared" si="6"/>
        <v>0</v>
      </c>
      <c r="P103" s="216" t="str">
        <f t="shared" si="8"/>
        <v>-</v>
      </c>
      <c r="Q103" s="210" t="str">
        <f t="shared" si="9"/>
        <v>-</v>
      </c>
      <c r="R103" t="str">
        <f t="shared" si="2"/>
        <v xml:space="preserve"> </v>
      </c>
      <c r="S103" s="55" t="e">
        <f t="shared" si="10"/>
        <v>#DIV/0!</v>
      </c>
      <c r="T103" s="55" t="e">
        <f t="shared" si="11"/>
        <v>#VALUE!</v>
      </c>
    </row>
    <row r="104" spans="1:20" x14ac:dyDescent="0.25">
      <c r="A104" s="5">
        <v>89</v>
      </c>
      <c r="B104" s="34"/>
      <c r="C104" s="34"/>
      <c r="D104" s="34"/>
      <c r="E104" s="34"/>
      <c r="F104" s="34"/>
      <c r="G104" s="34"/>
      <c r="H104" s="6"/>
      <c r="I104" s="6"/>
      <c r="J104" s="8"/>
      <c r="K104" s="8"/>
      <c r="L104" s="308"/>
      <c r="M104" s="209"/>
      <c r="N104" s="14"/>
      <c r="O104" s="210">
        <f t="shared" si="6"/>
        <v>0</v>
      </c>
      <c r="P104" s="216" t="str">
        <f t="shared" si="8"/>
        <v>-</v>
      </c>
      <c r="Q104" s="210" t="str">
        <f t="shared" si="9"/>
        <v>-</v>
      </c>
      <c r="R104" t="str">
        <f t="shared" si="2"/>
        <v xml:space="preserve"> </v>
      </c>
      <c r="S104" s="55" t="e">
        <f t="shared" si="10"/>
        <v>#DIV/0!</v>
      </c>
      <c r="T104" s="55" t="e">
        <f t="shared" si="11"/>
        <v>#VALUE!</v>
      </c>
    </row>
    <row r="105" spans="1:20" x14ac:dyDescent="0.25">
      <c r="A105" s="5">
        <v>90</v>
      </c>
      <c r="B105" s="34"/>
      <c r="C105" s="34"/>
      <c r="D105" s="34"/>
      <c r="E105" s="34"/>
      <c r="F105" s="34"/>
      <c r="G105" s="34"/>
      <c r="H105" s="6"/>
      <c r="I105" s="6"/>
      <c r="J105" s="8"/>
      <c r="K105" s="8"/>
      <c r="L105" s="308"/>
      <c r="M105" s="209"/>
      <c r="N105" s="14"/>
      <c r="O105" s="210">
        <f t="shared" si="6"/>
        <v>0</v>
      </c>
      <c r="P105" s="216" t="str">
        <f t="shared" si="8"/>
        <v>-</v>
      </c>
      <c r="Q105" s="210" t="str">
        <f t="shared" si="9"/>
        <v>-</v>
      </c>
      <c r="R105" t="str">
        <f t="shared" si="2"/>
        <v xml:space="preserve"> </v>
      </c>
      <c r="S105" s="55" t="e">
        <f t="shared" si="10"/>
        <v>#DIV/0!</v>
      </c>
      <c r="T105" s="55" t="e">
        <f t="shared" si="11"/>
        <v>#VALUE!</v>
      </c>
    </row>
    <row r="106" spans="1:20" x14ac:dyDescent="0.25">
      <c r="A106" s="5">
        <v>91</v>
      </c>
      <c r="B106" s="34"/>
      <c r="C106" s="34"/>
      <c r="D106" s="34"/>
      <c r="E106" s="34"/>
      <c r="F106" s="34"/>
      <c r="G106" s="34"/>
      <c r="H106" s="6"/>
      <c r="I106" s="6"/>
      <c r="J106" s="8"/>
      <c r="K106" s="8"/>
      <c r="L106" s="308"/>
      <c r="M106" s="209"/>
      <c r="N106" s="14"/>
      <c r="O106" s="210">
        <f t="shared" si="6"/>
        <v>0</v>
      </c>
      <c r="P106" s="216" t="str">
        <f t="shared" si="8"/>
        <v>-</v>
      </c>
      <c r="Q106" s="210" t="str">
        <f t="shared" si="9"/>
        <v>-</v>
      </c>
      <c r="R106" t="str">
        <f t="shared" si="2"/>
        <v xml:space="preserve"> </v>
      </c>
      <c r="S106" s="55" t="e">
        <f t="shared" si="10"/>
        <v>#DIV/0!</v>
      </c>
      <c r="T106" s="55" t="e">
        <f t="shared" si="11"/>
        <v>#VALUE!</v>
      </c>
    </row>
    <row r="107" spans="1:20" x14ac:dyDescent="0.25">
      <c r="A107" s="5">
        <v>92</v>
      </c>
      <c r="B107" s="34"/>
      <c r="C107" s="34"/>
      <c r="D107" s="34"/>
      <c r="E107" s="34"/>
      <c r="F107" s="34"/>
      <c r="G107" s="34"/>
      <c r="H107" s="6"/>
      <c r="I107" s="6"/>
      <c r="J107" s="8"/>
      <c r="K107" s="8"/>
      <c r="L107" s="308"/>
      <c r="M107" s="209"/>
      <c r="N107" s="14"/>
      <c r="O107" s="210">
        <f t="shared" si="6"/>
        <v>0</v>
      </c>
      <c r="P107" s="216" t="str">
        <f t="shared" si="8"/>
        <v>-</v>
      </c>
      <c r="Q107" s="210" t="str">
        <f t="shared" si="9"/>
        <v>-</v>
      </c>
      <c r="R107" t="str">
        <f t="shared" si="2"/>
        <v xml:space="preserve"> </v>
      </c>
      <c r="S107" s="55" t="e">
        <f t="shared" si="10"/>
        <v>#DIV/0!</v>
      </c>
      <c r="T107" s="55" t="e">
        <f t="shared" si="11"/>
        <v>#VALUE!</v>
      </c>
    </row>
    <row r="108" spans="1:20" x14ac:dyDescent="0.25">
      <c r="A108" s="5">
        <v>93</v>
      </c>
      <c r="B108" s="34"/>
      <c r="C108" s="34"/>
      <c r="D108" s="34"/>
      <c r="E108" s="34"/>
      <c r="F108" s="34"/>
      <c r="G108" s="34"/>
      <c r="H108" s="6"/>
      <c r="I108" s="150"/>
      <c r="J108" s="8"/>
      <c r="K108" s="8"/>
      <c r="L108" s="308"/>
      <c r="M108" s="209"/>
      <c r="N108" s="14"/>
      <c r="O108" s="210">
        <f t="shared" si="6"/>
        <v>0</v>
      </c>
      <c r="P108" s="216" t="str">
        <f t="shared" si="8"/>
        <v>-</v>
      </c>
      <c r="Q108" s="210" t="str">
        <f t="shared" si="9"/>
        <v>-</v>
      </c>
      <c r="R108" t="str">
        <f t="shared" si="2"/>
        <v xml:space="preserve"> </v>
      </c>
      <c r="S108" s="55" t="e">
        <f t="shared" si="10"/>
        <v>#DIV/0!</v>
      </c>
      <c r="T108" s="55" t="e">
        <f t="shared" si="11"/>
        <v>#VALUE!</v>
      </c>
    </row>
    <row r="109" spans="1:20" x14ac:dyDescent="0.25">
      <c r="A109" s="5">
        <v>94</v>
      </c>
      <c r="B109" s="34"/>
      <c r="C109" s="34"/>
      <c r="D109" s="34"/>
      <c r="E109" s="34"/>
      <c r="F109" s="34"/>
      <c r="G109" s="34"/>
      <c r="H109" s="6"/>
      <c r="I109" s="150"/>
      <c r="J109" s="8"/>
      <c r="K109" s="8"/>
      <c r="L109" s="308"/>
      <c r="M109" s="209"/>
      <c r="N109" s="14"/>
      <c r="O109" s="210">
        <f t="shared" si="6"/>
        <v>0</v>
      </c>
      <c r="P109" s="216" t="str">
        <f t="shared" si="8"/>
        <v>-</v>
      </c>
      <c r="Q109" s="210" t="str">
        <f t="shared" si="9"/>
        <v>-</v>
      </c>
      <c r="R109" t="str">
        <f t="shared" si="2"/>
        <v xml:space="preserve"> </v>
      </c>
      <c r="S109" s="55" t="e">
        <f t="shared" si="10"/>
        <v>#DIV/0!</v>
      </c>
      <c r="T109" s="55" t="e">
        <f t="shared" si="11"/>
        <v>#VALUE!</v>
      </c>
    </row>
    <row r="110" spans="1:20" x14ac:dyDescent="0.25">
      <c r="A110" s="5">
        <v>95</v>
      </c>
      <c r="B110" s="34"/>
      <c r="C110" s="34"/>
      <c r="D110" s="34"/>
      <c r="E110" s="34"/>
      <c r="F110" s="34"/>
      <c r="G110" s="34"/>
      <c r="H110" s="6"/>
      <c r="I110" s="150"/>
      <c r="J110" s="8"/>
      <c r="K110" s="8"/>
      <c r="L110" s="308"/>
      <c r="M110" s="209"/>
      <c r="N110" s="14"/>
      <c r="O110" s="210">
        <f t="shared" si="6"/>
        <v>0</v>
      </c>
      <c r="P110" s="216" t="str">
        <f t="shared" si="8"/>
        <v>-</v>
      </c>
      <c r="Q110" s="210" t="str">
        <f t="shared" si="9"/>
        <v>-</v>
      </c>
      <c r="R110" t="str">
        <f t="shared" si="2"/>
        <v xml:space="preserve"> </v>
      </c>
      <c r="S110" s="55" t="e">
        <f t="shared" si="10"/>
        <v>#DIV/0!</v>
      </c>
      <c r="T110" s="55" t="e">
        <f t="shared" si="11"/>
        <v>#VALUE!</v>
      </c>
    </row>
    <row r="111" spans="1:20" x14ac:dyDescent="0.25">
      <c r="A111" s="5">
        <v>96</v>
      </c>
      <c r="B111" s="34"/>
      <c r="C111" s="34"/>
      <c r="D111" s="34"/>
      <c r="E111" s="34"/>
      <c r="F111" s="34"/>
      <c r="G111" s="34"/>
      <c r="H111" s="6"/>
      <c r="I111" s="150"/>
      <c r="J111" s="8"/>
      <c r="K111" s="8"/>
      <c r="L111" s="308"/>
      <c r="M111" s="209"/>
      <c r="N111" s="14"/>
      <c r="O111" s="210">
        <f t="shared" si="6"/>
        <v>0</v>
      </c>
      <c r="P111" s="216" t="str">
        <f t="shared" si="8"/>
        <v>-</v>
      </c>
      <c r="Q111" s="210" t="str">
        <f t="shared" si="9"/>
        <v>-</v>
      </c>
      <c r="R111" t="str">
        <f t="shared" si="2"/>
        <v xml:space="preserve"> </v>
      </c>
      <c r="S111" s="55" t="e">
        <f t="shared" si="10"/>
        <v>#DIV/0!</v>
      </c>
      <c r="T111" s="55" t="e">
        <f t="shared" si="11"/>
        <v>#VALUE!</v>
      </c>
    </row>
    <row r="112" spans="1:20" x14ac:dyDescent="0.25">
      <c r="A112" s="5">
        <v>97</v>
      </c>
      <c r="B112" s="34"/>
      <c r="C112" s="34"/>
      <c r="D112" s="34"/>
      <c r="E112" s="34"/>
      <c r="F112" s="34"/>
      <c r="G112" s="34"/>
      <c r="H112" s="6"/>
      <c r="I112" s="151"/>
      <c r="J112" s="8"/>
      <c r="K112" s="8"/>
      <c r="L112" s="308"/>
      <c r="M112" s="209"/>
      <c r="N112" s="14"/>
      <c r="O112" s="210">
        <f t="shared" si="6"/>
        <v>0</v>
      </c>
      <c r="P112" s="216" t="str">
        <f t="shared" si="8"/>
        <v>-</v>
      </c>
      <c r="Q112" s="210" t="str">
        <f t="shared" si="9"/>
        <v>-</v>
      </c>
      <c r="R112" t="str">
        <f t="shared" si="2"/>
        <v xml:space="preserve"> </v>
      </c>
      <c r="S112" s="55" t="e">
        <f t="shared" si="10"/>
        <v>#DIV/0!</v>
      </c>
      <c r="T112" s="55" t="e">
        <f t="shared" si="11"/>
        <v>#VALUE!</v>
      </c>
    </row>
    <row r="113" spans="1:31" x14ac:dyDescent="0.25">
      <c r="A113" s="5">
        <v>98</v>
      </c>
      <c r="B113" s="34"/>
      <c r="C113" s="34"/>
      <c r="D113" s="34"/>
      <c r="E113" s="34"/>
      <c r="F113" s="34"/>
      <c r="G113" s="34"/>
      <c r="H113" s="6"/>
      <c r="I113" s="151"/>
      <c r="J113" s="8"/>
      <c r="K113" s="8"/>
      <c r="L113" s="308"/>
      <c r="M113" s="209"/>
      <c r="N113" s="14"/>
      <c r="O113" s="210">
        <f t="shared" si="6"/>
        <v>0</v>
      </c>
      <c r="P113" s="216" t="str">
        <f t="shared" si="8"/>
        <v>-</v>
      </c>
      <c r="Q113" s="210" t="str">
        <f t="shared" si="9"/>
        <v>-</v>
      </c>
      <c r="R113" t="str">
        <f t="shared" si="2"/>
        <v xml:space="preserve"> </v>
      </c>
      <c r="S113" s="55" t="e">
        <f t="shared" si="10"/>
        <v>#DIV/0!</v>
      </c>
      <c r="T113" s="55" t="e">
        <f t="shared" si="11"/>
        <v>#VALUE!</v>
      </c>
    </row>
    <row r="114" spans="1:31" x14ac:dyDescent="0.25">
      <c r="A114" s="5">
        <v>99</v>
      </c>
      <c r="B114" s="34"/>
      <c r="C114" s="34"/>
      <c r="D114" s="34"/>
      <c r="E114" s="34"/>
      <c r="F114" s="34"/>
      <c r="G114" s="34"/>
      <c r="H114" s="6"/>
      <c r="I114" s="151"/>
      <c r="J114" s="8"/>
      <c r="K114" s="8"/>
      <c r="L114" s="308"/>
      <c r="M114" s="209"/>
      <c r="N114" s="14"/>
      <c r="O114" s="210">
        <f t="shared" si="6"/>
        <v>0</v>
      </c>
      <c r="P114" s="216" t="str">
        <f t="shared" si="8"/>
        <v>-</v>
      </c>
      <c r="Q114" s="210" t="str">
        <f t="shared" si="9"/>
        <v>-</v>
      </c>
      <c r="R114" t="str">
        <f t="shared" si="2"/>
        <v xml:space="preserve"> </v>
      </c>
      <c r="S114" s="55" t="e">
        <f t="shared" si="10"/>
        <v>#DIV/0!</v>
      </c>
      <c r="T114" s="55" t="e">
        <f t="shared" si="11"/>
        <v>#VALUE!</v>
      </c>
    </row>
    <row r="115" spans="1:31" x14ac:dyDescent="0.25">
      <c r="A115" s="5">
        <v>100</v>
      </c>
      <c r="B115" s="34"/>
      <c r="C115" s="34"/>
      <c r="D115" s="34"/>
      <c r="E115" s="34"/>
      <c r="F115" s="34"/>
      <c r="G115" s="34"/>
      <c r="H115" s="6"/>
      <c r="I115" s="6"/>
      <c r="J115" s="8"/>
      <c r="K115" s="8"/>
      <c r="L115" s="308"/>
      <c r="M115" s="209"/>
      <c r="N115" s="14"/>
      <c r="O115" s="210">
        <f t="shared" si="6"/>
        <v>0</v>
      </c>
      <c r="P115" s="216" t="str">
        <f t="shared" si="8"/>
        <v>-</v>
      </c>
      <c r="Q115" s="210" t="str">
        <f t="shared" si="9"/>
        <v>-</v>
      </c>
      <c r="R115" t="str">
        <f t="shared" si="2"/>
        <v xml:space="preserve"> </v>
      </c>
      <c r="S115" s="55" t="e">
        <f t="shared" si="10"/>
        <v>#DIV/0!</v>
      </c>
      <c r="T115" s="55" t="e">
        <f t="shared" si="11"/>
        <v>#VALUE!</v>
      </c>
    </row>
    <row r="116" spans="1:31" ht="15.75" thickBot="1" x14ac:dyDescent="0.3">
      <c r="A116" s="38" t="s">
        <v>9</v>
      </c>
      <c r="B116" s="39"/>
      <c r="C116" s="39"/>
      <c r="D116" s="39"/>
      <c r="E116" s="39"/>
      <c r="F116" s="39"/>
      <c r="G116" s="39"/>
      <c r="H116" s="40"/>
      <c r="I116" s="6"/>
      <c r="J116" s="8"/>
      <c r="K116" s="8"/>
      <c r="L116" s="309"/>
      <c r="M116" s="211"/>
      <c r="N116" s="41"/>
      <c r="O116" s="210">
        <f t="shared" si="6"/>
        <v>0</v>
      </c>
      <c r="P116" s="216" t="str">
        <f t="shared" si="8"/>
        <v>-</v>
      </c>
      <c r="Q116" s="210" t="str">
        <f t="shared" si="9"/>
        <v>-</v>
      </c>
      <c r="R116" t="str">
        <f t="shared" si="2"/>
        <v xml:space="preserve"> </v>
      </c>
      <c r="S116" s="55" t="e">
        <f t="shared" si="10"/>
        <v>#DIV/0!</v>
      </c>
      <c r="T116" s="55" t="e">
        <f t="shared" si="11"/>
        <v>#VALUE!</v>
      </c>
    </row>
    <row r="117" spans="1:31" s="36" customFormat="1" ht="15.75" thickBot="1" x14ac:dyDescent="0.3">
      <c r="A117" s="238" t="s">
        <v>5</v>
      </c>
      <c r="B117" s="239"/>
      <c r="C117" s="239"/>
      <c r="D117" s="239"/>
      <c r="E117" s="239"/>
      <c r="F117" s="239"/>
      <c r="G117" s="239"/>
      <c r="H117" s="239"/>
      <c r="I117" s="239"/>
      <c r="J117" s="239"/>
      <c r="K117" s="240"/>
      <c r="L117" s="202"/>
      <c r="M117" s="212">
        <f>SUM(M16:M116)</f>
        <v>0</v>
      </c>
      <c r="N117" s="42">
        <f t="shared" ref="N117:Q117" si="12">SUM(N16:N116)</f>
        <v>0</v>
      </c>
      <c r="O117" s="43">
        <f t="shared" si="12"/>
        <v>0</v>
      </c>
      <c r="P117" s="217">
        <f>SUM(P16:P116)</f>
        <v>0</v>
      </c>
      <c r="Q117" s="43">
        <f t="shared" si="12"/>
        <v>0</v>
      </c>
      <c r="R117" s="37"/>
      <c r="S117" s="37"/>
      <c r="T117" s="55" t="b">
        <f>O117=P117+Q117</f>
        <v>1</v>
      </c>
      <c r="U117" s="37" t="b">
        <f>O117='II. Rozliczeni Finansowe '!P36+'II. Rozliczeni Finansowe '!N20</f>
        <v>1</v>
      </c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pans="1:31" x14ac:dyDescent="0.25">
      <c r="A118" s="242" t="s">
        <v>11</v>
      </c>
      <c r="B118" s="242"/>
      <c r="C118" s="57"/>
      <c r="D118" s="57"/>
      <c r="E118" s="57"/>
      <c r="F118" s="57"/>
      <c r="G118" s="57"/>
      <c r="H118" s="243"/>
      <c r="I118" s="243"/>
      <c r="J118" s="243"/>
      <c r="K118" s="243"/>
      <c r="L118" s="243"/>
      <c r="M118" s="243"/>
      <c r="N118" s="243"/>
      <c r="O118" s="13"/>
      <c r="P118" s="13"/>
      <c r="Q118" s="13"/>
      <c r="R118" s="13"/>
      <c r="S118" s="13"/>
      <c r="T118" s="55" t="b">
        <f t="shared" si="11"/>
        <v>1</v>
      </c>
      <c r="U118" s="13" t="b">
        <f>M117+N117=O117</f>
        <v>1</v>
      </c>
    </row>
    <row r="119" spans="1:31" x14ac:dyDescent="0.25">
      <c r="J119" s="11"/>
      <c r="P119" s="161">
        <f>ROUND(O117*0.8252,2)</f>
        <v>0</v>
      </c>
      <c r="Q119" s="162">
        <f>O117-P119</f>
        <v>0</v>
      </c>
      <c r="W119" s="19"/>
    </row>
    <row r="120" spans="1:31" ht="43.5" customHeight="1" x14ac:dyDescent="0.3">
      <c r="A120" s="244" t="s">
        <v>53</v>
      </c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163" t="b">
        <f>P117=P119</f>
        <v>1</v>
      </c>
      <c r="Q120" s="163" t="b">
        <f>Q119=Q117</f>
        <v>1</v>
      </c>
      <c r="W120" s="19"/>
    </row>
    <row r="121" spans="1:31" s="9" customFormat="1" ht="45.75" customHeight="1" x14ac:dyDescent="0.25">
      <c r="A121" s="251" t="s">
        <v>34</v>
      </c>
      <c r="B121" s="251"/>
      <c r="C121" s="251"/>
      <c r="D121" s="251" t="s">
        <v>39</v>
      </c>
      <c r="E121" s="251"/>
      <c r="F121" s="251"/>
      <c r="G121" s="232" t="s">
        <v>36</v>
      </c>
      <c r="H121" s="232"/>
      <c r="I121" s="46"/>
      <c r="J121" s="45" t="s">
        <v>38</v>
      </c>
      <c r="K121" s="232"/>
      <c r="L121" s="232"/>
      <c r="M121" s="232"/>
      <c r="N121" s="46"/>
      <c r="O121" s="45"/>
      <c r="P121" s="45"/>
      <c r="Q121" s="45"/>
      <c r="U121" s="33"/>
    </row>
    <row r="122" spans="1:31" ht="31.5" customHeight="1" x14ac:dyDescent="0.25">
      <c r="A122" s="251" t="s">
        <v>40</v>
      </c>
      <c r="B122" s="251"/>
      <c r="C122" s="251"/>
      <c r="D122" s="251" t="s">
        <v>35</v>
      </c>
      <c r="E122" s="251"/>
      <c r="F122" s="251"/>
      <c r="G122" s="232" t="s">
        <v>37</v>
      </c>
      <c r="H122" s="232"/>
      <c r="I122" s="31"/>
      <c r="J122" s="31"/>
      <c r="K122" s="232"/>
      <c r="L122" s="232"/>
      <c r="M122" s="232"/>
      <c r="N122" s="31"/>
      <c r="O122" s="31"/>
      <c r="P122" s="31"/>
      <c r="Q122" s="31"/>
      <c r="U122" s="19"/>
    </row>
    <row r="123" spans="1:31" x14ac:dyDescent="0.25">
      <c r="J123" s="11"/>
      <c r="W123" s="19"/>
    </row>
    <row r="124" spans="1:31" ht="30.75" customHeight="1" x14ac:dyDescent="0.25">
      <c r="A124" s="257" t="s">
        <v>1</v>
      </c>
      <c r="B124" s="257"/>
      <c r="C124" s="258"/>
      <c r="D124" s="258"/>
      <c r="G124" s="96"/>
    </row>
    <row r="125" spans="1:31" s="12" customFormat="1" ht="15" customHeight="1" x14ac:dyDescent="0.25">
      <c r="A125" s="257" t="s">
        <v>0</v>
      </c>
      <c r="B125" s="257"/>
      <c r="C125" s="258"/>
      <c r="D125" s="258"/>
      <c r="E125" s="3"/>
      <c r="F125" s="3"/>
      <c r="G125" s="259" t="s">
        <v>33</v>
      </c>
      <c r="H125" s="4"/>
      <c r="I125" s="4"/>
      <c r="J125"/>
      <c r="K125"/>
      <c r="L125"/>
      <c r="M125"/>
      <c r="N125"/>
    </row>
    <row r="126" spans="1:31" s="12" customFormat="1" x14ac:dyDescent="0.25">
      <c r="A126" s="252" t="s">
        <v>2</v>
      </c>
      <c r="B126" s="252"/>
      <c r="C126" s="253"/>
      <c r="D126" s="253"/>
      <c r="E126"/>
      <c r="F126"/>
      <c r="G126" s="260"/>
      <c r="H126" s="4"/>
      <c r="I126" s="4"/>
    </row>
    <row r="127" spans="1:31" x14ac:dyDescent="0.25">
      <c r="A127" s="252" t="s">
        <v>85</v>
      </c>
      <c r="B127" s="252"/>
      <c r="C127" s="253"/>
      <c r="D127" s="253"/>
    </row>
    <row r="128" spans="1:31" ht="15" customHeight="1" x14ac:dyDescent="0.25"/>
  </sheetData>
  <mergeCells count="37">
    <mergeCell ref="A126:B126"/>
    <mergeCell ref="C126:D126"/>
    <mergeCell ref="A11:K11"/>
    <mergeCell ref="A12:O12"/>
    <mergeCell ref="A127:B127"/>
    <mergeCell ref="C127:D127"/>
    <mergeCell ref="A124:B124"/>
    <mergeCell ref="C124:D124"/>
    <mergeCell ref="G125:G126"/>
    <mergeCell ref="A125:B125"/>
    <mergeCell ref="C125:D125"/>
    <mergeCell ref="M13:O13"/>
    <mergeCell ref="A5:B5"/>
    <mergeCell ref="C3:K3"/>
    <mergeCell ref="C4:K4"/>
    <mergeCell ref="C5:K5"/>
    <mergeCell ref="G122:H122"/>
    <mergeCell ref="D121:F121"/>
    <mergeCell ref="D122:F122"/>
    <mergeCell ref="A121:C121"/>
    <mergeCell ref="A122:C122"/>
    <mergeCell ref="W1:Y1"/>
    <mergeCell ref="U17:V24"/>
    <mergeCell ref="K121:M121"/>
    <mergeCell ref="K122:M122"/>
    <mergeCell ref="A13:K13"/>
    <mergeCell ref="A3:B3"/>
    <mergeCell ref="A4:B4"/>
    <mergeCell ref="A117:K117"/>
    <mergeCell ref="K1:O1"/>
    <mergeCell ref="A118:B118"/>
    <mergeCell ref="H118:N118"/>
    <mergeCell ref="A120:O120"/>
    <mergeCell ref="G121:H121"/>
    <mergeCell ref="B7:B8"/>
    <mergeCell ref="P13:Q13"/>
    <mergeCell ref="G7:Q9"/>
  </mergeCells>
  <phoneticPr fontId="21" type="noConversion"/>
  <conditionalFormatting sqref="C124:D127">
    <cfRule type="containsBlanks" dxfId="21" priority="5">
      <formula>LEN(TRIM(C124))=0</formula>
    </cfRule>
    <cfRule type="containsBlanks" dxfId="20" priority="6">
      <formula>LEN(TRIM(C124))=0</formula>
    </cfRule>
  </conditionalFormatting>
  <conditionalFormatting sqref="D16:D116">
    <cfRule type="cellIs" dxfId="19" priority="1" operator="lessThan">
      <formula>44745</formula>
    </cfRule>
  </conditionalFormatting>
  <conditionalFormatting sqref="E16:H43 J16:N43 B16:C116 E44:N107 E108:H114 J108:N114 E115:N116 H118:N118">
    <cfRule type="containsBlanks" dxfId="18" priority="8">
      <formula>LEN(TRIM(B16))=0</formula>
    </cfRule>
  </conditionalFormatting>
  <conditionalFormatting sqref="G124">
    <cfRule type="containsBlanks" dxfId="17" priority="4">
      <formula>LEN(TRIM(G124))=0</formula>
    </cfRule>
  </conditionalFormatting>
  <conditionalFormatting sqref="S16:T16 S17:S116 T17:T118">
    <cfRule type="cellIs" dxfId="16" priority="7" operator="greaterThan">
      <formula>0.23</formula>
    </cfRule>
  </conditionalFormatting>
  <dataValidations count="5">
    <dataValidation type="list" allowBlank="1" showInputMessage="1" showErrorMessage="1" sqref="J16:J116" xr:uid="{0A1D977B-E816-43A5-97FB-1F70E8251EB5}">
      <formula1>$X$2:$X$4</formula1>
    </dataValidation>
    <dataValidation type="list" allowBlank="1" showInputMessage="1" showErrorMessage="1" sqref="K16:K116" xr:uid="{C356FA05-1678-4EF7-B774-16B8770CD58C}">
      <formula1>$Y$2:$Y$4</formula1>
    </dataValidation>
    <dataValidation type="list" allowBlank="1" showInputMessage="1" showErrorMessage="1" sqref="H16:H116" xr:uid="{57DE118C-1670-433E-8607-8CBA65E8CC16}">
      <formula1>$V$2:$V$9</formula1>
    </dataValidation>
    <dataValidation type="list" allowBlank="1" showInputMessage="1" showErrorMessage="1" sqref="F16:F116" xr:uid="{21D4D859-B1E4-40D6-A855-1C5CFFAAD3C4}">
      <formula1>$U$2:$U$5</formula1>
    </dataValidation>
    <dataValidation type="list" allowBlank="1" showInputMessage="1" showErrorMessage="1" sqref="I16:I116" xr:uid="{C505EFD1-76DA-4BD6-9A8B-767EF045AE1C}">
      <formula1>$W$2:$W$8</formula1>
    </dataValidation>
  </dataValidations>
  <pageMargins left="0.7" right="0.7" top="0.75" bottom="0.75" header="0.3" footer="0.3"/>
  <pageSetup paperSize="9" scale="3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AD41-AE72-4B0F-B476-BEFAE5A5834B}">
  <sheetPr>
    <tabColor theme="9" tint="0.79998168889431442"/>
    <pageSetUpPr fitToPage="1"/>
  </sheetPr>
  <dimension ref="A1:AE44"/>
  <sheetViews>
    <sheetView view="pageBreakPreview" topLeftCell="A22" zoomScale="80" zoomScaleNormal="100" zoomScaleSheetLayoutView="80" workbookViewId="0">
      <selection activeCell="O38" sqref="O38"/>
    </sheetView>
  </sheetViews>
  <sheetFormatPr defaultColWidth="9.140625" defaultRowHeight="12.75" x14ac:dyDescent="0.2"/>
  <cols>
    <col min="1" max="1" width="3.5703125" style="16" customWidth="1"/>
    <col min="2" max="2" width="56.42578125" style="16" customWidth="1"/>
    <col min="3" max="14" width="17.28515625" style="16" customWidth="1"/>
    <col min="15" max="15" width="16.28515625" style="16" customWidth="1"/>
    <col min="16" max="16" width="17.28515625" style="16" customWidth="1"/>
    <col min="17" max="17" width="18.28515625" style="16" customWidth="1"/>
    <col min="18" max="18" width="9.28515625" style="16" bestFit="1" customWidth="1"/>
    <col min="19" max="16384" width="9.140625" style="16"/>
  </cols>
  <sheetData>
    <row r="1" spans="1:31" ht="22.5" customHeight="1" x14ac:dyDescent="0.35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7" t="s">
        <v>83</v>
      </c>
      <c r="M1" s="20"/>
      <c r="N1" s="20"/>
    </row>
    <row r="2" spans="1:31" x14ac:dyDescent="0.2">
      <c r="A2" s="21"/>
    </row>
    <row r="3" spans="1:31" ht="19.5" customHeight="1" x14ac:dyDescent="0.2">
      <c r="A3" s="234" t="s">
        <v>31</v>
      </c>
      <c r="B3" s="235"/>
      <c r="C3" s="277">
        <f>'I.Rozliczenie transzy'!C3:K3</f>
        <v>0</v>
      </c>
      <c r="D3" s="277"/>
      <c r="E3" s="277"/>
      <c r="F3" s="277"/>
      <c r="G3" s="277"/>
      <c r="H3" s="277"/>
      <c r="I3" s="277"/>
    </row>
    <row r="4" spans="1:31" ht="19.5" customHeight="1" x14ac:dyDescent="0.2">
      <c r="A4" s="236" t="s">
        <v>54</v>
      </c>
      <c r="B4" s="237"/>
      <c r="C4" s="277">
        <f>'I.Rozliczenie transzy'!C4:K4</f>
        <v>0</v>
      </c>
      <c r="D4" s="277"/>
      <c r="E4" s="277"/>
      <c r="F4" s="277"/>
      <c r="G4" s="277"/>
      <c r="H4" s="277"/>
      <c r="I4" s="277"/>
    </row>
    <row r="5" spans="1:31" ht="19.5" customHeight="1" x14ac:dyDescent="0.2">
      <c r="A5" s="236" t="s">
        <v>72</v>
      </c>
      <c r="B5" s="237"/>
      <c r="C5" s="277">
        <f>'I.Rozliczenie transzy'!C5:K5</f>
        <v>0</v>
      </c>
      <c r="D5" s="277"/>
      <c r="E5" s="277"/>
      <c r="F5" s="277"/>
      <c r="G5" s="277"/>
      <c r="H5" s="277"/>
      <c r="I5" s="277"/>
    </row>
    <row r="6" spans="1:31" x14ac:dyDescent="0.2">
      <c r="A6" s="2"/>
      <c r="B6" s="22"/>
      <c r="C6" s="22"/>
      <c r="D6" s="22"/>
    </row>
    <row r="7" spans="1:31" ht="28.5" customHeight="1" x14ac:dyDescent="0.2">
      <c r="A7" s="294" t="s">
        <v>111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</row>
    <row r="8" spans="1:31" ht="15.75" x14ac:dyDescent="0.2">
      <c r="A8" s="302"/>
      <c r="B8" s="302"/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</row>
    <row r="9" spans="1:31" s="58" customFormat="1" ht="46.5" customHeight="1" thickBot="1" x14ac:dyDescent="0.35">
      <c r="A9" s="295" t="s">
        <v>12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</row>
    <row r="10" spans="1:31" ht="33" customHeight="1" x14ac:dyDescent="0.2">
      <c r="A10" s="304" t="s">
        <v>6</v>
      </c>
      <c r="B10" s="305" t="s">
        <v>15</v>
      </c>
      <c r="C10" s="297" t="s">
        <v>89</v>
      </c>
      <c r="D10" s="298"/>
      <c r="E10" s="298"/>
      <c r="F10" s="298"/>
      <c r="G10" s="299" t="s">
        <v>58</v>
      </c>
      <c r="H10" s="300"/>
      <c r="I10" s="300"/>
      <c r="J10" s="300"/>
      <c r="K10" s="301"/>
      <c r="L10" s="291" t="s">
        <v>88</v>
      </c>
      <c r="M10" s="292"/>
      <c r="N10" s="293"/>
    </row>
    <row r="11" spans="1:31" ht="49.5" customHeight="1" x14ac:dyDescent="0.2">
      <c r="A11" s="304"/>
      <c r="B11" s="305"/>
      <c r="C11" s="154" t="s">
        <v>104</v>
      </c>
      <c r="D11" s="155" t="s">
        <v>105</v>
      </c>
      <c r="E11" s="155" t="s">
        <v>106</v>
      </c>
      <c r="F11" s="156" t="s">
        <v>107</v>
      </c>
      <c r="G11" s="154" t="s">
        <v>104</v>
      </c>
      <c r="H11" s="155" t="s">
        <v>105</v>
      </c>
      <c r="I11" s="155" t="s">
        <v>106</v>
      </c>
      <c r="J11" s="156" t="s">
        <v>107</v>
      </c>
      <c r="K11" s="100" t="s">
        <v>94</v>
      </c>
      <c r="L11" s="101" t="s">
        <v>94</v>
      </c>
      <c r="M11" s="99" t="s">
        <v>13</v>
      </c>
      <c r="N11" s="100" t="s">
        <v>108</v>
      </c>
      <c r="R11" s="231" t="s">
        <v>50</v>
      </c>
      <c r="S11" s="231"/>
    </row>
    <row r="12" spans="1:31" s="166" customFormat="1" ht="15" customHeight="1" x14ac:dyDescent="0.2">
      <c r="A12" s="174">
        <v>1</v>
      </c>
      <c r="B12" s="175">
        <v>2</v>
      </c>
      <c r="C12" s="176">
        <v>3</v>
      </c>
      <c r="D12" s="174">
        <v>4</v>
      </c>
      <c r="E12" s="174">
        <v>5</v>
      </c>
      <c r="F12" s="175">
        <v>6</v>
      </c>
      <c r="G12" s="176">
        <v>7</v>
      </c>
      <c r="H12" s="174">
        <v>8</v>
      </c>
      <c r="I12" s="174">
        <v>9</v>
      </c>
      <c r="J12" s="174">
        <v>10</v>
      </c>
      <c r="K12" s="177">
        <v>11</v>
      </c>
      <c r="L12" s="178">
        <v>12</v>
      </c>
      <c r="M12" s="177">
        <v>13</v>
      </c>
      <c r="N12" s="177">
        <v>14</v>
      </c>
      <c r="R12" s="231"/>
      <c r="S12" s="231"/>
    </row>
    <row r="13" spans="1:31" ht="27.75" customHeight="1" thickBot="1" x14ac:dyDescent="0.25">
      <c r="A13" s="169" t="s">
        <v>16</v>
      </c>
      <c r="B13" s="170" t="s">
        <v>19</v>
      </c>
      <c r="C13" s="102"/>
      <c r="D13" s="103"/>
      <c r="E13" s="103"/>
      <c r="F13" s="104">
        <f>C13+D13+E13</f>
        <v>0</v>
      </c>
      <c r="G13" s="105">
        <f>SUMIFS('I.Rozliczenie transzy'!$M$16:$M$116,'I.Rozliczenie transzy'!$I$16:$I$116,A13,'I.Rozliczenie transzy'!$K$16:$K$116,"KPO",'I.Rozliczenie transzy'!$R$16:$R$116,"M")</f>
        <v>0</v>
      </c>
      <c r="H13" s="106">
        <f>SUMIFS('I.Rozliczenie transzy'!$M$16:$M$116,'I.Rozliczenie transzy'!$I$16:$I$116,A13,'I.Rozliczenie transzy'!$K$16:$K$116,"KPO",'I.Rozliczenie transzy'!$R$16:$R$116,"B")</f>
        <v>0</v>
      </c>
      <c r="I13" s="106">
        <f>SUMIFS('I.Rozliczenie transzy'!$N$16:$N$116,'I.Rozliczenie transzy'!$I$16:$I$116,A13,'I.Rozliczenie transzy'!$K$16:$K$116,"KPO")</f>
        <v>0</v>
      </c>
      <c r="J13" s="107">
        <f t="shared" ref="J13:J19" si="0">H13+I13+G13</f>
        <v>0</v>
      </c>
      <c r="K13" s="107">
        <f>G13+H13</f>
        <v>0</v>
      </c>
      <c r="L13" s="108">
        <f>C13+D13-K13</f>
        <v>0</v>
      </c>
      <c r="M13" s="109">
        <f>E13-I13</f>
        <v>0</v>
      </c>
      <c r="N13" s="110">
        <f>L13+M13</f>
        <v>0</v>
      </c>
      <c r="R13" s="231"/>
      <c r="S13" s="231"/>
    </row>
    <row r="14" spans="1:31" ht="27.75" customHeight="1" x14ac:dyDescent="0.2">
      <c r="A14" s="171" t="s">
        <v>17</v>
      </c>
      <c r="B14" s="172" t="s">
        <v>41</v>
      </c>
      <c r="C14" s="111"/>
      <c r="D14" s="112"/>
      <c r="E14" s="113"/>
      <c r="F14" s="114">
        <f t="shared" ref="F14:F18" si="1">C14+D14+E14</f>
        <v>0</v>
      </c>
      <c r="G14" s="115">
        <f>SUMIFS('I.Rozliczenie transzy'!$M$16:$M$116,'I.Rozliczenie transzy'!$I$16:$I$116,A14,'I.Rozliczenie transzy'!$K$16:$K$116,"KPO",'I.Rozliczenie transzy'!$R$16:$R$116,"M")</f>
        <v>0</v>
      </c>
      <c r="H14" s="116">
        <f>SUMIFS('I.Rozliczenie transzy'!$M$16:$M$116,'I.Rozliczenie transzy'!$I$16:$I$116,A14,'I.Rozliczenie transzy'!$K$16:$K$116,"KPO",'I.Rozliczenie transzy'!$R$16:$R$116,"B")</f>
        <v>0</v>
      </c>
      <c r="I14" s="116">
        <f>SUMIFS('I.Rozliczenie transzy'!$N$16:$N$116,'I.Rozliczenie transzy'!$I$16:$I$116,A14,'I.Rozliczenie transzy'!$K$16:$K$116,"KPO")</f>
        <v>0</v>
      </c>
      <c r="J14" s="160">
        <f t="shared" si="0"/>
        <v>0</v>
      </c>
      <c r="K14" s="157">
        <f t="shared" ref="K14:K19" si="2">G14+H14</f>
        <v>0</v>
      </c>
      <c r="L14" s="117">
        <f>C14+D14-K14</f>
        <v>0</v>
      </c>
      <c r="M14" s="118">
        <f>E14-I14</f>
        <v>0</v>
      </c>
      <c r="N14" s="119">
        <f>L14+M14</f>
        <v>0</v>
      </c>
      <c r="R14" s="231"/>
      <c r="S14" s="231"/>
    </row>
    <row r="15" spans="1:31" ht="43.5" customHeight="1" x14ac:dyDescent="0.2">
      <c r="A15" s="167" t="s">
        <v>18</v>
      </c>
      <c r="B15" s="172" t="s">
        <v>51</v>
      </c>
      <c r="C15" s="120"/>
      <c r="D15" s="121"/>
      <c r="E15" s="122"/>
      <c r="F15" s="123">
        <f t="shared" si="1"/>
        <v>0</v>
      </c>
      <c r="G15" s="124">
        <f>SUMIFS('I.Rozliczenie transzy'!$M$16:$M$116,'I.Rozliczenie transzy'!$I$16:$I$116,A15,'I.Rozliczenie transzy'!$K$16:$K$116,"KPO",'I.Rozliczenie transzy'!$R$16:$R$116,"M")</f>
        <v>0</v>
      </c>
      <c r="H15" s="125">
        <f>SUMIFS('I.Rozliczenie transzy'!$M$16:$M$116,'I.Rozliczenie transzy'!$I$16:$I$116,A15,'I.Rozliczenie transzy'!$K$16:$K$116,"KPO",'I.Rozliczenie transzy'!$R$16:$R$116,"B")</f>
        <v>0</v>
      </c>
      <c r="I15" s="125">
        <f>SUMIFS('I.Rozliczenie transzy'!$N$16:$N$116,'I.Rozliczenie transzy'!$I$16:$I$116,A15,'I.Rozliczenie transzy'!$K$16:$K$116,"KPO")</f>
        <v>0</v>
      </c>
      <c r="J15" s="159">
        <f t="shared" si="0"/>
        <v>0</v>
      </c>
      <c r="K15" s="158">
        <f t="shared" si="2"/>
        <v>0</v>
      </c>
      <c r="L15" s="117">
        <f t="shared" ref="L15:L18" si="3">C15+D15-K15</f>
        <v>0</v>
      </c>
      <c r="M15" s="118">
        <f t="shared" ref="M15:M18" si="4">E15-I15</f>
        <v>0</v>
      </c>
      <c r="N15" s="119">
        <f t="shared" ref="N15:N19" si="5">L15+M15</f>
        <v>0</v>
      </c>
      <c r="R15" s="231"/>
      <c r="S15" s="231"/>
    </row>
    <row r="16" spans="1:31" ht="27.75" customHeight="1" x14ac:dyDescent="0.2">
      <c r="A16" s="167" t="s">
        <v>20</v>
      </c>
      <c r="B16" s="173" t="s">
        <v>42</v>
      </c>
      <c r="C16" s="120"/>
      <c r="D16" s="121"/>
      <c r="E16" s="122"/>
      <c r="F16" s="123">
        <f t="shared" si="1"/>
        <v>0</v>
      </c>
      <c r="G16" s="124">
        <f>SUMIFS('I.Rozliczenie transzy'!$M$16:$M$116,'I.Rozliczenie transzy'!$I$16:$I$116,A16,'I.Rozliczenie transzy'!$K$16:$K$116,"KPO",'I.Rozliczenie transzy'!$R$16:$R$116,"M")</f>
        <v>0</v>
      </c>
      <c r="H16" s="125">
        <f>SUMIFS('I.Rozliczenie transzy'!$M$16:$M$116,'I.Rozliczenie transzy'!$I$16:$I$116,A16,'I.Rozliczenie transzy'!$K$16:$K$116,"KPO",'I.Rozliczenie transzy'!$R$16:$R$116,"B")</f>
        <v>0</v>
      </c>
      <c r="I16" s="125">
        <f>SUMIFS('I.Rozliczenie transzy'!$N$16:$N$116,'I.Rozliczenie transzy'!$I$16:$I$116,A16,'I.Rozliczenie transzy'!$K$16:$K$116,"KPO")</f>
        <v>0</v>
      </c>
      <c r="J16" s="159">
        <f t="shared" si="0"/>
        <v>0</v>
      </c>
      <c r="K16" s="158">
        <f t="shared" si="2"/>
        <v>0</v>
      </c>
      <c r="L16" s="117">
        <f t="shared" si="3"/>
        <v>0</v>
      </c>
      <c r="M16" s="118">
        <f t="shared" si="4"/>
        <v>0</v>
      </c>
      <c r="N16" s="119">
        <f t="shared" si="5"/>
        <v>0</v>
      </c>
      <c r="R16" s="231"/>
      <c r="S16" s="231"/>
    </row>
    <row r="17" spans="1:23" ht="27.75" customHeight="1" x14ac:dyDescent="0.2">
      <c r="A17" s="167" t="s">
        <v>21</v>
      </c>
      <c r="B17" s="173" t="s">
        <v>43</v>
      </c>
      <c r="C17" s="120"/>
      <c r="D17" s="121"/>
      <c r="E17" s="122"/>
      <c r="F17" s="123">
        <f t="shared" si="1"/>
        <v>0</v>
      </c>
      <c r="G17" s="124">
        <f>SUMIFS('I.Rozliczenie transzy'!$M$16:$M$116,'I.Rozliczenie transzy'!$I$16:$I$116,A17,'I.Rozliczenie transzy'!$K$16:$K$116,"KPO",'I.Rozliczenie transzy'!$R$16:$R$116,"M")</f>
        <v>0</v>
      </c>
      <c r="H17" s="125">
        <f>SUMIFS('I.Rozliczenie transzy'!$M$16:$M$116,'I.Rozliczenie transzy'!$I$16:$I$116,A17,'I.Rozliczenie transzy'!$K$16:$K$116,"KPO",'I.Rozliczenie transzy'!$R$16:$R$116,"B")</f>
        <v>0</v>
      </c>
      <c r="I17" s="125">
        <f>SUMIFS('I.Rozliczenie transzy'!$N$16:$N$116,'I.Rozliczenie transzy'!$I$16:$I$116,A17,'I.Rozliczenie transzy'!$K$16:$K$116,"KPO")</f>
        <v>0</v>
      </c>
      <c r="J17" s="159">
        <f t="shared" si="0"/>
        <v>0</v>
      </c>
      <c r="K17" s="158">
        <f t="shared" si="2"/>
        <v>0</v>
      </c>
      <c r="L17" s="117">
        <f t="shared" si="3"/>
        <v>0</v>
      </c>
      <c r="M17" s="118">
        <f t="shared" si="4"/>
        <v>0</v>
      </c>
      <c r="N17" s="119">
        <f t="shared" si="5"/>
        <v>0</v>
      </c>
      <c r="R17" s="231"/>
      <c r="S17" s="231"/>
    </row>
    <row r="18" spans="1:23" ht="27.75" customHeight="1" x14ac:dyDescent="0.2">
      <c r="A18" s="167" t="s">
        <v>22</v>
      </c>
      <c r="B18" s="173" t="s">
        <v>24</v>
      </c>
      <c r="C18" s="120"/>
      <c r="D18" s="121"/>
      <c r="E18" s="122"/>
      <c r="F18" s="123">
        <f t="shared" si="1"/>
        <v>0</v>
      </c>
      <c r="G18" s="124">
        <f>SUMIFS('I.Rozliczenie transzy'!$M$16:$M$116,'I.Rozliczenie transzy'!$I$16:$I$116,A18,'I.Rozliczenie transzy'!$K$16:$K$116,"KPO",'I.Rozliczenie transzy'!$R$16:$R$116,"M")</f>
        <v>0</v>
      </c>
      <c r="H18" s="125">
        <f>SUMIFS('I.Rozliczenie transzy'!$M$16:$M$116,'I.Rozliczenie transzy'!$I$16:$I$116,A18,'I.Rozliczenie transzy'!$K$16:$K$116,"KPO",'I.Rozliczenie transzy'!$R$16:$R$116,"B")</f>
        <v>0</v>
      </c>
      <c r="I18" s="125">
        <f>SUMIFS('I.Rozliczenie transzy'!$N$16:$N$116,'I.Rozliczenie transzy'!$I$16:$I$116,A18,'I.Rozliczenie transzy'!$K$16:$K$116,"KPO")</f>
        <v>0</v>
      </c>
      <c r="J18" s="159">
        <f t="shared" si="0"/>
        <v>0</v>
      </c>
      <c r="K18" s="158">
        <f>G18+H18</f>
        <v>0</v>
      </c>
      <c r="L18" s="117">
        <f t="shared" si="3"/>
        <v>0</v>
      </c>
      <c r="M18" s="118">
        <f t="shared" si="4"/>
        <v>0</v>
      </c>
      <c r="N18" s="119">
        <f>L18+M18</f>
        <v>0</v>
      </c>
      <c r="R18" s="231"/>
      <c r="S18" s="231"/>
    </row>
    <row r="19" spans="1:23" ht="27.75" customHeight="1" x14ac:dyDescent="0.2">
      <c r="A19" s="167" t="s">
        <v>23</v>
      </c>
      <c r="B19" s="173" t="s">
        <v>44</v>
      </c>
      <c r="C19" s="120"/>
      <c r="D19" s="121"/>
      <c r="E19" s="122"/>
      <c r="F19" s="123">
        <f>C19+D19+E19</f>
        <v>0</v>
      </c>
      <c r="G19" s="124">
        <f>SUMIFS('I.Rozliczenie transzy'!$M$16:$M$116,'I.Rozliczenie transzy'!$I$16:$I$116,A19,'I.Rozliczenie transzy'!$K$16:$K$116,"KPO",'I.Rozliczenie transzy'!$R$16:$R$116,"M")</f>
        <v>0</v>
      </c>
      <c r="H19" s="125">
        <f>SUMIFS('I.Rozliczenie transzy'!$M$16:$M$116,'I.Rozliczenie transzy'!$I$16:$I$116,A19,'I.Rozliczenie transzy'!$K$16:$K$116,"KPO",'I.Rozliczenie transzy'!$R$16:$R$116,"B")</f>
        <v>0</v>
      </c>
      <c r="I19" s="125">
        <f>SUMIFS('I.Rozliczenie transzy'!$N$16:$N$116,'I.Rozliczenie transzy'!$I$16:$I$116,A19,'I.Rozliczenie transzy'!$K$16:$K$116,"KPO")</f>
        <v>0</v>
      </c>
      <c r="J19" s="159">
        <f t="shared" si="0"/>
        <v>0</v>
      </c>
      <c r="K19" s="158">
        <f t="shared" si="2"/>
        <v>0</v>
      </c>
      <c r="L19" s="117">
        <f>C19+D19-K19</f>
        <v>0</v>
      </c>
      <c r="M19" s="118">
        <f>E19-I19</f>
        <v>0</v>
      </c>
      <c r="N19" s="119">
        <f t="shared" si="5"/>
        <v>0</v>
      </c>
    </row>
    <row r="20" spans="1:23" s="185" customFormat="1" ht="15.75" customHeight="1" thickBot="1" x14ac:dyDescent="0.25">
      <c r="A20" s="281" t="s">
        <v>25</v>
      </c>
      <c r="B20" s="285"/>
      <c r="C20" s="179">
        <f t="shared" ref="C20:F20" si="6">SUM(C13:C19)</f>
        <v>0</v>
      </c>
      <c r="D20" s="180">
        <f t="shared" si="6"/>
        <v>0</v>
      </c>
      <c r="E20" s="180">
        <f t="shared" si="6"/>
        <v>0</v>
      </c>
      <c r="F20" s="181">
        <f t="shared" si="6"/>
        <v>0</v>
      </c>
      <c r="G20" s="179">
        <f t="shared" ref="G20:K20" si="7">SUM(G13:G19)</f>
        <v>0</v>
      </c>
      <c r="H20" s="180">
        <f t="shared" si="7"/>
        <v>0</v>
      </c>
      <c r="I20" s="180">
        <f t="shared" si="7"/>
        <v>0</v>
      </c>
      <c r="J20" s="182">
        <f t="shared" si="7"/>
        <v>0</v>
      </c>
      <c r="K20" s="183">
        <f t="shared" si="7"/>
        <v>0</v>
      </c>
      <c r="L20" s="184">
        <f>SUM(L13:L19)</f>
        <v>0</v>
      </c>
      <c r="M20" s="182">
        <f t="shared" ref="M20:N20" si="8">SUM(M13:M19)</f>
        <v>0</v>
      </c>
      <c r="N20" s="183">
        <f t="shared" si="8"/>
        <v>0</v>
      </c>
    </row>
    <row r="21" spans="1:23" ht="33" customHeight="1" x14ac:dyDescent="0.25">
      <c r="A21" s="283" t="s">
        <v>49</v>
      </c>
      <c r="B21" s="284" t="s">
        <v>26</v>
      </c>
      <c r="C21" s="126"/>
      <c r="D21" s="92" t="s">
        <v>27</v>
      </c>
      <c r="E21" s="93" t="str">
        <f>IFERROR(F20/(C20+D20)-1,"-")</f>
        <v>-</v>
      </c>
      <c r="F21" s="23"/>
      <c r="G21" s="24"/>
      <c r="H21" s="23"/>
      <c r="I21" s="92" t="s">
        <v>27</v>
      </c>
      <c r="J21" s="127" t="str">
        <f>IFERROR(J20/(G20+H20)-1,"-")</f>
        <v>-</v>
      </c>
      <c r="K21" s="126"/>
      <c r="L21" s="126"/>
      <c r="M21" s="128"/>
      <c r="N21" s="128"/>
      <c r="O21"/>
    </row>
    <row r="22" spans="1:23" ht="15.75" customHeight="1" x14ac:dyDescent="0.25">
      <c r="A22" s="25"/>
      <c r="B22" s="25"/>
      <c r="C22" s="25"/>
      <c r="D22" s="25"/>
      <c r="E22" s="25"/>
      <c r="F22" s="25"/>
      <c r="G22" s="25">
        <f>G2</f>
        <v>0</v>
      </c>
      <c r="H22" s="30"/>
      <c r="I22" s="30" t="b">
        <f>I20='I.Rozliczenie transzy'!N117</f>
        <v>1</v>
      </c>
      <c r="J22" s="30" t="b">
        <f>J20='I.Rozliczenie transzy'!O117</f>
        <v>1</v>
      </c>
      <c r="K22" s="30" t="b">
        <f>K20='I.Rozliczenie transzy'!M117</f>
        <v>1</v>
      </c>
      <c r="L22" s="24"/>
      <c r="M22" s="27"/>
      <c r="N22" s="27"/>
      <c r="O22" s="32"/>
      <c r="P22"/>
      <c r="Q22"/>
    </row>
    <row r="23" spans="1:23" ht="15.75" customHeight="1" x14ac:dyDescent="0.25">
      <c r="A23" s="25"/>
      <c r="B23" s="25"/>
      <c r="C23" s="25"/>
      <c r="D23" s="25"/>
      <c r="E23" s="25"/>
      <c r="F23" s="25"/>
      <c r="G23" s="25"/>
      <c r="H23" s="30"/>
      <c r="I23" s="30"/>
      <c r="J23" s="30"/>
      <c r="K23" s="30"/>
      <c r="L23" s="24"/>
      <c r="M23" s="27"/>
      <c r="N23" s="27"/>
      <c r="O23" s="32"/>
      <c r="P23"/>
      <c r="Q23"/>
    </row>
    <row r="24" spans="1:23" s="193" customFormat="1" ht="31.5" customHeight="1" thickBot="1" x14ac:dyDescent="0.25">
      <c r="A24" s="269" t="s">
        <v>14</v>
      </c>
      <c r="B24" s="269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69"/>
    </row>
    <row r="25" spans="1:23" ht="33" customHeight="1" x14ac:dyDescent="0.2">
      <c r="A25" s="286" t="s">
        <v>6</v>
      </c>
      <c r="B25" s="275" t="s">
        <v>15</v>
      </c>
      <c r="C25" s="264" t="s">
        <v>89</v>
      </c>
      <c r="D25" s="265"/>
      <c r="E25" s="265"/>
      <c r="F25" s="265"/>
      <c r="G25" s="265"/>
      <c r="H25" s="265"/>
      <c r="I25" s="266"/>
      <c r="J25" s="264" t="s">
        <v>58</v>
      </c>
      <c r="K25" s="265"/>
      <c r="L25" s="265"/>
      <c r="M25" s="265"/>
      <c r="N25" s="265"/>
      <c r="O25" s="265"/>
      <c r="P25" s="266"/>
      <c r="Q25" s="272" t="s">
        <v>88</v>
      </c>
    </row>
    <row r="26" spans="1:23" ht="24" customHeight="1" x14ac:dyDescent="0.2">
      <c r="A26" s="286"/>
      <c r="B26" s="275"/>
      <c r="C26" s="267" t="s">
        <v>95</v>
      </c>
      <c r="D26" s="268"/>
      <c r="E26" s="268"/>
      <c r="F26" s="268" t="s">
        <v>96</v>
      </c>
      <c r="G26" s="268"/>
      <c r="H26" s="268"/>
      <c r="I26" s="271" t="s">
        <v>97</v>
      </c>
      <c r="J26" s="267" t="s">
        <v>95</v>
      </c>
      <c r="K26" s="268"/>
      <c r="L26" s="268"/>
      <c r="M26" s="268" t="s">
        <v>96</v>
      </c>
      <c r="N26" s="268"/>
      <c r="O26" s="268"/>
      <c r="P26" s="271" t="s">
        <v>97</v>
      </c>
      <c r="Q26" s="273"/>
    </row>
    <row r="27" spans="1:23" ht="70.5" customHeight="1" x14ac:dyDescent="0.2">
      <c r="A27" s="287"/>
      <c r="B27" s="276"/>
      <c r="C27" s="187" t="s">
        <v>57</v>
      </c>
      <c r="D27" s="17" t="s">
        <v>55</v>
      </c>
      <c r="E27" s="17" t="s">
        <v>56</v>
      </c>
      <c r="F27" s="17" t="s">
        <v>57</v>
      </c>
      <c r="G27" s="17" t="s">
        <v>55</v>
      </c>
      <c r="H27" s="17" t="s">
        <v>56</v>
      </c>
      <c r="I27" s="271"/>
      <c r="J27" s="187" t="s">
        <v>57</v>
      </c>
      <c r="K27" s="17" t="s">
        <v>55</v>
      </c>
      <c r="L27" s="17" t="s">
        <v>56</v>
      </c>
      <c r="M27" s="17" t="s">
        <v>57</v>
      </c>
      <c r="N27" s="17" t="s">
        <v>55</v>
      </c>
      <c r="O27" s="17" t="s">
        <v>56</v>
      </c>
      <c r="P27" s="271"/>
      <c r="Q27" s="274"/>
      <c r="V27" s="231" t="s">
        <v>50</v>
      </c>
      <c r="W27" s="231"/>
    </row>
    <row r="28" spans="1:23" s="166" customFormat="1" ht="15.75" customHeight="1" x14ac:dyDescent="0.2">
      <c r="A28" s="164">
        <v>1</v>
      </c>
      <c r="B28" s="165">
        <v>2</v>
      </c>
      <c r="C28" s="188">
        <v>3</v>
      </c>
      <c r="D28" s="164">
        <v>4</v>
      </c>
      <c r="E28" s="164">
        <v>5</v>
      </c>
      <c r="F28" s="164">
        <v>6</v>
      </c>
      <c r="G28" s="164">
        <v>7</v>
      </c>
      <c r="H28" s="164">
        <v>8</v>
      </c>
      <c r="I28" s="189">
        <v>9</v>
      </c>
      <c r="J28" s="188">
        <v>10</v>
      </c>
      <c r="K28" s="164">
        <v>11</v>
      </c>
      <c r="L28" s="164">
        <v>12</v>
      </c>
      <c r="M28" s="164">
        <v>13</v>
      </c>
      <c r="N28" s="164">
        <v>14</v>
      </c>
      <c r="O28" s="164">
        <v>15</v>
      </c>
      <c r="P28" s="189">
        <v>16</v>
      </c>
      <c r="Q28" s="186">
        <v>17</v>
      </c>
      <c r="V28" s="231"/>
      <c r="W28" s="231"/>
    </row>
    <row r="29" spans="1:23" ht="29.25" customHeight="1" x14ac:dyDescent="0.2">
      <c r="A29" s="167" t="s">
        <v>16</v>
      </c>
      <c r="B29" s="168" t="s">
        <v>45</v>
      </c>
      <c r="C29" s="120"/>
      <c r="D29" s="288">
        <f>ROUND(C36*0.8252,2)</f>
        <v>0</v>
      </c>
      <c r="E29" s="288">
        <f>C36-D29</f>
        <v>0</v>
      </c>
      <c r="F29" s="121"/>
      <c r="G29" s="288">
        <f>ROUND(F36*0.8252,2)</f>
        <v>0</v>
      </c>
      <c r="H29" s="288">
        <f>F36-G29</f>
        <v>0</v>
      </c>
      <c r="I29" s="218">
        <f>C29+F29</f>
        <v>0</v>
      </c>
      <c r="J29" s="224">
        <f>SUMIFS('I.Rozliczenie transzy'!$O$16:$O$116,'I.Rozliczenie transzy'!$I$16:$I$116,A29,'I.Rozliczenie transzy'!$K$16:$K$116,"FERS",'I.Rozliczenie transzy'!$R$16:$R$116,"M")</f>
        <v>0</v>
      </c>
      <c r="K29" s="288">
        <f>ROUND(J36*0.8252,2)</f>
        <v>0</v>
      </c>
      <c r="L29" s="288">
        <f>J36-K29</f>
        <v>0</v>
      </c>
      <c r="M29" s="227">
        <f>SUMIFS('I.Rozliczenie transzy'!$O$16:$O$116,'I.Rozliczenie transzy'!$I$16:$I$116,A29,'I.Rozliczenie transzy'!$K$16:$K$116,"FERS",'I.Rozliczenie transzy'!$R$16:$R$116,"B")</f>
        <v>0</v>
      </c>
      <c r="N29" s="288">
        <f>ROUND(M36*0.8252,2)</f>
        <v>0</v>
      </c>
      <c r="O29" s="288">
        <f>M36-N29</f>
        <v>0</v>
      </c>
      <c r="P29" s="218">
        <f>J29+M29</f>
        <v>0</v>
      </c>
      <c r="Q29" s="190">
        <f>I29-P29</f>
        <v>0</v>
      </c>
      <c r="V29" s="231"/>
      <c r="W29" s="231"/>
    </row>
    <row r="30" spans="1:23" ht="29.25" customHeight="1" thickBot="1" x14ac:dyDescent="0.25">
      <c r="A30" s="169" t="s">
        <v>17</v>
      </c>
      <c r="B30" s="170" t="s">
        <v>46</v>
      </c>
      <c r="C30" s="102"/>
      <c r="D30" s="289"/>
      <c r="E30" s="289"/>
      <c r="F30" s="103"/>
      <c r="G30" s="289"/>
      <c r="H30" s="289"/>
      <c r="I30" s="219">
        <f t="shared" ref="I30:I35" si="9">C30+F30</f>
        <v>0</v>
      </c>
      <c r="J30" s="225">
        <f>SUMIFS('I.Rozliczenie transzy'!$O$16:$O$116,'I.Rozliczenie transzy'!$I$16:$I$116,A30,'I.Rozliczenie transzy'!$K$16:$K$116,"FERS",'I.Rozliczenie transzy'!$R$16:$R$116,"M")</f>
        <v>0</v>
      </c>
      <c r="K30" s="289"/>
      <c r="L30" s="289"/>
      <c r="M30" s="228">
        <f>SUMIFS('I.Rozliczenie transzy'!$O$16:$O$116,'I.Rozliczenie transzy'!$I$16:$I$116,A30,'I.Rozliczenie transzy'!$K$16:$K$116,"FERS",'I.Rozliczenie transzy'!$R$16:$R$116,"B")</f>
        <v>0</v>
      </c>
      <c r="N30" s="289"/>
      <c r="O30" s="289"/>
      <c r="P30" s="219">
        <f t="shared" ref="P30:P35" si="10">J30+M30</f>
        <v>0</v>
      </c>
      <c r="Q30" s="191">
        <f t="shared" ref="Q30:Q35" si="11">I30-P30</f>
        <v>0</v>
      </c>
      <c r="V30" s="231"/>
      <c r="W30" s="231"/>
    </row>
    <row r="31" spans="1:23" ht="52.5" customHeight="1" x14ac:dyDescent="0.2">
      <c r="A31" s="171" t="s">
        <v>18</v>
      </c>
      <c r="B31" s="172" t="s">
        <v>51</v>
      </c>
      <c r="C31" s="111"/>
      <c r="D31" s="289"/>
      <c r="E31" s="289"/>
      <c r="F31" s="112"/>
      <c r="G31" s="289"/>
      <c r="H31" s="289"/>
      <c r="I31" s="220">
        <f t="shared" si="9"/>
        <v>0</v>
      </c>
      <c r="J31" s="226">
        <f>SUMIFS('I.Rozliczenie transzy'!$O$16:$O$116,'I.Rozliczenie transzy'!$I$16:$I$116,A31,'I.Rozliczenie transzy'!$K$16:$K$116,"FERS",'I.Rozliczenie transzy'!$R$16:$R$116,"M")</f>
        <v>0</v>
      </c>
      <c r="K31" s="289"/>
      <c r="L31" s="289"/>
      <c r="M31" s="229">
        <f>SUMIFS('I.Rozliczenie transzy'!$O$16:$O$116,'I.Rozliczenie transzy'!$I$16:$I$116,A31,'I.Rozliczenie transzy'!$K$16:$K$116,"FERS",'I.Rozliczenie transzy'!$R$16:$R$116,"B")</f>
        <v>0</v>
      </c>
      <c r="N31" s="289"/>
      <c r="O31" s="289"/>
      <c r="P31" s="220">
        <f t="shared" si="10"/>
        <v>0</v>
      </c>
      <c r="Q31" s="192">
        <f t="shared" si="11"/>
        <v>0</v>
      </c>
      <c r="V31" s="231"/>
      <c r="W31" s="231"/>
    </row>
    <row r="32" spans="1:23" ht="29.25" customHeight="1" x14ac:dyDescent="0.2">
      <c r="A32" s="167" t="s">
        <v>20</v>
      </c>
      <c r="B32" s="173" t="s">
        <v>42</v>
      </c>
      <c r="C32" s="120"/>
      <c r="D32" s="289"/>
      <c r="E32" s="289"/>
      <c r="F32" s="121"/>
      <c r="G32" s="289"/>
      <c r="H32" s="289"/>
      <c r="I32" s="218">
        <f t="shared" si="9"/>
        <v>0</v>
      </c>
      <c r="J32" s="224">
        <f>SUMIFS('I.Rozliczenie transzy'!$O$16:$O$116,'I.Rozliczenie transzy'!$I$16:$I$116,A32,'I.Rozliczenie transzy'!$K$16:$K$116,"FERS",'I.Rozliczenie transzy'!$R$16:$R$116,"M")</f>
        <v>0</v>
      </c>
      <c r="K32" s="289"/>
      <c r="L32" s="289"/>
      <c r="M32" s="227">
        <f>SUMIFS('I.Rozliczenie transzy'!$O$16:$O$116,'I.Rozliczenie transzy'!$I$16:$I$116,A32,'I.Rozliczenie transzy'!$K$16:$K$116,"FERS",'I.Rozliczenie transzy'!$R$16:$R$116,"B")</f>
        <v>0</v>
      </c>
      <c r="N32" s="289"/>
      <c r="O32" s="289"/>
      <c r="P32" s="218">
        <f t="shared" si="10"/>
        <v>0</v>
      </c>
      <c r="Q32" s="190">
        <f t="shared" si="11"/>
        <v>0</v>
      </c>
      <c r="V32" s="231"/>
      <c r="W32" s="231"/>
    </row>
    <row r="33" spans="1:23" ht="29.25" customHeight="1" x14ac:dyDescent="0.2">
      <c r="A33" s="167" t="s">
        <v>21</v>
      </c>
      <c r="B33" s="173" t="s">
        <v>43</v>
      </c>
      <c r="C33" s="120"/>
      <c r="D33" s="289"/>
      <c r="E33" s="289"/>
      <c r="F33" s="121"/>
      <c r="G33" s="289"/>
      <c r="H33" s="289"/>
      <c r="I33" s="218">
        <f t="shared" si="9"/>
        <v>0</v>
      </c>
      <c r="J33" s="224">
        <f>SUMIFS('I.Rozliczenie transzy'!$O$16:$O$116,'I.Rozliczenie transzy'!$I$16:$I$116,A33,'I.Rozliczenie transzy'!$K$16:$K$116,"FERS",'I.Rozliczenie transzy'!$R$16:$R$116,"M")</f>
        <v>0</v>
      </c>
      <c r="K33" s="289"/>
      <c r="L33" s="289"/>
      <c r="M33" s="227">
        <f>SUMIFS('I.Rozliczenie transzy'!$O$16:$O$116,'I.Rozliczenie transzy'!$I$16:$I$116,A33,'I.Rozliczenie transzy'!$K$16:$K$116,"FERS",'I.Rozliczenie transzy'!$R$16:$R$116,"B")</f>
        <v>0</v>
      </c>
      <c r="N33" s="289"/>
      <c r="O33" s="289"/>
      <c r="P33" s="218">
        <f t="shared" si="10"/>
        <v>0</v>
      </c>
      <c r="Q33" s="190">
        <f t="shared" si="11"/>
        <v>0</v>
      </c>
      <c r="V33" s="231"/>
      <c r="W33" s="231"/>
    </row>
    <row r="34" spans="1:23" ht="29.25" customHeight="1" x14ac:dyDescent="0.2">
      <c r="A34" s="167" t="s">
        <v>22</v>
      </c>
      <c r="B34" s="173" t="s">
        <v>24</v>
      </c>
      <c r="C34" s="120"/>
      <c r="D34" s="289"/>
      <c r="E34" s="289"/>
      <c r="F34" s="121"/>
      <c r="G34" s="289"/>
      <c r="H34" s="289"/>
      <c r="I34" s="218">
        <f t="shared" si="9"/>
        <v>0</v>
      </c>
      <c r="J34" s="224">
        <f>SUMIFS('I.Rozliczenie transzy'!$O$16:$O$116,'I.Rozliczenie transzy'!$I$16:$I$116,A34,'I.Rozliczenie transzy'!$K$16:$K$116,"FERS",'I.Rozliczenie transzy'!$R$16:$R$116,"M")</f>
        <v>0</v>
      </c>
      <c r="K34" s="289"/>
      <c r="L34" s="289"/>
      <c r="M34" s="227">
        <f>SUMIFS('I.Rozliczenie transzy'!$O$16:$O$116,'I.Rozliczenie transzy'!$I$16:$I$116,A34,'I.Rozliczenie transzy'!$K$16:$K$116,"FERS",'I.Rozliczenie transzy'!$R$16:$R$116,"B")</f>
        <v>0</v>
      </c>
      <c r="N34" s="289"/>
      <c r="O34" s="289"/>
      <c r="P34" s="218">
        <f t="shared" si="10"/>
        <v>0</v>
      </c>
      <c r="Q34" s="190">
        <f t="shared" si="11"/>
        <v>0</v>
      </c>
      <c r="V34" s="231"/>
      <c r="W34" s="231"/>
    </row>
    <row r="35" spans="1:23" ht="29.25" customHeight="1" x14ac:dyDescent="0.2">
      <c r="A35" s="167" t="s">
        <v>23</v>
      </c>
      <c r="B35" s="173" t="s">
        <v>44</v>
      </c>
      <c r="C35" s="120"/>
      <c r="D35" s="289"/>
      <c r="E35" s="289"/>
      <c r="F35" s="121"/>
      <c r="G35" s="289"/>
      <c r="H35" s="289"/>
      <c r="I35" s="218">
        <f t="shared" si="9"/>
        <v>0</v>
      </c>
      <c r="J35" s="224">
        <f>SUMIFS('I.Rozliczenie transzy'!$O$16:$O$116,'I.Rozliczenie transzy'!$I$16:$I$116,A35,'I.Rozliczenie transzy'!$K$16:$K$116,"FERS",'I.Rozliczenie transzy'!$R$16:$R$116,"M")</f>
        <v>0</v>
      </c>
      <c r="K35" s="289"/>
      <c r="L35" s="289"/>
      <c r="M35" s="227">
        <f>SUMIFS('I.Rozliczenie transzy'!$O$16:$O$116,'I.Rozliczenie transzy'!$I$16:$I$116,A35,'I.Rozliczenie transzy'!$K$16:$K$116,"FERS",'I.Rozliczenie transzy'!$R$16:$R$116,"B")</f>
        <v>0</v>
      </c>
      <c r="N35" s="289"/>
      <c r="O35" s="289"/>
      <c r="P35" s="218">
        <f t="shared" si="10"/>
        <v>0</v>
      </c>
      <c r="Q35" s="190">
        <f t="shared" si="11"/>
        <v>0</v>
      </c>
    </row>
    <row r="36" spans="1:23" s="185" customFormat="1" ht="29.25" customHeight="1" thickBot="1" x14ac:dyDescent="0.25">
      <c r="A36" s="281" t="s">
        <v>25</v>
      </c>
      <c r="B36" s="282"/>
      <c r="C36" s="221">
        <f>SUM(C29:C35)</f>
        <v>0</v>
      </c>
      <c r="D36" s="290"/>
      <c r="E36" s="290"/>
      <c r="F36" s="222">
        <f t="shared" ref="F36" si="12">SUM(F29:F35)</f>
        <v>0</v>
      </c>
      <c r="G36" s="290"/>
      <c r="H36" s="290"/>
      <c r="I36" s="219">
        <f>SUM(I29:I35)</f>
        <v>0</v>
      </c>
      <c r="J36" s="221">
        <f t="shared" ref="J36" si="13">SUM(J29:J35)</f>
        <v>0</v>
      </c>
      <c r="K36" s="290"/>
      <c r="L36" s="290"/>
      <c r="M36" s="222">
        <f t="shared" ref="M36" si="14">SUM(M29:M35)</f>
        <v>0</v>
      </c>
      <c r="N36" s="290"/>
      <c r="O36" s="290"/>
      <c r="P36" s="219">
        <f>SUM(P29:P35)</f>
        <v>0</v>
      </c>
      <c r="Q36" s="223">
        <f t="shared" ref="Q36" si="15">SUM(Q29:Q35)</f>
        <v>0</v>
      </c>
    </row>
    <row r="37" spans="1:23" ht="29.25" customHeight="1" x14ac:dyDescent="0.2">
      <c r="A37" s="283" t="s">
        <v>28</v>
      </c>
      <c r="B37" s="284" t="s">
        <v>26</v>
      </c>
      <c r="C37" s="24"/>
      <c r="D37" s="144">
        <f>ROUND(C36*0.8252,2)</f>
        <v>0</v>
      </c>
      <c r="E37" s="144">
        <f>C36-D37</f>
        <v>0</v>
      </c>
      <c r="F37" s="27"/>
      <c r="G37" s="144">
        <f>ROUND(F36*0.8252,2)</f>
        <v>0</v>
      </c>
      <c r="H37" s="144">
        <f>F36-G37</f>
        <v>0</v>
      </c>
      <c r="I37" s="29" t="b">
        <f>'II. Rozliczeni Finansowe '!C36+'II. Rozliczeni Finansowe '!F36='II. Rozliczeni Finansowe '!I36</f>
        <v>1</v>
      </c>
      <c r="J37" s="29"/>
      <c r="K37" s="54">
        <f>ROUND(J36*0.8252,2)</f>
        <v>0</v>
      </c>
      <c r="L37" s="54">
        <f>J36-K37</f>
        <v>0</v>
      </c>
      <c r="N37" s="54">
        <f>ROUND(M36*0.8252,2)</f>
        <v>0</v>
      </c>
      <c r="O37" s="54">
        <f>M36-N37</f>
        <v>0</v>
      </c>
      <c r="P37" s="16" t="b">
        <f>P36='I.Rozliczenie transzy'!O117</f>
        <v>1</v>
      </c>
    </row>
    <row r="38" spans="1:23" ht="18.600000000000001" customHeight="1" x14ac:dyDescent="0.2">
      <c r="A38" s="280" t="s">
        <v>29</v>
      </c>
      <c r="B38" s="280"/>
      <c r="C38" s="53"/>
      <c r="D38" s="91"/>
      <c r="E38" s="91"/>
      <c r="F38" s="91"/>
      <c r="G38" s="91"/>
      <c r="H38" s="91"/>
      <c r="I38" s="145" t="b">
        <f>G36+H36=F36</f>
        <v>1</v>
      </c>
      <c r="K38" s="53" t="b">
        <f>K37=K29</f>
        <v>1</v>
      </c>
      <c r="L38" s="53" t="b">
        <f t="shared" ref="L38:O38" si="16">L37=L29</f>
        <v>1</v>
      </c>
      <c r="M38" s="53"/>
      <c r="N38" s="53" t="b">
        <f t="shared" si="16"/>
        <v>1</v>
      </c>
      <c r="O38" s="53" t="b">
        <f t="shared" si="16"/>
        <v>1</v>
      </c>
    </row>
    <row r="39" spans="1:23" ht="18.600000000000001" customHeight="1" x14ac:dyDescent="0.2">
      <c r="A39" s="279" t="s">
        <v>30</v>
      </c>
      <c r="B39" s="279"/>
      <c r="C39" s="28"/>
      <c r="D39" s="91" t="b">
        <f>D37=D36</f>
        <v>1</v>
      </c>
      <c r="E39" s="91" t="b">
        <f t="shared" ref="E39" si="17">E37=E36</f>
        <v>1</v>
      </c>
      <c r="F39" s="91"/>
      <c r="G39" s="91" t="b">
        <f>G37=G36</f>
        <v>1</v>
      </c>
      <c r="H39" s="91" t="b">
        <f>H37=H36</f>
        <v>1</v>
      </c>
      <c r="I39" s="145" t="b">
        <f>D36+E36=C36</f>
        <v>1</v>
      </c>
      <c r="K39" s="91"/>
      <c r="L39" s="91"/>
      <c r="N39" s="91"/>
      <c r="O39" s="91"/>
    </row>
    <row r="40" spans="1:23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 t="b">
        <f>K37+N37='I.Rozliczenie transzy'!P117</f>
        <v>1</v>
      </c>
      <c r="L40" s="26" t="b">
        <f>L37+O37='I.Rozliczenie transzy'!Q117</f>
        <v>1</v>
      </c>
      <c r="M40" s="26"/>
      <c r="N40" s="26"/>
    </row>
    <row r="41" spans="1:23" ht="15" customHeight="1" x14ac:dyDescent="0.2">
      <c r="A41" s="15"/>
      <c r="B41" s="15"/>
      <c r="C41" s="15"/>
      <c r="D41" s="15"/>
      <c r="E41" s="15"/>
      <c r="F41" s="15"/>
      <c r="G41" s="15"/>
      <c r="H41" s="278">
        <f>'I.Rozliczenie transzy'!G124</f>
        <v>0</v>
      </c>
      <c r="I41" s="278"/>
      <c r="J41" s="278"/>
      <c r="K41" s="148"/>
      <c r="L41" s="148"/>
    </row>
    <row r="42" spans="1:23" ht="12.75" customHeight="1" x14ac:dyDescent="0.2">
      <c r="H42" s="278"/>
      <c r="I42" s="278"/>
      <c r="J42" s="278"/>
    </row>
    <row r="43" spans="1:23" ht="12.75" customHeight="1" x14ac:dyDescent="0.2">
      <c r="H43" s="259" t="s">
        <v>33</v>
      </c>
      <c r="I43" s="259"/>
      <c r="J43" s="259"/>
    </row>
    <row r="44" spans="1:23" ht="12.75" customHeight="1" x14ac:dyDescent="0.2">
      <c r="H44" s="260"/>
      <c r="I44" s="260"/>
      <c r="J44" s="260"/>
    </row>
  </sheetData>
  <mergeCells count="44">
    <mergeCell ref="K29:K36"/>
    <mergeCell ref="L10:N10"/>
    <mergeCell ref="A7:N7"/>
    <mergeCell ref="A9:N9"/>
    <mergeCell ref="C10:F10"/>
    <mergeCell ref="G10:K10"/>
    <mergeCell ref="A8:N8"/>
    <mergeCell ref="A10:A11"/>
    <mergeCell ref="B10:B11"/>
    <mergeCell ref="A39:B39"/>
    <mergeCell ref="A38:B38"/>
    <mergeCell ref="A36:B36"/>
    <mergeCell ref="A37:B37"/>
    <mergeCell ref="A3:B3"/>
    <mergeCell ref="A4:B4"/>
    <mergeCell ref="A5:B5"/>
    <mergeCell ref="A20:B20"/>
    <mergeCell ref="A21:B21"/>
    <mergeCell ref="A25:A27"/>
    <mergeCell ref="C3:I3"/>
    <mergeCell ref="C4:I4"/>
    <mergeCell ref="C5:I5"/>
    <mergeCell ref="H43:J44"/>
    <mergeCell ref="H41:J42"/>
    <mergeCell ref="D29:D36"/>
    <mergeCell ref="E29:E36"/>
    <mergeCell ref="G29:G36"/>
    <mergeCell ref="H29:H36"/>
    <mergeCell ref="R11:S18"/>
    <mergeCell ref="V27:W34"/>
    <mergeCell ref="J25:P25"/>
    <mergeCell ref="C25:I25"/>
    <mergeCell ref="C26:E26"/>
    <mergeCell ref="F26:H26"/>
    <mergeCell ref="A24:Q24"/>
    <mergeCell ref="I26:I27"/>
    <mergeCell ref="J26:L26"/>
    <mergeCell ref="M26:O26"/>
    <mergeCell ref="P26:P27"/>
    <mergeCell ref="Q25:Q27"/>
    <mergeCell ref="B25:B27"/>
    <mergeCell ref="L29:L36"/>
    <mergeCell ref="N29:N36"/>
    <mergeCell ref="O29:O36"/>
  </mergeCells>
  <conditionalFormatting sqref="C21">
    <cfRule type="cellIs" dxfId="15" priority="20" operator="greaterThan">
      <formula>12410</formula>
    </cfRule>
  </conditionalFormatting>
  <conditionalFormatting sqref="C29:C35 F29:F35">
    <cfRule type="containsBlanks" dxfId="14" priority="8">
      <formula>LEN(TRIM(C29))=0</formula>
    </cfRule>
  </conditionalFormatting>
  <conditionalFormatting sqref="C29:C36 F29:F36 I36:J36 P36:Q36">
    <cfRule type="containsBlanks" dxfId="13" priority="26">
      <formula>LEN(TRIM(C29))=0</formula>
    </cfRule>
  </conditionalFormatting>
  <conditionalFormatting sqref="C37">
    <cfRule type="cellIs" dxfId="12" priority="21" operator="greaterThan">
      <formula>12410</formula>
    </cfRule>
  </conditionalFormatting>
  <conditionalFormatting sqref="C13:I19">
    <cfRule type="containsBlanks" dxfId="11" priority="9">
      <formula>LEN(TRIM(C13))=0</formula>
    </cfRule>
    <cfRule type="containsBlanks" dxfId="10" priority="10">
      <formula>LEN(TRIM(C13))=0</formula>
    </cfRule>
  </conditionalFormatting>
  <conditionalFormatting sqref="C20:N20">
    <cfRule type="containsBlanks" dxfId="9" priority="82">
      <formula>LEN(TRIM(C20))=0</formula>
    </cfRule>
  </conditionalFormatting>
  <conditionalFormatting sqref="E21">
    <cfRule type="cellIs" dxfId="8" priority="32" operator="greaterThan">
      <formula>0.23</formula>
    </cfRule>
  </conditionalFormatting>
  <conditionalFormatting sqref="G21">
    <cfRule type="cellIs" dxfId="7" priority="19" operator="greaterThan">
      <formula>12410</formula>
    </cfRule>
  </conditionalFormatting>
  <conditionalFormatting sqref="H41">
    <cfRule type="containsBlanks" dxfId="6" priority="18">
      <formula>LEN(TRIM(H41))=0</formula>
    </cfRule>
  </conditionalFormatting>
  <conditionalFormatting sqref="J21">
    <cfRule type="cellIs" dxfId="5" priority="70" operator="greaterThan">
      <formula>0.23</formula>
    </cfRule>
  </conditionalFormatting>
  <conditionalFormatting sqref="J29:J35">
    <cfRule type="containsBlanks" dxfId="4" priority="4">
      <formula>LEN(TRIM(J29))=0</formula>
    </cfRule>
  </conditionalFormatting>
  <conditionalFormatting sqref="M29:M35 J29:J35">
    <cfRule type="containsBlanks" dxfId="3" priority="6">
      <formula>LEN(TRIM(J29))=0</formula>
    </cfRule>
  </conditionalFormatting>
  <conditionalFormatting sqref="M29:M36">
    <cfRule type="containsBlanks" dxfId="2" priority="5">
      <formula>LEN(TRIM(M29))=0</formula>
    </cfRule>
  </conditionalFormatting>
  <pageMargins left="0.7" right="0.7" top="0.75" bottom="0.75" header="0.3" footer="0.3"/>
  <pageSetup paperSize="9" scale="41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0646-248E-4096-AA6A-53205964B220}">
  <sheetPr>
    <tabColor theme="9" tint="0.79998168889431442"/>
    <pageSetUpPr fitToPage="1"/>
  </sheetPr>
  <dimension ref="A1:H30"/>
  <sheetViews>
    <sheetView view="pageBreakPreview" zoomScaleNormal="100" zoomScaleSheetLayoutView="100" workbookViewId="0">
      <selection activeCell="C16" sqref="C16"/>
    </sheetView>
  </sheetViews>
  <sheetFormatPr defaultRowHeight="12.75" x14ac:dyDescent="0.2"/>
  <cols>
    <col min="1" max="1" width="18.140625" style="15" customWidth="1"/>
    <col min="2" max="2" width="20.85546875" style="15" customWidth="1"/>
    <col min="3" max="5" width="22.28515625" style="15" customWidth="1"/>
    <col min="6" max="16384" width="9.140625" style="15"/>
  </cols>
  <sheetData>
    <row r="1" spans="1:8" x14ac:dyDescent="0.2">
      <c r="E1" s="95" t="s">
        <v>115</v>
      </c>
    </row>
    <row r="2" spans="1:8" ht="51.75" customHeight="1" x14ac:dyDescent="0.2">
      <c r="E2" s="87"/>
    </row>
    <row r="3" spans="1:8" x14ac:dyDescent="0.2">
      <c r="A3" s="234" t="s">
        <v>31</v>
      </c>
      <c r="B3" s="235"/>
      <c r="C3" s="277">
        <f>'I.Rozliczenie transzy'!C3:K3</f>
        <v>0</v>
      </c>
      <c r="D3" s="277"/>
      <c r="E3" s="277"/>
    </row>
    <row r="4" spans="1:8" x14ac:dyDescent="0.2">
      <c r="A4" s="236" t="s">
        <v>54</v>
      </c>
      <c r="B4" s="237"/>
      <c r="C4" s="277">
        <f>'I.Rozliczenie transzy'!C4:K4</f>
        <v>0</v>
      </c>
      <c r="D4" s="277"/>
      <c r="E4" s="277"/>
    </row>
    <row r="5" spans="1:8" x14ac:dyDescent="0.2">
      <c r="A5" s="236" t="s">
        <v>72</v>
      </c>
      <c r="B5" s="237"/>
      <c r="C5" s="277">
        <f>'I.Rozliczenie transzy'!C5:K5</f>
        <v>0</v>
      </c>
      <c r="D5" s="277"/>
      <c r="E5" s="277"/>
    </row>
    <row r="6" spans="1:8" ht="14.25" customHeight="1" x14ac:dyDescent="0.2"/>
    <row r="7" spans="1:8" ht="18.75" customHeight="1" x14ac:dyDescent="0.2">
      <c r="A7" s="306" t="s">
        <v>112</v>
      </c>
      <c r="B7" s="306"/>
      <c r="C7" s="306"/>
      <c r="D7" s="306"/>
      <c r="E7" s="306"/>
      <c r="F7" s="88"/>
      <c r="G7" s="88"/>
      <c r="H7" s="88"/>
    </row>
    <row r="8" spans="1:8" x14ac:dyDescent="0.2">
      <c r="A8" s="61"/>
      <c r="B8" s="61"/>
      <c r="C8" s="61"/>
      <c r="D8" s="61"/>
      <c r="E8" s="61"/>
      <c r="F8" s="61"/>
      <c r="G8" s="61"/>
      <c r="H8" s="61"/>
    </row>
    <row r="9" spans="1:8" ht="38.25" x14ac:dyDescent="0.2">
      <c r="A9" s="85" t="s">
        <v>114</v>
      </c>
      <c r="B9" s="86">
        <f>'II. Rozliczeni Finansowe '!I36+'II. Rozliczeni Finansowe '!F20</f>
        <v>0</v>
      </c>
      <c r="C9" s="85" t="s">
        <v>82</v>
      </c>
      <c r="D9" s="86">
        <f>B9-C22</f>
        <v>0</v>
      </c>
      <c r="E9" s="61"/>
      <c r="F9" s="61"/>
      <c r="G9" s="231" t="s">
        <v>50</v>
      </c>
      <c r="H9" s="231"/>
    </row>
    <row r="10" spans="1:8" x14ac:dyDescent="0.2">
      <c r="A10" s="61"/>
      <c r="B10" s="61"/>
      <c r="C10" s="61"/>
      <c r="D10" s="61"/>
      <c r="E10" s="61"/>
      <c r="F10" s="61"/>
      <c r="G10" s="231"/>
      <c r="H10" s="231"/>
    </row>
    <row r="11" spans="1:8" x14ac:dyDescent="0.2">
      <c r="A11" s="61"/>
      <c r="B11" s="61"/>
      <c r="C11" s="61"/>
      <c r="D11" s="61"/>
      <c r="E11" s="61"/>
      <c r="F11" s="61"/>
      <c r="G11" s="231"/>
      <c r="H11" s="231"/>
    </row>
    <row r="12" spans="1:8" x14ac:dyDescent="0.2">
      <c r="A12" s="61"/>
      <c r="B12" s="61"/>
      <c r="C12" s="61"/>
      <c r="D12" s="61"/>
      <c r="E12" s="61"/>
      <c r="F12" s="61"/>
      <c r="G12" s="231"/>
      <c r="H12" s="231"/>
    </row>
    <row r="13" spans="1:8" ht="38.25" x14ac:dyDescent="0.2">
      <c r="A13" s="62" t="s">
        <v>77</v>
      </c>
      <c r="B13" s="62" t="s">
        <v>78</v>
      </c>
      <c r="C13" s="62" t="s">
        <v>79</v>
      </c>
      <c r="D13" s="62" t="s">
        <v>80</v>
      </c>
      <c r="E13" s="63"/>
      <c r="F13" s="63"/>
      <c r="G13" s="231"/>
      <c r="H13" s="231"/>
    </row>
    <row r="14" spans="1:8" x14ac:dyDescent="0.2">
      <c r="A14" s="64" t="s">
        <v>64</v>
      </c>
      <c r="B14" s="65">
        <f>SUMIFS('I.Rozliczenie transzy'!O16:O116,'I.Rozliczenie transzy'!H16:H116,'III. Otrzymane środki '!A14)</f>
        <v>0</v>
      </c>
      <c r="C14" s="66"/>
      <c r="D14" s="67"/>
      <c r="E14" s="63"/>
      <c r="F14" s="68"/>
      <c r="G14" s="231"/>
      <c r="H14" s="231"/>
    </row>
    <row r="15" spans="1:8" x14ac:dyDescent="0.2">
      <c r="A15" s="64" t="s">
        <v>65</v>
      </c>
      <c r="B15" s="65">
        <f>SUMIFS('I.Rozliczenie transzy'!O16:O116,'I.Rozliczenie transzy'!H16:H116,'III. Otrzymane środki '!A15)</f>
        <v>0</v>
      </c>
      <c r="C15" s="69"/>
      <c r="D15" s="70"/>
      <c r="E15" s="71"/>
      <c r="F15" s="68"/>
      <c r="G15" s="231"/>
      <c r="H15" s="231"/>
    </row>
    <row r="16" spans="1:8" x14ac:dyDescent="0.2">
      <c r="A16" s="64" t="s">
        <v>66</v>
      </c>
      <c r="B16" s="65">
        <f>SUMIFS('I.Rozliczenie transzy'!O16:O116,'I.Rozliczenie transzy'!H16:H116,'III. Otrzymane środki '!A16)</f>
        <v>0</v>
      </c>
      <c r="C16" s="72"/>
      <c r="D16" s="73"/>
      <c r="E16" s="71"/>
      <c r="F16" s="68"/>
      <c r="G16" s="231"/>
      <c r="H16" s="231"/>
    </row>
    <row r="17" spans="1:8" x14ac:dyDescent="0.2">
      <c r="A17" s="75" t="s">
        <v>67</v>
      </c>
      <c r="B17" s="65">
        <f>SUMIFS('I.Rozliczenie transzy'!O16:O116,'I.Rozliczenie transzy'!H16:H116,'III. Otrzymane środki '!A17)</f>
        <v>0</v>
      </c>
      <c r="C17" s="76"/>
      <c r="D17" s="77"/>
      <c r="E17" s="74"/>
      <c r="F17" s="74"/>
    </row>
    <row r="18" spans="1:8" x14ac:dyDescent="0.2">
      <c r="A18" s="75" t="s">
        <v>68</v>
      </c>
      <c r="B18" s="65">
        <f>SUMIFS('I.Rozliczenie transzy'!O16:O116,'I.Rozliczenie transzy'!H16:H116,'III. Otrzymane środki '!A18)</f>
        <v>0</v>
      </c>
      <c r="C18" s="76"/>
      <c r="D18" s="77"/>
      <c r="E18" s="74"/>
      <c r="F18" s="74"/>
    </row>
    <row r="19" spans="1:8" x14ac:dyDescent="0.2">
      <c r="A19" s="75" t="s">
        <v>69</v>
      </c>
      <c r="B19" s="65">
        <f>SUMIFS('I.Rozliczenie transzy'!O16:O116,'I.Rozliczenie transzy'!H16:H116,'III. Otrzymane środki '!A19)</f>
        <v>0</v>
      </c>
      <c r="C19" s="76"/>
      <c r="D19" s="77"/>
      <c r="E19" s="74"/>
      <c r="F19" s="74"/>
    </row>
    <row r="20" spans="1:8" x14ac:dyDescent="0.2">
      <c r="A20" s="75" t="s">
        <v>70</v>
      </c>
      <c r="B20" s="65">
        <f>SUMIFS('I.Rozliczenie transzy'!O16:O116,'I.Rozliczenie transzy'!H16:H116,'III. Otrzymane środki '!A20)</f>
        <v>0</v>
      </c>
      <c r="C20" s="76"/>
      <c r="D20" s="77"/>
      <c r="E20" s="74"/>
      <c r="F20" s="74"/>
    </row>
    <row r="21" spans="1:8" x14ac:dyDescent="0.2">
      <c r="A21" s="75" t="s">
        <v>86</v>
      </c>
      <c r="B21" s="65">
        <f>SUMIFS('I.Rozliczenie transzy'!O16:O116,'I.Rozliczenie transzy'!H16:H116,'III. Otrzymane środki '!A21)</f>
        <v>0</v>
      </c>
      <c r="C21" s="76"/>
      <c r="D21" s="77"/>
      <c r="E21" s="74"/>
      <c r="F21" s="74"/>
    </row>
    <row r="22" spans="1:8" x14ac:dyDescent="0.2">
      <c r="A22" s="78" t="s">
        <v>81</v>
      </c>
      <c r="B22" s="79">
        <f>SUM(B14:B21)</f>
        <v>0</v>
      </c>
      <c r="C22" s="79">
        <f>C14+C15+C16+C17</f>
        <v>0</v>
      </c>
      <c r="D22" s="79"/>
      <c r="E22" s="80"/>
      <c r="F22" s="82"/>
    </row>
    <row r="23" spans="1:8" x14ac:dyDescent="0.2">
      <c r="A23" s="83"/>
      <c r="B23" s="84" t="b">
        <f>B22='I.Rozliczenie transzy'!O117</f>
        <v>1</v>
      </c>
      <c r="C23" s="84"/>
      <c r="D23" s="84"/>
      <c r="E23" s="84"/>
      <c r="F23" s="84"/>
      <c r="G23" s="80"/>
      <c r="H23" s="81"/>
    </row>
    <row r="24" spans="1:8" x14ac:dyDescent="0.2">
      <c r="A24" s="307" t="s">
        <v>102</v>
      </c>
      <c r="B24" s="307"/>
      <c r="C24" s="79">
        <f>B22-C22</f>
        <v>0</v>
      </c>
      <c r="D24" s="84"/>
      <c r="E24" s="84"/>
      <c r="F24" s="84"/>
      <c r="G24" s="80"/>
      <c r="H24" s="81"/>
    </row>
    <row r="25" spans="1:8" x14ac:dyDescent="0.2">
      <c r="A25" s="83"/>
      <c r="B25" s="84"/>
      <c r="C25" s="84"/>
      <c r="D25" s="84"/>
      <c r="E25" s="84"/>
      <c r="F25" s="84"/>
      <c r="G25" s="80"/>
      <c r="H25" s="81"/>
    </row>
    <row r="26" spans="1:8" x14ac:dyDescent="0.2">
      <c r="A26" s="83"/>
      <c r="B26" s="84"/>
      <c r="C26" s="84"/>
      <c r="D26" s="84"/>
      <c r="E26" s="84"/>
      <c r="F26" s="84"/>
      <c r="G26" s="80"/>
      <c r="H26" s="81"/>
    </row>
    <row r="27" spans="1:8" ht="15" customHeight="1" x14ac:dyDescent="0.2">
      <c r="C27" s="278">
        <f>'I.Rozliczenie transzy'!G124</f>
        <v>0</v>
      </c>
      <c r="D27" s="278"/>
    </row>
    <row r="28" spans="1:8" ht="12.75" customHeight="1" x14ac:dyDescent="0.2">
      <c r="B28" s="94"/>
      <c r="C28" s="278"/>
      <c r="D28" s="278"/>
    </row>
    <row r="29" spans="1:8" ht="12.75" customHeight="1" x14ac:dyDescent="0.2">
      <c r="C29" s="52"/>
      <c r="D29" s="52"/>
    </row>
    <row r="30" spans="1:8" ht="38.25" customHeight="1" x14ac:dyDescent="0.2">
      <c r="B30" s="4"/>
      <c r="C30" s="260" t="s">
        <v>33</v>
      </c>
      <c r="D30" s="260"/>
    </row>
  </sheetData>
  <mergeCells count="11">
    <mergeCell ref="G9:H16"/>
    <mergeCell ref="C27:D28"/>
    <mergeCell ref="C30:D30"/>
    <mergeCell ref="A3:B3"/>
    <mergeCell ref="A4:B4"/>
    <mergeCell ref="A5:B5"/>
    <mergeCell ref="C3:E3"/>
    <mergeCell ref="C4:E4"/>
    <mergeCell ref="C5:E5"/>
    <mergeCell ref="A7:E7"/>
    <mergeCell ref="A24:B24"/>
  </mergeCells>
  <conditionalFormatting sqref="C27">
    <cfRule type="containsBlanks" dxfId="1" priority="1">
      <formula>LEN(TRIM(C27))=0</formula>
    </cfRule>
  </conditionalFormatting>
  <conditionalFormatting sqref="C14:D21">
    <cfRule type="containsBlanks" dxfId="0" priority="3">
      <formula>LEN(TRIM(C14))=0</formula>
    </cfRule>
  </conditionalFormatting>
  <pageMargins left="0.7" right="0.7" top="0.75" bottom="0.75" header="0.3" footer="0.3"/>
  <pageSetup paperSize="9"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c40c63-1e92-4061-a3b3-edf8b734158c">
      <Terms xmlns="http://schemas.microsoft.com/office/infopath/2007/PartnerControls"/>
    </lcf76f155ced4ddcb4097134ff3c332f>
    <TaxCatchAll xmlns="8ccbe7be-1421-4227-a276-242c3430b24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BADF2C1A0C9D469C3AC795997EAC48" ma:contentTypeVersion="19" ma:contentTypeDescription="Utwórz nowy dokument." ma:contentTypeScope="" ma:versionID="c68e7eb20f0c207f3acfc9a647682709">
  <xsd:schema xmlns:xsd="http://www.w3.org/2001/XMLSchema" xmlns:xs="http://www.w3.org/2001/XMLSchema" xmlns:p="http://schemas.microsoft.com/office/2006/metadata/properties" xmlns:ns2="8ccbe7be-1421-4227-a276-242c3430b249" xmlns:ns3="4fc40c63-1e92-4061-a3b3-edf8b734158c" targetNamespace="http://schemas.microsoft.com/office/2006/metadata/properties" ma:root="true" ma:fieldsID="45ae507282df8fd026027695f99da0cf" ns2:_="" ns3:_="">
    <xsd:import namespace="8ccbe7be-1421-4227-a276-242c3430b249"/>
    <xsd:import namespace="4fc40c63-1e92-4061-a3b3-edf8b73415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be7be-1421-4227-a276-242c3430b2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7e9045-c20c-473c-bafc-1a101772735f}" ma:internalName="TaxCatchAll" ma:showField="CatchAllData" ma:web="8ccbe7be-1421-4227-a276-242c3430b2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40c63-1e92-4061-a3b3-edf8b73415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a26b2f66-b068-458d-b0d4-5050cee432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BA7672-0A1E-4D61-87C2-D9DCF0FA8A72}">
  <ds:schemaRefs>
    <ds:schemaRef ds:uri="http://schemas.microsoft.com/office/2006/metadata/properties"/>
    <ds:schemaRef ds:uri="http://schemas.microsoft.com/office/infopath/2007/PartnerControls"/>
    <ds:schemaRef ds:uri="4fc40c63-1e92-4061-a3b3-edf8b734158c"/>
    <ds:schemaRef ds:uri="8ccbe7be-1421-4227-a276-242c3430b249"/>
  </ds:schemaRefs>
</ds:datastoreItem>
</file>

<file path=customXml/itemProps2.xml><?xml version="1.0" encoding="utf-8"?>
<ds:datastoreItem xmlns:ds="http://schemas.openxmlformats.org/officeDocument/2006/customXml" ds:itemID="{12D08DF3-04E3-4C8A-ACA1-17B3AA56D4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cbe7be-1421-4227-a276-242c3430b249"/>
    <ds:schemaRef ds:uri="4fc40c63-1e92-4061-a3b3-edf8b7341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3CACC4-2A09-4DE6-BC1A-BDBD464FF9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I.Rozliczenie transzy</vt:lpstr>
      <vt:lpstr>II. Rozliczeni Finansowe </vt:lpstr>
      <vt:lpstr>III. Otrzymane środki </vt:lpstr>
      <vt:lpstr>'I.Rozliczenie transzy'!Obszar_wydruku</vt:lpstr>
      <vt:lpstr>'II. Rozliczeni Finansowe '!Obszar_wydruku</vt:lpstr>
      <vt:lpstr>'III. Otrzymane środki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2024-03-11T08:04:10Z</cp:lastPrinted>
  <dcterms:created xsi:type="dcterms:W3CDTF">2022-12-27T12:01:49Z</dcterms:created>
  <dcterms:modified xsi:type="dcterms:W3CDTF">2025-05-20T12:57:51Z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0x0101001DBADF2C1A0C9D469C3AC795997EAC48</vt:lpwstr>
  </property>
  <property fmtid="{D5CDD505-2E9C-101B-9397-08002B2CF9AE}" pid="3" name="MediaServiceImageTags">
    <vt:lpwstr/>
  </property>
</Properties>
</file>