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8"/>
  <workbookPr defaultThemeVersion="166925"/>
  <mc:AlternateContent xmlns:mc="http://schemas.openxmlformats.org/markup-compatibility/2006">
    <mc:Choice Requires="x15">
      <x15ac:absPath xmlns:x15ac="http://schemas.microsoft.com/office/spreadsheetml/2010/11/ac" url="C:\Users\Pracownik\Desktop\Nowe załączniki\"/>
    </mc:Choice>
  </mc:AlternateContent>
  <xr:revisionPtr revIDLastSave="0" documentId="13_ncr:1_{2B6DAD20-FAAB-4D63-8D0B-08C07B5FE5EB}" xr6:coauthVersionLast="36" xr6:coauthVersionMax="36" xr10:uidLastSave="{00000000-0000-0000-0000-000000000000}"/>
  <bookViews>
    <workbookView xWindow="0" yWindow="0" windowWidth="28800" windowHeight="11025" xr2:uid="{00000000-000D-0000-FFFF-FFFF00000000}"/>
  </bookViews>
  <sheets>
    <sheet name="Arkusz1" sheetId="1" r:id="rId1"/>
    <sheet name="Arkusz2" sheetId="3" state="hidden" r:id="rId2"/>
  </sheets>
  <calcPr calcId="191029" iterate="1" iterateCount="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9" i="3" l="1"/>
  <c r="J49" i="3"/>
  <c r="J50" i="3"/>
  <c r="J51" i="3"/>
  <c r="F52" i="3"/>
  <c r="J52" i="3"/>
  <c r="F51" i="3"/>
  <c r="G48" i="3"/>
  <c r="C48" i="3"/>
  <c r="G45" i="3"/>
  <c r="C45" i="3"/>
  <c r="E31" i="3"/>
  <c r="F31" i="3"/>
  <c r="E32" i="3"/>
  <c r="F32" i="3"/>
  <c r="F33" i="3"/>
  <c r="F34" i="3"/>
  <c r="C33" i="3"/>
  <c r="C34" i="3"/>
  <c r="G30" i="3"/>
  <c r="C49" i="3"/>
  <c r="D49" i="3"/>
  <c r="E49" i="3"/>
  <c r="G49" i="3"/>
  <c r="H49" i="3"/>
  <c r="I49" i="3"/>
  <c r="G50" i="3"/>
  <c r="H50" i="3"/>
  <c r="C51" i="3"/>
  <c r="D51" i="3"/>
  <c r="E51" i="3"/>
  <c r="G51" i="3"/>
  <c r="H51" i="3"/>
  <c r="I51" i="3"/>
  <c r="C52" i="3"/>
  <c r="D52" i="3"/>
  <c r="E52" i="3"/>
  <c r="G52" i="3"/>
  <c r="H52" i="3"/>
  <c r="I52" i="3"/>
  <c r="D48" i="3"/>
  <c r="E48" i="3"/>
  <c r="F48" i="3"/>
  <c r="H48" i="3"/>
  <c r="I48" i="3"/>
  <c r="J48" i="3"/>
  <c r="D45" i="3"/>
  <c r="E45" i="3"/>
  <c r="F45" i="3"/>
  <c r="H45" i="3"/>
  <c r="I45" i="3"/>
  <c r="J45" i="3"/>
  <c r="C31" i="3"/>
  <c r="H31" i="3"/>
  <c r="I31" i="3"/>
  <c r="C32" i="3"/>
  <c r="H32" i="3"/>
  <c r="I32" i="3"/>
  <c r="E33" i="3"/>
  <c r="H33" i="3"/>
  <c r="I33" i="3"/>
  <c r="E34" i="3"/>
  <c r="H34" i="3"/>
  <c r="I34" i="3"/>
  <c r="D30" i="3"/>
  <c r="J30" i="3"/>
  <c r="D4" i="3"/>
  <c r="D84" i="3" s="1"/>
  <c r="E4" i="3"/>
  <c r="E84" i="3" s="1"/>
  <c r="F4" i="3"/>
  <c r="F88" i="3" s="1"/>
  <c r="G4" i="3"/>
  <c r="G88" i="3" s="1"/>
  <c r="H4" i="3"/>
  <c r="H74" i="3" s="1"/>
  <c r="I4" i="3"/>
  <c r="I85" i="3" s="1"/>
  <c r="J4" i="3"/>
  <c r="J88" i="3" s="1"/>
  <c r="K4" i="3"/>
  <c r="C86" i="3" s="1"/>
  <c r="L4" i="3"/>
  <c r="D86" i="3" s="1"/>
  <c r="M4" i="3"/>
  <c r="E86" i="3" s="1"/>
  <c r="N4" i="3"/>
  <c r="F89" i="3" s="1"/>
  <c r="O4" i="3"/>
  <c r="G86" i="3" s="1"/>
  <c r="P4" i="3"/>
  <c r="H86" i="3" s="1"/>
  <c r="Q4" i="3"/>
  <c r="I86" i="3" s="1"/>
  <c r="R4" i="3"/>
  <c r="J89" i="3" s="1"/>
  <c r="S4" i="3"/>
  <c r="J87" i="3" s="1"/>
  <c r="C4" i="3"/>
  <c r="C72" i="3" s="1"/>
  <c r="I74" i="3" l="1"/>
  <c r="J67" i="3"/>
  <c r="F77" i="3"/>
  <c r="F86" i="3"/>
  <c r="F71" i="3"/>
  <c r="J77" i="3"/>
  <c r="J86" i="3"/>
  <c r="J85" i="3"/>
  <c r="E72" i="3"/>
  <c r="F85" i="3"/>
  <c r="C89" i="3"/>
  <c r="G89" i="3"/>
  <c r="G67" i="3"/>
  <c r="C74" i="3"/>
  <c r="C88" i="3"/>
  <c r="C68" i="3"/>
  <c r="I69" i="3"/>
  <c r="H71" i="3"/>
  <c r="F73" i="3"/>
  <c r="E74" i="3"/>
  <c r="C77" i="3"/>
  <c r="G77" i="3"/>
  <c r="C84" i="3"/>
  <c r="G85" i="3"/>
  <c r="G87" i="3"/>
  <c r="D88" i="3"/>
  <c r="H88" i="3"/>
  <c r="D89" i="3"/>
  <c r="H89" i="3"/>
  <c r="D66" i="3"/>
  <c r="E68" i="3"/>
  <c r="C70" i="3"/>
  <c r="I71" i="3"/>
  <c r="H73" i="3"/>
  <c r="F74" i="3"/>
  <c r="D77" i="3"/>
  <c r="H77" i="3"/>
  <c r="H85" i="3"/>
  <c r="H87" i="3"/>
  <c r="E88" i="3"/>
  <c r="I88" i="3"/>
  <c r="E89" i="3"/>
  <c r="I89" i="3"/>
  <c r="H69" i="3"/>
  <c r="F69" i="3"/>
  <c r="E70" i="3"/>
  <c r="I73" i="3"/>
  <c r="E77" i="3"/>
  <c r="I77" i="3"/>
  <c r="S26" i="3" l="1"/>
  <c r="R26" i="3"/>
  <c r="Q26" i="3"/>
  <c r="P26" i="3"/>
  <c r="O26" i="3"/>
  <c r="N26" i="3"/>
  <c r="M26" i="3"/>
  <c r="L26" i="3"/>
  <c r="K26" i="3"/>
  <c r="J26" i="3"/>
  <c r="I26" i="3"/>
  <c r="H26" i="3"/>
  <c r="G26" i="3"/>
  <c r="F26" i="3"/>
  <c r="E26" i="3"/>
  <c r="D26" i="3"/>
  <c r="C26" i="3"/>
  <c r="S25" i="3"/>
  <c r="R25" i="3"/>
  <c r="Q25" i="3"/>
  <c r="P25" i="3"/>
  <c r="O25" i="3"/>
  <c r="N25" i="3"/>
  <c r="M25" i="3"/>
  <c r="L25" i="3"/>
  <c r="K25" i="3"/>
  <c r="J25" i="3"/>
  <c r="I25" i="3"/>
  <c r="H25" i="3"/>
  <c r="G25" i="3"/>
  <c r="F25" i="3"/>
  <c r="E25" i="3"/>
  <c r="D25" i="3"/>
  <c r="C25" i="3"/>
  <c r="S24" i="3"/>
  <c r="R24" i="3"/>
  <c r="Q24" i="3"/>
  <c r="P24" i="3"/>
  <c r="O24" i="3"/>
  <c r="N24" i="3"/>
  <c r="M24" i="3"/>
  <c r="L24" i="3"/>
  <c r="K24" i="3"/>
  <c r="J24" i="3"/>
  <c r="I24" i="3"/>
  <c r="H24" i="3"/>
  <c r="G24" i="3"/>
  <c r="F24" i="3"/>
  <c r="E24" i="3"/>
  <c r="D24" i="3"/>
  <c r="C24" i="3"/>
  <c r="S23" i="3"/>
  <c r="R23" i="3"/>
  <c r="Q23" i="3"/>
  <c r="P23" i="3"/>
  <c r="O23" i="3"/>
  <c r="N23" i="3"/>
  <c r="M23" i="3"/>
  <c r="L23" i="3"/>
  <c r="K23" i="3"/>
  <c r="J23" i="3"/>
  <c r="I23" i="3"/>
  <c r="H23" i="3"/>
  <c r="G23" i="3"/>
  <c r="F23" i="3"/>
  <c r="E23" i="3"/>
  <c r="D23" i="3"/>
  <c r="C23" i="3"/>
  <c r="S22" i="3"/>
  <c r="R22" i="3"/>
  <c r="Q22" i="3"/>
  <c r="P22" i="3"/>
  <c r="O22" i="3"/>
  <c r="N22" i="3"/>
  <c r="M22" i="3"/>
  <c r="L22" i="3"/>
  <c r="K22" i="3"/>
  <c r="J22" i="3"/>
  <c r="I22" i="3"/>
  <c r="H22" i="3"/>
  <c r="G22" i="3"/>
  <c r="F22" i="3"/>
  <c r="E22" i="3"/>
  <c r="D22" i="3"/>
  <c r="C22" i="3"/>
  <c r="S21" i="3"/>
  <c r="R21" i="3"/>
  <c r="Q21" i="3"/>
  <c r="P21" i="3"/>
  <c r="O21" i="3"/>
  <c r="N21" i="3"/>
  <c r="M21" i="3"/>
  <c r="L21" i="3"/>
  <c r="K21" i="3"/>
  <c r="J21" i="3"/>
  <c r="I21" i="3"/>
  <c r="H21" i="3"/>
  <c r="G21" i="3"/>
  <c r="F21" i="3"/>
  <c r="E21" i="3"/>
  <c r="D21" i="3"/>
  <c r="C21" i="3"/>
  <c r="S20" i="3"/>
  <c r="R20" i="3"/>
  <c r="Q20" i="3"/>
  <c r="P20" i="3"/>
  <c r="O20" i="3"/>
  <c r="N20" i="3"/>
  <c r="M20" i="3"/>
  <c r="L20" i="3"/>
  <c r="K20" i="3"/>
  <c r="J20" i="3"/>
  <c r="I20" i="3"/>
  <c r="H20" i="3"/>
  <c r="G20" i="3"/>
  <c r="F20" i="3"/>
  <c r="E20" i="3"/>
  <c r="D20" i="3"/>
  <c r="C20" i="3"/>
  <c r="S19" i="3"/>
  <c r="R19" i="3"/>
  <c r="Q19" i="3"/>
  <c r="P19" i="3"/>
  <c r="O19" i="3"/>
  <c r="N19" i="3"/>
  <c r="M19" i="3"/>
  <c r="L19" i="3"/>
  <c r="K19" i="3"/>
  <c r="J19" i="3"/>
  <c r="I19" i="3"/>
  <c r="H19" i="3"/>
  <c r="G19" i="3"/>
  <c r="F19" i="3"/>
  <c r="E19" i="3"/>
  <c r="D19" i="3"/>
  <c r="C19" i="3"/>
  <c r="S18" i="3"/>
  <c r="S6" i="3" s="1"/>
  <c r="R18" i="3"/>
  <c r="R6" i="3" s="1"/>
  <c r="K87" i="1" s="1"/>
  <c r="Q18" i="3"/>
  <c r="Q6" i="3" s="1"/>
  <c r="P18" i="3"/>
  <c r="P6" i="3" s="1"/>
  <c r="O18" i="3"/>
  <c r="O6" i="3" s="1"/>
  <c r="N18" i="3"/>
  <c r="N6" i="3" s="1"/>
  <c r="M18" i="3"/>
  <c r="M6" i="3" s="1"/>
  <c r="L18" i="3"/>
  <c r="L6" i="3" s="1"/>
  <c r="K18" i="3"/>
  <c r="K6" i="3" s="1"/>
  <c r="J18" i="3"/>
  <c r="J6" i="3" s="1"/>
  <c r="I18" i="3"/>
  <c r="I6" i="3" s="1"/>
  <c r="J47" i="1" s="1"/>
  <c r="H18" i="3"/>
  <c r="H6" i="3" s="1"/>
  <c r="G18" i="3"/>
  <c r="G6" i="3" s="1"/>
  <c r="F18" i="3"/>
  <c r="F6" i="3" s="1"/>
  <c r="E18" i="3"/>
  <c r="E6" i="3" s="1"/>
  <c r="D18" i="3"/>
  <c r="D6" i="3" s="1"/>
  <c r="C18" i="3"/>
  <c r="C6" i="3" s="1"/>
  <c r="K66" i="1" l="1"/>
  <c r="E82" i="1"/>
  <c r="E86" i="1"/>
  <c r="E39" i="1"/>
  <c r="I42" i="1"/>
  <c r="I83" i="1"/>
  <c r="I47" i="1"/>
  <c r="I86" i="1"/>
  <c r="I46" i="1"/>
  <c r="I44" i="1"/>
  <c r="F82" i="1"/>
  <c r="F45" i="1"/>
  <c r="F47" i="1"/>
  <c r="F86" i="1"/>
  <c r="F43" i="1"/>
  <c r="F41" i="1"/>
  <c r="J83" i="1"/>
  <c r="J86" i="1"/>
  <c r="J46" i="1"/>
  <c r="J44" i="1"/>
  <c r="J42" i="1"/>
  <c r="F84" i="1"/>
  <c r="F87" i="1"/>
  <c r="F66" i="1"/>
  <c r="J84" i="1"/>
  <c r="J87" i="1"/>
  <c r="J66" i="1"/>
  <c r="I84" i="1"/>
  <c r="I87" i="1"/>
  <c r="I66" i="1"/>
  <c r="G86" i="1"/>
  <c r="G44" i="1"/>
  <c r="G42" i="1"/>
  <c r="G47" i="1"/>
  <c r="G83" i="1"/>
  <c r="G46" i="1"/>
  <c r="K86" i="1"/>
  <c r="K40" i="1"/>
  <c r="K48" i="1" s="1"/>
  <c r="K83" i="1"/>
  <c r="G87" i="1"/>
  <c r="G66" i="1"/>
  <c r="G84" i="1"/>
  <c r="K84" i="1"/>
  <c r="E84" i="1"/>
  <c r="E87" i="1"/>
  <c r="E66" i="1"/>
  <c r="D47" i="1"/>
  <c r="D45" i="1"/>
  <c r="L45" i="1" s="1"/>
  <c r="D41" i="1"/>
  <c r="D82" i="1"/>
  <c r="D43" i="1"/>
  <c r="L43" i="1" s="1"/>
  <c r="D86" i="1"/>
  <c r="H40" i="1"/>
  <c r="H83" i="1"/>
  <c r="H86" i="1"/>
  <c r="D84" i="1"/>
  <c r="D87" i="1"/>
  <c r="D66" i="1"/>
  <c r="H66" i="1"/>
  <c r="H84" i="1"/>
  <c r="H87" i="1"/>
  <c r="K85" i="1"/>
  <c r="I85" i="1"/>
  <c r="H85" i="1"/>
  <c r="D53" i="3"/>
  <c r="D57" i="3"/>
  <c r="D35" i="3"/>
  <c r="D55" i="3"/>
  <c r="D46" i="3"/>
  <c r="D58" i="3"/>
  <c r="E43" i="3"/>
  <c r="E37" i="3"/>
  <c r="E57" i="3"/>
  <c r="E53" i="3"/>
  <c r="E39" i="3"/>
  <c r="E41" i="3"/>
  <c r="I54" i="3"/>
  <c r="I40" i="3"/>
  <c r="I43" i="3"/>
  <c r="I57" i="3"/>
  <c r="I38" i="3"/>
  <c r="I42" i="3"/>
  <c r="E55" i="3"/>
  <c r="E46" i="3"/>
  <c r="E58" i="3"/>
  <c r="I46" i="3"/>
  <c r="I55" i="3"/>
  <c r="I58" i="3"/>
  <c r="H57" i="3"/>
  <c r="H54" i="3"/>
  <c r="H43" i="3"/>
  <c r="H38" i="3"/>
  <c r="H42" i="3"/>
  <c r="H40" i="3"/>
  <c r="F40" i="3"/>
  <c r="F43" i="3"/>
  <c r="F42" i="3"/>
  <c r="F54" i="3"/>
  <c r="F38" i="3"/>
  <c r="F57" i="3"/>
  <c r="J36" i="3"/>
  <c r="J54" i="3"/>
  <c r="J57" i="3"/>
  <c r="F46" i="3"/>
  <c r="F55" i="3"/>
  <c r="F58" i="3"/>
  <c r="J46" i="3"/>
  <c r="J55" i="3"/>
  <c r="J58" i="3"/>
  <c r="H55" i="3"/>
  <c r="H58" i="3"/>
  <c r="H46" i="3"/>
  <c r="C53" i="3"/>
  <c r="C41" i="3"/>
  <c r="C57" i="3"/>
  <c r="C43" i="3"/>
  <c r="C39" i="3"/>
  <c r="C37" i="3"/>
  <c r="G54" i="3"/>
  <c r="G57" i="3"/>
  <c r="G36" i="3"/>
  <c r="C58" i="3"/>
  <c r="C46" i="3"/>
  <c r="C55" i="3"/>
  <c r="G55" i="3"/>
  <c r="G58" i="3"/>
  <c r="G46" i="3"/>
  <c r="H56" i="3"/>
  <c r="G56" i="3"/>
  <c r="J56" i="3"/>
  <c r="L66" i="1" l="1"/>
  <c r="L67" i="1" s="1"/>
  <c r="L68" i="1" s="1"/>
  <c r="I70" i="1" s="1"/>
  <c r="H88" i="1"/>
  <c r="J88" i="1"/>
  <c r="L86" i="1"/>
  <c r="L46" i="1"/>
  <c r="L82" i="1"/>
  <c r="D88" i="1"/>
  <c r="I48" i="1"/>
  <c r="L87" i="1"/>
  <c r="H48" i="1"/>
  <c r="L40" i="1"/>
  <c r="L41" i="1"/>
  <c r="D48" i="1"/>
  <c r="K88" i="1"/>
  <c r="L83" i="1"/>
  <c r="G88" i="1"/>
  <c r="F48" i="1"/>
  <c r="E48" i="1"/>
  <c r="L39" i="1"/>
  <c r="L85" i="1"/>
  <c r="L84" i="1"/>
  <c r="F88" i="1"/>
  <c r="I88" i="1"/>
  <c r="L47" i="1"/>
  <c r="G48" i="1"/>
  <c r="L42" i="1"/>
  <c r="J48" i="1"/>
  <c r="L44" i="1"/>
  <c r="E88" i="1"/>
  <c r="L48" i="1" l="1"/>
  <c r="L49" i="1" s="1"/>
  <c r="L50" i="1" s="1"/>
  <c r="I52" i="1" s="1"/>
  <c r="L88" i="1"/>
  <c r="L89" i="1" s="1"/>
  <c r="L90" i="1" s="1"/>
  <c r="G101" i="1" l="1"/>
</calcChain>
</file>

<file path=xl/sharedStrings.xml><?xml version="1.0" encoding="utf-8"?>
<sst xmlns="http://schemas.openxmlformats.org/spreadsheetml/2006/main" count="241" uniqueCount="178">
  <si>
    <t>Nazwa jednostki samorządu terytorialnego</t>
  </si>
  <si>
    <t>Kod TERYT</t>
  </si>
  <si>
    <t>(należy wybrać właściwy wiersz z listy rozwijanej)</t>
  </si>
  <si>
    <t>*</t>
  </si>
  <si>
    <t>Dla każdego rodzaju niepełnosprawności należy wypełnić osobny formularz.</t>
  </si>
  <si>
    <t>I. Dotacja celowa na wyposażenie szkół w podręczniki lub materiały edukacyjne, dostosowane do potrzeb edukacyjnych i możliwości psychofizycznych uczniów niepełnosprawnych posiadających orzeczenie o potrzebie kształcenia specjalnego</t>
  </si>
  <si>
    <t>Poz.</t>
  </si>
  <si>
    <t>Razem</t>
  </si>
  <si>
    <t>klasa I</t>
  </si>
  <si>
    <t>klasa II</t>
  </si>
  <si>
    <t>klasa III</t>
  </si>
  <si>
    <t>klasa IV</t>
  </si>
  <si>
    <t>klasa V</t>
  </si>
  <si>
    <t>klasa VI</t>
  </si>
  <si>
    <t>klasa VII</t>
  </si>
  <si>
    <t>klasa VIII</t>
  </si>
  <si>
    <t>7</t>
  </si>
  <si>
    <t>9</t>
  </si>
  <si>
    <t>11</t>
  </si>
  <si>
    <t>Środki niezbędne na wyposażenie szkół podstawowych w podręczniki lub materiały edukacyjne (suma kwot wskazanych w poz. 6-14)</t>
  </si>
  <si>
    <t>Wnioskowana kwota dotacji (suma kwot wskazanych w poz. 15, kol. 11 i poz. 16, kol. 11)</t>
  </si>
  <si>
    <t xml:space="preserve">Łączna kwota dotacji celowej na wyposażenie szkół w podręczniki lub materiały edukacyjne, dostosowane do potrzeb edukacyjnych i możliwości psychofizycznych uczniów niepełnosprawnych posiadających orzeczenie o potrzebie kształcenia specjalnego, w tym koszty obsługi zadania (poz. 17, kol. 11), wynosi </t>
  </si>
  <si>
    <t>Wnioskowana kwota dotacji (suma kwot wskazanych w poz. 2, kol. 11 i poz. 3, kol. 11)</t>
  </si>
  <si>
    <t xml:space="preserve">Łączna kwota dotacji celowej na wyposażenie szkół w materiały ćwiczeniowe dostosowane do potrzeb edukacyjnych i możliwości psychofizycznych uczniów niepełnosprawnych posiadających orzeczenie o potrzebie kształcenia specjalnego, w tym koszty obsługi zadania (poz. 4, kol. 11), wynosi </t>
  </si>
  <si>
    <t>, z tego:</t>
  </si>
  <si>
    <t>- wydatki bieżące</t>
  </si>
  <si>
    <t>- wydatki majątkowe</t>
  </si>
  <si>
    <t>data sporządzenia</t>
  </si>
  <si>
    <t>….......................................................................</t>
  </si>
  <si>
    <t>informacja składana po raz pierwszy</t>
  </si>
  <si>
    <t>aktualizacja informacji</t>
  </si>
  <si>
    <t>Kwota bazowa od 15 maja</t>
  </si>
  <si>
    <t>klasa  VIII</t>
  </si>
  <si>
    <t>j. obcy zaawansowany</t>
  </si>
  <si>
    <t>podr</t>
  </si>
  <si>
    <t>ćw</t>
  </si>
  <si>
    <t>ref</t>
  </si>
  <si>
    <t>WSKAŹNIKI</t>
  </si>
  <si>
    <t>lekki</t>
  </si>
  <si>
    <t>umiarkowany</t>
  </si>
  <si>
    <t>niesłyszący</t>
  </si>
  <si>
    <t>słabosłyszący</t>
  </si>
  <si>
    <t>autyzm</t>
  </si>
  <si>
    <t>słabowidzący 1</t>
  </si>
  <si>
    <t>słabowidzący 2</t>
  </si>
  <si>
    <t>niewidomi 1</t>
  </si>
  <si>
    <t>niewidomi 2</t>
  </si>
  <si>
    <t>KWOTY</t>
  </si>
  <si>
    <t>Kwoty * wskaźnik od 15 maja</t>
  </si>
  <si>
    <t>Szkoły podstawowe</t>
  </si>
  <si>
    <t>Szkoły artystyczne realizujące kształcenie ogólne w zakresie szkoły podstawowej</t>
  </si>
  <si>
    <t>Załącznik nr 5</t>
  </si>
  <si>
    <t>Wniosek o udzielenie dotacji celowej na wyposażenie szkół w podręczniki, materiały edukacyjne lub materiały ćwiczeniowe, dostosowane do potrzeb edukacyjnych 
i możliwości psychofizycznych uczniów niepełnosprawnych posiadających orzeczenie o potrzebie kształcenia specjalnego w 2024 r.*</t>
  </si>
  <si>
    <r>
      <t>Wyszczególnienie</t>
    </r>
    <r>
      <rPr>
        <vertAlign val="superscript"/>
        <sz val="11"/>
        <color theme="1"/>
        <rFont val="Times New Roman"/>
        <family val="1"/>
        <charset val="238"/>
      </rPr>
      <t>[1]</t>
    </r>
  </si>
  <si>
    <t>[1]</t>
  </si>
  <si>
    <t>[3]</t>
  </si>
  <si>
    <t>[4]</t>
  </si>
  <si>
    <t>[5]</t>
  </si>
  <si>
    <t>[6]</t>
  </si>
  <si>
    <t>[7]</t>
  </si>
  <si>
    <t>[8]</t>
  </si>
  <si>
    <t>[9]</t>
  </si>
  <si>
    <t>[10]</t>
  </si>
  <si>
    <t>[11]</t>
  </si>
  <si>
    <r>
      <t>Prognozowana liczba uczniów danych klas w roku szkolnym 2024/2025</t>
    </r>
    <r>
      <rPr>
        <vertAlign val="superscript"/>
        <sz val="10"/>
        <color rgb="FF000000"/>
        <rFont val="Times New Roman"/>
        <family val="1"/>
        <charset val="238"/>
      </rPr>
      <t>[3]</t>
    </r>
  </si>
  <si>
    <r>
      <t>Prognozowany wzrost liczby uczniów klas I, III, IV, VI i VII w roku szkolnym 2024/2025 w stosunku do odpowiednio:
- liczby uczniów klas I szkół podstawowych, którym w roku szkolnym 
2023/2024 szkoły te zapewniły podręczniki do zajęć z zakresu edukacji: polonistycznej, matematycznej, przyrodniczej i społecznej, podręczniki do zajęć z zakresu danego języka obcego nowożytnego lub materiały edukacyjne,
- liczby uczniów klas III szkół podstawowych, którym w roku szkolnym 2022/2023 i 2023/2024 szkoły te zapewniły podręczniki do zajęć z zakresu edukacji: polonistycznej, matematycznej, przyrodniczej i społecznej, podręczniki do zajęć z zakresu danego języka obcego nowożytnego lub materiały edukacyjne,
- liczby uczniów klas IV i VII szkół podstawowych, którym w roku szkolnym 2023/2024 szkoły te zapewniły podręczniki lub materiały edukacyjne,
- liczby uczniów klas VI szkół podstawowych, którym w roku szkolnym 2022/2023 i 2023/2024 szkoły te zapewniły podręczniki lub materiały edukacyjne</t>
    </r>
    <r>
      <rPr>
        <vertAlign val="superscript"/>
        <sz val="10"/>
        <color rgb="FF000000"/>
        <rFont val="Times New Roman"/>
        <family val="1"/>
        <charset val="238"/>
      </rPr>
      <t>[4]</t>
    </r>
  </si>
  <si>
    <r>
      <t>Prognozowana liczba uczniów danych klas w roku szkolnym 2024/2025</t>
    </r>
    <r>
      <rPr>
        <vertAlign val="superscript"/>
        <sz val="10"/>
        <color rgb="FF000000"/>
        <rFont val="Times New Roman"/>
        <family val="1"/>
        <charset val="238"/>
      </rPr>
      <t>[3], [5]</t>
    </r>
  </si>
  <si>
    <r>
      <t>Liczba uczniów danych klas w roku szkolnym 2024/2025, dla których istnieje konieczność zapewnienia przez szkoły podstawowe:
- podręczników do zajęć z zakresu edukacji: polonistycznej, matematycznej, przyrodniczej i społecznej, podręczników do zajęć z zakresu danego języka obcego nowożytnego lub materiałów edukacyjnych, w przypadku uczniów klas I i III,
- podręczników lub materiałów edukacyjnych, w przypadku uczniów klas IV, VI i VII</t>
    </r>
    <r>
      <rPr>
        <vertAlign val="superscript"/>
        <sz val="10"/>
        <color rgb="FF000000"/>
        <rFont val="Times New Roman"/>
        <family val="1"/>
        <charset val="238"/>
      </rPr>
      <t>[6]</t>
    </r>
  </si>
  <si>
    <t>Liczba uczniów klas I, III, IV, VI i VII szkół podstawowych, dla których istnieje konieczność zapewnienia podręczników lub materiałów edukacyjnych, dostosowanych do potrzeb edukacyjnych i możliwości psychofizycznych uczniów niepełnosprawnych w związku z przekazaniem takich podręczników lub materiałów edukacyjnych wcześniej innej szkole</t>
  </si>
  <si>
    <t>Środki niezbędne na wyposażenie szkół podstawowych w podręczniki lub materiały edukacyjne dla liczby uczniów wskazanej w poz. 1 (kwota nie może być wyższa od iloczynu liczby uczniów wskazanej odpowiednio w:
- poz. 1, kol. 7 oraz kwoty 235,62 zł na ucznia i wskaźnika,
- poz. 1, kol. 10 oraz kwoty 326,70 zł na ucznia i wskaźnika)</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</si>
  <si>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2 (kwota nie może być wyższa od iloczynu liczby uczniów wskazanej odpowiednio w poz. 2, kol. 3 i 5 oraz kwoty 98,01 zł na ucznia i wskaźnika)</t>
  </si>
  <si>
    <t>Środki niezbędne na wyposażenie szkół podstawowych w podręczniki do zajęćz zakresu edukacji: polonistycznej, matematycznej, przyrodniczej i społecznej, podręczniki do zajęć z zakresu danego języka obcego nowożytnego lub materiały edukacyjne dla liczby uczniów wskazanej w poz. 1 (kwota nie może być wyższa od iloczynu liczby uczniów wskazanej w poz. 1, kol. 4 oraz kwoty 98,01 zł na ucznia i wskaźnika)</t>
  </si>
  <si>
    <t>Środki niezbędne na wyposażenie szkół podstawowych w podręczniki lub materiały edukacyjne dla liczby uczniów wskazanej w poz. 2 (kwota nie może być wyższa od iloczynu liczby uczniów wskazanej odpowiednio w:
- poz. 2, kol. 6 oraz kwoty 183,15 zł na ucznia i wskaźnika,
- poz. 2, kol. 8 oraz kwoty 235,62 zł na ucznia i wskaźnika,
- poz. 2, kol. 9 oraz kwoty 326,70 zł na ucznia i wskaźnika)</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</si>
  <si>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3 (kwota nie może być wyższa od iloczynu liczby uczniów wskazanej odpowiednio w poz. 3, kol. 3 i 5 oraz kwoty 98,01 zł na ucznia i wskaźnika)</t>
  </si>
  <si>
    <t>Środki niezbędne na wyposażenie szkół podstawowych w podręczniki lub materiały edukacyjne dla liczby uczniów wskazanej w poz. 3 (kwota nie może być wyższa od iloczynu liczby uczniów wskazanej odpowiednio w:
- poz. 3, kol. 6 oraz kwoty 183,15 zł na ucznia i wskaźnika,
- poz. 3, kol. 8 oraz kwoty 235,62 zł na ucznia i wskaźnika,
- poz. 3, kol. 9 oraz kwoty 326,70 zł na ucznia i wskaźnika)</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</si>
  <si>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4 (kwota nie może być wyższa od iloczynu liczby uczniów wskazanej odpowiednio w poz. 4, kol. 3 i 5 oraz kwoty 98,01 zł na ucznia i wskaźnika)</t>
  </si>
  <si>
    <t>Środki niezbędne na wyposażenie szkół podstawowych w podręczniki lub materiały edukacyjne dla liczby uczniów wskazanej w poz. 4 (kwota nie może być wyższa od iloczynu liczby uczniów wskazanej odpowiednio w:
- poz. 4, kol. 6 oraz kwoty 183,15 zł na ucznia i wskaźnika,
- poz. 4, kol. 8 oraz kwoty 235,62 zł na ucznia i wskaźnika,
- poz. 4, kol. 9 oraz kwoty 326,70 zł na ucznia i wskaźnika)</t>
  </si>
  <si>
    <t>Środki niezbędne na wyposażenie szkół podstawowych w podręczniki lub materiały edukacyjne, dostosowane do potrzeb edukacyjnych i możliwości psychofizycznych uczniów niepełnosprawnych dla liczby uczniów wskazanej w poz. 5 (kwota nie może być wyższa od iloczynu liczby uczniów wskazanej odpowiednio w:
- poz. 5, kol. 3 i 5 oraz kwoty 98,01 zł na ucznia i wskaźnika,
- poz. 5, kol. 6 oraz kwoty 183,15 zł na ucznia i wskaźnika,
- poz. 5, kol. 8 oraz kwoty 235,62 zł na ucznia i wskaźnika,
- poz. 5, kol. 9 oraz kwoty 326,70 zł na ucznia i wskaźnika)</t>
  </si>
  <si>
    <t>Koszty obsługi zadania (1% kwoty wskazanej w poz. 15, kol. 11) po zaokrągleniu w dół do pełnych groszy</t>
  </si>
  <si>
    <t>Ilekroć w wyszczególnieniu jest mowa o:
1) szkołach podstawowych – należy przez to rozumieć także szkoły artystyczne realizujące kształcenie ogólne w zakresie szkoły podstawowej, prowadzone przez jednostki samorządu terytorialnego;
2) wskaźniku – należy przez to rozumieć wskaźniki określone w przepisach wydanych na podstawie art. 61 ustawy.</t>
  </si>
  <si>
    <t>W przypadku gdy dla uczniów z danym rodzajem niepełnosprawności szkoły podstawowe oraz szkoły artystyczne realizujące kształcenie ogólne w zakresie szkoły podstawowej planują zakupić dodatkowe podręczniki lub materiały edukacyjne ze środków dotacji celowej na oddziały danych klas, należy w poz. 1 i 3 prognozowaną liczbę uczniów zwiększyć o liczbę uczniów równą liczbie tych oddziałów, zgodnie z art. 56 ust. 2 ustawy, z tym że w przypadku oddziałów obejmujących uczniów pełnosprawnych lub uczniów z różnymi rodzajami niepełnosprawności przyjmuje się, że dodatkowe podręczniki lub materiały edukacyjne na dany oddział są przeznaczone dla jednego ucznia pełnosprawnego albo jednego ucznia z danym rodzajem niepełnosprawności.</t>
  </si>
  <si>
    <t>Należy wypełnić poz. 2 w przypadku, gdy w roku szkolnym 2024/2025 liczba uczniów:
1) klas III i VI ulegnie zwiększeniu w stosunku do liczby uczniów tych klas w roku szkolnym 2022/2023 i 2023/2024 lub
2) klas I, IV i VII ulegnie zwiększeniu w stosunku do liczby uczniów tych klas w roku szkolnym 2023/2024.</t>
  </si>
  <si>
    <t>Należy wypełnić poz. 3 w przypadku, gdy w roku szkolnym:
1) 2022/2023 nie funkcjonowały klasy III i VI szkół podstawowych oraz klasy szkół artystycznych realizujących kształcenie ogólne w zakresie klas III i VI szkoły podstawowej lub nie uczęszczali do tych klas uczniowie lub
2) 2023/2024 nie funkcjonowały klasy I, III, IV, VI i VII szkół podstawowych oraz klasy szkół artystycznych realizujących kształcenie ogólne w zakresie klas I, III, IV, VI i VII szkoły podstawowej lub nie uczęszczali do tych klas uczniowie.</t>
  </si>
  <si>
    <t>Należy wypełnić poz. 4 w przypadku, gdy liczba uczniów danych klas w roku szkolnym 2024/2025 nie ulegnie zwiększeniu w stosunku do liczby uczniów danych klas w roku szkolnym 2022/2023 lub 2023/2024, a istnieje konieczność zakupu podręczników lub materiałów edukacyjnych z powodu niedokonania takiego zakupu ze środków ostatniej dotacji celowej na wszystkich uczniów tych klas udzielonej odpowiednio w 2022 r. lub 2023 r.</t>
  </si>
  <si>
    <t>II. Dotacja celowa na wyposażenie szkół w materiały ćwiczeniowe dostosowane do potrzeb edukacyjnych i możliwości psychofizycznych uczniów niepełnosprawnych posiadających orzeczenie 
o potrzebie kształcenia specjalnego</t>
  </si>
  <si>
    <t>Prognozowana liczba uczniów danych klas w roku szkolnym 2024/2025</t>
  </si>
  <si>
    <t>Środki niezbędne na wyposażenie szkół podstawowych w materiały ćwiczeniowe dla liczby uczniów wskazanej w poz. 1 (kwota nie może być wyższa od iloczynu liczby uczniów wskazanej odpowiednio w:
- poz. 1, kol. 3-5 oraz kwoty 54,45 zł na ucznia i wskaźnika,
- poz. 1, kol. 6-10 oraz kwoty 27,23 zł na ucznia i wskaźnika)</t>
  </si>
  <si>
    <t>Koszty obsługi zadania (1% kwoty wskazanej w poz. 2, kol. 11) po zaokrągleniu w dół do pełnych groszy</t>
  </si>
  <si>
    <t>III. Dotacja celowa na refundację kosztów poniesionych w roku szkolnym 2023/2024 na zapewnienie podręczników, materiałów edukacyjnych lub materiałów ćwiczeniowych, dostosowanych do potrzeb edukacyjnych i możliwości psychofizycznych uczniów niepełnosprawnych posiadających orzeczenie o potrzebie kształcenia specjalnego</t>
  </si>
  <si>
    <r>
      <t>Wzrost liczby uczniów danych klas w ciągu roku szkolnego 2023/2024 w stosunku do liczby uczniów tych klas, którym w 2023 r. szkoły podstawowe ze środków dotacji celowej zapewniły: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t>
    </r>
    <r>
      <rPr>
        <vertAlign val="superscript"/>
        <sz val="10"/>
        <color rgb="FF000000"/>
        <rFont val="Times New Roman"/>
        <family val="1"/>
        <charset val="238"/>
      </rPr>
      <t>[7]</t>
    </r>
  </si>
  <si>
    <r>
      <t>Wzrost liczby uczniów danych klas w ciągu roku szkolnego 2023/2024 w stosunku do liczby uczniów tych klas, którym w 2023 r. szkoły podstawowe ze środków dotacji celowej zapewniły materiały ćwiczeniowe</t>
    </r>
    <r>
      <rPr>
        <vertAlign val="superscript"/>
        <sz val="10"/>
        <color rgb="FF000000"/>
        <rFont val="Times New Roman"/>
        <family val="1"/>
        <charset val="238"/>
      </rPr>
      <t>[8]</t>
    </r>
  </si>
  <si>
    <r>
      <t>Liczba uczniów danych klas w roku szkolnym 2023/2024, którym szkoły podstawowe ze środków dotacji celowej zapewniły podręczniki do danego języka obcego nowożytnego lub materiały edukacyjne do danego języka obcego nowożytnego ze względu na zdiagnozowany stopień zaawansowania znajomości danego języka obcego nowożytnego</t>
    </r>
    <r>
      <rPr>
        <vertAlign val="superscript"/>
        <sz val="10"/>
        <color rgb="FF000000"/>
        <rFont val="Times New Roman"/>
        <family val="1"/>
        <charset val="238"/>
      </rPr>
      <t>[9]</t>
    </r>
  </si>
  <si>
    <r>
      <t>Liczba uczniów danych klas, którym szkoły podstawowe w roku szkolnym 2023/2024 ze środków dotacji celowej zapewniły podręczniki lub materiały edukacyjne, dostosowane do potrzeb edukacyjnych i możliwości psychofizycznych uczniów niepełnosprawnych</t>
    </r>
    <r>
      <rPr>
        <vertAlign val="superscript"/>
        <sz val="10"/>
        <color rgb="FF000000"/>
        <rFont val="Times New Roman"/>
        <family val="1"/>
        <charset val="238"/>
      </rPr>
      <t>[10]</t>
    </r>
  </si>
  <si>
    <r>
      <t>Liczba uczniów danych klas, którym szkoły podstawowe w roku szkolnym 2023/2024 ze środków dotacji celowej zapewniły materiały ćwiczeniowe dostosowane do potrzeb edukacyjnych i możliwości psychofizycznych uczniów niepełnosprawnych</t>
    </r>
    <r>
      <rPr>
        <vertAlign val="superscript"/>
        <sz val="10"/>
        <color rgb="FF000000"/>
        <rFont val="Times New Roman"/>
        <family val="1"/>
        <charset val="238"/>
      </rPr>
      <t>[11]</t>
    </r>
  </si>
  <si>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odpowiednio w poz. 1, kol. 3–5 oraz kwoty 98,01 zł na ucznia i wskaźnika)</t>
  </si>
  <si>
    <t>Środki niezbędne na wyposażenie szkół podstawowych w podręczniki lub materiały edukacyjne dla liczby uczniów wskazanej w poz. 1 (kwota nie może być wyższa od iloczynu liczby uczniów wskazanej odpowiednio w:
- poz. 1, kol. 6 oraz kwoty 183,15 zł na ucznia i wskaźnika,
- poz. 1, kol. 7 i 8 oraz kwoty 235,62 zł na ucznia i wskaźnika,
- poz. 1, kol. 9 i 10 oraz kwoty 326,70 zł na ucznia i wskaźnika)</t>
  </si>
  <si>
    <t>Środki niezbędne na wyposażenie szkół podstawowych w materiały ćwiczeniowe dla liczby uczniów wskazanej w poz. 2 (kwota nie może być wyższa od iloczynu liczby uczniów wskazanej odpowiednio w:
- poz. 2, kol. 3–5 oraz kwoty 54,45 zł na ucznia i wskaźnika,
- poz. 2, kol. 6–10 oraz kwoty 27,23 zł na ucznia i wskaźnika)</t>
  </si>
  <si>
    <t>Środki niezbędne na wyposażenie szkół podstawowych w podręczniki do danego języka obcego nowożytnego lub materiały edukacyjne do danego języka obcego nowożytnego ze względu na zdiagnozowany stopień zaawansowania znajomości danego języka obcego nowożytnego dla liczby uczniów wskazanej w poz. 3 (kwota nie może być wyższa od iloczynu liczby uczniów wskazanej odpowiednio w poz. 3, kol. 7, 8 i 10 oraz kwoty 24,75 zł na ucznia i wskaźnika)</t>
  </si>
  <si>
    <t>Środki niezbędne na wyposażenie szkół podstawowych w podręczniki lub materiały edukacyjne, dostosowane do potrzeb edukacyjnych i możliwości psychofizycznych uczniów niepełnosprawnych dla liczby uczniów wskazanej 
w poz. 4 (kwota nie może być wyższa od iloczynu liczby uczniów wskazanej odpowiednio w:
- poz. 4, kol. 3–5 oraz kwoty 98,01 zł na ucznia i wskaźnika,
- poz. 4, kol. 6 oraz kwoty 183,15 zł na ucznia i wskaźnika,
- poz. 4, kol. 7 i 8 oraz kwoty 235,62 zł na ucznia i wskaźnika,
- poz. 4, kol. 9 i 10 oraz kwoty 326,70 zł na ucznia i wskaźnika)</t>
  </si>
  <si>
    <t>Środki niezbędne na wyposażenie szkół podstawowych w materiały ćwiczeniowe dostosowane do potrzeb edukacyjnych i możliwości psychofizycznych uczniów niepełnosprawnych dla liczby uczniów wskazanej w poz. 5 (kwota nie może być wyższa od iloczynu liczby uczniów wskazanej odpowiednio w:
- poz. 5, kol. 3–5 oraz kwoty 54,45 zł na ucznia i wskaźnika,
- poz. 5, kol. 6–10 oraz kwoty 27,23 zł na ucznia i wskaźnika)</t>
  </si>
  <si>
    <t>Środki podlegające refundacji (suma kwot wskazanych w poz. 6-11)</t>
  </si>
  <si>
    <t>Koszty obsługi zadania (1% kwoty wskazanej w poz. 12, kol. 11) po zaokrągleniu w dół do pełnych groszy</t>
  </si>
  <si>
    <t>Wnioskowana kwota dotacji (suma kwot wskazanych w poz. 12, kol. 11 i poz. 13, kol. 11)</t>
  </si>
  <si>
    <t>Należy wypełnić poz. 1 w przypadku, gdy w roku szkolnym 2023/2024 szkoły podstawowe oraz szkoły artystyczne realizujące kształcenie ogólne w zakresie szkoły podstawowej zapewniły uczniom podręczniki lub materiały edukacyjne podlegające refundacji z dotacji celowej w 2024 r.</t>
  </si>
  <si>
    <t>Należy wypełnić poz. 2 w przypadku, gdy w roku szkolnym 2023/2024 szkoły podstawowe oraz szkoły artystyczne realizujące kształcenie ogólne w zakresie szkoły podstawowej zapewniły uczniom materiały ćwiczeniowe podlegające refundacji z dotacji celowej w 2024 r.</t>
  </si>
  <si>
    <t>W poz. 3, kol. 10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danych uczniów zakupiono podręczniki lub materiały edukacyjne do dwóch języków obcych nowożytnych – należy podać podwójną liczbę tych uczniów.</t>
  </si>
  <si>
    <t>Należy podać liczbę uczniów, którym szkoły podstawowe oraz szkoły artystyczne realizujące kształcenie ogólne w zakresie szkoły podstawowej zapewniły podręczniki lub materiały edukacyjne, dostosowane do potrzeb edukacyjnych i możliwości psychofizycznych uczniów niepełnosprawnych w wyniku dostarczenia do szkół w ciągu roku szkolnego orzeczenia o potrzebie kształcenia specjalnego, a środki z przekazanej dotacji celowej nie pokryły kosztu zakupu tych podręczników lub materiałów edukacyjnych, lub w wyniku braku możliwości uzyskania tych podręczników lub materiałów edukacyjnych z innej szkoły w drodze przekazania zgodnie z art. 57 ust. 6 ustawy.</t>
  </si>
  <si>
    <t>Należy podać liczbę uczniów, którym szkoły podstawowe oraz szkoły artystyczne realizujące kształcenie ogólne w zakresie szkoły podstawowej zapewniły materiały ćwiczeniowe dostosowane do potrzeb edukacyjnych i możliwości psychofizycznych uczniów niepełnosprawnych w wyniku dostarczenia do szkół w ciągu roku szkolnego orzeczenia o potrzebie kształcenia specjalnego, a środki z przekazanej dotacji celowej nie pokryły kosztu zakupu tych materiałów ćwiczeniowych, lub w wyniku braku możliwości uzyskania tych materiałów ćwiczeniowych z innej szkoły w drodze przekazania zgodnie z art. 57 ust. 6 ustawy.</t>
  </si>
  <si>
    <t>IV. Kwota dotacji celowej na wyposażenie szkół (zespołów szkół) w podręczniki, materiały edukacyjne lub materiały ćwiczeniowe, dostosowane do potrzeb edukacyjnych i możliwości psychofizycznych uczniów niepełnosprawnych posiadających orzeczenie o potrzebie kształcenia specjalnego uwzględniająca kwoty refundacji</t>
  </si>
  <si>
    <t xml:space="preserve">Suma kwot wskazanych w pkt I (poz. 17, kol. 11), pkt II (poz. 4, kol. 11) i pkt III (poz. 14, kol. 11) </t>
  </si>
  <si>
    <t>pieczęć i podpis
 wójta / burmistrza / prezydenta miasta / starosty / marszałka województwa**</t>
  </si>
  <si>
    <t>**W przypadku wniosku przekazywanego w postaci:
1) elektronicznej opatrzonego kwalifikowanym podpisem elektronicznym, podpisem osobistym lub podpisem zaufanym umieszcza się ten podpis;
2) papierowej i elektronicznej we:
    a) wniosku w postaci papierowej umieszcza się pieczęć i podpis wójta / burmistrza / prezydenta miasta / starosty / marszałka województwa,
    b) wniosku w postaci elektronicznej nie umieszcza się pieczęci i podpisu wójta / burmistrza / prezydenta miasta / starosty / marszałka województwa.</t>
  </si>
  <si>
    <t>$E$34</t>
  </si>
  <si>
    <t>$H$34</t>
  </si>
  <si>
    <t>$K$34</t>
  </si>
  <si>
    <t>$D$35</t>
  </si>
  <si>
    <t>$F$35</t>
  </si>
  <si>
    <t>$G$35</t>
  </si>
  <si>
    <t>$I$35</t>
  </si>
  <si>
    <t>$J$35</t>
  </si>
  <si>
    <t>$D$36</t>
  </si>
  <si>
    <t>$F$36</t>
  </si>
  <si>
    <t>$G$36</t>
  </si>
  <si>
    <t>$I$36</t>
  </si>
  <si>
    <t>$J$36</t>
  </si>
  <si>
    <t>$D$37</t>
  </si>
  <si>
    <t>$F$37</t>
  </si>
  <si>
    <t>$G$37</t>
  </si>
  <si>
    <t>$I$37</t>
  </si>
  <si>
    <t>$J$37</t>
  </si>
  <si>
    <t>$D$38</t>
  </si>
  <si>
    <t>$F$38</t>
  </si>
  <si>
    <t>$G$38</t>
  </si>
  <si>
    <t>$I$38</t>
  </si>
  <si>
    <t>$J$38</t>
  </si>
  <si>
    <t>$D$77</t>
  </si>
  <si>
    <t>$E$77</t>
  </si>
  <si>
    <t>$F$77</t>
  </si>
  <si>
    <t>$G$77</t>
  </si>
  <si>
    <t>$H$77</t>
  </si>
  <si>
    <t>$I$77</t>
  </si>
  <si>
    <t>$J$77</t>
  </si>
  <si>
    <t>$K$77</t>
  </si>
  <si>
    <t>$D$65</t>
  </si>
  <si>
    <t>$E$65</t>
  </si>
  <si>
    <t>$F$65</t>
  </si>
  <si>
    <t>$G$65</t>
  </si>
  <si>
    <t>$H$65</t>
  </si>
  <si>
    <t>$I$65</t>
  </si>
  <si>
    <t>$J$65</t>
  </si>
  <si>
    <t>$K$65</t>
  </si>
  <si>
    <t>$D$78</t>
  </si>
  <si>
    <t>$E$78</t>
  </si>
  <si>
    <t>$F$78</t>
  </si>
  <si>
    <t>$G$78</t>
  </si>
  <si>
    <t>$H$78</t>
  </si>
  <si>
    <t>$I$78</t>
  </si>
  <si>
    <t>$J$78</t>
  </si>
  <si>
    <t>$K$78</t>
  </si>
  <si>
    <t>$H$79</t>
  </si>
  <si>
    <t>$I$79</t>
  </si>
  <si>
    <t>$K$79</t>
  </si>
  <si>
    <t>$D$80</t>
  </si>
  <si>
    <t>$E$80</t>
  </si>
  <si>
    <t>$F$80</t>
  </si>
  <si>
    <t>$G$80</t>
  </si>
  <si>
    <t>$H$80</t>
  </si>
  <si>
    <t>$I$80</t>
  </si>
  <si>
    <t>$J$80</t>
  </si>
  <si>
    <t>$K$80</t>
  </si>
  <si>
    <t>$D$81</t>
  </si>
  <si>
    <t>$E$81</t>
  </si>
  <si>
    <t>$F$81</t>
  </si>
  <si>
    <t>$G$81</t>
  </si>
  <si>
    <t>$H$81</t>
  </si>
  <si>
    <t>$I$81</t>
  </si>
  <si>
    <t>$J$81</t>
  </si>
  <si>
    <t>$K$81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</si>
</sst>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19" x14ac:knownFonts="1">
    <font>
      <sz val="11"/>
      <color theme="1"/>
      <name val="Times New Roman"/>
      <family val="2"/>
      <charset val="238"/>
    </font>
    <font>
      <b/>
      <sz val="11"/>
      <color theme="1"/>
      <name val="Calibri"/>
      <family val="2"/>
      <charset val="238"/>
      <scheme val="minor"/>
    </font>
    <font>
      <b/>
      <sz val="14"/>
      <color theme="1"/>
      <name val="Calibri"/>
      <family val="2"/>
      <charset val="238"/>
      <scheme val="minor"/>
    </font>
    <font>
      <sz val="8"/>
      <color theme="1"/>
      <name val="Calibri"/>
      <family val="2"/>
      <charset val="238"/>
      <scheme val="minor"/>
    </font>
    <font>
      <sz val="10"/>
      <color rgb="FF000000"/>
      <name val="Times New Roman"/>
      <family val="1"/>
      <charset val="238"/>
    </font>
    <font>
      <sz val="8"/>
      <color rgb="FF000000"/>
      <name val="Times New Roman"/>
      <family val="1"/>
      <charset val="238"/>
    </font>
    <font>
      <b/>
      <sz val="12"/>
      <color theme="1"/>
      <name val="Calibri"/>
      <family val="2"/>
      <charset val="238"/>
      <scheme val="minor"/>
    </font>
    <font>
      <sz val="9"/>
      <color rgb="FF000000"/>
      <name val="Times New Roman"/>
      <family val="1"/>
      <charset val="238"/>
    </font>
    <font>
      <b/>
      <sz val="9"/>
      <color rgb="FF000000"/>
      <name val="Times New Roman"/>
      <family val="1"/>
      <charset val="238"/>
    </font>
    <font>
      <vertAlign val="superscript"/>
      <sz val="8"/>
      <color rgb="FF000000"/>
      <name val="Times New Roman"/>
      <family val="1"/>
      <charset val="238"/>
    </font>
    <font>
      <sz val="9"/>
      <color theme="1"/>
      <name val="Calibri"/>
      <family val="2"/>
      <charset val="238"/>
      <scheme val="minor"/>
    </font>
    <font>
      <sz val="8"/>
      <color theme="1"/>
      <name val="Times New Roman"/>
      <family val="1"/>
      <charset val="238"/>
    </font>
    <font>
      <sz val="11"/>
      <color theme="1"/>
      <name val="Calibri"/>
      <family val="2"/>
      <charset val="238"/>
      <scheme val="minor"/>
    </font>
    <font>
      <sz val="9"/>
      <color theme="1"/>
      <name val="Bahnschrift Light"/>
      <family val="2"/>
      <charset val="238"/>
    </font>
    <font>
      <b/>
      <sz val="11"/>
      <color theme="1"/>
      <name val="Times New Roman"/>
      <family val="1"/>
      <charset val="238"/>
    </font>
    <font>
      <sz val="8"/>
      <color rgb="FF000000"/>
      <name val="Segoe UI"/>
      <family val="2"/>
      <charset val="238"/>
    </font>
    <font>
      <sz val="9"/>
      <color theme="1"/>
      <name val="Times New Roman"/>
      <family val="2"/>
      <charset val="238"/>
    </font>
    <font>
      <vertAlign val="superscript"/>
      <sz val="11"/>
      <color theme="1"/>
      <name val="Times New Roman"/>
      <family val="1"/>
      <charset val="238"/>
    </font>
    <font>
      <vertAlign val="superscript"/>
      <sz val="10"/>
      <color rgb="FF000000"/>
      <name val="Times New Roman"/>
      <family val="1"/>
      <charset val="238"/>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FF"/>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0" tint="-0.34998626667073579"/>
        <bgColor indexed="64"/>
      </patternFill>
    </fill>
  </fills>
  <borders count="17">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s>
  <cellStyleXfs count="1">
    <xf numFmtId="0" fontId="0" fillId="0" borderId="0"/>
  </cellStyleXfs>
  <cellXfs count="111">
    <xf numFmtId="0" fontId="0" fillId="0" borderId="0" xfId="0"/>
    <xf numFmtId="0" fontId="0" fillId="2" borderId="0" xfId="0" applyFill="1"/>
    <xf numFmtId="0" fontId="1" fillId="2" borderId="0" xfId="0" applyFont="1" applyFill="1"/>
    <xf numFmtId="0" fontId="0" fillId="2" borderId="0" xfId="0" applyFill="1" applyAlignment="1">
      <alignment wrapText="1"/>
    </xf>
    <xf numFmtId="0" fontId="1" fillId="0" borderId="0" xfId="0" applyFont="1"/>
    <xf numFmtId="0" fontId="1" fillId="2" borderId="0" xfId="0" applyFont="1" applyFill="1" applyAlignment="1">
      <alignment wrapText="1"/>
    </xf>
    <xf numFmtId="0" fontId="2" fillId="2" borderId="0" xfId="0" applyFont="1" applyFill="1"/>
    <xf numFmtId="0" fontId="3" fillId="2" borderId="0" xfId="0" applyFont="1" applyFill="1"/>
    <xf numFmtId="0" fontId="1" fillId="2" borderId="0" xfId="0" applyFont="1" applyFill="1" applyAlignment="1">
      <alignment horizontal="center"/>
    </xf>
    <xf numFmtId="0" fontId="0" fillId="2" borderId="0" xfId="0" applyFill="1" applyAlignment="1">
      <alignment horizontal="right" vertical="top"/>
    </xf>
    <xf numFmtId="0" fontId="5" fillId="2" borderId="0" xfId="0" applyFont="1" applyFill="1" applyAlignment="1">
      <alignment horizontal="justify" vertical="center"/>
    </xf>
    <xf numFmtId="0" fontId="9" fillId="2" borderId="0" xfId="0" applyFont="1" applyFill="1" applyAlignment="1">
      <alignment horizontal="justify" vertical="center"/>
    </xf>
    <xf numFmtId="0" fontId="10" fillId="2" borderId="0" xfId="0" applyFont="1" applyFill="1"/>
    <xf numFmtId="0" fontId="10" fillId="0" borderId="0" xfId="0" applyFont="1"/>
    <xf numFmtId="0" fontId="11" fillId="2" borderId="0" xfId="0" applyFont="1" applyFill="1" applyAlignment="1">
      <alignment horizontal="right" vertical="top"/>
    </xf>
    <xf numFmtId="0" fontId="0" fillId="2" borderId="0" xfId="0" applyFill="1" applyAlignment="1">
      <alignment horizontal="right"/>
    </xf>
    <xf numFmtId="49" fontId="0" fillId="2" borderId="0" xfId="0" applyNumberFormat="1" applyFill="1"/>
    <xf numFmtId="14" fontId="0" fillId="3" borderId="0" xfId="0" applyNumberFormat="1" applyFill="1" applyAlignment="1">
      <alignment horizontal="center"/>
    </xf>
    <xf numFmtId="0" fontId="0" fillId="2" borderId="0" xfId="0" applyFill="1" applyAlignment="1">
      <alignment horizontal="center"/>
    </xf>
    <xf numFmtId="0" fontId="12" fillId="0" borderId="0" xfId="0" applyFont="1"/>
    <xf numFmtId="0" fontId="10" fillId="0" borderId="0" xfId="0" applyFont="1" applyFill="1" applyBorder="1" applyAlignment="1">
      <alignment horizontal="center" vertical="center"/>
    </xf>
    <xf numFmtId="4" fontId="10" fillId="6" borderId="5" xfId="0" applyNumberFormat="1" applyFont="1" applyFill="1" applyBorder="1" applyAlignment="1">
      <alignment horizontal="center" vertical="center"/>
    </xf>
    <xf numFmtId="4" fontId="10" fillId="7" borderId="5" xfId="0" applyNumberFormat="1" applyFont="1" applyFill="1" applyBorder="1" applyAlignment="1">
      <alignment horizontal="center" vertical="center"/>
    </xf>
    <xf numFmtId="0" fontId="10" fillId="2" borderId="5" xfId="0" applyFont="1" applyFill="1" applyBorder="1" applyAlignment="1">
      <alignment horizontal="center" vertical="center"/>
    </xf>
    <xf numFmtId="0" fontId="12" fillId="0" borderId="0" xfId="0" applyFont="1" applyFill="1"/>
    <xf numFmtId="0" fontId="10" fillId="6" borderId="5" xfId="0" applyFont="1" applyFill="1" applyBorder="1" applyAlignment="1">
      <alignment horizontal="center" vertical="center"/>
    </xf>
    <xf numFmtId="0" fontId="10" fillId="6" borderId="6" xfId="0" applyFont="1" applyFill="1" applyBorder="1" applyAlignment="1">
      <alignment horizontal="center" vertical="center"/>
    </xf>
    <xf numFmtId="0" fontId="10" fillId="7" borderId="5" xfId="0" applyFont="1" applyFill="1" applyBorder="1" applyAlignment="1">
      <alignment horizontal="center" vertical="center"/>
    </xf>
    <xf numFmtId="0" fontId="10" fillId="7" borderId="6" xfId="0" applyFont="1" applyFill="1" applyBorder="1" applyAlignment="1">
      <alignment horizontal="center" vertical="center"/>
    </xf>
    <xf numFmtId="0" fontId="10" fillId="2" borderId="5" xfId="0" applyFont="1" applyFill="1" applyBorder="1" applyAlignment="1">
      <alignment horizontal="center" vertical="center" wrapText="1"/>
    </xf>
    <xf numFmtId="0" fontId="10" fillId="6" borderId="7" xfId="0" applyFont="1" applyFill="1" applyBorder="1" applyAlignment="1">
      <alignment horizontal="center" vertical="center"/>
    </xf>
    <xf numFmtId="0" fontId="10" fillId="7" borderId="7" xfId="0" applyFont="1" applyFill="1" applyBorder="1" applyAlignment="1">
      <alignment horizontal="center" vertical="center"/>
    </xf>
    <xf numFmtId="0" fontId="10" fillId="2" borderId="7" xfId="0" applyFont="1" applyFill="1" applyBorder="1" applyAlignment="1">
      <alignment horizontal="center" vertical="center" wrapText="1"/>
    </xf>
    <xf numFmtId="0" fontId="13" fillId="2" borderId="8" xfId="0" applyFont="1" applyFill="1" applyBorder="1" applyAlignment="1">
      <alignment horizontal="center" vertical="center"/>
    </xf>
    <xf numFmtId="0" fontId="13" fillId="6" borderId="9" xfId="0" applyFont="1" applyFill="1" applyBorder="1" applyAlignment="1">
      <alignment horizontal="center" vertical="center"/>
    </xf>
    <xf numFmtId="0" fontId="13" fillId="7" borderId="9" xfId="0" applyFont="1" applyFill="1" applyBorder="1" applyAlignment="1">
      <alignment horizontal="center" vertical="center"/>
    </xf>
    <xf numFmtId="0" fontId="13" fillId="2" borderId="10" xfId="0" applyFont="1" applyFill="1" applyBorder="1" applyAlignment="1">
      <alignment horizontal="center" vertical="center"/>
    </xf>
    <xf numFmtId="0" fontId="13" fillId="2" borderId="11" xfId="0" applyFont="1" applyFill="1" applyBorder="1" applyAlignment="1">
      <alignment horizontal="center" vertical="center"/>
    </xf>
    <xf numFmtId="0" fontId="13" fillId="6" borderId="5" xfId="0" applyFont="1" applyFill="1" applyBorder="1" applyAlignment="1">
      <alignment horizontal="center" vertical="center"/>
    </xf>
    <xf numFmtId="0" fontId="13" fillId="7" borderId="5" xfId="0" applyFont="1" applyFill="1" applyBorder="1" applyAlignment="1">
      <alignment horizontal="center" vertical="center"/>
    </xf>
    <xf numFmtId="0" fontId="13" fillId="2" borderId="12" xfId="0" applyFont="1" applyFill="1" applyBorder="1" applyAlignment="1">
      <alignment horizontal="center" vertical="center"/>
    </xf>
    <xf numFmtId="0" fontId="13" fillId="2" borderId="13" xfId="0" applyFont="1" applyFill="1" applyBorder="1" applyAlignment="1">
      <alignment horizontal="center" vertical="center"/>
    </xf>
    <xf numFmtId="0" fontId="13" fillId="6" borderId="14" xfId="0" applyFont="1" applyFill="1" applyBorder="1" applyAlignment="1">
      <alignment horizontal="center" vertical="center"/>
    </xf>
    <xf numFmtId="0" fontId="13" fillId="7" borderId="14" xfId="0" applyFont="1" applyFill="1" applyBorder="1" applyAlignment="1">
      <alignment horizontal="center" vertical="center"/>
    </xf>
    <xf numFmtId="0" fontId="13" fillId="2" borderId="15" xfId="0" applyFont="1" applyFill="1" applyBorder="1" applyAlignment="1">
      <alignment horizontal="center" vertical="center"/>
    </xf>
    <xf numFmtId="0" fontId="10" fillId="2" borderId="8" xfId="0" applyFont="1" applyFill="1" applyBorder="1" applyAlignment="1">
      <alignment horizontal="center" vertical="center"/>
    </xf>
    <xf numFmtId="4" fontId="10" fillId="6" borderId="9" xfId="0" applyNumberFormat="1" applyFont="1" applyFill="1" applyBorder="1" applyAlignment="1">
      <alignment horizontal="center" vertical="center"/>
    </xf>
    <xf numFmtId="4" fontId="10" fillId="7" borderId="9" xfId="0" applyNumberFormat="1" applyFont="1" applyFill="1" applyBorder="1" applyAlignment="1">
      <alignment horizontal="center" vertical="center"/>
    </xf>
    <xf numFmtId="4" fontId="10" fillId="0" borderId="10" xfId="0" applyNumberFormat="1" applyFont="1" applyBorder="1" applyAlignment="1">
      <alignment horizontal="center" vertical="center"/>
    </xf>
    <xf numFmtId="0" fontId="10" fillId="2" borderId="11" xfId="0" applyFont="1" applyFill="1" applyBorder="1" applyAlignment="1">
      <alignment horizontal="center" vertical="center"/>
    </xf>
    <xf numFmtId="4" fontId="10" fillId="0" borderId="12" xfId="0" applyNumberFormat="1" applyFont="1" applyBorder="1" applyAlignment="1">
      <alignment horizontal="center" vertical="center"/>
    </xf>
    <xf numFmtId="0" fontId="10" fillId="2" borderId="13" xfId="0" applyFont="1" applyFill="1" applyBorder="1" applyAlignment="1">
      <alignment horizontal="center" vertical="center"/>
    </xf>
    <xf numFmtId="4" fontId="10" fillId="6" borderId="14" xfId="0" applyNumberFormat="1" applyFont="1" applyFill="1" applyBorder="1" applyAlignment="1">
      <alignment horizontal="center" vertical="center"/>
    </xf>
    <xf numFmtId="4" fontId="10" fillId="7" borderId="14" xfId="0" applyNumberFormat="1" applyFont="1" applyFill="1" applyBorder="1" applyAlignment="1">
      <alignment horizontal="center" vertical="center"/>
    </xf>
    <xf numFmtId="4" fontId="10" fillId="0" borderId="15" xfId="0" applyNumberFormat="1" applyFont="1" applyBorder="1" applyAlignment="1">
      <alignment horizontal="center" vertical="center"/>
    </xf>
    <xf numFmtId="4" fontId="10" fillId="7" borderId="6" xfId="0" applyNumberFormat="1" applyFont="1" applyFill="1" applyBorder="1" applyAlignment="1">
      <alignment horizontal="center" vertical="center"/>
    </xf>
    <xf numFmtId="4" fontId="10" fillId="6" borderId="6" xfId="0" applyNumberFormat="1" applyFont="1" applyFill="1" applyBorder="1" applyAlignment="1">
      <alignment horizontal="center" vertical="center"/>
    </xf>
    <xf numFmtId="0" fontId="7" fillId="0" borderId="5" xfId="0" applyFont="1" applyBorder="1" applyAlignment="1">
      <alignment horizontal="center" vertical="center" wrapText="1"/>
    </xf>
    <xf numFmtId="0" fontId="7" fillId="0" borderId="5" xfId="0" applyFont="1" applyBorder="1" applyAlignment="1">
      <alignment horizontal="justify" vertical="center"/>
    </xf>
    <xf numFmtId="0" fontId="7" fillId="0" borderId="5" xfId="0" applyFont="1" applyBorder="1" applyAlignment="1">
      <alignment horizontal="justify" vertical="center" wrapText="1"/>
    </xf>
    <xf numFmtId="44" fontId="8" fillId="0" borderId="5" xfId="0" applyNumberFormat="1" applyFont="1" applyBorder="1" applyAlignment="1">
      <alignment horizontal="center" vertical="center" wrapText="1"/>
    </xf>
    <xf numFmtId="44" fontId="8" fillId="4" borderId="5" xfId="0" applyNumberFormat="1" applyFont="1" applyFill="1" applyBorder="1" applyAlignment="1">
      <alignment horizontal="center" vertical="center" wrapText="1"/>
    </xf>
    <xf numFmtId="44" fontId="8" fillId="2" borderId="5" xfId="0" applyNumberFormat="1" applyFont="1" applyFill="1" applyBorder="1" applyAlignment="1">
      <alignment horizontal="center" vertical="center" wrapText="1"/>
    </xf>
    <xf numFmtId="44" fontId="14" fillId="2" borderId="5" xfId="0" applyNumberFormat="1" applyFont="1" applyFill="1" applyBorder="1"/>
    <xf numFmtId="44" fontId="14" fillId="3" borderId="5" xfId="0" applyNumberFormat="1" applyFont="1" applyFill="1" applyBorder="1"/>
    <xf numFmtId="44" fontId="14" fillId="0" borderId="5" xfId="0" applyNumberFormat="1" applyFont="1" applyBorder="1"/>
    <xf numFmtId="0" fontId="0" fillId="2" borderId="0" xfId="0" applyFill="1" applyBorder="1"/>
    <xf numFmtId="0" fontId="4" fillId="2" borderId="0" xfId="0" applyFont="1" applyFill="1" applyBorder="1" applyAlignment="1">
      <alignment vertical="center" wrapText="1"/>
    </xf>
    <xf numFmtId="44" fontId="14" fillId="0" borderId="0" xfId="0" applyNumberFormat="1" applyFont="1" applyBorder="1"/>
    <xf numFmtId="0" fontId="8" fillId="2" borderId="0" xfId="0" applyFont="1" applyFill="1" applyAlignment="1">
      <alignment horizontal="right" wrapText="1"/>
    </xf>
    <xf numFmtId="0" fontId="8" fillId="2" borderId="0" xfId="0" applyFont="1" applyFill="1" applyBorder="1" applyAlignment="1">
      <alignment horizontal="right" wrapText="1"/>
    </xf>
    <xf numFmtId="0" fontId="16" fillId="2" borderId="0" xfId="0" applyFont="1" applyFill="1" applyAlignment="1">
      <alignment horizontal="right" vertical="top"/>
    </xf>
    <xf numFmtId="44" fontId="8" fillId="2" borderId="5" xfId="0" applyNumberFormat="1" applyFont="1" applyFill="1" applyBorder="1" applyAlignment="1" applyProtection="1">
      <alignment horizontal="center" vertical="center" wrapText="1"/>
    </xf>
    <xf numFmtId="3" fontId="8" fillId="2" borderId="5" xfId="0" applyNumberFormat="1" applyFont="1" applyFill="1" applyBorder="1" applyAlignment="1">
      <alignment horizontal="center" vertical="center" wrapText="1"/>
    </xf>
    <xf numFmtId="0" fontId="0" fillId="0" borderId="0" xfId="0" applyFill="1"/>
    <xf numFmtId="0" fontId="2" fillId="0" borderId="0" xfId="0" applyFont="1" applyFill="1"/>
    <xf numFmtId="3" fontId="8" fillId="8" borderId="16" xfId="0" applyNumberFormat="1" applyFont="1" applyFill="1" applyBorder="1" applyAlignment="1">
      <alignment horizontal="center" vertical="center" wrapText="1"/>
    </xf>
    <xf numFmtId="44" fontId="8" fillId="8" borderId="16" xfId="0" applyNumberFormat="1" applyFont="1" applyFill="1" applyBorder="1" applyAlignment="1">
      <alignment horizontal="center" vertical="center" wrapText="1"/>
    </xf>
    <xf numFmtId="44" fontId="8" fillId="8" borderId="16" xfId="0" applyNumberFormat="1" applyFont="1" applyFill="1" applyBorder="1" applyAlignment="1" applyProtection="1">
      <alignment horizontal="center" vertical="center" wrapText="1"/>
    </xf>
    <xf numFmtId="3" fontId="8" fillId="9" borderId="16" xfId="0" applyNumberFormat="1" applyFont="1" applyFill="1" applyBorder="1" applyAlignment="1">
      <alignment horizontal="center" vertical="center" wrapText="1"/>
    </xf>
    <xf numFmtId="44" fontId="8" fillId="9" borderId="16" xfId="0" applyNumberFormat="1" applyFont="1" applyFill="1" applyBorder="1" applyAlignment="1">
      <alignment horizontal="center" vertical="center" wrapText="1"/>
    </xf>
    <xf numFmtId="44" fontId="8" fillId="9" borderId="16" xfId="0" applyNumberFormat="1" applyFont="1" applyFill="1" applyBorder="1" applyAlignment="1" applyProtection="1">
      <alignment horizontal="center" vertical="center" wrapText="1"/>
    </xf>
    <xf numFmtId="0" fontId="8" fillId="8" borderId="16" xfId="0" applyFont="1" applyFill="1" applyBorder="1" applyAlignment="1">
      <alignment horizontal="center" vertical="center" wrapText="1"/>
    </xf>
    <xf numFmtId="0" fontId="10" fillId="2" borderId="1" xfId="0" applyFont="1" applyFill="1" applyBorder="1" applyAlignment="1">
      <alignment horizontal="left" vertical="top" wrapText="1"/>
    </xf>
    <xf numFmtId="0" fontId="10" fillId="2" borderId="2" xfId="0" applyFont="1" applyFill="1" applyBorder="1" applyAlignment="1">
      <alignment horizontal="left" vertical="top" wrapText="1"/>
    </xf>
    <xf numFmtId="0" fontId="10" fillId="2" borderId="3" xfId="0" applyFont="1" applyFill="1" applyBorder="1" applyAlignment="1">
      <alignment horizontal="left" vertical="top" wrapText="1"/>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0" fillId="2" borderId="5" xfId="0" applyFill="1" applyBorder="1" applyAlignment="1">
      <alignment horizontal="left" vertical="center" wrapText="1"/>
    </xf>
    <xf numFmtId="0" fontId="7" fillId="0" borderId="5" xfId="0" applyFont="1" applyBorder="1" applyAlignment="1">
      <alignment horizontal="center" vertical="center" wrapText="1"/>
    </xf>
    <xf numFmtId="0" fontId="1" fillId="5" borderId="0" xfId="0" applyFont="1" applyFill="1" applyAlignment="1">
      <alignment horizontal="right" wrapText="1"/>
    </xf>
    <xf numFmtId="0" fontId="1" fillId="5" borderId="0" xfId="0" applyFont="1" applyFill="1" applyBorder="1" applyAlignment="1">
      <alignment horizontal="right" wrapText="1"/>
    </xf>
    <xf numFmtId="0" fontId="6" fillId="0" borderId="0" xfId="0" applyFont="1" applyAlignment="1">
      <alignment horizontal="left" wrapText="1"/>
    </xf>
    <xf numFmtId="0" fontId="0" fillId="0" borderId="5" xfId="0" applyBorder="1" applyAlignment="1">
      <alignment horizontal="center" vertical="center"/>
    </xf>
    <xf numFmtId="0" fontId="0" fillId="3" borderId="5" xfId="0" applyFill="1" applyBorder="1" applyAlignment="1">
      <alignment horizontal="center" vertical="center" wrapTex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8" fillId="5" borderId="0" xfId="0" applyFont="1" applyFill="1" applyAlignment="1">
      <alignment horizontal="right" wrapText="1"/>
    </xf>
    <xf numFmtId="0" fontId="8" fillId="5" borderId="0" xfId="0" applyFont="1" applyFill="1" applyBorder="1" applyAlignment="1">
      <alignment horizontal="right" wrapText="1"/>
    </xf>
    <xf numFmtId="0" fontId="1" fillId="2" borderId="0" xfId="0" applyFont="1" applyFill="1" applyBorder="1" applyAlignment="1">
      <alignment horizontal="center"/>
    </xf>
    <xf numFmtId="0" fontId="0" fillId="2" borderId="0" xfId="0" applyFill="1" applyAlignment="1">
      <alignment horizontal="center"/>
    </xf>
    <xf numFmtId="0" fontId="0" fillId="3" borderId="5" xfId="0" applyFill="1" applyBorder="1" applyAlignment="1">
      <alignment horizontal="center"/>
    </xf>
    <xf numFmtId="49" fontId="0" fillId="2" borderId="0" xfId="0" applyNumberFormat="1" applyFill="1" applyAlignment="1">
      <alignment horizontal="left" wrapText="1"/>
    </xf>
    <xf numFmtId="49" fontId="0" fillId="3" borderId="5" xfId="0" applyNumberFormat="1" applyFill="1" applyBorder="1" applyAlignment="1">
      <alignment horizontal="left"/>
    </xf>
    <xf numFmtId="0" fontId="6" fillId="2" borderId="0" xfId="0" applyFont="1" applyFill="1" applyAlignment="1">
      <alignment horizontal="left" wrapText="1"/>
    </xf>
    <xf numFmtId="0" fontId="6" fillId="2" borderId="0" xfId="0" applyFont="1" applyFill="1" applyAlignment="1">
      <alignment horizontal="left"/>
    </xf>
    <xf numFmtId="0" fontId="0" fillId="2" borderId="0" xfId="0" applyFill="1" applyAlignment="1">
      <alignment horizontal="left" vertical="top" wrapText="1"/>
    </xf>
    <xf numFmtId="0" fontId="0" fillId="2" borderId="0" xfId="0" applyFill="1" applyAlignment="1">
      <alignment horizontal="center" vertical="center" wrapText="1"/>
    </xf>
    <xf numFmtId="0" fontId="1" fillId="0" borderId="4" xfId="0" applyFont="1" applyBorder="1" applyAlignment="1">
      <alignment horizontal="right" vertical="center" textRotation="255"/>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checked="Checked" firstButton="1" fmlaLink="Arkusz2!$I$2"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134410</xdr:colOff>
          <xdr:row>14</xdr:row>
          <xdr:rowOff>49741</xdr:rowOff>
        </xdr:from>
        <xdr:to>
          <xdr:col>4</xdr:col>
          <xdr:colOff>878417</xdr:colOff>
          <xdr:row>22</xdr:row>
          <xdr:rowOff>173566</xdr:rowOff>
        </xdr:to>
        <xdr:grpSp>
          <xdr:nvGrpSpPr>
            <xdr:cNvPr id="2" name="Grupa 1">
              <a:extLst>
                <a:ext uri="{FF2B5EF4-FFF2-40B4-BE49-F238E27FC236}">
                  <a16:creationId xmlns:a16="http://schemas.microsoft.com/office/drawing/2014/main" id="{00000000-0008-0000-0000-000002000000}"/>
                </a:ext>
              </a:extLst>
            </xdr:cNvPr>
            <xdr:cNvGrpSpPr/>
          </xdr:nvGrpSpPr>
          <xdr:grpSpPr>
            <a:xfrm>
              <a:off x="744010" y="3021541"/>
              <a:ext cx="6668557" cy="2952750"/>
              <a:chOff x="7574490" y="3013075"/>
              <a:chExt cx="6670675" cy="2991912"/>
            </a:xfrm>
          </xdr:grpSpPr>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7593541" y="3013075"/>
                <a:ext cx="4714875" cy="24659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z niepełnosprawnością intelektualną w stopniu lekkim</a:t>
                </a:r>
              </a:p>
            </xdr:txBody>
          </xdr:sp>
          <xdr:sp macro="" textlink="">
            <xdr:nvSpPr>
              <xdr:cNvPr id="1028" name="Option Button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7593541" y="3330575"/>
                <a:ext cx="4196292" cy="2889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z niepełnosprawnością intelektualną w stopniu umiarkowanym lub znacznym</a:t>
                </a:r>
              </a:p>
            </xdr:txBody>
          </xdr:sp>
          <xdr:sp macro="" textlink="">
            <xdr:nvSpPr>
              <xdr:cNvPr id="1029" name="Option Button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7596717" y="3686174"/>
                <a:ext cx="2224617" cy="27199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niesłyszących</a:t>
                </a:r>
              </a:p>
            </xdr:txBody>
          </xdr:sp>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7596717" y="4014258"/>
                <a:ext cx="3282950" cy="3143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słabosłyszących</a:t>
                </a:r>
              </a:p>
            </xdr:txBody>
          </xdr:sp>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7596716" y="4321174"/>
                <a:ext cx="6648449" cy="3143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z autyzmem, w tym z zespołem Aspergera</a:t>
                </a:r>
              </a:p>
            </xdr:txBody>
          </xdr:sp>
          <xdr:sp macro="" textlink="">
            <xdr:nvSpPr>
              <xdr:cNvPr id="1033" name="Option Butto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7586133" y="4617507"/>
                <a:ext cx="5854701" cy="4095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słabowidzących, o których mowa w art. 55 ust. 6 pkt 1 ustawy z dnia 27 października 2017 r. o finansowaniu zadań oświatowych (Dz. U. z 2023 r. poz. 1400 i 2005), zwanej dalej „ustawą”</a:t>
                </a:r>
              </a:p>
            </xdr:txBody>
          </xdr:sp>
          <xdr:sp macro="" textlink="">
            <xdr:nvSpPr>
              <xdr:cNvPr id="1034" name="Option Butto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7586133" y="5019674"/>
                <a:ext cx="4754033" cy="31538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słabowidzących, o których mowa w art. 55 ust. 6 pkt 2 ustawy</a:t>
                </a:r>
              </a:p>
            </xdr:txBody>
          </xdr:sp>
          <xdr:sp macro="" textlink="">
            <xdr:nvSpPr>
              <xdr:cNvPr id="1035" name="Option Button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7586135" y="5337175"/>
                <a:ext cx="4745566" cy="3291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niewidomych, o których mowa w art. 55 ust. 6 pkt 1 ustawy</a:t>
                </a:r>
              </a:p>
            </xdr:txBody>
          </xdr:sp>
          <xdr:sp macro="" textlink="">
            <xdr:nvSpPr>
              <xdr:cNvPr id="1036" name="Option Button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7574490" y="5666318"/>
                <a:ext cx="4736041" cy="33866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niewidomych, o których mowa w art. 55 ust. 6 pkt 3 ustawy</a:t>
                </a:r>
              </a:p>
            </xdr:txBody>
          </xdr:sp>
        </xdr:grp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pageSetUpPr fitToPage="1"/>
  </sheetPr>
  <dimension ref="A1:Y231"/>
  <sheetViews>
    <sheetView tabSelected="1" zoomScaleNormal="100" workbookViewId="0">
      <selection activeCell="F2" sqref="F2:L2"/>
    </sheetView>
  </sheetViews>
  <sheetFormatPr defaultRowHeight="15" x14ac:dyDescent="0.25"/>
  <cols>
    <col min="1" max="1" width="9.140625" style="1"/>
    <col min="2" max="2" width="7" customWidth="1"/>
    <col min="3" max="3" width="62.7109375" customWidth="1"/>
    <col min="4" max="4" width="19.140625" customWidth="1"/>
    <col min="5" max="12" width="16.42578125" customWidth="1"/>
    <col min="13" max="15" width="9.140625" style="1"/>
    <col min="16" max="25" width="9.140625" style="74"/>
  </cols>
  <sheetData>
    <row r="1" spans="1:21" x14ac:dyDescent="0.25">
      <c r="B1" s="1"/>
      <c r="C1" s="1"/>
      <c r="D1" s="1"/>
      <c r="E1" s="1"/>
      <c r="F1" s="1"/>
      <c r="G1" s="1"/>
      <c r="H1" s="1"/>
      <c r="I1" s="1"/>
      <c r="J1" s="1"/>
      <c r="K1" s="1"/>
      <c r="L1" s="2" t="s">
        <v>51</v>
      </c>
    </row>
    <row r="2" spans="1:21" x14ac:dyDescent="0.25">
      <c r="B2" s="104"/>
      <c r="C2" s="104"/>
      <c r="D2" s="104"/>
      <c r="E2" s="3"/>
      <c r="F2" s="105"/>
      <c r="G2" s="105"/>
      <c r="H2" s="105"/>
      <c r="I2" s="105"/>
      <c r="J2" s="105"/>
      <c r="K2" s="105"/>
      <c r="L2" s="105"/>
    </row>
    <row r="3" spans="1:21" x14ac:dyDescent="0.25">
      <c r="B3" s="2"/>
      <c r="C3" s="1"/>
      <c r="D3" s="1"/>
      <c r="E3" s="1"/>
      <c r="F3" s="4" t="s">
        <v>0</v>
      </c>
      <c r="I3" s="1"/>
      <c r="K3" s="1"/>
      <c r="L3" s="1"/>
    </row>
    <row r="4" spans="1:21" x14ac:dyDescent="0.25">
      <c r="B4" s="104"/>
      <c r="C4" s="104"/>
      <c r="D4" s="104"/>
      <c r="E4" s="3"/>
      <c r="F4" s="105"/>
      <c r="G4" s="105"/>
      <c r="H4" s="105"/>
      <c r="I4" s="105"/>
      <c r="J4" s="105"/>
      <c r="K4" s="1"/>
      <c r="L4" s="1"/>
    </row>
    <row r="5" spans="1:21" x14ac:dyDescent="0.25">
      <c r="B5" s="5"/>
      <c r="C5" s="1"/>
      <c r="D5" s="1"/>
      <c r="E5" s="1"/>
      <c r="F5" s="4" t="s">
        <v>1</v>
      </c>
      <c r="G5" s="1"/>
      <c r="H5" s="1"/>
      <c r="I5" s="1"/>
      <c r="K5" s="1"/>
      <c r="L5" s="1"/>
    </row>
    <row r="6" spans="1:21" x14ac:dyDescent="0.25">
      <c r="B6" s="104"/>
      <c r="C6" s="104"/>
      <c r="D6" s="104"/>
      <c r="E6" s="1"/>
      <c r="F6" s="1"/>
      <c r="G6" s="1"/>
      <c r="H6" s="1"/>
      <c r="I6" s="1"/>
      <c r="J6" s="1"/>
      <c r="K6" s="1"/>
      <c r="L6" s="1"/>
    </row>
    <row r="7" spans="1:21" x14ac:dyDescent="0.25">
      <c r="B7" s="2"/>
      <c r="C7" s="1"/>
      <c r="D7" s="1"/>
      <c r="E7" s="1"/>
      <c r="F7" s="1"/>
      <c r="G7" s="1"/>
      <c r="H7" s="1"/>
      <c r="I7" s="1"/>
      <c r="J7" s="1"/>
      <c r="K7" s="1"/>
      <c r="L7" s="1"/>
    </row>
    <row r="8" spans="1:21" x14ac:dyDescent="0.25">
      <c r="B8" s="1"/>
      <c r="C8" s="1"/>
      <c r="D8" s="1"/>
      <c r="E8" s="1"/>
      <c r="F8" s="1"/>
      <c r="G8" s="1"/>
      <c r="H8" s="1"/>
      <c r="I8" s="1"/>
      <c r="J8" s="1"/>
      <c r="K8" s="1"/>
      <c r="L8" s="1"/>
    </row>
    <row r="9" spans="1:21" ht="39" customHeight="1" x14ac:dyDescent="0.3">
      <c r="B9" s="96" t="s">
        <v>52</v>
      </c>
      <c r="C9" s="97"/>
      <c r="D9" s="97"/>
      <c r="E9" s="97"/>
      <c r="F9" s="97"/>
      <c r="G9" s="97"/>
      <c r="H9" s="97"/>
      <c r="I9" s="97"/>
      <c r="J9" s="97"/>
      <c r="K9" s="97"/>
      <c r="L9" s="98"/>
      <c r="M9" s="6"/>
      <c r="N9" s="6"/>
      <c r="O9" s="6"/>
      <c r="P9" s="75"/>
      <c r="Q9" s="75"/>
      <c r="R9" s="75"/>
      <c r="S9" s="75"/>
      <c r="T9" s="75"/>
      <c r="U9" s="75"/>
    </row>
    <row r="10" spans="1:21" x14ac:dyDescent="0.25">
      <c r="B10" s="1"/>
      <c r="C10" s="1"/>
      <c r="D10" s="1"/>
      <c r="E10" s="1"/>
      <c r="F10" s="1"/>
      <c r="G10" s="1"/>
      <c r="H10" s="1"/>
      <c r="I10" s="1"/>
      <c r="J10" s="1"/>
      <c r="K10" s="1"/>
      <c r="L10" s="1"/>
    </row>
    <row r="11" spans="1:21" x14ac:dyDescent="0.25">
      <c r="B11" s="1"/>
      <c r="C11" s="1"/>
      <c r="D11" s="1"/>
      <c r="E11" s="1"/>
      <c r="F11" s="1"/>
      <c r="G11" s="1"/>
      <c r="H11" s="1"/>
      <c r="I11" s="1"/>
      <c r="J11" s="1"/>
      <c r="K11" s="1"/>
      <c r="L11" s="1"/>
    </row>
    <row r="12" spans="1:21" x14ac:dyDescent="0.25">
      <c r="B12" s="103"/>
      <c r="C12" s="103"/>
      <c r="D12" s="103"/>
      <c r="E12" s="103"/>
      <c r="F12" s="103"/>
      <c r="G12" s="4" t="s">
        <v>2</v>
      </c>
      <c r="J12" s="1"/>
      <c r="K12" s="1"/>
    </row>
    <row r="13" spans="1:21" x14ac:dyDescent="0.25">
      <c r="B13" s="1"/>
      <c r="C13" s="7"/>
      <c r="E13" s="1"/>
      <c r="F13" s="1"/>
      <c r="G13" s="1"/>
      <c r="H13" s="1"/>
      <c r="I13" s="1"/>
      <c r="J13" s="1"/>
      <c r="K13" s="1"/>
      <c r="L13" s="1"/>
    </row>
    <row r="14" spans="1:21" x14ac:dyDescent="0.25">
      <c r="B14" s="1"/>
      <c r="C14" s="7"/>
      <c r="D14" s="1"/>
      <c r="E14" s="1"/>
      <c r="F14" s="1"/>
      <c r="G14" s="1"/>
      <c r="H14" s="1"/>
      <c r="I14" s="1"/>
      <c r="J14" s="1"/>
      <c r="K14" s="1"/>
      <c r="L14" s="1"/>
    </row>
    <row r="15" spans="1:21" ht="26.25" customHeight="1" x14ac:dyDescent="0.25">
      <c r="A15" s="102"/>
      <c r="B15" s="102"/>
      <c r="C15" s="102"/>
      <c r="D15" s="102"/>
      <c r="E15" s="102"/>
      <c r="F15" s="102"/>
      <c r="G15" s="66"/>
      <c r="H15" s="66"/>
      <c r="I15" s="66"/>
      <c r="J15" s="66"/>
      <c r="K15" s="66"/>
      <c r="L15" s="66"/>
      <c r="M15" s="66"/>
      <c r="N15" s="66"/>
      <c r="O15" s="66"/>
    </row>
    <row r="16" spans="1:21" ht="26.25" customHeight="1" x14ac:dyDescent="0.25">
      <c r="A16" s="102"/>
      <c r="B16" s="102"/>
      <c r="C16" s="102"/>
      <c r="D16" s="102"/>
      <c r="E16" s="102"/>
      <c r="F16" s="102"/>
      <c r="G16" s="66"/>
      <c r="H16" s="66"/>
      <c r="I16" s="66"/>
      <c r="J16" s="66"/>
      <c r="K16" s="66"/>
      <c r="L16" s="66"/>
      <c r="M16" s="66"/>
      <c r="N16" s="66"/>
      <c r="O16" s="66"/>
    </row>
    <row r="17" spans="1:15" ht="26.25" customHeight="1" x14ac:dyDescent="0.25">
      <c r="A17" s="102"/>
      <c r="B17" s="102"/>
      <c r="C17" s="102"/>
      <c r="D17" s="102"/>
      <c r="E17" s="102"/>
      <c r="F17" s="102"/>
      <c r="G17" s="66"/>
      <c r="H17" s="66"/>
      <c r="I17" s="66"/>
      <c r="J17" s="66"/>
      <c r="K17" s="66"/>
      <c r="L17" s="66"/>
      <c r="M17" s="66"/>
      <c r="N17" s="66"/>
      <c r="O17" s="66"/>
    </row>
    <row r="18" spans="1:15" ht="26.25" customHeight="1" x14ac:dyDescent="0.25">
      <c r="A18" s="102"/>
      <c r="B18" s="102"/>
      <c r="C18" s="102"/>
      <c r="D18" s="102"/>
      <c r="E18" s="102"/>
      <c r="F18" s="102"/>
      <c r="G18" s="66"/>
      <c r="H18" s="66"/>
      <c r="I18" s="66"/>
      <c r="J18" s="66"/>
      <c r="K18" s="66"/>
      <c r="L18" s="66"/>
      <c r="M18" s="66"/>
      <c r="N18" s="66"/>
      <c r="O18" s="66"/>
    </row>
    <row r="19" spans="1:15" ht="26.25" customHeight="1" x14ac:dyDescent="0.25">
      <c r="A19" s="102"/>
      <c r="B19" s="102"/>
      <c r="C19" s="102"/>
      <c r="D19" s="102"/>
      <c r="E19" s="102"/>
      <c r="F19" s="102"/>
      <c r="G19" s="66"/>
      <c r="H19" s="66"/>
      <c r="I19" s="66"/>
      <c r="J19" s="66"/>
      <c r="K19" s="66"/>
      <c r="L19" s="66"/>
      <c r="M19" s="66"/>
      <c r="N19" s="66"/>
      <c r="O19" s="66"/>
    </row>
    <row r="20" spans="1:15" ht="39" customHeight="1" x14ac:dyDescent="0.25">
      <c r="A20" s="102"/>
      <c r="B20" s="102"/>
      <c r="C20" s="102"/>
      <c r="D20" s="102"/>
      <c r="E20" s="102"/>
      <c r="F20" s="102"/>
      <c r="G20" s="67"/>
      <c r="H20" s="67"/>
      <c r="I20" s="66"/>
      <c r="J20" s="66"/>
      <c r="K20" s="66"/>
      <c r="L20" s="66"/>
      <c r="M20" s="66"/>
      <c r="N20" s="66"/>
      <c r="O20" s="66"/>
    </row>
    <row r="21" spans="1:15" ht="26.25" customHeight="1" x14ac:dyDescent="0.25">
      <c r="A21" s="102"/>
      <c r="B21" s="102"/>
      <c r="C21" s="102"/>
      <c r="D21" s="102"/>
      <c r="E21" s="102"/>
      <c r="F21" s="102"/>
      <c r="G21" s="66"/>
      <c r="H21" s="66"/>
      <c r="I21" s="66"/>
      <c r="J21" s="66"/>
      <c r="K21" s="66"/>
      <c r="L21" s="66"/>
      <c r="M21" s="66"/>
      <c r="N21" s="66"/>
      <c r="O21" s="66"/>
    </row>
    <row r="22" spans="1:15" ht="26.25" customHeight="1" x14ac:dyDescent="0.25">
      <c r="A22" s="102"/>
      <c r="B22" s="102"/>
      <c r="C22" s="102"/>
      <c r="D22" s="102"/>
      <c r="E22" s="102"/>
      <c r="F22" s="102"/>
      <c r="G22" s="66"/>
      <c r="H22" s="66"/>
      <c r="I22" s="66"/>
      <c r="J22" s="66"/>
      <c r="K22" s="66"/>
      <c r="L22" s="66"/>
      <c r="M22" s="66"/>
      <c r="N22" s="66"/>
      <c r="O22" s="66"/>
    </row>
    <row r="23" spans="1:15" ht="26.25" customHeight="1" x14ac:dyDescent="0.25">
      <c r="A23" s="102"/>
      <c r="B23" s="102"/>
      <c r="C23" s="102"/>
      <c r="D23" s="102"/>
      <c r="E23" s="102"/>
      <c r="F23" s="102"/>
      <c r="G23" s="66"/>
      <c r="H23" s="66"/>
      <c r="I23" s="66"/>
      <c r="J23" s="66"/>
      <c r="K23" s="66"/>
      <c r="L23" s="66"/>
      <c r="M23" s="66"/>
      <c r="N23" s="66"/>
      <c r="O23" s="66"/>
    </row>
    <row r="24" spans="1:15" ht="9" customHeight="1" x14ac:dyDescent="0.25">
      <c r="B24" s="101"/>
      <c r="C24" s="101"/>
      <c r="D24" s="66"/>
      <c r="E24" s="66"/>
      <c r="F24" s="66"/>
      <c r="G24" s="66"/>
      <c r="H24" s="66"/>
      <c r="I24" s="66"/>
      <c r="J24" s="66"/>
      <c r="K24" s="66"/>
      <c r="L24" s="66"/>
      <c r="M24" s="66"/>
      <c r="N24" s="66"/>
      <c r="O24" s="66"/>
    </row>
    <row r="25" spans="1:15" ht="6.75" customHeight="1" x14ac:dyDescent="0.25">
      <c r="B25" s="8"/>
      <c r="C25" s="8"/>
      <c r="D25" s="1"/>
      <c r="E25" s="1"/>
      <c r="F25" s="1"/>
      <c r="G25" s="1"/>
      <c r="H25" s="1"/>
      <c r="I25" s="1"/>
      <c r="J25" s="1"/>
      <c r="K25" s="1"/>
      <c r="L25" s="1"/>
    </row>
    <row r="26" spans="1:15" ht="11.25" customHeight="1" x14ac:dyDescent="0.25">
      <c r="B26" s="9" t="s">
        <v>3</v>
      </c>
      <c r="C26" s="10" t="s">
        <v>4</v>
      </c>
      <c r="D26" s="1"/>
      <c r="E26" s="1"/>
      <c r="F26" s="1"/>
      <c r="G26" s="1"/>
      <c r="H26" s="1"/>
      <c r="I26" s="1"/>
      <c r="J26" s="1"/>
      <c r="K26" s="1"/>
      <c r="L26" s="1"/>
    </row>
    <row r="27" spans="1:15" ht="9" customHeight="1" x14ac:dyDescent="0.25">
      <c r="B27" s="9"/>
      <c r="C27" s="10"/>
      <c r="D27" s="1"/>
      <c r="E27" s="1"/>
      <c r="F27" s="1"/>
      <c r="G27" s="1"/>
      <c r="H27" s="1"/>
      <c r="I27" s="1"/>
      <c r="J27" s="1"/>
      <c r="K27" s="1"/>
      <c r="L27" s="1"/>
    </row>
    <row r="28" spans="1:15" ht="9.75" customHeight="1" x14ac:dyDescent="0.25">
      <c r="B28" s="9"/>
      <c r="C28" s="10"/>
      <c r="D28" s="1"/>
      <c r="E28" s="1"/>
      <c r="F28" s="1"/>
      <c r="G28" s="1"/>
      <c r="H28" s="1"/>
      <c r="I28" s="1"/>
      <c r="J28" s="1"/>
      <c r="K28" s="1"/>
      <c r="L28" s="1"/>
    </row>
    <row r="29" spans="1:15" ht="32.25" customHeight="1" x14ac:dyDescent="0.25">
      <c r="B29" s="93" t="s">
        <v>5</v>
      </c>
      <c r="C29" s="93"/>
      <c r="D29" s="93"/>
      <c r="E29" s="93"/>
      <c r="F29" s="93"/>
      <c r="G29" s="93"/>
      <c r="H29" s="93"/>
      <c r="I29" s="93"/>
      <c r="J29" s="93"/>
      <c r="K29" s="93"/>
      <c r="L29" s="93"/>
    </row>
    <row r="30" spans="1:15" x14ac:dyDescent="0.25">
      <c r="B30" s="1"/>
      <c r="C30" s="1"/>
      <c r="D30" s="1"/>
      <c r="E30" s="1"/>
      <c r="F30" s="1"/>
      <c r="G30" s="1"/>
      <c r="H30" s="1"/>
      <c r="I30" s="1"/>
      <c r="J30" s="1"/>
      <c r="K30" s="1"/>
      <c r="L30" s="1"/>
    </row>
    <row r="31" spans="1:15" ht="30" customHeight="1" x14ac:dyDescent="0.25">
      <c r="B31" s="90" t="s">
        <v>6</v>
      </c>
      <c r="C31" s="94" t="s">
        <v>53</v>
      </c>
      <c r="D31" s="95"/>
      <c r="E31" s="95"/>
      <c r="F31" s="95"/>
      <c r="G31" s="95"/>
      <c r="H31" s="89" t="s">
        <v>2</v>
      </c>
      <c r="I31" s="89"/>
      <c r="J31" s="89"/>
      <c r="K31" s="89"/>
      <c r="L31" s="90" t="s">
        <v>7</v>
      </c>
    </row>
    <row r="32" spans="1:15" ht="15.75" customHeight="1" x14ac:dyDescent="0.25">
      <c r="B32" s="90"/>
      <c r="C32" s="94"/>
      <c r="D32" s="57" t="s">
        <v>8</v>
      </c>
      <c r="E32" s="57" t="s">
        <v>9</v>
      </c>
      <c r="F32" s="57" t="s">
        <v>10</v>
      </c>
      <c r="G32" s="57" t="s">
        <v>11</v>
      </c>
      <c r="H32" s="57" t="s">
        <v>12</v>
      </c>
      <c r="I32" s="57" t="s">
        <v>13</v>
      </c>
      <c r="J32" s="57" t="s">
        <v>14</v>
      </c>
      <c r="K32" s="57" t="s">
        <v>15</v>
      </c>
      <c r="L32" s="90"/>
    </row>
    <row r="33" spans="2:12" x14ac:dyDescent="0.25">
      <c r="B33" s="57">
        <v>1</v>
      </c>
      <c r="C33" s="57">
        <v>2</v>
      </c>
      <c r="D33" s="57">
        <v>3</v>
      </c>
      <c r="E33" s="57">
        <v>4</v>
      </c>
      <c r="F33" s="57">
        <v>5</v>
      </c>
      <c r="G33" s="57">
        <v>6</v>
      </c>
      <c r="H33" s="57">
        <v>7</v>
      </c>
      <c r="I33" s="57">
        <v>8</v>
      </c>
      <c r="J33" s="57">
        <v>9</v>
      </c>
      <c r="K33" s="57">
        <v>10</v>
      </c>
      <c r="L33" s="57">
        <v>11</v>
      </c>
    </row>
    <row r="34" spans="2:12" ht="15.75" x14ac:dyDescent="0.25">
      <c r="B34" s="57">
        <v>1</v>
      </c>
      <c r="C34" s="58" t="s">
        <v>64</v>
      </c>
      <c r="D34" s="76"/>
      <c r="E34" s="73"/>
      <c r="F34" s="76"/>
      <c r="G34" s="76"/>
      <c r="H34" s="73"/>
      <c r="I34" s="76"/>
      <c r="J34" s="76"/>
      <c r="K34" s="73"/>
      <c r="L34" s="82"/>
    </row>
    <row r="35" spans="2:12" ht="171.75" x14ac:dyDescent="0.25">
      <c r="B35" s="57">
        <v>2</v>
      </c>
      <c r="C35" s="59" t="s">
        <v>65</v>
      </c>
      <c r="D35" s="73"/>
      <c r="E35" s="76"/>
      <c r="F35" s="73"/>
      <c r="G35" s="73"/>
      <c r="H35" s="76"/>
      <c r="I35" s="73"/>
      <c r="J35" s="73"/>
      <c r="K35" s="76"/>
      <c r="L35" s="82"/>
    </row>
    <row r="36" spans="2:12" ht="15.75" x14ac:dyDescent="0.25">
      <c r="B36" s="57">
        <v>3</v>
      </c>
      <c r="C36" s="58" t="s">
        <v>66</v>
      </c>
      <c r="D36" s="73"/>
      <c r="E36" s="76"/>
      <c r="F36" s="73"/>
      <c r="G36" s="73"/>
      <c r="H36" s="76"/>
      <c r="I36" s="73"/>
      <c r="J36" s="73"/>
      <c r="K36" s="76"/>
      <c r="L36" s="82"/>
    </row>
    <row r="37" spans="2:12" ht="87.75" x14ac:dyDescent="0.25">
      <c r="B37" s="57">
        <v>4</v>
      </c>
      <c r="C37" s="59" t="s">
        <v>67</v>
      </c>
      <c r="D37" s="73"/>
      <c r="E37" s="76"/>
      <c r="F37" s="73"/>
      <c r="G37" s="73"/>
      <c r="H37" s="76"/>
      <c r="I37" s="73"/>
      <c r="J37" s="73"/>
      <c r="K37" s="76"/>
      <c r="L37" s="82"/>
    </row>
    <row r="38" spans="2:12" ht="60" x14ac:dyDescent="0.25">
      <c r="B38" s="57">
        <v>5</v>
      </c>
      <c r="C38" s="59" t="s">
        <v>68</v>
      </c>
      <c r="D38" s="73"/>
      <c r="E38" s="76"/>
      <c r="F38" s="73"/>
      <c r="G38" s="73"/>
      <c r="H38" s="76"/>
      <c r="I38" s="73"/>
      <c r="J38" s="73"/>
      <c r="K38" s="76"/>
      <c r="L38" s="82"/>
    </row>
    <row r="39" spans="2:12" ht="72" x14ac:dyDescent="0.25">
      <c r="B39" s="57">
        <v>6</v>
      </c>
      <c r="C39" s="59" t="s">
        <v>71</v>
      </c>
      <c r="D39" s="77"/>
      <c r="E39" s="62">
        <f>E34*Arkusz2!D6</f>
        <v>0</v>
      </c>
      <c r="F39" s="77"/>
      <c r="G39" s="77"/>
      <c r="H39" s="77"/>
      <c r="I39" s="77"/>
      <c r="J39" s="77"/>
      <c r="K39" s="77"/>
      <c r="L39" s="60">
        <f>E39</f>
        <v>0</v>
      </c>
    </row>
    <row r="40" spans="2:12" ht="60" x14ac:dyDescent="0.25">
      <c r="B40" s="57" t="s">
        <v>16</v>
      </c>
      <c r="C40" s="59" t="s">
        <v>69</v>
      </c>
      <c r="D40" s="77"/>
      <c r="E40" s="77"/>
      <c r="F40" s="77"/>
      <c r="G40" s="77"/>
      <c r="H40" s="62">
        <f>H34*Arkusz2!G6</f>
        <v>0</v>
      </c>
      <c r="I40" s="77"/>
      <c r="J40" s="77"/>
      <c r="K40" s="62">
        <f>K34*Arkusz2!J6</f>
        <v>0</v>
      </c>
      <c r="L40" s="60">
        <f>H40+K40</f>
        <v>0</v>
      </c>
    </row>
    <row r="41" spans="2:12" ht="72" x14ac:dyDescent="0.25">
      <c r="B41" s="57">
        <v>8</v>
      </c>
      <c r="C41" s="59" t="s">
        <v>70</v>
      </c>
      <c r="D41" s="62">
        <f>D35*Arkusz2!C6</f>
        <v>0</v>
      </c>
      <c r="E41" s="77"/>
      <c r="F41" s="62">
        <f>F35*Arkusz2!E6</f>
        <v>0</v>
      </c>
      <c r="G41" s="77"/>
      <c r="H41" s="77"/>
      <c r="I41" s="77"/>
      <c r="J41" s="77"/>
      <c r="K41" s="77"/>
      <c r="L41" s="60">
        <f>D41+F41</f>
        <v>0</v>
      </c>
    </row>
    <row r="42" spans="2:12" ht="72" x14ac:dyDescent="0.25">
      <c r="B42" s="57" t="s">
        <v>17</v>
      </c>
      <c r="C42" s="59" t="s">
        <v>72</v>
      </c>
      <c r="D42" s="77"/>
      <c r="E42" s="77"/>
      <c r="F42" s="77"/>
      <c r="G42" s="62">
        <f>G35*Arkusz2!F6</f>
        <v>0</v>
      </c>
      <c r="H42" s="77"/>
      <c r="I42" s="72">
        <f>I35*Arkusz2!H6</f>
        <v>0</v>
      </c>
      <c r="J42" s="62">
        <f>J35*Arkusz2!I6</f>
        <v>0</v>
      </c>
      <c r="K42" s="78"/>
      <c r="L42" s="60">
        <f>G42+I42+J42</f>
        <v>0</v>
      </c>
    </row>
    <row r="43" spans="2:12" ht="72" x14ac:dyDescent="0.25">
      <c r="B43" s="57">
        <v>10</v>
      </c>
      <c r="C43" s="59" t="s">
        <v>73</v>
      </c>
      <c r="D43" s="62">
        <f>D36*Arkusz2!C6</f>
        <v>0</v>
      </c>
      <c r="E43" s="77"/>
      <c r="F43" s="62">
        <f>F36*Arkusz2!E6</f>
        <v>0</v>
      </c>
      <c r="G43" s="77"/>
      <c r="H43" s="77"/>
      <c r="I43" s="77"/>
      <c r="J43" s="77"/>
      <c r="K43" s="77"/>
      <c r="L43" s="60">
        <f>D43+F43</f>
        <v>0</v>
      </c>
    </row>
    <row r="44" spans="2:12" ht="72" x14ac:dyDescent="0.25">
      <c r="B44" s="57" t="s">
        <v>18</v>
      </c>
      <c r="C44" s="59" t="s">
        <v>74</v>
      </c>
      <c r="D44" s="77"/>
      <c r="E44" s="77"/>
      <c r="F44" s="77"/>
      <c r="G44" s="62">
        <f>G36*Arkusz2!F6</f>
        <v>0</v>
      </c>
      <c r="H44" s="77"/>
      <c r="I44" s="72">
        <f>I36*Arkusz2!H6</f>
        <v>0</v>
      </c>
      <c r="J44" s="62">
        <f>J36*Arkusz2!I6</f>
        <v>0</v>
      </c>
      <c r="K44" s="78"/>
      <c r="L44" s="60">
        <f>G44+I44+J44</f>
        <v>0</v>
      </c>
    </row>
    <row r="45" spans="2:12" ht="72" x14ac:dyDescent="0.25">
      <c r="B45" s="57">
        <v>12</v>
      </c>
      <c r="C45" s="59" t="s">
        <v>75</v>
      </c>
      <c r="D45" s="62">
        <f>D37*Arkusz2!C6</f>
        <v>0</v>
      </c>
      <c r="E45" s="77"/>
      <c r="F45" s="62">
        <f>F37*Arkusz2!E6</f>
        <v>0</v>
      </c>
      <c r="G45" s="77"/>
      <c r="H45" s="77"/>
      <c r="I45" s="77"/>
      <c r="J45" s="77"/>
      <c r="K45" s="77"/>
      <c r="L45" s="60">
        <f>D45+F45</f>
        <v>0</v>
      </c>
    </row>
    <row r="46" spans="2:12" ht="72" x14ac:dyDescent="0.25">
      <c r="B46" s="57">
        <v>13</v>
      </c>
      <c r="C46" s="59" t="s">
        <v>76</v>
      </c>
      <c r="D46" s="77"/>
      <c r="E46" s="77"/>
      <c r="F46" s="77"/>
      <c r="G46" s="62">
        <f>G37*Arkusz2!F6</f>
        <v>0</v>
      </c>
      <c r="H46" s="77"/>
      <c r="I46" s="72">
        <f>I37*Arkusz2!H6</f>
        <v>0</v>
      </c>
      <c r="J46" s="62">
        <f>J37*Arkusz2!I6</f>
        <v>0</v>
      </c>
      <c r="K46" s="78"/>
      <c r="L46" s="60">
        <f>G46+I46+J46</f>
        <v>0</v>
      </c>
    </row>
    <row r="47" spans="2:12" ht="96" x14ac:dyDescent="0.25">
      <c r="B47" s="57">
        <v>14</v>
      </c>
      <c r="C47" s="59" t="s">
        <v>77</v>
      </c>
      <c r="D47" s="62">
        <f>D38*Arkusz2!C6</f>
        <v>0</v>
      </c>
      <c r="E47" s="77"/>
      <c r="F47" s="62">
        <f>F38*Arkusz2!E6</f>
        <v>0</v>
      </c>
      <c r="G47" s="62">
        <f>G38*Arkusz2!F6</f>
        <v>0</v>
      </c>
      <c r="H47" s="78"/>
      <c r="I47" s="72">
        <f>I38*Arkusz2!H6</f>
        <v>0</v>
      </c>
      <c r="J47" s="62">
        <f>J38*Arkusz2!I6</f>
        <v>0</v>
      </c>
      <c r="K47" s="77"/>
      <c r="L47" s="60">
        <f>D47+F47+G47+I47+J47</f>
        <v>0</v>
      </c>
    </row>
    <row r="48" spans="2:12" ht="24" x14ac:dyDescent="0.25">
      <c r="B48" s="57">
        <v>15</v>
      </c>
      <c r="C48" s="59" t="s">
        <v>19</v>
      </c>
      <c r="D48" s="61">
        <f>D41+D43+D45+D47</f>
        <v>0</v>
      </c>
      <c r="E48" s="61">
        <f>E39</f>
        <v>0</v>
      </c>
      <c r="F48" s="61">
        <f>F41+F43+F45+F47</f>
        <v>0</v>
      </c>
      <c r="G48" s="61">
        <f>G42+G44+G46+G47</f>
        <v>0</v>
      </c>
      <c r="H48" s="61">
        <f>H40</f>
        <v>0</v>
      </c>
      <c r="I48" s="61">
        <f>I42+I44+I46+I47</f>
        <v>0</v>
      </c>
      <c r="J48" s="61">
        <f>J42+J44+J46+J47</f>
        <v>0</v>
      </c>
      <c r="K48" s="61">
        <f>K40</f>
        <v>0</v>
      </c>
      <c r="L48" s="61">
        <f>SUM(L39:L47)</f>
        <v>0</v>
      </c>
    </row>
    <row r="49" spans="2:12" ht="24" x14ac:dyDescent="0.25">
      <c r="B49" s="57">
        <v>16</v>
      </c>
      <c r="C49" s="59" t="s">
        <v>78</v>
      </c>
      <c r="D49" s="82"/>
      <c r="E49" s="82"/>
      <c r="F49" s="82"/>
      <c r="G49" s="82"/>
      <c r="H49" s="82"/>
      <c r="I49" s="82"/>
      <c r="J49" s="82"/>
      <c r="K49" s="82"/>
      <c r="L49" s="60">
        <f>ROUNDDOWN(L48*1%,2)</f>
        <v>0</v>
      </c>
    </row>
    <row r="50" spans="2:12" ht="24" x14ac:dyDescent="0.25">
      <c r="B50" s="57">
        <v>17</v>
      </c>
      <c r="C50" s="59" t="s">
        <v>20</v>
      </c>
      <c r="D50" s="82"/>
      <c r="E50" s="82"/>
      <c r="F50" s="82"/>
      <c r="G50" s="82"/>
      <c r="H50" s="82"/>
      <c r="I50" s="82"/>
      <c r="J50" s="82"/>
      <c r="K50" s="82"/>
      <c r="L50" s="61">
        <f>SUM(L48:L49)</f>
        <v>0</v>
      </c>
    </row>
    <row r="51" spans="2:12" x14ac:dyDescent="0.25">
      <c r="B51" s="1"/>
      <c r="C51" s="1"/>
      <c r="D51" s="1"/>
      <c r="E51" s="1"/>
      <c r="F51" s="1"/>
      <c r="G51" s="1"/>
      <c r="H51" s="1"/>
      <c r="I51" s="1"/>
      <c r="J51" s="1"/>
      <c r="K51" s="1"/>
      <c r="L51" s="1"/>
    </row>
    <row r="52" spans="2:12" ht="26.25" customHeight="1" x14ac:dyDescent="0.25">
      <c r="B52" s="11"/>
      <c r="C52" s="99" t="s">
        <v>21</v>
      </c>
      <c r="D52" s="99"/>
      <c r="E52" s="99"/>
      <c r="F52" s="99"/>
      <c r="G52" s="99"/>
      <c r="H52" s="100"/>
      <c r="I52" s="65">
        <f>L50</f>
        <v>0</v>
      </c>
      <c r="J52" s="1"/>
      <c r="K52" s="1"/>
      <c r="L52" s="1"/>
    </row>
    <row r="53" spans="2:12" ht="15.75" customHeight="1" x14ac:dyDescent="0.25">
      <c r="B53" s="11"/>
      <c r="C53" s="69"/>
      <c r="D53" s="69"/>
      <c r="E53" s="69"/>
      <c r="F53" s="69"/>
      <c r="G53" s="69"/>
      <c r="H53" s="70"/>
      <c r="I53" s="68"/>
      <c r="J53" s="1"/>
      <c r="K53" s="1"/>
      <c r="L53" s="1"/>
    </row>
    <row r="54" spans="2:12" ht="38.25" customHeight="1" x14ac:dyDescent="0.25">
      <c r="B54" s="71" t="s">
        <v>54</v>
      </c>
      <c r="C54" s="83" t="s">
        <v>79</v>
      </c>
      <c r="D54" s="84"/>
      <c r="E54" s="84"/>
      <c r="F54" s="84"/>
      <c r="G54" s="84"/>
      <c r="H54" s="84"/>
      <c r="I54" s="84"/>
      <c r="J54" s="84"/>
      <c r="K54" s="84"/>
      <c r="L54" s="85"/>
    </row>
    <row r="55" spans="2:12" ht="37.5" customHeight="1" x14ac:dyDescent="0.25">
      <c r="B55" s="71" t="s">
        <v>55</v>
      </c>
      <c r="C55" s="83" t="s">
        <v>80</v>
      </c>
      <c r="D55" s="84"/>
      <c r="E55" s="84"/>
      <c r="F55" s="84"/>
      <c r="G55" s="84"/>
      <c r="H55" s="84"/>
      <c r="I55" s="84"/>
      <c r="J55" s="84"/>
      <c r="K55" s="84"/>
      <c r="L55" s="85"/>
    </row>
    <row r="56" spans="2:12" ht="37.5" customHeight="1" x14ac:dyDescent="0.25">
      <c r="B56" s="71" t="s">
        <v>56</v>
      </c>
      <c r="C56" s="83" t="s">
        <v>81</v>
      </c>
      <c r="D56" s="84"/>
      <c r="E56" s="84"/>
      <c r="F56" s="84"/>
      <c r="G56" s="84"/>
      <c r="H56" s="84"/>
      <c r="I56" s="84"/>
      <c r="J56" s="84"/>
      <c r="K56" s="84"/>
      <c r="L56" s="85"/>
    </row>
    <row r="57" spans="2:12" ht="39" customHeight="1" x14ac:dyDescent="0.25">
      <c r="B57" s="71" t="s">
        <v>57</v>
      </c>
      <c r="C57" s="83" t="s">
        <v>82</v>
      </c>
      <c r="D57" s="84"/>
      <c r="E57" s="84"/>
      <c r="F57" s="84"/>
      <c r="G57" s="84"/>
      <c r="H57" s="84"/>
      <c r="I57" s="84"/>
      <c r="J57" s="84"/>
      <c r="K57" s="84"/>
      <c r="L57" s="85"/>
    </row>
    <row r="58" spans="2:12" ht="27" customHeight="1" x14ac:dyDescent="0.25">
      <c r="B58" s="71" t="s">
        <v>58</v>
      </c>
      <c r="C58" s="83" t="s">
        <v>83</v>
      </c>
      <c r="D58" s="84"/>
      <c r="E58" s="84"/>
      <c r="F58" s="84"/>
      <c r="G58" s="84"/>
      <c r="H58" s="84"/>
      <c r="I58" s="84"/>
      <c r="J58" s="84"/>
      <c r="K58" s="84"/>
      <c r="L58" s="85"/>
    </row>
    <row r="59" spans="2:12" x14ac:dyDescent="0.25">
      <c r="B59" s="1"/>
      <c r="C59" s="12"/>
      <c r="D59" s="12"/>
      <c r="E59" s="1"/>
      <c r="F59" s="1"/>
      <c r="G59" s="1"/>
      <c r="H59" s="1"/>
      <c r="I59" s="1"/>
      <c r="J59" s="1"/>
      <c r="K59" s="1"/>
      <c r="L59" s="1"/>
    </row>
    <row r="60" spans="2:12" ht="15.75" x14ac:dyDescent="0.25">
      <c r="B60" s="106" t="s">
        <v>84</v>
      </c>
      <c r="C60" s="107"/>
      <c r="D60" s="107"/>
      <c r="E60" s="107"/>
      <c r="F60" s="107"/>
      <c r="G60" s="107"/>
      <c r="H60" s="107"/>
      <c r="I60" s="107"/>
      <c r="J60" s="107"/>
      <c r="K60" s="107"/>
      <c r="L60" s="107"/>
    </row>
    <row r="61" spans="2:12" x14ac:dyDescent="0.25">
      <c r="B61" s="13"/>
      <c r="C61" s="12"/>
      <c r="D61" s="12"/>
      <c r="E61" s="1"/>
      <c r="F61" s="1"/>
      <c r="G61" s="1"/>
      <c r="H61" s="1"/>
      <c r="I61" s="1"/>
      <c r="J61" s="1"/>
      <c r="K61" s="1"/>
      <c r="L61" s="1"/>
    </row>
    <row r="62" spans="2:12" ht="28.5" customHeight="1" x14ac:dyDescent="0.25">
      <c r="B62" s="90" t="s">
        <v>6</v>
      </c>
      <c r="C62" s="94" t="s">
        <v>53</v>
      </c>
      <c r="D62" s="95"/>
      <c r="E62" s="95"/>
      <c r="F62" s="95"/>
      <c r="G62" s="95"/>
      <c r="H62" s="89" t="s">
        <v>2</v>
      </c>
      <c r="I62" s="89"/>
      <c r="J62" s="89"/>
      <c r="K62" s="89"/>
      <c r="L62" s="90" t="s">
        <v>7</v>
      </c>
    </row>
    <row r="63" spans="2:12" ht="18" customHeight="1" x14ac:dyDescent="0.25">
      <c r="B63" s="90"/>
      <c r="C63" s="94"/>
      <c r="D63" s="57" t="s">
        <v>8</v>
      </c>
      <c r="E63" s="57" t="s">
        <v>9</v>
      </c>
      <c r="F63" s="57" t="s">
        <v>10</v>
      </c>
      <c r="G63" s="57" t="s">
        <v>11</v>
      </c>
      <c r="H63" s="57" t="s">
        <v>12</v>
      </c>
      <c r="I63" s="57" t="s">
        <v>13</v>
      </c>
      <c r="J63" s="57" t="s">
        <v>14</v>
      </c>
      <c r="K63" s="57" t="s">
        <v>15</v>
      </c>
      <c r="L63" s="90"/>
    </row>
    <row r="64" spans="2:12" x14ac:dyDescent="0.25">
      <c r="B64" s="57">
        <v>1</v>
      </c>
      <c r="C64" s="57">
        <v>2</v>
      </c>
      <c r="D64" s="57">
        <v>3</v>
      </c>
      <c r="E64" s="57">
        <v>4</v>
      </c>
      <c r="F64" s="57">
        <v>5</v>
      </c>
      <c r="G64" s="57">
        <v>6</v>
      </c>
      <c r="H64" s="57">
        <v>7</v>
      </c>
      <c r="I64" s="57">
        <v>8</v>
      </c>
      <c r="J64" s="57">
        <v>9</v>
      </c>
      <c r="K64" s="57">
        <v>10</v>
      </c>
      <c r="L64" s="57">
        <v>11</v>
      </c>
    </row>
    <row r="65" spans="2:12" ht="18" customHeight="1" x14ac:dyDescent="0.25">
      <c r="B65" s="57">
        <v>1</v>
      </c>
      <c r="C65" s="59" t="s">
        <v>85</v>
      </c>
      <c r="D65" s="73"/>
      <c r="E65" s="73"/>
      <c r="F65" s="73"/>
      <c r="G65" s="73"/>
      <c r="H65" s="73"/>
      <c r="I65" s="73"/>
      <c r="J65" s="73"/>
      <c r="K65" s="73"/>
      <c r="L65" s="82"/>
    </row>
    <row r="66" spans="2:12" ht="60" x14ac:dyDescent="0.25">
      <c r="B66" s="57">
        <v>2</v>
      </c>
      <c r="C66" s="59" t="s">
        <v>86</v>
      </c>
      <c r="D66" s="62">
        <f>D65*Arkusz2!K6</f>
        <v>0</v>
      </c>
      <c r="E66" s="72">
        <f>E65*Arkusz2!L6</f>
        <v>0</v>
      </c>
      <c r="F66" s="72">
        <f>F65*Arkusz2!M6</f>
        <v>0</v>
      </c>
      <c r="G66" s="62">
        <f>G65*Arkusz2!N6</f>
        <v>0</v>
      </c>
      <c r="H66" s="72">
        <f>H65*Arkusz2!O6</f>
        <v>0</v>
      </c>
      <c r="I66" s="72">
        <f>I65*Arkusz2!P6</f>
        <v>0</v>
      </c>
      <c r="J66" s="72">
        <f>J65*Arkusz2!Q6</f>
        <v>0</v>
      </c>
      <c r="K66" s="72">
        <f>K65*Arkusz2!R6</f>
        <v>0</v>
      </c>
      <c r="L66" s="60">
        <f>SUM(D66:K66)</f>
        <v>0</v>
      </c>
    </row>
    <row r="67" spans="2:12" ht="24" x14ac:dyDescent="0.25">
      <c r="B67" s="57">
        <v>3</v>
      </c>
      <c r="C67" s="59" t="s">
        <v>87</v>
      </c>
      <c r="D67" s="82"/>
      <c r="E67" s="82"/>
      <c r="F67" s="82"/>
      <c r="G67" s="82"/>
      <c r="H67" s="82"/>
      <c r="I67" s="82"/>
      <c r="J67" s="82"/>
      <c r="K67" s="82"/>
      <c r="L67" s="60">
        <f>ROUNDDOWN(L66*1%,2)</f>
        <v>0</v>
      </c>
    </row>
    <row r="68" spans="2:12" ht="24" x14ac:dyDescent="0.25">
      <c r="B68" s="57">
        <v>4</v>
      </c>
      <c r="C68" s="59" t="s">
        <v>22</v>
      </c>
      <c r="D68" s="82"/>
      <c r="E68" s="82"/>
      <c r="F68" s="82"/>
      <c r="G68" s="82"/>
      <c r="H68" s="82"/>
      <c r="I68" s="82"/>
      <c r="J68" s="82"/>
      <c r="K68" s="82"/>
      <c r="L68" s="60">
        <f>SUM(L66:L67)</f>
        <v>0</v>
      </c>
    </row>
    <row r="69" spans="2:12" x14ac:dyDescent="0.25">
      <c r="B69" s="1"/>
      <c r="C69" s="1"/>
      <c r="D69" s="1"/>
      <c r="E69" s="1"/>
      <c r="F69" s="1"/>
      <c r="G69" s="1"/>
      <c r="H69" s="1"/>
      <c r="J69" s="1"/>
      <c r="K69" s="1"/>
      <c r="L69" s="1"/>
    </row>
    <row r="70" spans="2:12" ht="32.25" customHeight="1" x14ac:dyDescent="0.25">
      <c r="B70" s="1"/>
      <c r="C70" s="91" t="s">
        <v>23</v>
      </c>
      <c r="D70" s="91"/>
      <c r="E70" s="91"/>
      <c r="F70" s="91"/>
      <c r="G70" s="91"/>
      <c r="H70" s="92"/>
      <c r="I70" s="65">
        <f>L68</f>
        <v>0</v>
      </c>
      <c r="J70" s="1"/>
      <c r="K70" s="1"/>
      <c r="L70" s="1"/>
    </row>
    <row r="71" spans="2:12" x14ac:dyDescent="0.25">
      <c r="B71" s="1"/>
      <c r="C71" s="1"/>
      <c r="D71" s="1"/>
      <c r="E71" s="1"/>
      <c r="F71" s="1"/>
      <c r="G71" s="1"/>
      <c r="H71" s="1"/>
      <c r="I71" s="1"/>
      <c r="J71" s="1"/>
      <c r="K71" s="1"/>
      <c r="L71" s="1"/>
    </row>
    <row r="72" spans="2:12" ht="38.25" customHeight="1" x14ac:dyDescent="0.25">
      <c r="B72" s="93" t="s">
        <v>88</v>
      </c>
      <c r="C72" s="93"/>
      <c r="D72" s="93"/>
      <c r="E72" s="93"/>
      <c r="F72" s="93"/>
      <c r="G72" s="93"/>
      <c r="H72" s="93"/>
      <c r="I72" s="93"/>
      <c r="J72" s="93"/>
      <c r="K72" s="93"/>
      <c r="L72" s="93"/>
    </row>
    <row r="73" spans="2:12" x14ac:dyDescent="0.25">
      <c r="B73" s="1"/>
      <c r="C73" s="1"/>
      <c r="D73" s="1"/>
      <c r="E73" s="1"/>
      <c r="F73" s="1"/>
      <c r="G73" s="1"/>
      <c r="H73" s="1"/>
      <c r="I73" s="1"/>
      <c r="J73" s="1"/>
      <c r="K73" s="1"/>
      <c r="L73" s="1"/>
    </row>
    <row r="74" spans="2:12" ht="29.25" customHeight="1" x14ac:dyDescent="0.25">
      <c r="B74" s="90" t="s">
        <v>6</v>
      </c>
      <c r="C74" s="94" t="s">
        <v>53</v>
      </c>
      <c r="D74" s="95"/>
      <c r="E74" s="95"/>
      <c r="F74" s="95"/>
      <c r="G74" s="95"/>
      <c r="H74" s="89" t="s">
        <v>2</v>
      </c>
      <c r="I74" s="89"/>
      <c r="J74" s="89"/>
      <c r="K74" s="89"/>
      <c r="L74" s="90" t="s">
        <v>7</v>
      </c>
    </row>
    <row r="75" spans="2:12" ht="31.5" customHeight="1" x14ac:dyDescent="0.25">
      <c r="B75" s="90"/>
      <c r="C75" s="94"/>
      <c r="D75" s="57" t="s">
        <v>8</v>
      </c>
      <c r="E75" s="57" t="s">
        <v>9</v>
      </c>
      <c r="F75" s="57" t="s">
        <v>10</v>
      </c>
      <c r="G75" s="57" t="s">
        <v>11</v>
      </c>
      <c r="H75" s="57" t="s">
        <v>12</v>
      </c>
      <c r="I75" s="57" t="s">
        <v>13</v>
      </c>
      <c r="J75" s="57" t="s">
        <v>14</v>
      </c>
      <c r="K75" s="57" t="s">
        <v>15</v>
      </c>
      <c r="L75" s="90"/>
    </row>
    <row r="76" spans="2:12" ht="18.75" customHeight="1" x14ac:dyDescent="0.25">
      <c r="B76" s="57">
        <v>1</v>
      </c>
      <c r="C76" s="57">
        <v>2</v>
      </c>
      <c r="D76" s="57">
        <v>3</v>
      </c>
      <c r="E76" s="57">
        <v>4</v>
      </c>
      <c r="F76" s="57">
        <v>5</v>
      </c>
      <c r="G76" s="57">
        <v>6</v>
      </c>
      <c r="H76" s="57">
        <v>7</v>
      </c>
      <c r="I76" s="57">
        <v>8</v>
      </c>
      <c r="J76" s="57">
        <v>9</v>
      </c>
      <c r="K76" s="57">
        <v>10</v>
      </c>
      <c r="L76" s="57">
        <v>11</v>
      </c>
    </row>
    <row r="77" spans="2:12" ht="99.75" x14ac:dyDescent="0.25">
      <c r="B77" s="57">
        <v>1</v>
      </c>
      <c r="C77" s="59" t="s">
        <v>89</v>
      </c>
      <c r="D77" s="73"/>
      <c r="E77" s="73"/>
      <c r="F77" s="73"/>
      <c r="G77" s="73"/>
      <c r="H77" s="73"/>
      <c r="I77" s="73"/>
      <c r="J77" s="73"/>
      <c r="K77" s="73"/>
      <c r="L77" s="82"/>
    </row>
    <row r="78" spans="2:12" ht="39.75" x14ac:dyDescent="0.25">
      <c r="B78" s="57">
        <v>2</v>
      </c>
      <c r="C78" s="59" t="s">
        <v>90</v>
      </c>
      <c r="D78" s="73"/>
      <c r="E78" s="73"/>
      <c r="F78" s="73"/>
      <c r="G78" s="73"/>
      <c r="H78" s="73"/>
      <c r="I78" s="73"/>
      <c r="J78" s="73"/>
      <c r="K78" s="73"/>
      <c r="L78" s="82"/>
    </row>
    <row r="79" spans="2:12" ht="63.75" x14ac:dyDescent="0.25">
      <c r="B79" s="57">
        <v>3</v>
      </c>
      <c r="C79" s="59" t="s">
        <v>91</v>
      </c>
      <c r="D79" s="76"/>
      <c r="E79" s="76"/>
      <c r="F79" s="76"/>
      <c r="G79" s="76"/>
      <c r="H79" s="73"/>
      <c r="I79" s="73"/>
      <c r="J79" s="76"/>
      <c r="K79" s="73"/>
      <c r="L79" s="82"/>
    </row>
    <row r="80" spans="2:12" ht="51.75" x14ac:dyDescent="0.25">
      <c r="B80" s="57">
        <v>4</v>
      </c>
      <c r="C80" s="59" t="s">
        <v>92</v>
      </c>
      <c r="D80" s="73"/>
      <c r="E80" s="73"/>
      <c r="F80" s="73"/>
      <c r="G80" s="73"/>
      <c r="H80" s="73"/>
      <c r="I80" s="73"/>
      <c r="J80" s="73"/>
      <c r="K80" s="73"/>
      <c r="L80" s="82"/>
    </row>
    <row r="81" spans="2:12" ht="54.75" customHeight="1" x14ac:dyDescent="0.25">
      <c r="B81" s="57">
        <v>5</v>
      </c>
      <c r="C81" s="59" t="s">
        <v>93</v>
      </c>
      <c r="D81" s="73"/>
      <c r="E81" s="73"/>
      <c r="F81" s="73"/>
      <c r="G81" s="73"/>
      <c r="H81" s="73"/>
      <c r="I81" s="73"/>
      <c r="J81" s="73"/>
      <c r="K81" s="73"/>
      <c r="L81" s="82"/>
    </row>
    <row r="82" spans="2:12" ht="72" x14ac:dyDescent="0.25">
      <c r="B82" s="57">
        <v>6</v>
      </c>
      <c r="C82" s="59" t="s">
        <v>94</v>
      </c>
      <c r="D82" s="62">
        <f>D77*Arkusz2!C6</f>
        <v>0</v>
      </c>
      <c r="E82" s="72">
        <f>E77*Arkusz2!D6</f>
        <v>0</v>
      </c>
      <c r="F82" s="72">
        <f>F77*Arkusz2!E6</f>
        <v>0</v>
      </c>
      <c r="G82" s="77"/>
      <c r="H82" s="77"/>
      <c r="I82" s="77"/>
      <c r="J82" s="77"/>
      <c r="K82" s="77"/>
      <c r="L82" s="60">
        <f>SUM(D82:F82)</f>
        <v>0</v>
      </c>
    </row>
    <row r="83" spans="2:12" ht="72" x14ac:dyDescent="0.25">
      <c r="B83" s="57">
        <v>7</v>
      </c>
      <c r="C83" s="59" t="s">
        <v>95</v>
      </c>
      <c r="D83" s="77"/>
      <c r="E83" s="77"/>
      <c r="F83" s="77"/>
      <c r="G83" s="62">
        <f>G77*Arkusz2!F6</f>
        <v>0</v>
      </c>
      <c r="H83" s="62">
        <f>H77*Arkusz2!G6</f>
        <v>0</v>
      </c>
      <c r="I83" s="72">
        <f>I77*Arkusz2!H6</f>
        <v>0</v>
      </c>
      <c r="J83" s="62">
        <f>J77*Arkusz2!I6</f>
        <v>0</v>
      </c>
      <c r="K83" s="62">
        <f>K77*Arkusz2!J6</f>
        <v>0</v>
      </c>
      <c r="L83" s="60">
        <f>SUM(G83:K83)</f>
        <v>0</v>
      </c>
    </row>
    <row r="84" spans="2:12" ht="60" x14ac:dyDescent="0.25">
      <c r="B84" s="57">
        <v>8</v>
      </c>
      <c r="C84" s="59" t="s">
        <v>96</v>
      </c>
      <c r="D84" s="62">
        <f>D78*Arkusz2!K6</f>
        <v>0</v>
      </c>
      <c r="E84" s="72">
        <f>E78*Arkusz2!L6</f>
        <v>0</v>
      </c>
      <c r="F84" s="72">
        <f>F78*Arkusz2!M6</f>
        <v>0</v>
      </c>
      <c r="G84" s="62">
        <f>G78*Arkusz2!N6</f>
        <v>0</v>
      </c>
      <c r="H84" s="72">
        <f>H78*Arkusz2!O6</f>
        <v>0</v>
      </c>
      <c r="I84" s="72">
        <f>I78*Arkusz2!P6</f>
        <v>0</v>
      </c>
      <c r="J84" s="72">
        <f>J78*Arkusz2!Q6</f>
        <v>0</v>
      </c>
      <c r="K84" s="72">
        <f>K78*Arkusz2!R6</f>
        <v>0</v>
      </c>
      <c r="L84" s="60">
        <f>SUM(D84:K84)</f>
        <v>0</v>
      </c>
    </row>
    <row r="85" spans="2:12" ht="72" x14ac:dyDescent="0.25">
      <c r="B85" s="57">
        <v>9</v>
      </c>
      <c r="C85" s="59" t="s">
        <v>97</v>
      </c>
      <c r="D85" s="77"/>
      <c r="E85" s="77"/>
      <c r="F85" s="77"/>
      <c r="G85" s="77"/>
      <c r="H85" s="72">
        <f>H79*Arkusz2!S6</f>
        <v>0</v>
      </c>
      <c r="I85" s="62">
        <f>I79*Arkusz2!S6</f>
        <v>0</v>
      </c>
      <c r="J85" s="78"/>
      <c r="K85" s="72">
        <f>K79*Arkusz2!S6</f>
        <v>0</v>
      </c>
      <c r="L85" s="60">
        <f>H85+I85+K85</f>
        <v>0</v>
      </c>
    </row>
    <row r="86" spans="2:12" ht="108" x14ac:dyDescent="0.25">
      <c r="B86" s="57">
        <v>10</v>
      </c>
      <c r="C86" s="59" t="s">
        <v>98</v>
      </c>
      <c r="D86" s="62">
        <f>D80*Arkusz2!C6</f>
        <v>0</v>
      </c>
      <c r="E86" s="62">
        <f>E80*Arkusz2!D6</f>
        <v>0</v>
      </c>
      <c r="F86" s="62">
        <f>F80*Arkusz2!E6</f>
        <v>0</v>
      </c>
      <c r="G86" s="62">
        <f>G80*Arkusz2!F6</f>
        <v>0</v>
      </c>
      <c r="H86" s="62">
        <f>H80*Arkusz2!G6</f>
        <v>0</v>
      </c>
      <c r="I86" s="62">
        <f>I80*Arkusz2!H6</f>
        <v>0</v>
      </c>
      <c r="J86" s="62">
        <f>J80*Arkusz2!I6</f>
        <v>0</v>
      </c>
      <c r="K86" s="62">
        <f>K80*Arkusz2!J6</f>
        <v>0</v>
      </c>
      <c r="L86" s="60">
        <f>SUM(D86:K86)</f>
        <v>0</v>
      </c>
    </row>
    <row r="87" spans="2:12" ht="72" x14ac:dyDescent="0.25">
      <c r="B87" s="57">
        <v>11</v>
      </c>
      <c r="C87" s="59" t="s">
        <v>99</v>
      </c>
      <c r="D87" s="62">
        <f>D81*Arkusz2!K6</f>
        <v>0</v>
      </c>
      <c r="E87" s="72">
        <f>E81*Arkusz2!L6</f>
        <v>0</v>
      </c>
      <c r="F87" s="72">
        <f>F81*Arkusz2!M6</f>
        <v>0</v>
      </c>
      <c r="G87" s="62">
        <f>G81*Arkusz2!N6</f>
        <v>0</v>
      </c>
      <c r="H87" s="72">
        <f>H81*Arkusz2!O6</f>
        <v>0</v>
      </c>
      <c r="I87" s="72">
        <f>I81*Arkusz2!P6</f>
        <v>0</v>
      </c>
      <c r="J87" s="72">
        <f>J81*Arkusz2!Q6</f>
        <v>0</v>
      </c>
      <c r="K87" s="72">
        <f>K81*Arkusz2!R6</f>
        <v>0</v>
      </c>
      <c r="L87" s="60">
        <f>SUM(D87:K87)</f>
        <v>0</v>
      </c>
    </row>
    <row r="88" spans="2:12" x14ac:dyDescent="0.25">
      <c r="B88" s="57">
        <v>12</v>
      </c>
      <c r="C88" s="59" t="s">
        <v>100</v>
      </c>
      <c r="D88" s="60">
        <f>D82+D84+D86+D87</f>
        <v>0</v>
      </c>
      <c r="E88" s="60">
        <f>E82+E84+E86+E87</f>
        <v>0</v>
      </c>
      <c r="F88" s="60">
        <f>F82+F84+F86+F87</f>
        <v>0</v>
      </c>
      <c r="G88" s="60">
        <f>G83+G84+G86+G87</f>
        <v>0</v>
      </c>
      <c r="H88" s="60">
        <f>H83+H84+H85+H86+H87</f>
        <v>0</v>
      </c>
      <c r="I88" s="60">
        <f>I83+I84+I85+I86+I87</f>
        <v>0</v>
      </c>
      <c r="J88" s="60">
        <f>J83+J84+J86+J87</f>
        <v>0</v>
      </c>
      <c r="K88" s="60">
        <f>K83+K84+K85+K86+K87</f>
        <v>0</v>
      </c>
      <c r="L88" s="60">
        <f>SUM(L82:L87)</f>
        <v>0</v>
      </c>
    </row>
    <row r="89" spans="2:12" ht="24" x14ac:dyDescent="0.25">
      <c r="B89" s="57">
        <v>13</v>
      </c>
      <c r="C89" s="59" t="s">
        <v>101</v>
      </c>
      <c r="D89" s="82"/>
      <c r="E89" s="82"/>
      <c r="F89" s="82"/>
      <c r="G89" s="82"/>
      <c r="H89" s="82"/>
      <c r="I89" s="82"/>
      <c r="J89" s="82"/>
      <c r="K89" s="82"/>
      <c r="L89" s="60">
        <f>ROUNDDOWN(L88*1%,2)</f>
        <v>0</v>
      </c>
    </row>
    <row r="90" spans="2:12" ht="24" x14ac:dyDescent="0.25">
      <c r="B90" s="57">
        <v>14</v>
      </c>
      <c r="C90" s="59" t="s">
        <v>102</v>
      </c>
      <c r="D90" s="82"/>
      <c r="E90" s="82"/>
      <c r="F90" s="82"/>
      <c r="G90" s="82"/>
      <c r="H90" s="82"/>
      <c r="I90" s="82"/>
      <c r="J90" s="82"/>
      <c r="K90" s="82"/>
      <c r="L90" s="60">
        <f>SUM(L88:L89)</f>
        <v>0</v>
      </c>
    </row>
    <row r="91" spans="2:12" x14ac:dyDescent="0.25">
      <c r="B91" s="11"/>
      <c r="C91" s="1"/>
      <c r="D91" s="1"/>
      <c r="E91" s="1"/>
      <c r="F91" s="1"/>
      <c r="G91" s="1"/>
      <c r="H91" s="1"/>
      <c r="I91" s="1"/>
      <c r="J91" s="1"/>
      <c r="K91" s="1"/>
      <c r="L91" s="1"/>
    </row>
    <row r="92" spans="2:12" ht="28.5" customHeight="1" x14ac:dyDescent="0.25">
      <c r="B92" s="14" t="s">
        <v>59</v>
      </c>
      <c r="C92" s="86" t="s">
        <v>103</v>
      </c>
      <c r="D92" s="87"/>
      <c r="E92" s="87"/>
      <c r="F92" s="87"/>
      <c r="G92" s="87"/>
      <c r="H92" s="87"/>
      <c r="I92" s="87"/>
      <c r="J92" s="87"/>
      <c r="K92" s="87"/>
      <c r="L92" s="88"/>
    </row>
    <row r="93" spans="2:12" ht="27.75" customHeight="1" x14ac:dyDescent="0.25">
      <c r="B93" s="14" t="s">
        <v>60</v>
      </c>
      <c r="C93" s="86" t="s">
        <v>104</v>
      </c>
      <c r="D93" s="87"/>
      <c r="E93" s="87"/>
      <c r="F93" s="87"/>
      <c r="G93" s="87"/>
      <c r="H93" s="87"/>
      <c r="I93" s="87"/>
      <c r="J93" s="87"/>
      <c r="K93" s="87"/>
      <c r="L93" s="88"/>
    </row>
    <row r="94" spans="2:12" ht="27.75" customHeight="1" x14ac:dyDescent="0.25">
      <c r="B94" s="14" t="s">
        <v>61</v>
      </c>
      <c r="C94" s="86" t="s">
        <v>105</v>
      </c>
      <c r="D94" s="87"/>
      <c r="E94" s="87"/>
      <c r="F94" s="87"/>
      <c r="G94" s="87"/>
      <c r="H94" s="87"/>
      <c r="I94" s="87"/>
      <c r="J94" s="87"/>
      <c r="K94" s="87"/>
      <c r="L94" s="88"/>
    </row>
    <row r="95" spans="2:12" ht="26.25" customHeight="1" x14ac:dyDescent="0.25">
      <c r="B95" s="14" t="s">
        <v>62</v>
      </c>
      <c r="C95" s="86" t="s">
        <v>106</v>
      </c>
      <c r="D95" s="87"/>
      <c r="E95" s="87"/>
      <c r="F95" s="87"/>
      <c r="G95" s="87"/>
      <c r="H95" s="87"/>
      <c r="I95" s="87"/>
      <c r="J95" s="87"/>
      <c r="K95" s="87"/>
      <c r="L95" s="88"/>
    </row>
    <row r="96" spans="2:12" ht="30" customHeight="1" x14ac:dyDescent="0.25">
      <c r="B96" s="14" t="s">
        <v>63</v>
      </c>
      <c r="C96" s="86" t="s">
        <v>107</v>
      </c>
      <c r="D96" s="87"/>
      <c r="E96" s="87"/>
      <c r="F96" s="87"/>
      <c r="G96" s="87"/>
      <c r="H96" s="87"/>
      <c r="I96" s="87"/>
      <c r="J96" s="87"/>
      <c r="K96" s="87"/>
      <c r="L96" s="88"/>
    </row>
    <row r="97" spans="2:12" x14ac:dyDescent="0.25">
      <c r="B97" s="14"/>
      <c r="C97" s="10"/>
      <c r="D97" s="1"/>
      <c r="E97" s="1"/>
      <c r="F97" s="1"/>
      <c r="G97" s="1"/>
      <c r="H97" s="1"/>
      <c r="I97" s="1"/>
      <c r="J97" s="1"/>
      <c r="K97" s="1"/>
      <c r="L97" s="1"/>
    </row>
    <row r="98" spans="2:12" x14ac:dyDescent="0.25">
      <c r="B98" s="1"/>
      <c r="C98" s="1"/>
      <c r="D98" s="1"/>
      <c r="E98" s="1"/>
      <c r="F98" s="1"/>
      <c r="G98" s="1"/>
      <c r="H98" s="1"/>
      <c r="I98" s="1"/>
      <c r="J98" s="1"/>
      <c r="K98" s="1"/>
      <c r="L98" s="1"/>
    </row>
    <row r="99" spans="2:12" ht="33.75" customHeight="1" x14ac:dyDescent="0.25">
      <c r="B99" s="106" t="s">
        <v>108</v>
      </c>
      <c r="C99" s="106"/>
      <c r="D99" s="106"/>
      <c r="E99" s="106"/>
      <c r="F99" s="106"/>
      <c r="G99" s="106"/>
      <c r="H99" s="106"/>
      <c r="I99" s="106"/>
      <c r="J99" s="106"/>
      <c r="K99" s="106"/>
      <c r="L99" s="1"/>
    </row>
    <row r="100" spans="2:12" x14ac:dyDescent="0.25">
      <c r="B100" s="1"/>
      <c r="C100" s="1"/>
      <c r="D100" s="1"/>
      <c r="E100" s="1"/>
      <c r="F100" s="1"/>
      <c r="G100" s="1"/>
      <c r="H100" s="1"/>
      <c r="I100" s="1"/>
      <c r="J100" s="1"/>
      <c r="K100" s="1"/>
      <c r="L100" s="1"/>
    </row>
    <row r="101" spans="2:12" x14ac:dyDescent="0.25">
      <c r="B101" s="1"/>
      <c r="C101" s="1"/>
      <c r="D101" s="1"/>
      <c r="E101" s="1"/>
      <c r="F101" s="15" t="s">
        <v>109</v>
      </c>
      <c r="G101" s="63">
        <f>SUM(L50,L68,L90)</f>
        <v>0</v>
      </c>
      <c r="H101" s="1" t="s">
        <v>24</v>
      </c>
      <c r="I101" s="1"/>
      <c r="J101" s="1"/>
      <c r="K101" s="1"/>
      <c r="L101" s="1"/>
    </row>
    <row r="102" spans="2:12" x14ac:dyDescent="0.25">
      <c r="B102" s="1"/>
      <c r="C102" s="1"/>
      <c r="D102" s="1"/>
      <c r="E102" s="1"/>
      <c r="F102" s="1"/>
      <c r="G102" s="1"/>
      <c r="H102" s="1"/>
      <c r="I102" s="1"/>
      <c r="J102" s="1"/>
      <c r="K102" s="1"/>
      <c r="L102" s="1"/>
    </row>
    <row r="103" spans="2:12" x14ac:dyDescent="0.25">
      <c r="B103" s="1"/>
      <c r="C103" s="1"/>
      <c r="D103" s="16" t="s">
        <v>25</v>
      </c>
      <c r="E103" s="64"/>
      <c r="F103" s="1"/>
      <c r="G103" s="1"/>
      <c r="H103" s="1"/>
      <c r="I103" s="1"/>
      <c r="J103" s="1"/>
      <c r="K103" s="1"/>
      <c r="L103" s="1"/>
    </row>
    <row r="104" spans="2:12" x14ac:dyDescent="0.25">
      <c r="B104" s="1"/>
      <c r="C104" s="1"/>
      <c r="D104" s="16" t="s">
        <v>26</v>
      </c>
      <c r="E104" s="64"/>
      <c r="F104" s="1"/>
      <c r="G104" s="1"/>
      <c r="H104" s="1"/>
      <c r="I104" s="1"/>
      <c r="J104" s="1"/>
      <c r="K104" s="1"/>
      <c r="L104" s="1"/>
    </row>
    <row r="105" spans="2:12" x14ac:dyDescent="0.25">
      <c r="B105" s="1"/>
      <c r="C105" s="1"/>
      <c r="D105" s="1"/>
      <c r="E105" s="1"/>
      <c r="F105" s="1"/>
      <c r="G105" s="1"/>
      <c r="H105" s="1"/>
      <c r="I105" s="1"/>
      <c r="J105" s="1"/>
      <c r="K105" s="1"/>
      <c r="L105" s="1"/>
    </row>
    <row r="106" spans="2:12" x14ac:dyDescent="0.25">
      <c r="B106" s="1"/>
      <c r="C106" s="1"/>
      <c r="D106" s="1"/>
      <c r="E106" s="1"/>
      <c r="F106" s="1"/>
      <c r="G106" s="1"/>
      <c r="H106" s="1"/>
      <c r="I106" s="1"/>
      <c r="J106" s="1"/>
      <c r="K106" s="1"/>
      <c r="L106" s="1"/>
    </row>
    <row r="107" spans="2:12" x14ac:dyDescent="0.25">
      <c r="B107" s="1"/>
      <c r="C107" s="1"/>
      <c r="D107" s="1"/>
      <c r="E107" s="1"/>
      <c r="F107" s="1"/>
      <c r="G107" s="1"/>
      <c r="H107" s="1"/>
      <c r="I107" s="1"/>
      <c r="J107" s="1"/>
      <c r="K107" s="1"/>
      <c r="L107" s="1"/>
    </row>
    <row r="108" spans="2:12" x14ac:dyDescent="0.25">
      <c r="B108" s="1"/>
      <c r="C108" s="1"/>
      <c r="D108" s="1"/>
      <c r="E108" s="1"/>
      <c r="F108" s="1"/>
      <c r="G108" s="1"/>
      <c r="H108" s="1"/>
      <c r="I108" s="1"/>
      <c r="J108" s="1"/>
      <c r="K108" s="1"/>
      <c r="L108" s="1"/>
    </row>
    <row r="109" spans="2:12" x14ac:dyDescent="0.25">
      <c r="B109" s="1"/>
      <c r="C109" s="17"/>
      <c r="D109" s="1"/>
      <c r="E109" s="1"/>
      <c r="F109" s="1"/>
      <c r="G109" s="1"/>
      <c r="H109" s="1"/>
      <c r="I109" s="1"/>
      <c r="J109" s="1"/>
      <c r="K109" s="1"/>
      <c r="L109" s="1"/>
    </row>
    <row r="110" spans="2:12" x14ac:dyDescent="0.25">
      <c r="B110" s="1"/>
      <c r="C110" s="18" t="s">
        <v>27</v>
      </c>
      <c r="D110" s="1"/>
      <c r="E110" s="1"/>
      <c r="F110" s="1"/>
      <c r="G110" s="1"/>
      <c r="H110" s="1"/>
      <c r="I110" s="1"/>
      <c r="J110" s="1"/>
      <c r="K110" s="1"/>
      <c r="L110" s="1"/>
    </row>
    <row r="111" spans="2:12" x14ac:dyDescent="0.25">
      <c r="B111" s="1"/>
      <c r="C111" s="1"/>
      <c r="D111" s="1"/>
      <c r="E111" s="102" t="s">
        <v>28</v>
      </c>
      <c r="F111" s="102"/>
      <c r="G111" s="102"/>
      <c r="H111" s="1"/>
      <c r="I111" s="1"/>
      <c r="J111" s="1"/>
      <c r="K111" s="1"/>
      <c r="L111" s="1"/>
    </row>
    <row r="112" spans="2:12" ht="49.5" customHeight="1" x14ac:dyDescent="0.25">
      <c r="B112" s="1"/>
      <c r="C112" s="1"/>
      <c r="D112" s="109" t="s">
        <v>110</v>
      </c>
      <c r="E112" s="109"/>
      <c r="F112" s="109"/>
      <c r="G112" s="109"/>
      <c r="H112" s="109"/>
      <c r="I112" s="1"/>
      <c r="J112" s="1"/>
      <c r="K112" s="1"/>
      <c r="L112" s="1"/>
    </row>
    <row r="113" spans="2:12" x14ac:dyDescent="0.25">
      <c r="B113" s="1"/>
      <c r="C113" s="1"/>
      <c r="D113" s="1"/>
      <c r="E113" s="1"/>
      <c r="F113" s="1"/>
      <c r="G113" s="1"/>
      <c r="H113" s="1"/>
      <c r="I113" s="1"/>
      <c r="J113" s="1"/>
      <c r="K113" s="1"/>
      <c r="L113" s="1"/>
    </row>
    <row r="114" spans="2:12" x14ac:dyDescent="0.25">
      <c r="B114" s="1"/>
      <c r="C114" s="1"/>
      <c r="D114" s="1"/>
      <c r="E114" s="1"/>
      <c r="F114" s="1"/>
      <c r="G114" s="1"/>
      <c r="H114" s="1"/>
      <c r="I114" s="1"/>
      <c r="J114" s="1"/>
      <c r="K114" s="1"/>
      <c r="L114" s="1"/>
    </row>
    <row r="115" spans="2:12" x14ac:dyDescent="0.25">
      <c r="B115" s="1"/>
      <c r="C115" s="1"/>
      <c r="D115" s="1"/>
      <c r="E115" s="1"/>
      <c r="F115" s="1"/>
      <c r="G115" s="1"/>
      <c r="H115" s="1"/>
      <c r="I115" s="1"/>
      <c r="J115" s="1"/>
      <c r="K115" s="1"/>
      <c r="L115" s="1"/>
    </row>
    <row r="116" spans="2:12" x14ac:dyDescent="0.25">
      <c r="B116" s="1"/>
      <c r="C116" s="1"/>
      <c r="D116" s="1"/>
      <c r="E116" s="1"/>
      <c r="F116" s="1"/>
      <c r="G116" s="1"/>
      <c r="H116" s="1"/>
      <c r="I116" s="1"/>
      <c r="J116" s="1"/>
      <c r="K116" s="1"/>
      <c r="L116" s="1"/>
    </row>
    <row r="117" spans="2:12" ht="93" customHeight="1" x14ac:dyDescent="0.25">
      <c r="B117" s="1"/>
      <c r="C117" s="108" t="s">
        <v>111</v>
      </c>
      <c r="D117" s="108"/>
      <c r="E117" s="108"/>
      <c r="F117" s="108"/>
      <c r="G117" s="108"/>
      <c r="H117" s="108"/>
      <c r="I117" s="108"/>
      <c r="J117" s="108"/>
      <c r="K117" s="108"/>
      <c r="L117" s="108"/>
    </row>
    <row r="118" spans="2:12" s="74" customFormat="1" x14ac:dyDescent="0.25"/>
    <row r="119" spans="2:12" s="74" customFormat="1" x14ac:dyDescent="0.25"/>
    <row r="120" spans="2:12" s="74" customFormat="1" x14ac:dyDescent="0.25"/>
    <row r="121" spans="2:12" s="74" customFormat="1" x14ac:dyDescent="0.25"/>
    <row r="122" spans="2:12" s="74" customFormat="1" x14ac:dyDescent="0.25"/>
    <row r="123" spans="2:12" s="74" customFormat="1" x14ac:dyDescent="0.25"/>
    <row r="124" spans="2:12" s="74" customFormat="1" x14ac:dyDescent="0.25"/>
    <row r="125" spans="2:12" s="74" customFormat="1" x14ac:dyDescent="0.25"/>
    <row r="126" spans="2:12" s="74" customFormat="1" x14ac:dyDescent="0.25"/>
    <row r="127" spans="2:12" s="74" customFormat="1" x14ac:dyDescent="0.25"/>
    <row r="128" spans="2:12" s="74" customFormat="1" x14ac:dyDescent="0.25"/>
    <row r="129" s="74" customFormat="1" x14ac:dyDescent="0.25"/>
    <row r="130" s="74" customFormat="1" x14ac:dyDescent="0.25"/>
    <row r="131" s="74" customFormat="1" x14ac:dyDescent="0.25"/>
    <row r="132" s="74" customFormat="1" x14ac:dyDescent="0.25"/>
    <row r="133" s="74" customFormat="1" x14ac:dyDescent="0.25"/>
    <row r="134" s="74" customFormat="1" x14ac:dyDescent="0.25"/>
    <row r="135" s="74" customFormat="1" x14ac:dyDescent="0.25"/>
    <row r="136" s="74" customFormat="1" x14ac:dyDescent="0.25"/>
    <row r="137" s="74" customFormat="1" x14ac:dyDescent="0.25"/>
    <row r="138" s="74" customFormat="1" x14ac:dyDescent="0.25"/>
    <row r="139" s="74" customFormat="1" x14ac:dyDescent="0.25"/>
    <row r="140" s="74" customFormat="1" x14ac:dyDescent="0.25"/>
    <row r="141" s="74" customFormat="1" x14ac:dyDescent="0.25"/>
    <row r="142" s="74" customFormat="1" x14ac:dyDescent="0.25"/>
    <row r="143" s="74" customFormat="1" x14ac:dyDescent="0.25"/>
    <row r="144" s="74" customFormat="1" x14ac:dyDescent="0.25"/>
    <row r="145" s="74" customFormat="1" x14ac:dyDescent="0.25"/>
    <row r="146" s="74" customFormat="1" x14ac:dyDescent="0.25"/>
    <row r="147" s="74" customFormat="1" x14ac:dyDescent="0.25"/>
    <row r="148" s="74" customFormat="1" x14ac:dyDescent="0.25"/>
    <row r="149" s="74" customFormat="1" x14ac:dyDescent="0.25"/>
    <row r="150" s="74" customFormat="1" x14ac:dyDescent="0.25"/>
    <row r="151" s="74" customFormat="1" x14ac:dyDescent="0.25"/>
    <row r="152" s="74" customFormat="1" x14ac:dyDescent="0.25"/>
    <row r="153" s="74" customFormat="1" x14ac:dyDescent="0.25"/>
    <row r="154" s="74" customFormat="1" x14ac:dyDescent="0.25"/>
    <row r="155" s="74" customFormat="1" x14ac:dyDescent="0.25"/>
    <row r="156" s="74" customFormat="1" x14ac:dyDescent="0.25"/>
    <row r="157" s="74" customFormat="1" x14ac:dyDescent="0.25"/>
    <row r="158" s="74" customFormat="1" x14ac:dyDescent="0.25"/>
    <row r="159" s="74" customFormat="1" x14ac:dyDescent="0.25"/>
    <row r="160" s="74" customFormat="1" x14ac:dyDescent="0.25"/>
    <row r="161" s="74" customFormat="1" x14ac:dyDescent="0.25"/>
    <row r="162" s="74" customFormat="1" x14ac:dyDescent="0.25"/>
    <row r="163" s="74" customFormat="1" x14ac:dyDescent="0.25"/>
    <row r="164" s="74" customFormat="1" x14ac:dyDescent="0.25"/>
    <row r="165" s="74" customFormat="1" x14ac:dyDescent="0.25"/>
    <row r="166" s="74" customFormat="1" x14ac:dyDescent="0.25"/>
    <row r="167" s="74" customFormat="1" x14ac:dyDescent="0.25"/>
    <row r="168" s="74" customFormat="1" x14ac:dyDescent="0.25"/>
    <row r="169" s="74" customFormat="1" x14ac:dyDescent="0.25"/>
    <row r="170" s="74" customFormat="1" x14ac:dyDescent="0.25"/>
    <row r="171" s="74" customFormat="1" x14ac:dyDescent="0.25"/>
    <row r="172" s="74" customFormat="1" x14ac:dyDescent="0.25"/>
    <row r="173" s="74" customFormat="1" x14ac:dyDescent="0.25"/>
    <row r="174" s="74" customFormat="1" x14ac:dyDescent="0.25"/>
    <row r="175" s="74" customFormat="1" x14ac:dyDescent="0.25"/>
    <row r="176" s="74" customFormat="1" x14ac:dyDescent="0.25"/>
    <row r="177" s="74" customFormat="1" x14ac:dyDescent="0.25"/>
    <row r="178" s="74" customFormat="1" x14ac:dyDescent="0.25"/>
    <row r="179" s="74" customFormat="1" x14ac:dyDescent="0.25"/>
    <row r="180" s="74" customFormat="1" x14ac:dyDescent="0.25"/>
    <row r="181" s="74" customFormat="1" x14ac:dyDescent="0.25"/>
    <row r="182" s="74" customFormat="1" x14ac:dyDescent="0.25"/>
    <row r="183" s="74" customFormat="1" x14ac:dyDescent="0.25"/>
    <row r="184" s="74" customFormat="1" x14ac:dyDescent="0.25"/>
    <row r="185" s="74" customFormat="1" x14ac:dyDescent="0.25"/>
    <row r="186" s="74" customFormat="1" x14ac:dyDescent="0.25"/>
    <row r="187" s="74" customFormat="1" x14ac:dyDescent="0.25"/>
    <row r="188" s="74" customFormat="1" x14ac:dyDescent="0.25"/>
    <row r="189" s="74" customFormat="1" x14ac:dyDescent="0.25"/>
    <row r="190" s="74" customFormat="1" x14ac:dyDescent="0.25"/>
    <row r="191" s="74" customFormat="1" x14ac:dyDescent="0.25"/>
    <row r="192" s="74" customFormat="1" x14ac:dyDescent="0.25"/>
    <row r="193" s="74" customFormat="1" x14ac:dyDescent="0.25"/>
    <row r="194" s="74" customFormat="1" x14ac:dyDescent="0.25"/>
    <row r="195" s="74" customFormat="1" x14ac:dyDescent="0.25"/>
    <row r="196" s="74" customFormat="1" x14ac:dyDescent="0.25"/>
    <row r="197" s="74" customFormat="1" x14ac:dyDescent="0.25"/>
    <row r="198" s="74" customFormat="1" x14ac:dyDescent="0.25"/>
    <row r="199" s="74" customFormat="1" x14ac:dyDescent="0.25"/>
    <row r="200" s="74" customFormat="1" x14ac:dyDescent="0.25"/>
    <row r="201" s="74" customFormat="1" x14ac:dyDescent="0.25"/>
    <row r="202" s="74" customFormat="1" x14ac:dyDescent="0.25"/>
    <row r="203" s="74" customFormat="1" x14ac:dyDescent="0.25"/>
    <row r="204" s="74" customFormat="1" x14ac:dyDescent="0.25"/>
    <row r="205" s="74" customFormat="1" x14ac:dyDescent="0.25"/>
    <row r="206" s="74" customFormat="1" x14ac:dyDescent="0.25"/>
    <row r="207" s="74" customFormat="1" x14ac:dyDescent="0.25"/>
    <row r="208" s="74" customFormat="1" x14ac:dyDescent="0.25"/>
    <row r="209" s="74" customFormat="1" x14ac:dyDescent="0.25"/>
    <row r="210" s="74" customFormat="1" x14ac:dyDescent="0.25"/>
    <row r="211" s="74" customFormat="1" x14ac:dyDescent="0.25"/>
    <row r="212" s="74" customFormat="1" x14ac:dyDescent="0.25"/>
    <row r="213" s="74" customFormat="1" x14ac:dyDescent="0.25"/>
    <row r="214" s="74" customFormat="1" x14ac:dyDescent="0.25"/>
    <row r="215" s="74" customFormat="1" x14ac:dyDescent="0.25"/>
    <row r="216" s="74" customFormat="1" x14ac:dyDescent="0.25"/>
    <row r="217" s="74" customFormat="1" x14ac:dyDescent="0.25"/>
    <row r="218" s="74" customFormat="1" x14ac:dyDescent="0.25"/>
    <row r="219" s="74" customFormat="1" x14ac:dyDescent="0.25"/>
    <row r="220" s="74" customFormat="1" x14ac:dyDescent="0.25"/>
    <row r="221" s="74" customFormat="1" x14ac:dyDescent="0.25"/>
    <row r="222" s="74" customFormat="1" x14ac:dyDescent="0.25"/>
    <row r="223" s="74" customFormat="1" x14ac:dyDescent="0.25"/>
    <row r="224" s="74" customFormat="1" x14ac:dyDescent="0.25"/>
    <row r="225" s="74" customFormat="1" x14ac:dyDescent="0.25"/>
    <row r="226" s="74" customFormat="1" x14ac:dyDescent="0.25"/>
    <row r="227" s="74" customFormat="1" x14ac:dyDescent="0.25"/>
    <row r="228" s="74" customFormat="1" x14ac:dyDescent="0.25"/>
    <row r="229" s="74" customFormat="1" x14ac:dyDescent="0.25"/>
    <row r="230" s="74" customFormat="1" x14ac:dyDescent="0.25"/>
    <row r="231" s="74" customFormat="1" x14ac:dyDescent="0.25"/>
  </sheetData>
  <protectedRanges>
    <protectedRange sqref="B15:B23" name="Rozstęp4"/>
    <protectedRange sqref="F4:J4" name="Rozstęp2"/>
    <protectedRange sqref="F2:L2" name="Rozstęp1"/>
    <protectedRange sqref="B12:F12" name="Rozstęp3"/>
    <protectedRange sqref="D31:G31" name="Rozstęp5"/>
    <protectedRange sqref="K47" name="Rozstęp29_3"/>
    <protectedRange sqref="E47:F47" name="Rozstęp27_4"/>
    <protectedRange sqref="H42:I42 H44:I44 H46:I46" name="Rozstęp19_4"/>
    <protectedRange sqref="J40" name="Rozstęp17_4"/>
    <protectedRange sqref="D39" name="Rozstęp15_4"/>
    <protectedRange sqref="D34:K38" name="Rozstęp9_3"/>
    <protectedRange sqref="G40" name="Rozstęp16_4"/>
    <protectedRange sqref="E41:F41 E43:F43 E45:F45" name="Rozstęp18_4"/>
    <protectedRange sqref="K42 K44 K46" name="Rozstęp20_4"/>
    <protectedRange sqref="H47:I47" name="Rozstęp28_3"/>
    <protectedRange sqref="D66:K66" name="Rozstęp31"/>
    <protectedRange sqref="D65:K65" name="Rozstęp9_4"/>
    <protectedRange sqref="D84:F84" name="Rozstęp39_4"/>
    <protectedRange sqref="D82:F82" name="Rozstęp37_4"/>
    <protectedRange sqref="D77:K81" name="Rozstęp9_8"/>
    <protectedRange sqref="G83:K84" name="Rozstęp38_3"/>
    <protectedRange sqref="G85:H85" name="Rozstęp40_3"/>
    <protectedRange sqref="D86:K87" name="Rozstęp42_3"/>
  </protectedRanges>
  <mergeCells count="43">
    <mergeCell ref="B60:L60"/>
    <mergeCell ref="C117:L117"/>
    <mergeCell ref="D62:G62"/>
    <mergeCell ref="C96:L96"/>
    <mergeCell ref="B99:K99"/>
    <mergeCell ref="E111:G111"/>
    <mergeCell ref="D112:H112"/>
    <mergeCell ref="B2:D2"/>
    <mergeCell ref="F2:L2"/>
    <mergeCell ref="B4:D4"/>
    <mergeCell ref="F4:J4"/>
    <mergeCell ref="B6:D6"/>
    <mergeCell ref="B9:L9"/>
    <mergeCell ref="C54:L54"/>
    <mergeCell ref="C55:L55"/>
    <mergeCell ref="C56:L56"/>
    <mergeCell ref="C57:L57"/>
    <mergeCell ref="C52:H52"/>
    <mergeCell ref="B24:C24"/>
    <mergeCell ref="B29:L29"/>
    <mergeCell ref="A15:F23"/>
    <mergeCell ref="B12:F12"/>
    <mergeCell ref="B31:B32"/>
    <mergeCell ref="C31:C32"/>
    <mergeCell ref="D31:G31"/>
    <mergeCell ref="H31:K31"/>
    <mergeCell ref="L31:L32"/>
    <mergeCell ref="C58:L58"/>
    <mergeCell ref="C92:L92"/>
    <mergeCell ref="C93:L93"/>
    <mergeCell ref="C94:L94"/>
    <mergeCell ref="C95:L95"/>
    <mergeCell ref="H62:K62"/>
    <mergeCell ref="L62:L63"/>
    <mergeCell ref="C70:H70"/>
    <mergeCell ref="B72:L72"/>
    <mergeCell ref="B74:B75"/>
    <mergeCell ref="C74:C75"/>
    <mergeCell ref="D74:G74"/>
    <mergeCell ref="H74:K74"/>
    <mergeCell ref="L74:L75"/>
    <mergeCell ref="B62:B63"/>
    <mergeCell ref="C62:C63"/>
  </mergeCells>
  <dataValidations count="2">
    <dataValidation type="date" operator="greaterThan" allowBlank="1" showInputMessage="1" showErrorMessage="1" sqref="C109" xr:uid="{8256C8AD-31B8-48B4-9D6B-3606260CE366}">
      <formula1>44927</formula1>
    </dataValidation>
    <dataValidation allowBlank="1" showInputMessage="1" showErrorMessage="1" error="Kwota nie może być wyższa od iloczynu liczby uczniów oraz kwoty na ucznia i wskaźnika" sqref="L77:L90 D77:K81 D88:K90" xr:uid="{EE1EB531-B71E-4085-9BC4-DF65ACBC7E28}"/>
  </dataValidations>
  <pageMargins left="0.7" right="0.7" top="0.75" bottom="0.75" header="0.3" footer="0.3"/>
  <pageSetup paperSize="9" scale="52" fitToHeight="0" orientation="landscape" verticalDpi="4294967295"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Option Button 3">
              <controlPr defaultSize="0" autoFill="0" autoLine="0" autoPict="0">
                <anchor moveWithCells="1">
                  <from>
                    <xdr:col>1</xdr:col>
                    <xdr:colOff>152400</xdr:colOff>
                    <xdr:row>14</xdr:row>
                    <xdr:rowOff>47625</xdr:rowOff>
                  </from>
                  <to>
                    <xdr:col>3</xdr:col>
                    <xdr:colOff>219075</xdr:colOff>
                    <xdr:row>14</xdr:row>
                    <xdr:rowOff>295275</xdr:rowOff>
                  </to>
                </anchor>
              </controlPr>
            </control>
          </mc:Choice>
        </mc:AlternateContent>
        <mc:AlternateContent xmlns:mc="http://schemas.openxmlformats.org/markup-compatibility/2006">
          <mc:Choice Requires="x14">
            <control shapeId="1028" r:id="rId5" name="Option Button 4">
              <controlPr defaultSize="0" autoFill="0" autoLine="0" autoPict="0">
                <anchor moveWithCells="1">
                  <from>
                    <xdr:col>1</xdr:col>
                    <xdr:colOff>152400</xdr:colOff>
                    <xdr:row>15</xdr:row>
                    <xdr:rowOff>28575</xdr:rowOff>
                  </from>
                  <to>
                    <xdr:col>2</xdr:col>
                    <xdr:colOff>3886200</xdr:colOff>
                    <xdr:row>15</xdr:row>
                    <xdr:rowOff>314325</xdr:rowOff>
                  </to>
                </anchor>
              </controlPr>
            </control>
          </mc:Choice>
        </mc:AlternateContent>
        <mc:AlternateContent xmlns:mc="http://schemas.openxmlformats.org/markup-compatibility/2006">
          <mc:Choice Requires="x14">
            <control shapeId="1029" r:id="rId6" name="Option Button 5">
              <controlPr defaultSize="0" autoFill="0" autoLine="0" autoPict="0">
                <anchor moveWithCells="1">
                  <from>
                    <xdr:col>1</xdr:col>
                    <xdr:colOff>152400</xdr:colOff>
                    <xdr:row>16</xdr:row>
                    <xdr:rowOff>47625</xdr:rowOff>
                  </from>
                  <to>
                    <xdr:col>2</xdr:col>
                    <xdr:colOff>1914525</xdr:colOff>
                    <xdr:row>16</xdr:row>
                    <xdr:rowOff>314325</xdr:rowOff>
                  </to>
                </anchor>
              </controlPr>
            </control>
          </mc:Choice>
        </mc:AlternateContent>
        <mc:AlternateContent xmlns:mc="http://schemas.openxmlformats.org/markup-compatibility/2006">
          <mc:Choice Requires="x14">
            <control shapeId="1030" r:id="rId7" name="Option Button 6">
              <controlPr defaultSize="0" autoFill="0" autoLine="0" autoPict="0">
                <anchor moveWithCells="1">
                  <from>
                    <xdr:col>1</xdr:col>
                    <xdr:colOff>152400</xdr:colOff>
                    <xdr:row>17</xdr:row>
                    <xdr:rowOff>38100</xdr:rowOff>
                  </from>
                  <to>
                    <xdr:col>2</xdr:col>
                    <xdr:colOff>2971800</xdr:colOff>
                    <xdr:row>18</xdr:row>
                    <xdr:rowOff>19050</xdr:rowOff>
                  </to>
                </anchor>
              </controlPr>
            </control>
          </mc:Choice>
        </mc:AlternateContent>
        <mc:AlternateContent xmlns:mc="http://schemas.openxmlformats.org/markup-compatibility/2006">
          <mc:Choice Requires="x14">
            <control shapeId="1032" r:id="rId8" name="Option Button 8">
              <controlPr defaultSize="0" autoFill="0" autoLine="0" autoPict="0">
                <anchor moveWithCells="1">
                  <from>
                    <xdr:col>1</xdr:col>
                    <xdr:colOff>152400</xdr:colOff>
                    <xdr:row>18</xdr:row>
                    <xdr:rowOff>9525</xdr:rowOff>
                  </from>
                  <to>
                    <xdr:col>4</xdr:col>
                    <xdr:colOff>876300</xdr:colOff>
                    <xdr:row>18</xdr:row>
                    <xdr:rowOff>314325</xdr:rowOff>
                  </to>
                </anchor>
              </controlPr>
            </control>
          </mc:Choice>
        </mc:AlternateContent>
        <mc:AlternateContent xmlns:mc="http://schemas.openxmlformats.org/markup-compatibility/2006">
          <mc:Choice Requires="x14">
            <control shapeId="1033" r:id="rId9" name="Option Button 9">
              <controlPr defaultSize="0" autoFill="0" autoLine="0" autoPict="0">
                <anchor moveWithCells="1">
                  <from>
                    <xdr:col>1</xdr:col>
                    <xdr:colOff>142875</xdr:colOff>
                    <xdr:row>18</xdr:row>
                    <xdr:rowOff>295275</xdr:rowOff>
                  </from>
                  <to>
                    <xdr:col>4</xdr:col>
                    <xdr:colOff>76200</xdr:colOff>
                    <xdr:row>19</xdr:row>
                    <xdr:rowOff>371475</xdr:rowOff>
                  </to>
                </anchor>
              </controlPr>
            </control>
          </mc:Choice>
        </mc:AlternateContent>
        <mc:AlternateContent xmlns:mc="http://schemas.openxmlformats.org/markup-compatibility/2006">
          <mc:Choice Requires="x14">
            <control shapeId="1034" r:id="rId10" name="Option Button 10">
              <controlPr defaultSize="0" autoFill="0" autoLine="0" autoPict="0">
                <anchor moveWithCells="1">
                  <from>
                    <xdr:col>1</xdr:col>
                    <xdr:colOff>142875</xdr:colOff>
                    <xdr:row>19</xdr:row>
                    <xdr:rowOff>361950</xdr:rowOff>
                  </from>
                  <to>
                    <xdr:col>3</xdr:col>
                    <xdr:colOff>247650</xdr:colOff>
                    <xdr:row>20</xdr:row>
                    <xdr:rowOff>180975</xdr:rowOff>
                  </to>
                </anchor>
              </controlPr>
            </control>
          </mc:Choice>
        </mc:AlternateContent>
        <mc:AlternateContent xmlns:mc="http://schemas.openxmlformats.org/markup-compatibility/2006">
          <mc:Choice Requires="x14">
            <control shapeId="1035" r:id="rId11" name="Option Button 11">
              <controlPr defaultSize="0" autoFill="0" autoLine="0" autoPict="0">
                <anchor moveWithCells="1">
                  <from>
                    <xdr:col>1</xdr:col>
                    <xdr:colOff>142875</xdr:colOff>
                    <xdr:row>20</xdr:row>
                    <xdr:rowOff>180975</xdr:rowOff>
                  </from>
                  <to>
                    <xdr:col>3</xdr:col>
                    <xdr:colOff>238125</xdr:colOff>
                    <xdr:row>21</xdr:row>
                    <xdr:rowOff>171450</xdr:rowOff>
                  </to>
                </anchor>
              </controlPr>
            </control>
          </mc:Choice>
        </mc:AlternateContent>
        <mc:AlternateContent xmlns:mc="http://schemas.openxmlformats.org/markup-compatibility/2006">
          <mc:Choice Requires="x14">
            <control shapeId="1036" r:id="rId12" name="Option Button 12">
              <controlPr defaultSize="0" autoFill="0" autoLine="0" autoPict="0">
                <anchor moveWithCells="1">
                  <from>
                    <xdr:col>1</xdr:col>
                    <xdr:colOff>133350</xdr:colOff>
                    <xdr:row>21</xdr:row>
                    <xdr:rowOff>171450</xdr:rowOff>
                  </from>
                  <to>
                    <xdr:col>3</xdr:col>
                    <xdr:colOff>219075</xdr:colOff>
                    <xdr:row>22</xdr:row>
                    <xdr:rowOff>171450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errorTitle="Uwaga" error="Należy wybrać właściwy z listy rozwijanej" promptTitle="Uwaga" prompt="Należy wybrać właściwy wiersz z listy rozwijanej" xr:uid="{C8B2F191-3809-4B57-BB04-75A5EE8E4CC5}">
          <x14:formula1>
            <xm:f>Arkusz2!$B$1:$B$2</xm:f>
          </x14:formula1>
          <xm:sqref>D74:G74 D62:G62 D31:G31</xm:sqref>
        </x14:dataValidation>
        <x14:dataValidation type="list" allowBlank="1" showInputMessage="1" showErrorMessage="1" errorTitle="Uwaga" error="Wpisz właściwe lub wybierz z listy" promptTitle="Uwaga" prompt="Wybierz z listy rozwijanej" xr:uid="{3D9B0B50-EF32-48A9-AE4E-4D1038EEF2D7}">
          <x14:formula1>
            <xm:f>Arkusz2!$A$1:$A$2</xm:f>
          </x14:formula1>
          <xm:sqref>B12:F12</xm:sqref>
        </x14:dataValidation>
        <x14:dataValidation type="custom" allowBlank="1" showInputMessage="1" showErrorMessage="1" error="Kwota nie może być wyższa od iloczynu liczby uczniów oraz kwoty na ucznia i wskaźnika" xr:uid="{96C157F3-EB64-41B6-B6E0-F397F81DAAEF}">
          <x14:formula1>
            <xm:f>D39&lt;=Arkusz2!C35</xm:f>
          </x14:formula1>
          <xm:sqref>D39:K47</xm:sqref>
        </x14:dataValidation>
        <x14:dataValidation type="custom" allowBlank="1" showInputMessage="1" showErrorMessage="1" error="Kwota nie może być wyższa od iloczynu liczby uczniów oraz kwoty na ucznia i wskaźnika" xr:uid="{B6C35C32-D1BF-4878-85E1-67F2F3F3D4EE}">
          <x14:formula1>
            <xm:f>D66&lt;=Arkusz2!C46</xm:f>
          </x14:formula1>
          <xm:sqref>D66:K66</xm:sqref>
        </x14:dataValidation>
        <x14:dataValidation type="custom" allowBlank="1" showInputMessage="1" showErrorMessage="1" error="Kwota nie może być wyższa od iloczynu liczby uczniów oraz kwoty na ucznia i wskaźnika" xr:uid="{1F551956-E605-4887-9F1F-ED2C95E105ED}">
          <x14:formula1>
            <xm:f>D82&lt;=Arkusz2!C53</xm:f>
          </x14:formula1>
          <xm:sqref>D82:K87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89"/>
  <sheetViews>
    <sheetView workbookViewId="0">
      <selection activeCell="C53" sqref="C53"/>
    </sheetView>
  </sheetViews>
  <sheetFormatPr defaultRowHeight="15" x14ac:dyDescent="0.25"/>
  <cols>
    <col min="1" max="1" width="31.5703125" style="19" customWidth="1"/>
    <col min="2" max="2" width="35.42578125" style="19" customWidth="1"/>
    <col min="3" max="10" width="10" style="19" customWidth="1"/>
    <col min="11" max="16384" width="9.140625" style="19"/>
  </cols>
  <sheetData>
    <row r="1" spans="1:19" x14ac:dyDescent="0.25">
      <c r="A1" s="19" t="s">
        <v>29</v>
      </c>
      <c r="B1" s="19" t="s">
        <v>49</v>
      </c>
    </row>
    <row r="2" spans="1:19" x14ac:dyDescent="0.25">
      <c r="A2" s="19" t="s">
        <v>30</v>
      </c>
      <c r="B2" s="19" t="s">
        <v>50</v>
      </c>
      <c r="I2" s="19">
        <v>1</v>
      </c>
    </row>
    <row r="4" spans="1:19" x14ac:dyDescent="0.25">
      <c r="C4" s="19" t="str">
        <f>ADDRESS(ROW(C6),COLUMN(C6))</f>
        <v>$C$6</v>
      </c>
      <c r="D4" s="19" t="str">
        <f t="shared" ref="D4:S4" si="0">ADDRESS(ROW(D6),COLUMN(D6))</f>
        <v>$D$6</v>
      </c>
      <c r="E4" s="19" t="str">
        <f t="shared" si="0"/>
        <v>$E$6</v>
      </c>
      <c r="F4" s="19" t="str">
        <f t="shared" si="0"/>
        <v>$F$6</v>
      </c>
      <c r="G4" s="19" t="str">
        <f t="shared" si="0"/>
        <v>$G$6</v>
      </c>
      <c r="H4" s="19" t="str">
        <f t="shared" si="0"/>
        <v>$H$6</v>
      </c>
      <c r="I4" s="19" t="str">
        <f t="shared" si="0"/>
        <v>$I$6</v>
      </c>
      <c r="J4" s="19" t="str">
        <f t="shared" si="0"/>
        <v>$J$6</v>
      </c>
      <c r="K4" s="19" t="str">
        <f t="shared" si="0"/>
        <v>$K$6</v>
      </c>
      <c r="L4" s="19" t="str">
        <f t="shared" si="0"/>
        <v>$L$6</v>
      </c>
      <c r="M4" s="19" t="str">
        <f t="shared" si="0"/>
        <v>$M$6</v>
      </c>
      <c r="N4" s="19" t="str">
        <f t="shared" si="0"/>
        <v>$N$6</v>
      </c>
      <c r="O4" s="19" t="str">
        <f t="shared" si="0"/>
        <v>$O$6</v>
      </c>
      <c r="P4" s="19" t="str">
        <f t="shared" si="0"/>
        <v>$P$6</v>
      </c>
      <c r="Q4" s="19" t="str">
        <f t="shared" si="0"/>
        <v>$Q$6</v>
      </c>
      <c r="R4" s="19" t="str">
        <f t="shared" si="0"/>
        <v>$R$6</v>
      </c>
      <c r="S4" s="19" t="str">
        <f t="shared" si="0"/>
        <v>$S$6</v>
      </c>
    </row>
    <row r="5" spans="1:19" x14ac:dyDescent="0.25">
      <c r="A5" s="24"/>
      <c r="B5" s="20" t="s">
        <v>31</v>
      </c>
      <c r="C5" s="21">
        <v>98.01</v>
      </c>
      <c r="D5" s="21">
        <v>98.01</v>
      </c>
      <c r="E5" s="21">
        <v>98.01</v>
      </c>
      <c r="F5" s="21">
        <v>183.15</v>
      </c>
      <c r="G5" s="21">
        <v>235.62</v>
      </c>
      <c r="H5" s="21">
        <v>235.62</v>
      </c>
      <c r="I5" s="21">
        <v>326.7</v>
      </c>
      <c r="J5" s="21">
        <v>326.7</v>
      </c>
      <c r="K5" s="22">
        <v>54.45</v>
      </c>
      <c r="L5" s="22">
        <v>54.45</v>
      </c>
      <c r="M5" s="22">
        <v>54.45</v>
      </c>
      <c r="N5" s="22">
        <v>27.23</v>
      </c>
      <c r="O5" s="22">
        <v>27.23</v>
      </c>
      <c r="P5" s="22">
        <v>27.23</v>
      </c>
      <c r="Q5" s="22">
        <v>27.23</v>
      </c>
      <c r="R5" s="22">
        <v>27.23</v>
      </c>
      <c r="S5" s="23">
        <v>24.75</v>
      </c>
    </row>
    <row r="6" spans="1:19" x14ac:dyDescent="0.25">
      <c r="A6" s="24"/>
      <c r="B6" s="20" t="s">
        <v>48</v>
      </c>
      <c r="C6" s="21">
        <f>_xlfn.IFNA(INDEX(C18:C26,$I$2),0)</f>
        <v>274.43</v>
      </c>
      <c r="D6" s="56">
        <f t="shared" ref="D6:S6" si="1">_xlfn.IFNA(INDEX(D18:D26,$I$2),0)</f>
        <v>274.43</v>
      </c>
      <c r="E6" s="56">
        <f t="shared" si="1"/>
        <v>274.43</v>
      </c>
      <c r="F6" s="56">
        <f t="shared" si="1"/>
        <v>384.62</v>
      </c>
      <c r="G6" s="56">
        <f t="shared" si="1"/>
        <v>494.8</v>
      </c>
      <c r="H6" s="56">
        <f t="shared" si="1"/>
        <v>494.8</v>
      </c>
      <c r="I6" s="56">
        <f t="shared" si="1"/>
        <v>686.07</v>
      </c>
      <c r="J6" s="56">
        <f t="shared" si="1"/>
        <v>686.07</v>
      </c>
      <c r="K6" s="22">
        <f t="shared" si="1"/>
        <v>136.13</v>
      </c>
      <c r="L6" s="55">
        <f t="shared" si="1"/>
        <v>136.13</v>
      </c>
      <c r="M6" s="55">
        <f t="shared" si="1"/>
        <v>136.13</v>
      </c>
      <c r="N6" s="55">
        <f t="shared" si="1"/>
        <v>68.08</v>
      </c>
      <c r="O6" s="55">
        <f t="shared" si="1"/>
        <v>68.08</v>
      </c>
      <c r="P6" s="55">
        <f t="shared" si="1"/>
        <v>68.08</v>
      </c>
      <c r="Q6" s="55">
        <f t="shared" si="1"/>
        <v>68.08</v>
      </c>
      <c r="R6" s="55">
        <f t="shared" si="1"/>
        <v>68.08</v>
      </c>
      <c r="S6" s="23">
        <f t="shared" si="1"/>
        <v>51.98</v>
      </c>
    </row>
    <row r="7" spans="1:19" ht="36" x14ac:dyDescent="0.25">
      <c r="A7" s="24"/>
      <c r="B7" s="20"/>
      <c r="C7" s="25" t="s">
        <v>8</v>
      </c>
      <c r="D7" s="26" t="s">
        <v>9</v>
      </c>
      <c r="E7" s="26" t="s">
        <v>10</v>
      </c>
      <c r="F7" s="26" t="s">
        <v>11</v>
      </c>
      <c r="G7" s="26" t="s">
        <v>12</v>
      </c>
      <c r="H7" s="26" t="s">
        <v>13</v>
      </c>
      <c r="I7" s="26" t="s">
        <v>14</v>
      </c>
      <c r="J7" s="26" t="s">
        <v>32</v>
      </c>
      <c r="K7" s="27" t="s">
        <v>8</v>
      </c>
      <c r="L7" s="28" t="s">
        <v>9</v>
      </c>
      <c r="M7" s="28" t="s">
        <v>10</v>
      </c>
      <c r="N7" s="28" t="s">
        <v>11</v>
      </c>
      <c r="O7" s="28" t="s">
        <v>12</v>
      </c>
      <c r="P7" s="28" t="s">
        <v>13</v>
      </c>
      <c r="Q7" s="28" t="s">
        <v>14</v>
      </c>
      <c r="R7" s="28" t="s">
        <v>32</v>
      </c>
      <c r="S7" s="29" t="s">
        <v>33</v>
      </c>
    </row>
    <row r="8" spans="1:19" ht="15.75" thickBot="1" x14ac:dyDescent="0.3">
      <c r="A8" s="24"/>
      <c r="B8" s="20"/>
      <c r="C8" s="30" t="s">
        <v>34</v>
      </c>
      <c r="D8" s="30" t="s">
        <v>34</v>
      </c>
      <c r="E8" s="30" t="s">
        <v>34</v>
      </c>
      <c r="F8" s="30" t="s">
        <v>34</v>
      </c>
      <c r="G8" s="30" t="s">
        <v>34</v>
      </c>
      <c r="H8" s="30" t="s">
        <v>34</v>
      </c>
      <c r="I8" s="30" t="s">
        <v>34</v>
      </c>
      <c r="J8" s="30" t="s">
        <v>34</v>
      </c>
      <c r="K8" s="31" t="s">
        <v>35</v>
      </c>
      <c r="L8" s="31" t="s">
        <v>35</v>
      </c>
      <c r="M8" s="31" t="s">
        <v>35</v>
      </c>
      <c r="N8" s="31" t="s">
        <v>35</v>
      </c>
      <c r="O8" s="31" t="s">
        <v>35</v>
      </c>
      <c r="P8" s="31" t="s">
        <v>35</v>
      </c>
      <c r="Q8" s="31" t="s">
        <v>35</v>
      </c>
      <c r="R8" s="31" t="s">
        <v>35</v>
      </c>
      <c r="S8" s="32" t="s">
        <v>36</v>
      </c>
    </row>
    <row r="9" spans="1:19" x14ac:dyDescent="0.25">
      <c r="A9" s="110" t="s">
        <v>37</v>
      </c>
      <c r="B9" s="33" t="s">
        <v>38</v>
      </c>
      <c r="C9" s="34">
        <v>2.8</v>
      </c>
      <c r="D9" s="34">
        <v>2.8</v>
      </c>
      <c r="E9" s="34">
        <v>2.8</v>
      </c>
      <c r="F9" s="34">
        <v>2.1</v>
      </c>
      <c r="G9" s="34">
        <v>2.1</v>
      </c>
      <c r="H9" s="34">
        <v>2.1</v>
      </c>
      <c r="I9" s="34">
        <v>2.1</v>
      </c>
      <c r="J9" s="34">
        <v>2.1</v>
      </c>
      <c r="K9" s="35">
        <v>2.5</v>
      </c>
      <c r="L9" s="35">
        <v>2.5</v>
      </c>
      <c r="M9" s="35">
        <v>2.5</v>
      </c>
      <c r="N9" s="35">
        <v>2.5</v>
      </c>
      <c r="O9" s="35">
        <v>2.5</v>
      </c>
      <c r="P9" s="35">
        <v>2.5</v>
      </c>
      <c r="Q9" s="35">
        <v>2.5</v>
      </c>
      <c r="R9" s="35">
        <v>2.5</v>
      </c>
      <c r="S9" s="36">
        <v>2.1</v>
      </c>
    </row>
    <row r="10" spans="1:19" x14ac:dyDescent="0.25">
      <c r="A10" s="110"/>
      <c r="B10" s="37" t="s">
        <v>39</v>
      </c>
      <c r="C10" s="38">
        <v>2</v>
      </c>
      <c r="D10" s="38">
        <v>2</v>
      </c>
      <c r="E10" s="38">
        <v>2</v>
      </c>
      <c r="F10" s="38">
        <v>2</v>
      </c>
      <c r="G10" s="38">
        <v>2</v>
      </c>
      <c r="H10" s="38">
        <v>2</v>
      </c>
      <c r="I10" s="38">
        <v>2</v>
      </c>
      <c r="J10" s="38">
        <v>2</v>
      </c>
      <c r="K10" s="39">
        <v>2.8</v>
      </c>
      <c r="L10" s="39">
        <v>2.8</v>
      </c>
      <c r="M10" s="39">
        <v>2.8</v>
      </c>
      <c r="N10" s="39">
        <v>2.8</v>
      </c>
      <c r="O10" s="39">
        <v>2.8</v>
      </c>
      <c r="P10" s="39">
        <v>2.8</v>
      </c>
      <c r="Q10" s="39">
        <v>2.8</v>
      </c>
      <c r="R10" s="39">
        <v>2.8</v>
      </c>
      <c r="S10" s="40">
        <v>1</v>
      </c>
    </row>
    <row r="11" spans="1:19" x14ac:dyDescent="0.25">
      <c r="A11" s="110"/>
      <c r="B11" s="37" t="s">
        <v>40</v>
      </c>
      <c r="C11" s="38">
        <v>2.8</v>
      </c>
      <c r="D11" s="38">
        <v>2.8</v>
      </c>
      <c r="E11" s="38">
        <v>2.8</v>
      </c>
      <c r="F11" s="38">
        <v>2.1</v>
      </c>
      <c r="G11" s="38">
        <v>2.1</v>
      </c>
      <c r="H11" s="38">
        <v>2.1</v>
      </c>
      <c r="I11" s="38">
        <v>2.1</v>
      </c>
      <c r="J11" s="38">
        <v>2.1</v>
      </c>
      <c r="K11" s="39">
        <v>2.8</v>
      </c>
      <c r="L11" s="39">
        <v>2.8</v>
      </c>
      <c r="M11" s="39">
        <v>2.8</v>
      </c>
      <c r="N11" s="39">
        <v>2.8</v>
      </c>
      <c r="O11" s="39">
        <v>2.8</v>
      </c>
      <c r="P11" s="39">
        <v>2.8</v>
      </c>
      <c r="Q11" s="39">
        <v>2.8</v>
      </c>
      <c r="R11" s="39">
        <v>2.8</v>
      </c>
      <c r="S11" s="40">
        <v>2.1</v>
      </c>
    </row>
    <row r="12" spans="1:19" x14ac:dyDescent="0.25">
      <c r="A12" s="110"/>
      <c r="B12" s="37" t="s">
        <v>41</v>
      </c>
      <c r="C12" s="38">
        <v>2.8</v>
      </c>
      <c r="D12" s="38">
        <v>2.8</v>
      </c>
      <c r="E12" s="38">
        <v>2.8</v>
      </c>
      <c r="F12" s="38">
        <v>2.1</v>
      </c>
      <c r="G12" s="38">
        <v>2.1</v>
      </c>
      <c r="H12" s="38">
        <v>2.1</v>
      </c>
      <c r="I12" s="38">
        <v>2.1</v>
      </c>
      <c r="J12" s="38">
        <v>2.1</v>
      </c>
      <c r="K12" s="39">
        <v>2.5</v>
      </c>
      <c r="L12" s="39">
        <v>2.5</v>
      </c>
      <c r="M12" s="39">
        <v>2.5</v>
      </c>
      <c r="N12" s="39">
        <v>2.5</v>
      </c>
      <c r="O12" s="39">
        <v>2.5</v>
      </c>
      <c r="P12" s="39">
        <v>2.5</v>
      </c>
      <c r="Q12" s="39">
        <v>2.5</v>
      </c>
      <c r="R12" s="39">
        <v>2.5</v>
      </c>
      <c r="S12" s="40">
        <v>2.1</v>
      </c>
    </row>
    <row r="13" spans="1:19" x14ac:dyDescent="0.25">
      <c r="A13" s="110"/>
      <c r="B13" s="37" t="s">
        <v>42</v>
      </c>
      <c r="C13" s="38">
        <v>2.8</v>
      </c>
      <c r="D13" s="38">
        <v>2.8</v>
      </c>
      <c r="E13" s="38">
        <v>2.8</v>
      </c>
      <c r="F13" s="38">
        <v>2.1</v>
      </c>
      <c r="G13" s="38">
        <v>2.1</v>
      </c>
      <c r="H13" s="38">
        <v>2.1</v>
      </c>
      <c r="I13" s="38">
        <v>2.1</v>
      </c>
      <c r="J13" s="38">
        <v>2.1</v>
      </c>
      <c r="K13" s="39">
        <v>2.6</v>
      </c>
      <c r="L13" s="39">
        <v>2.6</v>
      </c>
      <c r="M13" s="39">
        <v>2.6</v>
      </c>
      <c r="N13" s="39">
        <v>2.6</v>
      </c>
      <c r="O13" s="39">
        <v>2.6</v>
      </c>
      <c r="P13" s="39">
        <v>2.6</v>
      </c>
      <c r="Q13" s="39">
        <v>2.6</v>
      </c>
      <c r="R13" s="39">
        <v>2.6</v>
      </c>
      <c r="S13" s="40">
        <v>2.1</v>
      </c>
    </row>
    <row r="14" spans="1:19" x14ac:dyDescent="0.25">
      <c r="A14" s="110"/>
      <c r="B14" s="37" t="s">
        <v>43</v>
      </c>
      <c r="C14" s="38">
        <v>2.1</v>
      </c>
      <c r="D14" s="38">
        <v>2.1</v>
      </c>
      <c r="E14" s="38">
        <v>2.1</v>
      </c>
      <c r="F14" s="38">
        <v>2.1</v>
      </c>
      <c r="G14" s="38">
        <v>2.1</v>
      </c>
      <c r="H14" s="38">
        <v>2.1</v>
      </c>
      <c r="I14" s="38">
        <v>2.1</v>
      </c>
      <c r="J14" s="38">
        <v>2.1</v>
      </c>
      <c r="K14" s="39">
        <v>2.5</v>
      </c>
      <c r="L14" s="39">
        <v>2.5</v>
      </c>
      <c r="M14" s="39">
        <v>2.5</v>
      </c>
      <c r="N14" s="39">
        <v>2.5</v>
      </c>
      <c r="O14" s="39">
        <v>2.5</v>
      </c>
      <c r="P14" s="39">
        <v>2.5</v>
      </c>
      <c r="Q14" s="39">
        <v>2.5</v>
      </c>
      <c r="R14" s="39">
        <v>2.5</v>
      </c>
      <c r="S14" s="40">
        <v>2.1</v>
      </c>
    </row>
    <row r="15" spans="1:19" x14ac:dyDescent="0.25">
      <c r="A15" s="110"/>
      <c r="B15" s="37" t="s">
        <v>44</v>
      </c>
      <c r="C15" s="38">
        <v>8</v>
      </c>
      <c r="D15" s="38">
        <v>8</v>
      </c>
      <c r="E15" s="38">
        <v>8</v>
      </c>
      <c r="F15" s="38">
        <v>8</v>
      </c>
      <c r="G15" s="38">
        <v>8</v>
      </c>
      <c r="H15" s="38">
        <v>8</v>
      </c>
      <c r="I15" s="38">
        <v>8</v>
      </c>
      <c r="J15" s="38">
        <v>8</v>
      </c>
      <c r="K15" s="39">
        <v>8</v>
      </c>
      <c r="L15" s="39">
        <v>8</v>
      </c>
      <c r="M15" s="39">
        <v>8</v>
      </c>
      <c r="N15" s="39">
        <v>8</v>
      </c>
      <c r="O15" s="39">
        <v>8</v>
      </c>
      <c r="P15" s="39">
        <v>8</v>
      </c>
      <c r="Q15" s="39">
        <v>8</v>
      </c>
      <c r="R15" s="39">
        <v>8</v>
      </c>
      <c r="S15" s="40">
        <v>8</v>
      </c>
    </row>
    <row r="16" spans="1:19" x14ac:dyDescent="0.25">
      <c r="A16" s="110"/>
      <c r="B16" s="37" t="s">
        <v>45</v>
      </c>
      <c r="C16" s="38">
        <v>2.6</v>
      </c>
      <c r="D16" s="38">
        <v>2.6</v>
      </c>
      <c r="E16" s="38">
        <v>2.6</v>
      </c>
      <c r="F16" s="38">
        <v>2.6</v>
      </c>
      <c r="G16" s="38">
        <v>2.6</v>
      </c>
      <c r="H16" s="38">
        <v>2.6</v>
      </c>
      <c r="I16" s="38">
        <v>2.6</v>
      </c>
      <c r="J16" s="38">
        <v>2.6</v>
      </c>
      <c r="K16" s="39">
        <v>2.8</v>
      </c>
      <c r="L16" s="39">
        <v>2.8</v>
      </c>
      <c r="M16" s="39">
        <v>2.8</v>
      </c>
      <c r="N16" s="39">
        <v>2.8</v>
      </c>
      <c r="O16" s="39">
        <v>2.8</v>
      </c>
      <c r="P16" s="39">
        <v>2.8</v>
      </c>
      <c r="Q16" s="39">
        <v>2.8</v>
      </c>
      <c r="R16" s="39">
        <v>2.8</v>
      </c>
      <c r="S16" s="40">
        <v>2.6</v>
      </c>
    </row>
    <row r="17" spans="1:19" ht="15.75" thickBot="1" x14ac:dyDescent="0.3">
      <c r="A17" s="110"/>
      <c r="B17" s="41" t="s">
        <v>46</v>
      </c>
      <c r="C17" s="42">
        <v>20</v>
      </c>
      <c r="D17" s="42">
        <v>20</v>
      </c>
      <c r="E17" s="42">
        <v>20</v>
      </c>
      <c r="F17" s="42">
        <v>20</v>
      </c>
      <c r="G17" s="42">
        <v>20</v>
      </c>
      <c r="H17" s="42">
        <v>20</v>
      </c>
      <c r="I17" s="42">
        <v>20</v>
      </c>
      <c r="J17" s="42">
        <v>20</v>
      </c>
      <c r="K17" s="43">
        <v>20</v>
      </c>
      <c r="L17" s="43">
        <v>20</v>
      </c>
      <c r="M17" s="43">
        <v>20</v>
      </c>
      <c r="N17" s="43">
        <v>20</v>
      </c>
      <c r="O17" s="43">
        <v>20</v>
      </c>
      <c r="P17" s="43">
        <v>20</v>
      </c>
      <c r="Q17" s="43">
        <v>20</v>
      </c>
      <c r="R17" s="43">
        <v>20</v>
      </c>
      <c r="S17" s="44">
        <v>20</v>
      </c>
    </row>
    <row r="18" spans="1:19" x14ac:dyDescent="0.25">
      <c r="A18" s="110" t="s">
        <v>47</v>
      </c>
      <c r="B18" s="45" t="s">
        <v>38</v>
      </c>
      <c r="C18" s="46">
        <f>ROUND(C$5*C9,2)</f>
        <v>274.43</v>
      </c>
      <c r="D18" s="46">
        <f t="shared" ref="D18:S26" si="2">ROUND(D$5*D9,2)</f>
        <v>274.43</v>
      </c>
      <c r="E18" s="46">
        <f t="shared" si="2"/>
        <v>274.43</v>
      </c>
      <c r="F18" s="46">
        <f t="shared" si="2"/>
        <v>384.62</v>
      </c>
      <c r="G18" s="46">
        <f t="shared" si="2"/>
        <v>494.8</v>
      </c>
      <c r="H18" s="46">
        <f t="shared" si="2"/>
        <v>494.8</v>
      </c>
      <c r="I18" s="46">
        <f t="shared" si="2"/>
        <v>686.07</v>
      </c>
      <c r="J18" s="46">
        <f t="shared" si="2"/>
        <v>686.07</v>
      </c>
      <c r="K18" s="47">
        <f t="shared" si="2"/>
        <v>136.13</v>
      </c>
      <c r="L18" s="47">
        <f t="shared" si="2"/>
        <v>136.13</v>
      </c>
      <c r="M18" s="47">
        <f t="shared" si="2"/>
        <v>136.13</v>
      </c>
      <c r="N18" s="47">
        <f t="shared" si="2"/>
        <v>68.08</v>
      </c>
      <c r="O18" s="47">
        <f t="shared" si="2"/>
        <v>68.08</v>
      </c>
      <c r="P18" s="47">
        <f t="shared" si="2"/>
        <v>68.08</v>
      </c>
      <c r="Q18" s="47">
        <f t="shared" si="2"/>
        <v>68.08</v>
      </c>
      <c r="R18" s="47">
        <f t="shared" si="2"/>
        <v>68.08</v>
      </c>
      <c r="S18" s="48">
        <f t="shared" si="2"/>
        <v>51.98</v>
      </c>
    </row>
    <row r="19" spans="1:19" x14ac:dyDescent="0.25">
      <c r="A19" s="110"/>
      <c r="B19" s="49" t="s">
        <v>39</v>
      </c>
      <c r="C19" s="21">
        <f t="shared" ref="C19:R26" si="3">ROUND(C$5*C10,2)</f>
        <v>196.02</v>
      </c>
      <c r="D19" s="21">
        <f t="shared" si="3"/>
        <v>196.02</v>
      </c>
      <c r="E19" s="21">
        <f t="shared" si="3"/>
        <v>196.02</v>
      </c>
      <c r="F19" s="21">
        <f t="shared" si="3"/>
        <v>366.3</v>
      </c>
      <c r="G19" s="21">
        <f t="shared" si="3"/>
        <v>471.24</v>
      </c>
      <c r="H19" s="21">
        <f t="shared" si="3"/>
        <v>471.24</v>
      </c>
      <c r="I19" s="21">
        <f t="shared" si="3"/>
        <v>653.4</v>
      </c>
      <c r="J19" s="21">
        <f t="shared" si="3"/>
        <v>653.4</v>
      </c>
      <c r="K19" s="22">
        <f t="shared" si="3"/>
        <v>152.46</v>
      </c>
      <c r="L19" s="22">
        <f t="shared" si="3"/>
        <v>152.46</v>
      </c>
      <c r="M19" s="22">
        <f t="shared" si="3"/>
        <v>152.46</v>
      </c>
      <c r="N19" s="22">
        <f t="shared" si="3"/>
        <v>76.239999999999995</v>
      </c>
      <c r="O19" s="22">
        <f t="shared" si="3"/>
        <v>76.239999999999995</v>
      </c>
      <c r="P19" s="22">
        <f t="shared" si="3"/>
        <v>76.239999999999995</v>
      </c>
      <c r="Q19" s="22">
        <f t="shared" si="3"/>
        <v>76.239999999999995</v>
      </c>
      <c r="R19" s="22">
        <f t="shared" si="3"/>
        <v>76.239999999999995</v>
      </c>
      <c r="S19" s="50">
        <f t="shared" si="2"/>
        <v>24.75</v>
      </c>
    </row>
    <row r="20" spans="1:19" x14ac:dyDescent="0.25">
      <c r="A20" s="110"/>
      <c r="B20" s="49" t="s">
        <v>40</v>
      </c>
      <c r="C20" s="21">
        <f t="shared" si="3"/>
        <v>274.43</v>
      </c>
      <c r="D20" s="21">
        <f t="shared" si="2"/>
        <v>274.43</v>
      </c>
      <c r="E20" s="21">
        <f t="shared" si="2"/>
        <v>274.43</v>
      </c>
      <c r="F20" s="21">
        <f t="shared" si="2"/>
        <v>384.62</v>
      </c>
      <c r="G20" s="21">
        <f t="shared" si="2"/>
        <v>494.8</v>
      </c>
      <c r="H20" s="21">
        <f t="shared" si="2"/>
        <v>494.8</v>
      </c>
      <c r="I20" s="21">
        <f t="shared" si="2"/>
        <v>686.07</v>
      </c>
      <c r="J20" s="21">
        <f t="shared" si="2"/>
        <v>686.07</v>
      </c>
      <c r="K20" s="22">
        <f t="shared" si="2"/>
        <v>152.46</v>
      </c>
      <c r="L20" s="22">
        <f t="shared" si="2"/>
        <v>152.46</v>
      </c>
      <c r="M20" s="22">
        <f t="shared" si="2"/>
        <v>152.46</v>
      </c>
      <c r="N20" s="22">
        <f t="shared" si="2"/>
        <v>76.239999999999995</v>
      </c>
      <c r="O20" s="22">
        <f t="shared" si="2"/>
        <v>76.239999999999995</v>
      </c>
      <c r="P20" s="22">
        <f t="shared" si="2"/>
        <v>76.239999999999995</v>
      </c>
      <c r="Q20" s="22">
        <f t="shared" si="2"/>
        <v>76.239999999999995</v>
      </c>
      <c r="R20" s="22">
        <f t="shared" si="2"/>
        <v>76.239999999999995</v>
      </c>
      <c r="S20" s="50">
        <f t="shared" si="2"/>
        <v>51.98</v>
      </c>
    </row>
    <row r="21" spans="1:19" x14ac:dyDescent="0.25">
      <c r="A21" s="110"/>
      <c r="B21" s="49" t="s">
        <v>41</v>
      </c>
      <c r="C21" s="21">
        <f t="shared" si="3"/>
        <v>274.43</v>
      </c>
      <c r="D21" s="21">
        <f t="shared" si="2"/>
        <v>274.43</v>
      </c>
      <c r="E21" s="21">
        <f t="shared" si="2"/>
        <v>274.43</v>
      </c>
      <c r="F21" s="21">
        <f t="shared" si="2"/>
        <v>384.62</v>
      </c>
      <c r="G21" s="21">
        <f t="shared" si="2"/>
        <v>494.8</v>
      </c>
      <c r="H21" s="21">
        <f t="shared" si="2"/>
        <v>494.8</v>
      </c>
      <c r="I21" s="21">
        <f t="shared" si="2"/>
        <v>686.07</v>
      </c>
      <c r="J21" s="21">
        <f t="shared" si="2"/>
        <v>686.07</v>
      </c>
      <c r="K21" s="22">
        <f t="shared" si="2"/>
        <v>136.13</v>
      </c>
      <c r="L21" s="22">
        <f t="shared" si="2"/>
        <v>136.13</v>
      </c>
      <c r="M21" s="22">
        <f t="shared" si="2"/>
        <v>136.13</v>
      </c>
      <c r="N21" s="22">
        <f t="shared" si="2"/>
        <v>68.08</v>
      </c>
      <c r="O21" s="22">
        <f t="shared" si="2"/>
        <v>68.08</v>
      </c>
      <c r="P21" s="22">
        <f t="shared" si="2"/>
        <v>68.08</v>
      </c>
      <c r="Q21" s="22">
        <f t="shared" si="2"/>
        <v>68.08</v>
      </c>
      <c r="R21" s="22">
        <f t="shared" si="2"/>
        <v>68.08</v>
      </c>
      <c r="S21" s="50">
        <f t="shared" si="2"/>
        <v>51.98</v>
      </c>
    </row>
    <row r="22" spans="1:19" x14ac:dyDescent="0.25">
      <c r="A22" s="110"/>
      <c r="B22" s="49" t="s">
        <v>42</v>
      </c>
      <c r="C22" s="21">
        <f t="shared" si="3"/>
        <v>274.43</v>
      </c>
      <c r="D22" s="21">
        <f t="shared" si="2"/>
        <v>274.43</v>
      </c>
      <c r="E22" s="21">
        <f t="shared" si="2"/>
        <v>274.43</v>
      </c>
      <c r="F22" s="21">
        <f t="shared" si="2"/>
        <v>384.62</v>
      </c>
      <c r="G22" s="21">
        <f t="shared" si="2"/>
        <v>494.8</v>
      </c>
      <c r="H22" s="21">
        <f t="shared" si="2"/>
        <v>494.8</v>
      </c>
      <c r="I22" s="21">
        <f t="shared" si="2"/>
        <v>686.07</v>
      </c>
      <c r="J22" s="21">
        <f t="shared" si="2"/>
        <v>686.07</v>
      </c>
      <c r="K22" s="22">
        <f t="shared" si="2"/>
        <v>141.57</v>
      </c>
      <c r="L22" s="22">
        <f t="shared" si="2"/>
        <v>141.57</v>
      </c>
      <c r="M22" s="22">
        <f t="shared" si="2"/>
        <v>141.57</v>
      </c>
      <c r="N22" s="22">
        <f t="shared" si="2"/>
        <v>70.8</v>
      </c>
      <c r="O22" s="22">
        <f t="shared" si="2"/>
        <v>70.8</v>
      </c>
      <c r="P22" s="22">
        <f t="shared" si="2"/>
        <v>70.8</v>
      </c>
      <c r="Q22" s="22">
        <f t="shared" si="2"/>
        <v>70.8</v>
      </c>
      <c r="R22" s="22">
        <f t="shared" si="2"/>
        <v>70.8</v>
      </c>
      <c r="S22" s="50">
        <f t="shared" si="2"/>
        <v>51.98</v>
      </c>
    </row>
    <row r="23" spans="1:19" x14ac:dyDescent="0.25">
      <c r="A23" s="110"/>
      <c r="B23" s="49" t="s">
        <v>43</v>
      </c>
      <c r="C23" s="21">
        <f t="shared" si="3"/>
        <v>205.82</v>
      </c>
      <c r="D23" s="21">
        <f t="shared" si="2"/>
        <v>205.82</v>
      </c>
      <c r="E23" s="21">
        <f t="shared" si="2"/>
        <v>205.82</v>
      </c>
      <c r="F23" s="21">
        <f t="shared" si="2"/>
        <v>384.62</v>
      </c>
      <c r="G23" s="21">
        <f t="shared" si="2"/>
        <v>494.8</v>
      </c>
      <c r="H23" s="21">
        <f t="shared" si="2"/>
        <v>494.8</v>
      </c>
      <c r="I23" s="21">
        <f t="shared" si="2"/>
        <v>686.07</v>
      </c>
      <c r="J23" s="21">
        <f t="shared" si="2"/>
        <v>686.07</v>
      </c>
      <c r="K23" s="22">
        <f t="shared" si="2"/>
        <v>136.13</v>
      </c>
      <c r="L23" s="22">
        <f t="shared" si="2"/>
        <v>136.13</v>
      </c>
      <c r="M23" s="22">
        <f t="shared" si="2"/>
        <v>136.13</v>
      </c>
      <c r="N23" s="22">
        <f t="shared" si="2"/>
        <v>68.08</v>
      </c>
      <c r="O23" s="22">
        <f t="shared" si="2"/>
        <v>68.08</v>
      </c>
      <c r="P23" s="22">
        <f t="shared" si="2"/>
        <v>68.08</v>
      </c>
      <c r="Q23" s="22">
        <f t="shared" si="2"/>
        <v>68.08</v>
      </c>
      <c r="R23" s="22">
        <f t="shared" si="2"/>
        <v>68.08</v>
      </c>
      <c r="S23" s="50">
        <f t="shared" si="2"/>
        <v>51.98</v>
      </c>
    </row>
    <row r="24" spans="1:19" x14ac:dyDescent="0.25">
      <c r="A24" s="110"/>
      <c r="B24" s="49" t="s">
        <v>44</v>
      </c>
      <c r="C24" s="21">
        <f t="shared" si="3"/>
        <v>784.08</v>
      </c>
      <c r="D24" s="21">
        <f t="shared" si="2"/>
        <v>784.08</v>
      </c>
      <c r="E24" s="21">
        <f t="shared" si="2"/>
        <v>784.08</v>
      </c>
      <c r="F24" s="21">
        <f t="shared" si="2"/>
        <v>1465.2</v>
      </c>
      <c r="G24" s="21">
        <f t="shared" si="2"/>
        <v>1884.96</v>
      </c>
      <c r="H24" s="21">
        <f t="shared" si="2"/>
        <v>1884.96</v>
      </c>
      <c r="I24" s="21">
        <f t="shared" si="2"/>
        <v>2613.6</v>
      </c>
      <c r="J24" s="21">
        <f t="shared" si="2"/>
        <v>2613.6</v>
      </c>
      <c r="K24" s="22">
        <f t="shared" si="2"/>
        <v>435.6</v>
      </c>
      <c r="L24" s="22">
        <f t="shared" si="2"/>
        <v>435.6</v>
      </c>
      <c r="M24" s="22">
        <f t="shared" si="2"/>
        <v>435.6</v>
      </c>
      <c r="N24" s="22">
        <f t="shared" si="2"/>
        <v>217.84</v>
      </c>
      <c r="O24" s="22">
        <f t="shared" si="2"/>
        <v>217.84</v>
      </c>
      <c r="P24" s="22">
        <f t="shared" si="2"/>
        <v>217.84</v>
      </c>
      <c r="Q24" s="22">
        <f t="shared" si="2"/>
        <v>217.84</v>
      </c>
      <c r="R24" s="22">
        <f t="shared" si="2"/>
        <v>217.84</v>
      </c>
      <c r="S24" s="50">
        <f t="shared" si="2"/>
        <v>198</v>
      </c>
    </row>
    <row r="25" spans="1:19" x14ac:dyDescent="0.25">
      <c r="A25" s="110"/>
      <c r="B25" s="49" t="s">
        <v>45</v>
      </c>
      <c r="C25" s="21">
        <f t="shared" si="3"/>
        <v>254.83</v>
      </c>
      <c r="D25" s="21">
        <f t="shared" si="2"/>
        <v>254.83</v>
      </c>
      <c r="E25" s="21">
        <f t="shared" si="2"/>
        <v>254.83</v>
      </c>
      <c r="F25" s="21">
        <f t="shared" si="2"/>
        <v>476.19</v>
      </c>
      <c r="G25" s="21">
        <f t="shared" si="2"/>
        <v>612.61</v>
      </c>
      <c r="H25" s="21">
        <f t="shared" si="2"/>
        <v>612.61</v>
      </c>
      <c r="I25" s="21">
        <f t="shared" si="2"/>
        <v>849.42</v>
      </c>
      <c r="J25" s="21">
        <f t="shared" si="2"/>
        <v>849.42</v>
      </c>
      <c r="K25" s="22">
        <f t="shared" si="2"/>
        <v>152.46</v>
      </c>
      <c r="L25" s="22">
        <f t="shared" si="2"/>
        <v>152.46</v>
      </c>
      <c r="M25" s="22">
        <f t="shared" si="2"/>
        <v>152.46</v>
      </c>
      <c r="N25" s="22">
        <f t="shared" si="2"/>
        <v>76.239999999999995</v>
      </c>
      <c r="O25" s="22">
        <f t="shared" si="2"/>
        <v>76.239999999999995</v>
      </c>
      <c r="P25" s="22">
        <f t="shared" si="2"/>
        <v>76.239999999999995</v>
      </c>
      <c r="Q25" s="22">
        <f t="shared" si="2"/>
        <v>76.239999999999995</v>
      </c>
      <c r="R25" s="22">
        <f t="shared" si="2"/>
        <v>76.239999999999995</v>
      </c>
      <c r="S25" s="50">
        <f t="shared" si="2"/>
        <v>64.349999999999994</v>
      </c>
    </row>
    <row r="26" spans="1:19" ht="15.75" thickBot="1" x14ac:dyDescent="0.3">
      <c r="A26" s="110"/>
      <c r="B26" s="51" t="s">
        <v>46</v>
      </c>
      <c r="C26" s="52">
        <f t="shared" si="3"/>
        <v>1960.2</v>
      </c>
      <c r="D26" s="52">
        <f t="shared" si="2"/>
        <v>1960.2</v>
      </c>
      <c r="E26" s="52">
        <f t="shared" si="2"/>
        <v>1960.2</v>
      </c>
      <c r="F26" s="52">
        <f t="shared" si="2"/>
        <v>3663</v>
      </c>
      <c r="G26" s="52">
        <f t="shared" si="2"/>
        <v>4712.3999999999996</v>
      </c>
      <c r="H26" s="52">
        <f t="shared" si="2"/>
        <v>4712.3999999999996</v>
      </c>
      <c r="I26" s="52">
        <f t="shared" si="2"/>
        <v>6534</v>
      </c>
      <c r="J26" s="52">
        <f t="shared" si="2"/>
        <v>6534</v>
      </c>
      <c r="K26" s="53">
        <f t="shared" si="2"/>
        <v>1089</v>
      </c>
      <c r="L26" s="53">
        <f t="shared" si="2"/>
        <v>1089</v>
      </c>
      <c r="M26" s="53">
        <f t="shared" si="2"/>
        <v>1089</v>
      </c>
      <c r="N26" s="53">
        <f t="shared" si="2"/>
        <v>544.6</v>
      </c>
      <c r="O26" s="53">
        <f t="shared" si="2"/>
        <v>544.6</v>
      </c>
      <c r="P26" s="53">
        <f t="shared" si="2"/>
        <v>544.6</v>
      </c>
      <c r="Q26" s="53">
        <f t="shared" si="2"/>
        <v>544.6</v>
      </c>
      <c r="R26" s="53">
        <f t="shared" si="2"/>
        <v>544.6</v>
      </c>
      <c r="S26" s="54">
        <f t="shared" si="2"/>
        <v>495</v>
      </c>
    </row>
    <row r="30" spans="1:19" x14ac:dyDescent="0.25">
      <c r="C30" s="76"/>
      <c r="D30" s="73">
        <f>Arkusz1!E34</f>
        <v>0</v>
      </c>
      <c r="E30" s="76"/>
      <c r="F30" s="76"/>
      <c r="G30" s="73">
        <f>Arkusz1!H34</f>
        <v>0</v>
      </c>
      <c r="H30" s="76"/>
      <c r="I30" s="76"/>
      <c r="J30" s="73">
        <f>Arkusz1!K34</f>
        <v>0</v>
      </c>
    </row>
    <row r="31" spans="1:19" x14ac:dyDescent="0.25">
      <c r="C31" s="73">
        <f>Arkusz1!D35</f>
        <v>0</v>
      </c>
      <c r="D31" s="76"/>
      <c r="E31" s="73">
        <f>Arkusz1!F35</f>
        <v>0</v>
      </c>
      <c r="F31" s="73">
        <f>Arkusz1!G35</f>
        <v>0</v>
      </c>
      <c r="G31" s="76"/>
      <c r="H31" s="73">
        <f>Arkusz1!I35</f>
        <v>0</v>
      </c>
      <c r="I31" s="73">
        <f>Arkusz1!J35</f>
        <v>0</v>
      </c>
      <c r="J31" s="76"/>
    </row>
    <row r="32" spans="1:19" x14ac:dyDescent="0.25">
      <c r="C32" s="73">
        <f>Arkusz1!D36</f>
        <v>0</v>
      </c>
      <c r="D32" s="76"/>
      <c r="E32" s="73">
        <f>Arkusz1!F36</f>
        <v>0</v>
      </c>
      <c r="F32" s="73">
        <f>Arkusz1!G36</f>
        <v>0</v>
      </c>
      <c r="G32" s="76"/>
      <c r="H32" s="73">
        <f>Arkusz1!I36</f>
        <v>0</v>
      </c>
      <c r="I32" s="73">
        <f>Arkusz1!J36</f>
        <v>0</v>
      </c>
      <c r="J32" s="76"/>
    </row>
    <row r="33" spans="3:10" x14ac:dyDescent="0.25">
      <c r="C33" s="73">
        <f>Arkusz1!D37</f>
        <v>0</v>
      </c>
      <c r="D33" s="76"/>
      <c r="E33" s="73">
        <f>Arkusz1!F37</f>
        <v>0</v>
      </c>
      <c r="F33" s="73">
        <f>Arkusz1!G37</f>
        <v>0</v>
      </c>
      <c r="G33" s="76"/>
      <c r="H33" s="73">
        <f>Arkusz1!I37</f>
        <v>0</v>
      </c>
      <c r="I33" s="73">
        <f>Arkusz1!J37</f>
        <v>0</v>
      </c>
      <c r="J33" s="76"/>
    </row>
    <row r="34" spans="3:10" x14ac:dyDescent="0.25">
      <c r="C34" s="73">
        <f>Arkusz1!D38</f>
        <v>0</v>
      </c>
      <c r="D34" s="76"/>
      <c r="E34" s="73">
        <f>Arkusz1!F38</f>
        <v>0</v>
      </c>
      <c r="F34" s="73">
        <f>Arkusz1!G38</f>
        <v>0</v>
      </c>
      <c r="G34" s="76"/>
      <c r="H34" s="73">
        <f>Arkusz1!I38</f>
        <v>0</v>
      </c>
      <c r="I34" s="73">
        <f>Arkusz1!J38</f>
        <v>0</v>
      </c>
      <c r="J34" s="76"/>
    </row>
    <row r="35" spans="3:10" x14ac:dyDescent="0.25">
      <c r="C35" s="77"/>
      <c r="D35" s="62">
        <f>D30*D$6</f>
        <v>0</v>
      </c>
      <c r="E35" s="77"/>
      <c r="F35" s="77"/>
      <c r="G35" s="77"/>
      <c r="H35" s="77"/>
      <c r="I35" s="77"/>
      <c r="J35" s="77"/>
    </row>
    <row r="36" spans="3:10" x14ac:dyDescent="0.25">
      <c r="C36" s="77"/>
      <c r="D36" s="77"/>
      <c r="E36" s="77"/>
      <c r="F36" s="77"/>
      <c r="G36" s="62">
        <f>G30*G$6</f>
        <v>0</v>
      </c>
      <c r="H36" s="77"/>
      <c r="I36" s="77"/>
      <c r="J36" s="62">
        <f>J30*J$6</f>
        <v>0</v>
      </c>
    </row>
    <row r="37" spans="3:10" x14ac:dyDescent="0.25">
      <c r="C37" s="62">
        <f>C31*C$6</f>
        <v>0</v>
      </c>
      <c r="D37" s="77"/>
      <c r="E37" s="62">
        <f>E31*E$6</f>
        <v>0</v>
      </c>
      <c r="F37" s="77"/>
      <c r="G37" s="77"/>
      <c r="H37" s="77"/>
      <c r="I37" s="77"/>
      <c r="J37" s="77"/>
    </row>
    <row r="38" spans="3:10" x14ac:dyDescent="0.25">
      <c r="C38" s="77"/>
      <c r="D38" s="77"/>
      <c r="E38" s="77"/>
      <c r="F38" s="62">
        <f>F31*F$6</f>
        <v>0</v>
      </c>
      <c r="G38" s="77"/>
      <c r="H38" s="62">
        <f>H31*H$6</f>
        <v>0</v>
      </c>
      <c r="I38" s="62">
        <f>I31*I$6</f>
        <v>0</v>
      </c>
      <c r="J38" s="78"/>
    </row>
    <row r="39" spans="3:10" x14ac:dyDescent="0.25">
      <c r="C39" s="62">
        <f>C32*C$6</f>
        <v>0</v>
      </c>
      <c r="D39" s="77"/>
      <c r="E39" s="62">
        <f>E32*E$6</f>
        <v>0</v>
      </c>
      <c r="F39" s="77"/>
      <c r="G39" s="77"/>
      <c r="H39" s="77"/>
      <c r="I39" s="77"/>
      <c r="J39" s="77"/>
    </row>
    <row r="40" spans="3:10" x14ac:dyDescent="0.25">
      <c r="C40" s="77"/>
      <c r="D40" s="77"/>
      <c r="E40" s="77"/>
      <c r="F40" s="62">
        <f>F32*F$6</f>
        <v>0</v>
      </c>
      <c r="G40" s="77"/>
      <c r="H40" s="62">
        <f>H32*H$6</f>
        <v>0</v>
      </c>
      <c r="I40" s="62">
        <f>I32*I$6</f>
        <v>0</v>
      </c>
      <c r="J40" s="78"/>
    </row>
    <row r="41" spans="3:10" x14ac:dyDescent="0.25">
      <c r="C41" s="62">
        <f>C33*C$6</f>
        <v>0</v>
      </c>
      <c r="D41" s="77"/>
      <c r="E41" s="62">
        <f>E33*E$6</f>
        <v>0</v>
      </c>
      <c r="F41" s="77"/>
      <c r="G41" s="77"/>
      <c r="H41" s="77"/>
      <c r="I41" s="77"/>
      <c r="J41" s="77"/>
    </row>
    <row r="42" spans="3:10" x14ac:dyDescent="0.25">
      <c r="C42" s="77"/>
      <c r="D42" s="77"/>
      <c r="E42" s="77"/>
      <c r="F42" s="62">
        <f>F33*F$6</f>
        <v>0</v>
      </c>
      <c r="G42" s="77"/>
      <c r="H42" s="62">
        <f>H33*H$6</f>
        <v>0</v>
      </c>
      <c r="I42" s="62">
        <f>I33*I$6</f>
        <v>0</v>
      </c>
      <c r="J42" s="78"/>
    </row>
    <row r="43" spans="3:10" x14ac:dyDescent="0.25">
      <c r="C43" s="62">
        <f>C34*C$6</f>
        <v>0</v>
      </c>
      <c r="D43" s="77"/>
      <c r="E43" s="62">
        <f>E34*E$6</f>
        <v>0</v>
      </c>
      <c r="F43" s="62">
        <f>F34*F$6</f>
        <v>0</v>
      </c>
      <c r="G43" s="78"/>
      <c r="H43" s="62">
        <f>H34*H$6</f>
        <v>0</v>
      </c>
      <c r="I43" s="62">
        <f>I34*I$6</f>
        <v>0</v>
      </c>
      <c r="J43" s="77"/>
    </row>
    <row r="45" spans="3:10" x14ac:dyDescent="0.25">
      <c r="C45" s="73">
        <f>Arkusz1!D65</f>
        <v>0</v>
      </c>
      <c r="D45" s="73">
        <f>Arkusz1!E65</f>
        <v>0</v>
      </c>
      <c r="E45" s="73">
        <f>Arkusz1!F65</f>
        <v>0</v>
      </c>
      <c r="F45" s="73">
        <f>Arkusz1!G65</f>
        <v>0</v>
      </c>
      <c r="G45" s="73">
        <f>Arkusz1!H65</f>
        <v>0</v>
      </c>
      <c r="H45" s="73">
        <f>Arkusz1!I65</f>
        <v>0</v>
      </c>
      <c r="I45" s="73">
        <f>Arkusz1!J65</f>
        <v>0</v>
      </c>
      <c r="J45" s="73">
        <f>Arkusz1!K65</f>
        <v>0</v>
      </c>
    </row>
    <row r="46" spans="3:10" x14ac:dyDescent="0.25">
      <c r="C46" s="62">
        <f t="shared" ref="C46:J46" si="4">C45*K$6</f>
        <v>0</v>
      </c>
      <c r="D46" s="62">
        <f t="shared" si="4"/>
        <v>0</v>
      </c>
      <c r="E46" s="62">
        <f t="shared" si="4"/>
        <v>0</v>
      </c>
      <c r="F46" s="62">
        <f t="shared" si="4"/>
        <v>0</v>
      </c>
      <c r="G46" s="62">
        <f t="shared" si="4"/>
        <v>0</v>
      </c>
      <c r="H46" s="62">
        <f t="shared" si="4"/>
        <v>0</v>
      </c>
      <c r="I46" s="62">
        <f t="shared" si="4"/>
        <v>0</v>
      </c>
      <c r="J46" s="62">
        <f t="shared" si="4"/>
        <v>0</v>
      </c>
    </row>
    <row r="48" spans="3:10" x14ac:dyDescent="0.25">
      <c r="C48" s="73">
        <f>Arkusz1!D77</f>
        <v>0</v>
      </c>
      <c r="D48" s="73">
        <f>Arkusz1!E77</f>
        <v>0</v>
      </c>
      <c r="E48" s="73">
        <f>Arkusz1!F77</f>
        <v>0</v>
      </c>
      <c r="F48" s="73">
        <f>Arkusz1!G77</f>
        <v>0</v>
      </c>
      <c r="G48" s="73">
        <f>Arkusz1!H77</f>
        <v>0</v>
      </c>
      <c r="H48" s="73">
        <f>Arkusz1!I77</f>
        <v>0</v>
      </c>
      <c r="I48" s="73">
        <f>Arkusz1!J77</f>
        <v>0</v>
      </c>
      <c r="J48" s="73">
        <f>Arkusz1!K77</f>
        <v>0</v>
      </c>
    </row>
    <row r="49" spans="3:10" x14ac:dyDescent="0.25">
      <c r="C49" s="73">
        <f>Arkusz1!D78</f>
        <v>0</v>
      </c>
      <c r="D49" s="73">
        <f>Arkusz1!E78</f>
        <v>0</v>
      </c>
      <c r="E49" s="73">
        <f>Arkusz1!F78</f>
        <v>0</v>
      </c>
      <c r="F49" s="73">
        <f>Arkusz1!G78</f>
        <v>0</v>
      </c>
      <c r="G49" s="73">
        <f>Arkusz1!H78</f>
        <v>0</v>
      </c>
      <c r="H49" s="73">
        <f>Arkusz1!I78</f>
        <v>0</v>
      </c>
      <c r="I49" s="73">
        <f>Arkusz1!J78</f>
        <v>0</v>
      </c>
      <c r="J49" s="73">
        <f>Arkusz1!K78</f>
        <v>0</v>
      </c>
    </row>
    <row r="50" spans="3:10" x14ac:dyDescent="0.25">
      <c r="C50" s="79"/>
      <c r="D50" s="79"/>
      <c r="E50" s="79"/>
      <c r="F50" s="79"/>
      <c r="G50" s="73">
        <f>Arkusz1!H79</f>
        <v>0</v>
      </c>
      <c r="H50" s="73">
        <f>Arkusz1!I79</f>
        <v>0</v>
      </c>
      <c r="I50" s="79"/>
      <c r="J50" s="73">
        <f>Arkusz1!K79</f>
        <v>0</v>
      </c>
    </row>
    <row r="51" spans="3:10" x14ac:dyDescent="0.25">
      <c r="C51" s="73">
        <f>Arkusz1!D80</f>
        <v>0</v>
      </c>
      <c r="D51" s="73">
        <f>Arkusz1!E80</f>
        <v>0</v>
      </c>
      <c r="E51" s="73">
        <f>Arkusz1!F80</f>
        <v>0</v>
      </c>
      <c r="F51" s="73">
        <f>Arkusz1!G80</f>
        <v>0</v>
      </c>
      <c r="G51" s="73">
        <f>Arkusz1!H80</f>
        <v>0</v>
      </c>
      <c r="H51" s="73">
        <f>Arkusz1!I80</f>
        <v>0</v>
      </c>
      <c r="I51" s="73">
        <f>Arkusz1!J80</f>
        <v>0</v>
      </c>
      <c r="J51" s="73">
        <f>Arkusz1!K80</f>
        <v>0</v>
      </c>
    </row>
    <row r="52" spans="3:10" x14ac:dyDescent="0.25">
      <c r="C52" s="73">
        <f>Arkusz1!D81</f>
        <v>0</v>
      </c>
      <c r="D52" s="73">
        <f>Arkusz1!E81</f>
        <v>0</v>
      </c>
      <c r="E52" s="73">
        <f>Arkusz1!F81</f>
        <v>0</v>
      </c>
      <c r="F52" s="73">
        <f>Arkusz1!G81</f>
        <v>0</v>
      </c>
      <c r="G52" s="73">
        <f>Arkusz1!H81</f>
        <v>0</v>
      </c>
      <c r="H52" s="73">
        <f>Arkusz1!I81</f>
        <v>0</v>
      </c>
      <c r="I52" s="73">
        <f>Arkusz1!J81</f>
        <v>0</v>
      </c>
      <c r="J52" s="73">
        <f>Arkusz1!K81</f>
        <v>0</v>
      </c>
    </row>
    <row r="53" spans="3:10" x14ac:dyDescent="0.25">
      <c r="C53" s="62">
        <f>C48*C$6</f>
        <v>0</v>
      </c>
      <c r="D53" s="62">
        <f>D48*D$6</f>
        <v>0</v>
      </c>
      <c r="E53" s="62">
        <f>E48*E$6</f>
        <v>0</v>
      </c>
      <c r="F53" s="80"/>
      <c r="G53" s="80"/>
      <c r="H53" s="80"/>
      <c r="I53" s="80"/>
      <c r="J53" s="80"/>
    </row>
    <row r="54" spans="3:10" x14ac:dyDescent="0.25">
      <c r="C54" s="80"/>
      <c r="D54" s="80"/>
      <c r="E54" s="80"/>
      <c r="F54" s="62">
        <f>F48*F$6</f>
        <v>0</v>
      </c>
      <c r="G54" s="62">
        <f>G48*G$6</f>
        <v>0</v>
      </c>
      <c r="H54" s="62">
        <f>H48*H$6</f>
        <v>0</v>
      </c>
      <c r="I54" s="62">
        <f>I48*I$6</f>
        <v>0</v>
      </c>
      <c r="J54" s="62">
        <f>J48*J$6</f>
        <v>0</v>
      </c>
    </row>
    <row r="55" spans="3:10" x14ac:dyDescent="0.25">
      <c r="C55" s="62">
        <f t="shared" ref="C55:J55" si="5">C49*K$6</f>
        <v>0</v>
      </c>
      <c r="D55" s="62">
        <f t="shared" si="5"/>
        <v>0</v>
      </c>
      <c r="E55" s="62">
        <f t="shared" si="5"/>
        <v>0</v>
      </c>
      <c r="F55" s="62">
        <f t="shared" si="5"/>
        <v>0</v>
      </c>
      <c r="G55" s="62">
        <f t="shared" si="5"/>
        <v>0</v>
      </c>
      <c r="H55" s="62">
        <f t="shared" si="5"/>
        <v>0</v>
      </c>
      <c r="I55" s="62">
        <f t="shared" si="5"/>
        <v>0</v>
      </c>
      <c r="J55" s="62">
        <f t="shared" si="5"/>
        <v>0</v>
      </c>
    </row>
    <row r="56" spans="3:10" x14ac:dyDescent="0.25">
      <c r="C56" s="80"/>
      <c r="D56" s="80"/>
      <c r="E56" s="80"/>
      <c r="F56" s="80"/>
      <c r="G56" s="72">
        <f>G50*$S$6</f>
        <v>0</v>
      </c>
      <c r="H56" s="72">
        <f>H50*$S$6</f>
        <v>0</v>
      </c>
      <c r="I56" s="81"/>
      <c r="J56" s="72">
        <f>J50*$S$6</f>
        <v>0</v>
      </c>
    </row>
    <row r="57" spans="3:10" x14ac:dyDescent="0.25">
      <c r="C57" s="62">
        <f t="shared" ref="C57:J57" si="6">C51*C$6</f>
        <v>0</v>
      </c>
      <c r="D57" s="62">
        <f t="shared" si="6"/>
        <v>0</v>
      </c>
      <c r="E57" s="62">
        <f t="shared" si="6"/>
        <v>0</v>
      </c>
      <c r="F57" s="62">
        <f t="shared" si="6"/>
        <v>0</v>
      </c>
      <c r="G57" s="62">
        <f t="shared" si="6"/>
        <v>0</v>
      </c>
      <c r="H57" s="62">
        <f t="shared" si="6"/>
        <v>0</v>
      </c>
      <c r="I57" s="62">
        <f t="shared" si="6"/>
        <v>0</v>
      </c>
      <c r="J57" s="62">
        <f t="shared" si="6"/>
        <v>0</v>
      </c>
    </row>
    <row r="58" spans="3:10" x14ac:dyDescent="0.25">
      <c r="C58" s="62">
        <f t="shared" ref="C58:J58" si="7">C52*K$6</f>
        <v>0</v>
      </c>
      <c r="D58" s="62">
        <f t="shared" si="7"/>
        <v>0</v>
      </c>
      <c r="E58" s="62">
        <f t="shared" si="7"/>
        <v>0</v>
      </c>
      <c r="F58" s="62">
        <f t="shared" si="7"/>
        <v>0</v>
      </c>
      <c r="G58" s="62">
        <f t="shared" si="7"/>
        <v>0</v>
      </c>
      <c r="H58" s="62">
        <f t="shared" si="7"/>
        <v>0</v>
      </c>
      <c r="I58" s="62">
        <f t="shared" si="7"/>
        <v>0</v>
      </c>
      <c r="J58" s="62">
        <f t="shared" si="7"/>
        <v>0</v>
      </c>
    </row>
    <row r="61" spans="3:10" x14ac:dyDescent="0.25">
      <c r="C61" s="76"/>
      <c r="D61" s="73" t="s">
        <v>112</v>
      </c>
      <c r="E61" s="76"/>
      <c r="F61" s="76"/>
      <c r="G61" s="73" t="s">
        <v>113</v>
      </c>
      <c r="H61" s="76"/>
      <c r="I61" s="76"/>
      <c r="J61" s="73" t="s">
        <v>114</v>
      </c>
    </row>
    <row r="62" spans="3:10" x14ac:dyDescent="0.25">
      <c r="C62" s="73" t="s">
        <v>115</v>
      </c>
      <c r="D62" s="76"/>
      <c r="E62" s="73" t="s">
        <v>116</v>
      </c>
      <c r="F62" s="73" t="s">
        <v>117</v>
      </c>
      <c r="G62" s="76"/>
      <c r="H62" s="73" t="s">
        <v>118</v>
      </c>
      <c r="I62" s="73" t="s">
        <v>119</v>
      </c>
      <c r="J62" s="76"/>
    </row>
    <row r="63" spans="3:10" x14ac:dyDescent="0.25">
      <c r="C63" s="73" t="s">
        <v>120</v>
      </c>
      <c r="D63" s="76"/>
      <c r="E63" s="73" t="s">
        <v>121</v>
      </c>
      <c r="F63" s="73" t="s">
        <v>122</v>
      </c>
      <c r="G63" s="76"/>
      <c r="H63" s="73" t="s">
        <v>123</v>
      </c>
      <c r="I63" s="73" t="s">
        <v>124</v>
      </c>
      <c r="J63" s="76"/>
    </row>
    <row r="64" spans="3:10" x14ac:dyDescent="0.25">
      <c r="C64" s="73" t="s">
        <v>125</v>
      </c>
      <c r="D64" s="76"/>
      <c r="E64" s="73" t="s">
        <v>126</v>
      </c>
      <c r="F64" s="73" t="s">
        <v>127</v>
      </c>
      <c r="G64" s="76"/>
      <c r="H64" s="73" t="s">
        <v>128</v>
      </c>
      <c r="I64" s="73" t="s">
        <v>129</v>
      </c>
      <c r="J64" s="76"/>
    </row>
    <row r="65" spans="3:10" x14ac:dyDescent="0.25">
      <c r="C65" s="73" t="s">
        <v>130</v>
      </c>
      <c r="D65" s="76"/>
      <c r="E65" s="73" t="s">
        <v>131</v>
      </c>
      <c r="F65" s="73" t="s">
        <v>132</v>
      </c>
      <c r="G65" s="76"/>
      <c r="H65" s="73" t="s">
        <v>133</v>
      </c>
      <c r="I65" s="73" t="s">
        <v>134</v>
      </c>
      <c r="J65" s="76"/>
    </row>
    <row r="66" spans="3:10" ht="15" customHeight="1" x14ac:dyDescent="0.25">
      <c r="C66" s="77"/>
      <c r="D66" s="62" t="str">
        <f>"="&amp;D61&amp;"*Arkusz2!"&amp;D$4</f>
        <v>=$E$34*Arkusz2!$D$6</v>
      </c>
      <c r="E66" s="77"/>
      <c r="F66" s="77"/>
      <c r="G66" s="77"/>
      <c r="H66" s="77"/>
      <c r="I66" s="77"/>
      <c r="J66" s="77"/>
    </row>
    <row r="67" spans="3:10" ht="15" customHeight="1" x14ac:dyDescent="0.25">
      <c r="C67" s="77"/>
      <c r="D67" s="77"/>
      <c r="E67" s="77"/>
      <c r="F67" s="77"/>
      <c r="G67" s="62" t="str">
        <f>"="&amp;G61&amp;"*Arkusz2!"&amp;G$4</f>
        <v>=$H$34*Arkusz2!$G$6</v>
      </c>
      <c r="H67" s="77"/>
      <c r="I67" s="77"/>
      <c r="J67" s="62" t="str">
        <f>"="&amp;J61&amp;"*Arkusz2!"&amp;J$4</f>
        <v>=$K$34*Arkusz2!$J$6</v>
      </c>
    </row>
    <row r="68" spans="3:10" ht="15" customHeight="1" x14ac:dyDescent="0.25">
      <c r="C68" s="62" t="str">
        <f>"="&amp;C62&amp;"*Arkusz2!"&amp;C$4</f>
        <v>=$D$35*Arkusz2!$C$6</v>
      </c>
      <c r="D68" s="77"/>
      <c r="E68" s="62" t="str">
        <f>"="&amp;E62&amp;"*Arkusz2!"&amp;E$4</f>
        <v>=$F$35*Arkusz2!$E$6</v>
      </c>
      <c r="F68" s="77"/>
      <c r="G68" s="77"/>
      <c r="H68" s="77"/>
      <c r="I68" s="77"/>
      <c r="J68" s="77"/>
    </row>
    <row r="69" spans="3:10" ht="15" customHeight="1" x14ac:dyDescent="0.25">
      <c r="C69" s="77"/>
      <c r="D69" s="77"/>
      <c r="E69" s="77"/>
      <c r="F69" s="62" t="str">
        <f>"="&amp;F62&amp;"*Arkusz2!"&amp;F$4</f>
        <v>=$G$35*Arkusz2!$F$6</v>
      </c>
      <c r="G69" s="77"/>
      <c r="H69" s="62" t="str">
        <f>"="&amp;H62&amp;"*Arkusz2!"&amp;H$4</f>
        <v>=$I$35*Arkusz2!$H$6</v>
      </c>
      <c r="I69" s="62" t="str">
        <f>"="&amp;I62&amp;"*Arkusz2!"&amp;I$4</f>
        <v>=$J$35*Arkusz2!$I$6</v>
      </c>
      <c r="J69" s="78"/>
    </row>
    <row r="70" spans="3:10" ht="15" customHeight="1" x14ac:dyDescent="0.25">
      <c r="C70" s="62" t="str">
        <f>"="&amp;C63&amp;"*Arkusz2!"&amp;C$4</f>
        <v>=$D$36*Arkusz2!$C$6</v>
      </c>
      <c r="D70" s="77"/>
      <c r="E70" s="62" t="str">
        <f>"="&amp;E63&amp;"*Arkusz2!"&amp;E$4</f>
        <v>=$F$36*Arkusz2!$E$6</v>
      </c>
      <c r="F70" s="77"/>
      <c r="G70" s="77"/>
      <c r="H70" s="77"/>
      <c r="I70" s="77"/>
      <c r="J70" s="77"/>
    </row>
    <row r="71" spans="3:10" ht="15" customHeight="1" x14ac:dyDescent="0.25">
      <c r="C71" s="77"/>
      <c r="D71" s="77"/>
      <c r="E71" s="77"/>
      <c r="F71" s="62" t="str">
        <f>"="&amp;F63&amp;"*Arkusz2!"&amp;F$4</f>
        <v>=$G$36*Arkusz2!$F$6</v>
      </c>
      <c r="G71" s="77"/>
      <c r="H71" s="62" t="str">
        <f>"="&amp;H63&amp;"*Arkusz2!"&amp;H$4</f>
        <v>=$I$36*Arkusz2!$H$6</v>
      </c>
      <c r="I71" s="62" t="str">
        <f>"="&amp;I63&amp;"*Arkusz2!"&amp;I$4</f>
        <v>=$J$36*Arkusz2!$I$6</v>
      </c>
      <c r="J71" s="78"/>
    </row>
    <row r="72" spans="3:10" ht="15" customHeight="1" x14ac:dyDescent="0.25">
      <c r="C72" s="62" t="str">
        <f>"="&amp;C64&amp;"*Arkusz2!"&amp;C$4</f>
        <v>=$D$37*Arkusz2!$C$6</v>
      </c>
      <c r="D72" s="77"/>
      <c r="E72" s="62" t="str">
        <f>"="&amp;E64&amp;"*Arkusz2!"&amp;E$4</f>
        <v>=$F$37*Arkusz2!$E$6</v>
      </c>
      <c r="F72" s="77"/>
      <c r="G72" s="77"/>
      <c r="H72" s="77"/>
      <c r="I72" s="77"/>
      <c r="J72" s="77"/>
    </row>
    <row r="73" spans="3:10" ht="15" customHeight="1" x14ac:dyDescent="0.25">
      <c r="C73" s="77"/>
      <c r="D73" s="77"/>
      <c r="E73" s="77"/>
      <c r="F73" s="62" t="str">
        <f>"="&amp;F64&amp;"*Arkusz2!"&amp;F$4</f>
        <v>=$G$37*Arkusz2!$F$6</v>
      </c>
      <c r="G73" s="77"/>
      <c r="H73" s="62" t="str">
        <f>"="&amp;H64&amp;"*Arkusz2!"&amp;H$4</f>
        <v>=$I$37*Arkusz2!$H$6</v>
      </c>
      <c r="I73" s="62" t="str">
        <f>"="&amp;I64&amp;"*Arkusz2!"&amp;I$4</f>
        <v>=$J$37*Arkusz2!$I$6</v>
      </c>
      <c r="J73" s="78"/>
    </row>
    <row r="74" spans="3:10" ht="15" customHeight="1" x14ac:dyDescent="0.25">
      <c r="C74" s="62" t="str">
        <f>"="&amp;C65&amp;"*Arkusz2!"&amp;C$4</f>
        <v>=$D$38*Arkusz2!$C$6</v>
      </c>
      <c r="D74" s="77"/>
      <c r="E74" s="62" t="str">
        <f>"="&amp;E65&amp;"*Arkusz2!"&amp;E$4</f>
        <v>=$F$38*Arkusz2!$E$6</v>
      </c>
      <c r="F74" s="62" t="str">
        <f>"="&amp;F65&amp;"*Arkusz2!"&amp;F$4</f>
        <v>=$G$38*Arkusz2!$F$6</v>
      </c>
      <c r="G74" s="78"/>
      <c r="H74" s="62" t="str">
        <f>"="&amp;H65&amp;"*Arkusz2!"&amp;H$4</f>
        <v>=$I$38*Arkusz2!$H$6</v>
      </c>
      <c r="I74" s="62" t="str">
        <f>"="&amp;I65&amp;"*Arkusz2!"&amp;I$4</f>
        <v>=$J$38*Arkusz2!$I$6</v>
      </c>
      <c r="J74" s="77"/>
    </row>
    <row r="75" spans="3:10" ht="15" customHeight="1" x14ac:dyDescent="0.25"/>
    <row r="76" spans="3:10" ht="15" customHeight="1" x14ac:dyDescent="0.25">
      <c r="C76" s="73" t="s">
        <v>143</v>
      </c>
      <c r="D76" s="73" t="s">
        <v>144</v>
      </c>
      <c r="E76" s="73" t="s">
        <v>145</v>
      </c>
      <c r="F76" s="73" t="s">
        <v>146</v>
      </c>
      <c r="G76" s="73" t="s">
        <v>147</v>
      </c>
      <c r="H76" s="73" t="s">
        <v>148</v>
      </c>
      <c r="I76" s="73" t="s">
        <v>149</v>
      </c>
      <c r="J76" s="73" t="s">
        <v>150</v>
      </c>
    </row>
    <row r="77" spans="3:10" ht="15" customHeight="1" x14ac:dyDescent="0.25">
      <c r="C77" s="62" t="str">
        <f t="shared" ref="C77:J77" si="8">"="&amp;C76&amp;"*Arkusz2!"&amp;K$4</f>
        <v>=$D$65*Arkusz2!$K$6</v>
      </c>
      <c r="D77" s="62" t="str">
        <f t="shared" si="8"/>
        <v>=$E$65*Arkusz2!$L$6</v>
      </c>
      <c r="E77" s="62" t="str">
        <f t="shared" si="8"/>
        <v>=$F$65*Arkusz2!$M$6</v>
      </c>
      <c r="F77" s="62" t="str">
        <f t="shared" si="8"/>
        <v>=$G$65*Arkusz2!$N$6</v>
      </c>
      <c r="G77" s="62" t="str">
        <f t="shared" si="8"/>
        <v>=$H$65*Arkusz2!$O$6</v>
      </c>
      <c r="H77" s="62" t="str">
        <f t="shared" si="8"/>
        <v>=$I$65*Arkusz2!$P$6</v>
      </c>
      <c r="I77" s="62" t="str">
        <f t="shared" si="8"/>
        <v>=$J$65*Arkusz2!$Q$6</v>
      </c>
      <c r="J77" s="62" t="str">
        <f t="shared" si="8"/>
        <v>=$K$65*Arkusz2!$R$6</v>
      </c>
    </row>
    <row r="78" spans="3:10" ht="15" customHeight="1" x14ac:dyDescent="0.25"/>
    <row r="79" spans="3:10" ht="15" customHeight="1" x14ac:dyDescent="0.25">
      <c r="C79" s="73" t="s">
        <v>135</v>
      </c>
      <c r="D79" s="73" t="s">
        <v>136</v>
      </c>
      <c r="E79" s="73" t="s">
        <v>137</v>
      </c>
      <c r="F79" s="73" t="s">
        <v>138</v>
      </c>
      <c r="G79" s="73" t="s">
        <v>139</v>
      </c>
      <c r="H79" s="73" t="s">
        <v>140</v>
      </c>
      <c r="I79" s="73" t="s">
        <v>141</v>
      </c>
      <c r="J79" s="73" t="s">
        <v>142</v>
      </c>
    </row>
    <row r="80" spans="3:10" ht="15" customHeight="1" x14ac:dyDescent="0.25">
      <c r="C80" s="73" t="s">
        <v>151</v>
      </c>
      <c r="D80" s="73" t="s">
        <v>152</v>
      </c>
      <c r="E80" s="73" t="s">
        <v>153</v>
      </c>
      <c r="F80" s="73" t="s">
        <v>154</v>
      </c>
      <c r="G80" s="73" t="s">
        <v>155</v>
      </c>
      <c r="H80" s="73" t="s">
        <v>156</v>
      </c>
      <c r="I80" s="73" t="s">
        <v>157</v>
      </c>
      <c r="J80" s="73" t="s">
        <v>158</v>
      </c>
    </row>
    <row r="81" spans="3:10" ht="15" customHeight="1" x14ac:dyDescent="0.25">
      <c r="C81" s="79"/>
      <c r="D81" s="79"/>
      <c r="E81" s="79"/>
      <c r="F81" s="79"/>
      <c r="G81" s="73" t="s">
        <v>159</v>
      </c>
      <c r="H81" s="73" t="s">
        <v>160</v>
      </c>
      <c r="I81" s="79"/>
      <c r="J81" s="73" t="s">
        <v>161</v>
      </c>
    </row>
    <row r="82" spans="3:10" ht="15" customHeight="1" x14ac:dyDescent="0.25">
      <c r="C82" s="73" t="s">
        <v>162</v>
      </c>
      <c r="D82" s="73" t="s">
        <v>163</v>
      </c>
      <c r="E82" s="73" t="s">
        <v>164</v>
      </c>
      <c r="F82" s="73" t="s">
        <v>165</v>
      </c>
      <c r="G82" s="73" t="s">
        <v>166</v>
      </c>
      <c r="H82" s="73" t="s">
        <v>167</v>
      </c>
      <c r="I82" s="73" t="s">
        <v>168</v>
      </c>
      <c r="J82" s="73" t="s">
        <v>169</v>
      </c>
    </row>
    <row r="83" spans="3:10" ht="15" customHeight="1" x14ac:dyDescent="0.25">
      <c r="C83" s="73" t="s">
        <v>170</v>
      </c>
      <c r="D83" s="73" t="s">
        <v>171</v>
      </c>
      <c r="E83" s="73" t="s">
        <v>172</v>
      </c>
      <c r="F83" s="73" t="s">
        <v>173</v>
      </c>
      <c r="G83" s="73" t="s">
        <v>174</v>
      </c>
      <c r="H83" s="73" t="s">
        <v>175</v>
      </c>
      <c r="I83" s="73" t="s">
        <v>176</v>
      </c>
      <c r="J83" s="73" t="s">
        <v>177</v>
      </c>
    </row>
    <row r="84" spans="3:10" ht="15" customHeight="1" x14ac:dyDescent="0.25">
      <c r="C84" s="62" t="str">
        <f>"="&amp;C79&amp;"*Arkusz2!"&amp;C$4</f>
        <v>=$D$77*Arkusz2!$C$6</v>
      </c>
      <c r="D84" s="62" t="str">
        <f>"="&amp;D79&amp;"*Arkusz2!"&amp;D$4</f>
        <v>=$E$77*Arkusz2!$D$6</v>
      </c>
      <c r="E84" s="62" t="str">
        <f>"="&amp;E79&amp;"*Arkusz2!"&amp;E$4</f>
        <v>=$F$77*Arkusz2!$E$6</v>
      </c>
      <c r="F84" s="80"/>
      <c r="G84" s="80"/>
      <c r="H84" s="80"/>
      <c r="I84" s="80"/>
      <c r="J84" s="80"/>
    </row>
    <row r="85" spans="3:10" ht="15" customHeight="1" x14ac:dyDescent="0.25">
      <c r="C85" s="80"/>
      <c r="D85" s="80"/>
      <c r="E85" s="80"/>
      <c r="F85" s="62" t="str">
        <f>"="&amp;F79&amp;"*Arkusz2!"&amp;F$4</f>
        <v>=$G$77*Arkusz2!$F$6</v>
      </c>
      <c r="G85" s="62" t="str">
        <f>"="&amp;G79&amp;"*Arkusz2!"&amp;G$4</f>
        <v>=$H$77*Arkusz2!$G$6</v>
      </c>
      <c r="H85" s="62" t="str">
        <f>"="&amp;H79&amp;"*Arkusz2!"&amp;H$4</f>
        <v>=$I$77*Arkusz2!$H$6</v>
      </c>
      <c r="I85" s="62" t="str">
        <f>"="&amp;I79&amp;"*Arkusz2!"&amp;I$4</f>
        <v>=$J$77*Arkusz2!$I$6</v>
      </c>
      <c r="J85" s="62" t="str">
        <f>"="&amp;J79&amp;"*Arkusz2!"&amp;J$4</f>
        <v>=$K$77*Arkusz2!$J$6</v>
      </c>
    </row>
    <row r="86" spans="3:10" ht="15" customHeight="1" x14ac:dyDescent="0.25">
      <c r="C86" s="62" t="str">
        <f t="shared" ref="C86:J86" si="9">"="&amp;C80&amp;"*Arkusz2!"&amp;K$4</f>
        <v>=$D$78*Arkusz2!$K$6</v>
      </c>
      <c r="D86" s="62" t="str">
        <f t="shared" si="9"/>
        <v>=$E$78*Arkusz2!$L$6</v>
      </c>
      <c r="E86" s="62" t="str">
        <f t="shared" si="9"/>
        <v>=$F$78*Arkusz2!$M$6</v>
      </c>
      <c r="F86" s="62" t="str">
        <f t="shared" si="9"/>
        <v>=$G$78*Arkusz2!$N$6</v>
      </c>
      <c r="G86" s="62" t="str">
        <f t="shared" si="9"/>
        <v>=$H$78*Arkusz2!$O$6</v>
      </c>
      <c r="H86" s="62" t="str">
        <f t="shared" si="9"/>
        <v>=$I$78*Arkusz2!$P$6</v>
      </c>
      <c r="I86" s="62" t="str">
        <f t="shared" si="9"/>
        <v>=$J$78*Arkusz2!$Q$6</v>
      </c>
      <c r="J86" s="62" t="str">
        <f t="shared" si="9"/>
        <v>=$K$78*Arkusz2!$R$6</v>
      </c>
    </row>
    <row r="87" spans="3:10" ht="15" customHeight="1" x14ac:dyDescent="0.25">
      <c r="C87" s="80"/>
      <c r="D87" s="80"/>
      <c r="E87" s="80"/>
      <c r="F87" s="80"/>
      <c r="G87" s="62" t="str">
        <f>"="&amp;G81&amp;"*Arkusz2!"&amp;$S$4</f>
        <v>=$H$79*Arkusz2!$S$6</v>
      </c>
      <c r="H87" s="62" t="str">
        <f>"="&amp;H81&amp;"*Arkusz2!"&amp;$S$4</f>
        <v>=$I$79*Arkusz2!$S$6</v>
      </c>
      <c r="I87" s="81"/>
      <c r="J87" s="62" t="str">
        <f>"="&amp;J81&amp;"*Arkusz2!"&amp;$S$4</f>
        <v>=$K$79*Arkusz2!$S$6</v>
      </c>
    </row>
    <row r="88" spans="3:10" ht="15" customHeight="1" x14ac:dyDescent="0.25">
      <c r="C88" s="62" t="str">
        <f t="shared" ref="C88:J88" si="10">"="&amp;C82&amp;"*Arkusz2!"&amp;C$4</f>
        <v>=$D$80*Arkusz2!$C$6</v>
      </c>
      <c r="D88" s="62" t="str">
        <f t="shared" si="10"/>
        <v>=$E$80*Arkusz2!$D$6</v>
      </c>
      <c r="E88" s="62" t="str">
        <f t="shared" si="10"/>
        <v>=$F$80*Arkusz2!$E$6</v>
      </c>
      <c r="F88" s="62" t="str">
        <f t="shared" si="10"/>
        <v>=$G$80*Arkusz2!$F$6</v>
      </c>
      <c r="G88" s="62" t="str">
        <f t="shared" si="10"/>
        <v>=$H$80*Arkusz2!$G$6</v>
      </c>
      <c r="H88" s="62" t="str">
        <f t="shared" si="10"/>
        <v>=$I$80*Arkusz2!$H$6</v>
      </c>
      <c r="I88" s="62" t="str">
        <f t="shared" si="10"/>
        <v>=$J$80*Arkusz2!$I$6</v>
      </c>
      <c r="J88" s="62" t="str">
        <f t="shared" si="10"/>
        <v>=$K$80*Arkusz2!$J$6</v>
      </c>
    </row>
    <row r="89" spans="3:10" ht="15" customHeight="1" x14ac:dyDescent="0.25">
      <c r="C89" s="62" t="str">
        <f t="shared" ref="C89:J89" si="11">"="&amp;C83&amp;"*Arkusz2!"&amp;K$4</f>
        <v>=$D$81*Arkusz2!$K$6</v>
      </c>
      <c r="D89" s="62" t="str">
        <f t="shared" si="11"/>
        <v>=$E$81*Arkusz2!$L$6</v>
      </c>
      <c r="E89" s="62" t="str">
        <f t="shared" si="11"/>
        <v>=$F$81*Arkusz2!$M$6</v>
      </c>
      <c r="F89" s="62" t="str">
        <f t="shared" si="11"/>
        <v>=$G$81*Arkusz2!$N$6</v>
      </c>
      <c r="G89" s="62" t="str">
        <f t="shared" si="11"/>
        <v>=$H$81*Arkusz2!$O$6</v>
      </c>
      <c r="H89" s="62" t="str">
        <f t="shared" si="11"/>
        <v>=$I$81*Arkusz2!$P$6</v>
      </c>
      <c r="I89" s="62" t="str">
        <f t="shared" si="11"/>
        <v>=$J$81*Arkusz2!$Q$6</v>
      </c>
      <c r="J89" s="62" t="str">
        <f t="shared" si="11"/>
        <v>=$K$81*Arkusz2!$R$6</v>
      </c>
    </row>
  </sheetData>
  <protectedRanges>
    <protectedRange sqref="C45:J46" name="Rozstęp9_2_1"/>
    <protectedRange sqref="C30:J43" name="Rozstęp9_5_1"/>
    <protectedRange sqref="C48:J58" name="Rozstęp9_6_1"/>
    <protectedRange sqref="J74" name="Rozstęp29_2_1"/>
    <protectedRange sqref="D74" name="Rozstęp27_2_1"/>
    <protectedRange sqref="G69 G71 G73" name="Rozstęp19_2_1"/>
    <protectedRange sqref="I67" name="Rozstęp17_2_1"/>
    <protectedRange sqref="C66" name="Rozstęp15_3_1"/>
    <protectedRange sqref="F67" name="Rozstęp16_2_1"/>
    <protectedRange sqref="D68 D70 D72" name="Rozstęp18_2_1"/>
    <protectedRange sqref="J69 J71 J73" name="Rozstęp20_2_1"/>
    <protectedRange sqref="G74" name="Rozstęp28_2_1"/>
    <protectedRange sqref="F87" name="Rozstęp40_2_1"/>
    <protectedRange sqref="C61:J65" name="Rozstęp9_10_1"/>
    <protectedRange sqref="C76:J76" name="Rozstęp9_11_1"/>
    <protectedRange sqref="C79:J83" name="Rozstęp9_12_1"/>
  </protectedRanges>
  <mergeCells count="2">
    <mergeCell ref="A9:A17"/>
    <mergeCell ref="A18:A26"/>
  </mergeCells>
  <dataValidations count="2">
    <dataValidation allowBlank="1" showErrorMessage="1" sqref="B18:B26 B5:S17" xr:uid="{00000000-0002-0000-0100-000002000000}"/>
    <dataValidation allowBlank="1" showInputMessage="1" showErrorMessage="1" error="Kwota nie może być wyższa od iloczynu liczby uczniów oraz kwoty na ucznia i wskaźnika" sqref="J87 C30:J43 C61:J74 C76:J77 C84:E84 F85:J85 C86:J86 C88:J89 G87:H87 C45:J46" xr:uid="{839FBC45-7330-4CC5-8A51-161B78CD761D}"/>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Arkusz1</vt:lpstr>
      <vt:lpstr>Arkusz2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Anonim</dc:creator>
  <cp:lastModifiedBy>Pracownik</cp:lastModifiedBy>
  <cp:lastPrinted>2023-05-16T11:57:05Z</cp:lastPrinted>
  <dcterms:created xsi:type="dcterms:W3CDTF">2023-05-16T10:37:30Z</dcterms:created>
  <dcterms:modified xsi:type="dcterms:W3CDTF">2024-03-22T10:49:19Z</dcterms:modified>
</cp:coreProperties>
</file>