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20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_2019" sheetId="10775" r:id="rId14"/>
    <sheet name="Ceny_tygodniowe_UE" sheetId="10608" r:id="rId15"/>
    <sheet name="CENY_CZERWIEC_2019_PL" sheetId="10770" r:id="rId16"/>
    <sheet name="Handel zagr. wg krajów 5_19" sheetId="10773" r:id="rId17"/>
    <sheet name="HANDEL_V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37" i="10529" l="1"/>
  <c r="F37" i="10529"/>
  <c r="E81" i="10775" l="1"/>
  <c r="D81" i="10775"/>
  <c r="E80" i="10775"/>
  <c r="D80" i="10775"/>
  <c r="E79" i="10775"/>
  <c r="D79" i="10775"/>
  <c r="E78" i="10775"/>
  <c r="D78" i="10775"/>
  <c r="E77" i="10775"/>
  <c r="D77" i="10775"/>
  <c r="E76" i="10775"/>
  <c r="D76" i="10775"/>
  <c r="E75" i="10775"/>
  <c r="D75" i="10775"/>
  <c r="E74" i="10775"/>
  <c r="D74" i="10775"/>
  <c r="E73" i="10775"/>
  <c r="D73" i="10775"/>
  <c r="E72" i="10775"/>
  <c r="D72" i="10775"/>
  <c r="E71" i="10775"/>
  <c r="D71" i="10775"/>
  <c r="E70" i="10775"/>
  <c r="D70" i="10775"/>
  <c r="E69" i="10775"/>
  <c r="D69" i="10775"/>
  <c r="E68" i="10775"/>
  <c r="D68" i="10775"/>
  <c r="E67" i="10775"/>
  <c r="D67" i="10775"/>
  <c r="E66" i="10775"/>
  <c r="D66" i="10775"/>
  <c r="E65" i="10775"/>
  <c r="D65" i="10775"/>
  <c r="E64" i="10775"/>
  <c r="D64" i="10775"/>
  <c r="E63" i="10775"/>
  <c r="D63" i="10775"/>
  <c r="E62" i="10775"/>
  <c r="D62" i="10775"/>
  <c r="E61" i="10775"/>
  <c r="D61" i="10775"/>
  <c r="E60" i="10775"/>
  <c r="D60" i="10775"/>
  <c r="E59" i="10775"/>
  <c r="D59" i="10775"/>
  <c r="E58" i="10775"/>
  <c r="D58" i="10775"/>
  <c r="E57" i="10775"/>
  <c r="D57" i="10775"/>
  <c r="E56" i="10775"/>
  <c r="D56" i="10775"/>
  <c r="E55" i="10775"/>
  <c r="D55" i="10775"/>
  <c r="E54" i="10775"/>
  <c r="D54" i="10775"/>
  <c r="E53" i="10775"/>
  <c r="D53" i="10775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O11" i="10770"/>
  <c r="O10" i="10770"/>
  <c r="O9" i="10770"/>
  <c r="O8" i="10770"/>
  <c r="O7" i="10770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<sst xmlns="http://schemas.openxmlformats.org/spreadsheetml/2006/main" count="3881" uniqueCount="589">
  <si>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</si>
  <si>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</si>
  <si>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</si>
  <si>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</si>
  <si>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</si>
  <si>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</si>
  <si>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</si>
  <si>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</si>
  <si>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</si>
  <si>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</si>
  <si>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</si>
  <si>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</si>
  <si>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</si>
  <si>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</si>
  <si>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</si>
  <si>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</si>
  <si>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</si>
  <si>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</si>
  <si>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</si>
  <si>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</si>
  <si>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</si>
  <si>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</si>
  <si>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</si>
  <si>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</si>
  <si>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</si>
  <si>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</si>
  <si>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</si>
  <si>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</si>
  <si>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</si>
  <si>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</si>
  <si>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</si>
  <si>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</si>
  <si>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</si>
  <si>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</si>
  <si>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</si>
  <si>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</si>
  <si>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</si>
  <si>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</si>
  <si>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</si>
  <si>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</si>
  <si>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</si>
  <si>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</si>
  <si>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</si>
  <si>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</si>
  <si>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</si>
  <si>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</si>
  <si>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</si>
  <si>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</si>
  <si>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</si>
  <si>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</si>
  <si>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</si>
  <si>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</si>
  <si>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</si>
  <si>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</si>
  <si>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</si>
  <si>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</si>
  <si>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</si>
  <si>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</si>
  <si>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</si>
  <si>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</si>
  <si>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</si>
  <si>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</si>
  <si>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</si>
  <si>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</si>
  <si>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</si>
  <si>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</si>
  <si>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</si>
  <si>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</si>
  <si>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</si>
  <si>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</si>
  <si>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</si>
  <si>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</si>
  <si>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</si>
  <si>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</si>
  <si>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</si>
  <si>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</si>
  <si>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</si>
  <si>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</si>
  <si>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</si>
  <si>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</si>
  <si>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</si>
  <si>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</si>
  <si>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</si>
  <si>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</si>
  <si>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</si>
  <si>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</si>
  <si>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</si>
  <si>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</si>
  <si>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</si>
  <si>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</si>
  <si>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</si>
  <si>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</si>
  <si>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</si>
  <si>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</si>
  <si>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</si>
  <si>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</si>
  <si>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</si>
  <si>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</si>
  <si>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</si>
  <si>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</si>
  <si>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</si>
  <si>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</si>
  <si>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</si>
  <si>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</si>
  <si>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</si>
  <si>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</si>
  <si>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</si>
  <si>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</si>
  <si>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</si>
  <si>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</si>
  <si>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</si>
  <si>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</si>
  <si>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</si>
  <si>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</si>
  <si>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</si>
  <si>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</si>
  <si>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</si>
  <si>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</si>
  <si>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</si>
  <si>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</si>
  <si>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</si>
  <si>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</si>
  <si>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</si>
  <si>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</si>
  <si>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</si>
  <si>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</si>
  <si>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</si>
  <si>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</si>
  <si>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</si>
  <si>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</si>
  <si>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</si>
  <si>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</si>
  <si>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</si>
  <si>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</si>
  <si>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</si>
  <si>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</si>
  <si>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</si>
  <si>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</si>
  <si>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</si>
  <si>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</si>
  <si>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</si>
  <si>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</si>
  <si>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</si>
  <si>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</si>
  <si>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</si>
  <si>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</si>
  <si>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</si>
  <si>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</si>
  <si>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</si>
  <si>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</si>
  <si>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</si>
  <si>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</si>
  <si>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</si>
  <si>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</si>
  <si>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</si>
  <si>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</si>
  <si>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</si>
  <si>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</si>
  <si>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</si>
  <si>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</si>
  <si>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</si>
  <si>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</si>
  <si>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</si>
  <si>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</si>
  <si>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</si>
  <si>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</si>
  <si>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</si>
  <si>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</si>
  <si>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</si>
  <si>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</si>
  <si>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</si>
  <si>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</si>
  <si>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</si>
  <si>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</si>
  <si>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</si>
  <si>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</si>
  <si>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</si>
  <si>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</si>
  <si>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</si>
  <si>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</si>
  <si>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</si>
  <si>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</si>
  <si>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</si>
  <si>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</si>
  <si>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</si>
  <si>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</si>
  <si>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</si>
  <si>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</si>
  <si>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</si>
  <si>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</si>
  <si>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</si>
  <si>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</si>
  <si>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</si>
  <si>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</si>
  <si>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</si>
  <si>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</si>
  <si>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</si>
  <si>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</si>
  <si>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</si>
  <si>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</si>
  <si>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</si>
  <si>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</si>
  <si>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</si>
  <si>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</si>
  <si>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</si>
  <si>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</si>
  <si>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</si>
  <si>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</si>
  <si>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</si>
  <si>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</si>
  <si>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</si>
  <si>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</si>
  <si>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</si>
  <si>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</si>
  <si>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</si>
  <si>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</si>
  <si>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</si>
  <si>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</si>
  <si>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</si>
  <si>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</si>
  <si>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</si>
  <si>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</si>
  <si>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</si>
  <si>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</si>
  <si>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</si>
  <si>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</si>
  <si>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</si>
  <si>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</si>
  <si>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</si>
  <si>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</si>
  <si>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</si>
  <si>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</si>
  <si>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</si>
  <si>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</si>
  <si>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</si>
  <si>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</si>
  <si>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</si>
  <si>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</si>
  <si>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</si>
  <si>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</si>
  <si>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</si>
  <si>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</si>
  <si>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</si>
  <si>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</si>
  <si>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</si>
  <si>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</si>
  <si>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</si>
  <si>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</si>
  <si>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</si>
  <si>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</si>
  <si>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</si>
  <si>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</si>
  <si>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</si>
  <si>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</si>
  <si>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</si>
  <si>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</si>
  <si>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</si>
  <si>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</si>
  <si>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</si>
  <si>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</si>
  <si>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</si>
  <si>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</si>
  <si>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</si>
  <si>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</si>
  <si>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</si>
  <si>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</si>
  <si>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</si>
  <si>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</si>
  <si>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</si>
  <si>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</si>
  <si>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</si>
  <si>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</si>
  <si>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</si>
  <si>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</si>
  <si>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</si>
  <si>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</si>
  <si>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</si>
  <si>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</si>
  <si>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</si>
  <si>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</si>
  <si>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</si>
  <si>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</si>
  <si>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</si>
  <si>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</si>
  <si>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</si>
  <si>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</si>
  <si>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</si>
  <si>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</si>
  <si>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</si>
  <si>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</si>
  <si>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</si>
  <si>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</si>
  <si>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</si>
  <si>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</si>
  <si>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</si>
  <si>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</si>
  <si>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</si>
  <si>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</si>
  <si>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</si>
  <si>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</si>
  <si>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</si>
  <si>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</si>
  <si>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</si>
  <si>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</si>
  <si>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</si>
  <si>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</si>
  <si>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</si>
  <si>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</si>
  <si>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</si>
  <si>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</si>
  <si>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</si>
  <si>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</si>
  <si>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</si>
  <si>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</si>
  <si>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</si>
  <si>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</si>
  <si>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</si>
  <si>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</si>
  <si>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</si>
  <si>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</si>
  <si>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</si>
  <si>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</si>
  <si>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</si>
  <si>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</si>
  <si>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</si>
  <si>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</si>
  <si>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</si>
  <si>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</si>
  <si>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</si>
  <si>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</si>
  <si>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</si>
  <si>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</si>
  <si>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</si>
  <si>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</si>
  <si>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</si>
  <si>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</si>
  <si>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</si>
  <si>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</si>
  <si>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</si>
  <si>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</si>
  <si>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</si>
  <si>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</si>
  <si>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</si>
  <si>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</si>
  <si>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</si>
  <si>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</si>
  <si>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</si>
  <si>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</si>
  <si>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</si>
  <si>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</si>
  <si>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</si>
  <si>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</si>
  <si>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</si>
  <si>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</si>
  <si>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</si>
  <si>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</si>
  <si>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</si>
  <si>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</si>
  <si>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</si>
  <si>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</si>
  <si>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</si>
  <si>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</si>
  <si>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</si>
  <si>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</si>
  <si>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</si>
  <si>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</si>
  <si>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</si>
  <si>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</si>
  <si>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</si>
  <si>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</si>
  <si>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</si>
  <si>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</si>
  <si>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</si>
  <si>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</si>
  <si>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</si>
  <si>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</si>
  <si>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</si>
  <si>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</si>
  <si>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</si>
  <si>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</si>
  <si>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</si>
  <si>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</si>
  <si>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</si>
  <si>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</si>
  <si>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</si>
  <si>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</si>
  <si>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</si>
  <si>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</si>
  <si>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</si>
  <si>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</si>
  <si>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</si>
  <si>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</si>
  <si>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</si>
  <si>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</si>
  <si>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</si>
  <si>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</si>
  <si>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</si>
  <si>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</si>
  <si>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</si>
  <si>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</si>
  <si>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</si>
  <si>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</si>
  <si>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</si>
  <si>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</si>
  <si>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</si>
  <si>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</si>
  <si>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</si>
  <si>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</si>
  <si>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</si>
  <si>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</si>
  <si>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</si>
  <si>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</si>
  <si>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</si>
  <si>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</si>
  <si>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</si>
  <si>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</si>
  <si>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</si>
  <si>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</si>
  <si>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</si>
  <si>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</si>
  <si>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</si>
  <si>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</si>
  <si>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</si>
  <si>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</si>
  <si>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</si>
  <si>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</si>
  <si>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</si>
  <si>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</si>
  <si>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</si>
  <si>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</si>
  <si>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</si>
  <si>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</si>
  <si>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</si>
  <si>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</si>
  <si>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</si>
  <si>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</si>
  <si>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</si>
  <si>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</si>
  <si>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</si>
  <si>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</si>
  <si>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</si>
  <si>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</si>
  <si>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</si>
  <si>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</si>
  <si>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</si>
  <si>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</si>
  <si>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</si>
  <si>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</si>
  <si>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</si>
  <si>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</si>
  <si>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</si>
  <si>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</si>
  <si>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</si>
  <si>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</si>
  <si>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</si>
  <si>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</si>
  <si>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</si>
  <si>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</si>
  <si>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</si>
  <si>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</si>
  <si>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</si>
  <si>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</si>
  <si>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</si>
  <si>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</si>
  <si>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</si>
  <si>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</si>
  <si>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</si>
  <si>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</si>
  <si>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</si>
  <si>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</si>
  <si>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</si>
  <si>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</si>
  <si>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</si>
  <si>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</si>
  <si>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</si>
  <si>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</si>
  <si>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</si>
  <si>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</si>
  <si>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</si>
  <si>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</si>
  <si>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</si>
  <si>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</si>
  <si>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</si>
  <si>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</si>
  <si>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</si>
  <si>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</si>
  <si>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</si>
  <si>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</si>
  <si>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</si>
  <si>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</si>
  <si>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</si>
  <si>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</si>
  <si>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</si>
  <si>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</si>
  <si>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</si>
  <si>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</si>
  <si>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</si>
  <si>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</si>
  <si>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</si>
  <si>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</si>
  <si>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</si>
  <si>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</si>
  <si>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</si>
  <si>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</si>
  <si>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</si>
  <si>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</si>
  <si>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</si>
  <si>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</si>
  <si>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</si>
  <si>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</si>
  <si>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</si>
  <si>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</si>
  <si>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</si>
  <si>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</si>
  <si>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</si>
  <si>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</si>
  <si>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</si>
  <si>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</si>
  <si>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</si>
  <si>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</si>
  <si>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</si>
  <si>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</si>
  <si>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</si>
  <si>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</si>
  <si>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</si>
  <si>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</si>
  <si>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</si>
  <si>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</si>
  <si>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</si>
  <si>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</si>
  <si>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</si>
  <si>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</si>
  <si>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</si>
  <si>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</si>
  <si>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</si>
  <si>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</si>
  <si>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</si>
  <si>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</si>
  <si>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</si>
  <si>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</si>
  <si>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</si>
  <si>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</si>
  <si>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</si>
  <si>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</si>
  <si>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</si>
  <si>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</si>
  <si>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</si>
  <si>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</si>
  <si>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</si>
  <si>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</si>
  <si>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</si>
  <si>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</si>
  <si>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</si>
  <si>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</si>
  <si>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</si>
  <si>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</si>
  <si>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</si>
  <si>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29.04.2019-02.06.2019</t>
  </si>
  <si>
    <t>V 2019</t>
  </si>
  <si>
    <t>2019-06-03 - 2019-06-30</t>
  </si>
  <si>
    <t>SKUP - CZERWIEC - 2019 - ZMIANY MIESIĘCZNE</t>
  </si>
  <si>
    <t>03.06.2019-30.06.2019</t>
  </si>
  <si>
    <t>VI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</si>
  <si>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</si>
  <si>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</si>
  <si>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t>I-V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</si>
  <si>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</si>
  <si>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</si>
  <si>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</si>
  <si>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</si>
  <si>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I-V 2019 Rok</t>
  </si>
  <si>
    <t>I-V 2018 Rok</t>
  </si>
  <si>
    <t>Handel zagraniczny towarami z rynku wieprzowiny w okresie I-V 2019.  (dane wstępne)</t>
  </si>
  <si>
    <t>Stary Sącz</t>
  </si>
  <si>
    <t>Kłobuck</t>
  </si>
  <si>
    <t>Mstów</t>
  </si>
  <si>
    <t>NR 30/2019</t>
  </si>
  <si>
    <t>1 sierpnia 2019r.</t>
  </si>
  <si>
    <t xml:space="preserve"> 22.07.2019 - 28.07.2019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</si>
  <si>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251 132 sztuk</t>
    </r>
  </si>
  <si>
    <t>I-V 2018 r.</t>
  </si>
  <si>
    <t>2019-07-28</t>
  </si>
  <si>
    <t>2019-07-21</t>
  </si>
  <si>
    <t>2018-07-29</t>
  </si>
  <si>
    <t xml:space="preserve"> 2019-07-28</t>
  </si>
  <si>
    <t xml:space="preserve"> 2019-07-21</t>
  </si>
  <si>
    <t>CENY SPRZEDAŻY - PÓŁTUSZE WIEPRZOWE</t>
  </si>
  <si>
    <t>Roczna zmiana ceny</t>
  </si>
  <si>
    <t xml:space="preserve"> 2018-07-29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</si>
</sst>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2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Luksemburg</c:v>
              </c:pt>
              <c:pt idx="1">
                <c:v>Malta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Grecja</c:v>
              </c:pt>
              <c:pt idx="6">
                <c:v>Słowenia</c:v>
              </c:pt>
              <c:pt idx="7">
                <c:v>Rumunia</c:v>
              </c:pt>
              <c:pt idx="8">
                <c:v>Węgry</c:v>
              </c:pt>
              <c:pt idx="9">
                <c:v>Niemcy</c:v>
              </c:pt>
              <c:pt idx="10">
                <c:v>Austria</c:v>
              </c:pt>
              <c:pt idx="11">
                <c:v>Słowacja</c:v>
              </c:pt>
              <c:pt idx="12">
                <c:v>Łotwa</c:v>
              </c:pt>
              <c:pt idx="13">
                <c:v>Polska</c:v>
              </c:pt>
              <c:pt idx="14">
                <c:v>Hiszpania</c:v>
              </c:pt>
              <c:pt idx="15">
                <c:v>Średnio w UE</c:v>
              </c:pt>
              <c:pt idx="16">
                <c:v>Czechy</c:v>
              </c:pt>
              <c:pt idx="17">
                <c:v>Litwa</c:v>
              </c:pt>
              <c:pt idx="18">
                <c:v>Chorwacja</c:v>
              </c:pt>
              <c:pt idx="19">
                <c:v>Irlandia</c:v>
              </c:pt>
              <c:pt idx="20">
                <c:v>Dania</c:v>
              </c:pt>
              <c:pt idx="21">
                <c:v>Wlk. Brytania</c:v>
              </c:pt>
              <c:pt idx="22">
                <c:v>Holandia</c:v>
              </c:pt>
              <c:pt idx="23">
                <c:v>Szwecja</c:v>
              </c:pt>
              <c:pt idx="24">
                <c:v>Estonia</c:v>
              </c:pt>
              <c:pt idx="25">
                <c:v>Finlandia</c:v>
              </c:pt>
              <c:pt idx="26">
                <c:v>Francja</c:v>
              </c:pt>
              <c:pt idx="27">
                <c:v>Belgia</c:v>
              </c:pt>
              <c:pt idx="28">
                <c:v>Włochy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202.6593</c:v>
              </c:pt>
              <c:pt idx="3">
                <c:v>194.47</c:v>
              </c:pt>
              <c:pt idx="4">
                <c:v>192.0667</c:v>
              </c:pt>
              <c:pt idx="5">
                <c:v>190.11199999999999</c:v>
              </c:pt>
              <c:pt idx="6">
                <c:v>188.76769999999999</c:v>
              </c:pt>
              <c:pt idx="7">
                <c:v>188.54429999999999</c:v>
              </c:pt>
              <c:pt idx="8">
                <c:v>187.37360000000001</c:v>
              </c:pt>
              <c:pt idx="9">
                <c:v>186.52930000000001</c:v>
              </c:pt>
              <c:pt idx="10">
                <c:v>184.48099999999999</c:v>
              </c:pt>
              <c:pt idx="11">
                <c:v>183.76329999999999</c:v>
              </c:pt>
              <c:pt idx="12">
                <c:v>183.45760000000001</c:v>
              </c:pt>
              <c:pt idx="13">
                <c:v>178.0367</c:v>
              </c:pt>
              <c:pt idx="14">
                <c:v>177.6593</c:v>
              </c:pt>
              <c:pt idx="15">
                <c:v>177.4392</c:v>
              </c:pt>
              <c:pt idx="16">
                <c:v>176.85210000000001</c:v>
              </c:pt>
              <c:pt idx="17">
                <c:v>175.506</c:v>
              </c:pt>
              <c:pt idx="18">
                <c:v>173.00049999999999</c:v>
              </c:pt>
              <c:pt idx="19">
                <c:v>172.74700000000001</c:v>
              </c:pt>
              <c:pt idx="20">
                <c:v>172.64439999999999</c:v>
              </c:pt>
              <c:pt idx="21">
                <c:v>167.6</c:v>
              </c:pt>
              <c:pt idx="22">
                <c:v>165.26499999999999</c:v>
              </c:pt>
              <c:pt idx="23">
                <c:v>164.39179999999999</c:v>
              </c:pt>
              <c:pt idx="24">
                <c:v>164.37469999999999</c:v>
              </c:pt>
              <c:pt idx="25">
                <c:v>164.0907</c:v>
              </c:pt>
              <c:pt idx="26">
                <c:v>161.26669999999999</c:v>
              </c:pt>
              <c:pt idx="27">
                <c:v>151.80000000000001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78208"/>
        <c:axId val="80480128"/>
      </c:barChart>
      <c:catAx>
        <c:axId val="8047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4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48012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478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24704"/>
        <c:axId val="83626240"/>
      </c:lineChart>
      <c:catAx>
        <c:axId val="836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26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6262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247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63500</xdr:colOff>
      <xdr:row>9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5" y="21558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</xdr:col>
      <xdr:colOff>520700</xdr:colOff>
      <xdr:row>7</xdr:row>
      <xdr:rowOff>165100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35700" y="19081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86</xdr:col>
      <xdr:colOff>317500</xdr:colOff>
      <xdr:row>8</xdr:row>
      <xdr:rowOff>177800</xdr:rowOff>
    </xdr:from>
    <xdr:to>
      <xdr:col>102</xdr:col>
      <xdr:colOff>200444</xdr:colOff>
      <xdr:row>36</xdr:row>
      <xdr:rowOff>133585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9925" y="2120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53</xdr:col>
      <xdr:colOff>63500</xdr:colOff>
      <xdr:row>7</xdr:row>
      <xdr:rowOff>165100</xdr:rowOff>
    </xdr:from>
    <xdr:to>
      <xdr:col>68</xdr:col>
      <xdr:colOff>518451</xdr:colOff>
      <xdr:row>35</xdr:row>
      <xdr:rowOff>114789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82100" y="1908175"/>
          <a:ext cx="9170326" cy="5550389"/>
        </a:xfrm>
        <a:prstGeom prst="rect">
          <a:avLst/>
        </a:prstGeom>
      </xdr:spPr>
    </xdr:pic>
    <xdr:clientData/>
  </xdr:twoCellAnchor>
  <xdr:absoluteAnchor>
    <xdr:pos x="24968200" y="18034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19</xdr:col>
      <xdr:colOff>546100</xdr:colOff>
      <xdr:row>7</xdr:row>
      <xdr:rowOff>50800</xdr:rowOff>
    </xdr:from>
    <xdr:to>
      <xdr:col>35</xdr:col>
      <xdr:colOff>302044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14600" y="1793875"/>
          <a:ext cx="914759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19469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35242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2</xdr:row>
      <xdr:rowOff>228600</xdr:rowOff>
    </xdr:from>
    <xdr:to>
      <xdr:col>21</xdr:col>
      <xdr:colOff>295275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952500"/>
          <a:ext cx="85725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19050</xdr:rowOff>
    </xdr:from>
    <xdr:to>
      <xdr:col>21</xdr:col>
      <xdr:colOff>190500</xdr:colOff>
      <xdr:row>42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038850"/>
          <a:ext cx="8162925" cy="499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5"/>
      <c r="Y1" s="1675"/>
      <c r="Z1" s="1675"/>
      <c r="AA1" s="1675"/>
      <c r="AB1" s="1675"/>
      <c r="AC1" s="1675"/>
      <c r="AD1" s="1675"/>
      <c r="AE1" s="1675"/>
      <c r="AF1" s="1675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9" t="s">
        <v>524</v>
      </c>
      <c r="C3" s="1670"/>
      <c r="D3" s="1670"/>
      <c r="E3" s="1670"/>
      <c r="F3" s="1670"/>
      <c r="G3" s="1670"/>
      <c r="H3" s="1670"/>
      <c r="I3" s="1670"/>
      <c r="J3" s="1670"/>
      <c r="K3" s="1671"/>
      <c r="L3" s="1669">
        <v>2017</v>
      </c>
      <c r="M3" s="1670"/>
      <c r="N3" s="1671"/>
      <c r="O3" s="1669">
        <v>2016</v>
      </c>
      <c r="P3" s="1670"/>
      <c r="Q3" s="1671"/>
      <c r="R3" s="1669">
        <v>2015</v>
      </c>
      <c r="S3" s="1670"/>
      <c r="T3" s="1671"/>
      <c r="U3" s="1669">
        <v>2014</v>
      </c>
      <c r="V3" s="1670"/>
      <c r="W3" s="1671"/>
      <c r="X3" s="1669">
        <v>2013</v>
      </c>
      <c r="Y3" s="1670"/>
      <c r="Z3" s="1671"/>
      <c r="AA3" s="1669">
        <v>2012</v>
      </c>
      <c r="AB3" s="1670"/>
      <c r="AC3" s="1671"/>
      <c r="AD3" s="1669">
        <v>2011</v>
      </c>
      <c r="AE3" s="1670"/>
      <c r="AF3" s="1671"/>
      <c r="AG3" s="1669">
        <v>2010</v>
      </c>
      <c r="AH3" s="1670"/>
      <c r="AI3" s="1671"/>
      <c r="AJ3" s="1669">
        <v>2009</v>
      </c>
      <c r="AK3" s="1670"/>
      <c r="AL3" s="1671"/>
      <c r="AM3" s="705"/>
      <c r="AN3" s="706">
        <v>2008</v>
      </c>
      <c r="AO3" s="707"/>
      <c r="AP3" s="705"/>
      <c r="AQ3" s="706">
        <v>2007</v>
      </c>
      <c r="AR3" s="707"/>
      <c r="AS3" s="1676">
        <v>2006</v>
      </c>
      <c r="AT3" s="1677"/>
      <c r="AU3" s="1678"/>
      <c r="AV3" s="1676">
        <v>2005</v>
      </c>
      <c r="AW3" s="1677"/>
      <c r="AX3" s="1678"/>
      <c r="AY3" s="1421"/>
      <c r="AZ3" s="1679">
        <v>2004</v>
      </c>
      <c r="BA3" s="1680"/>
      <c r="BB3" s="1681"/>
      <c r="BC3" s="1672">
        <v>2003</v>
      </c>
      <c r="BD3" s="1673"/>
      <c r="BE3" s="1674"/>
    </row>
    <row r="4" spans="2:57" ht="24.75" customHeight="1">
      <c r="B4" s="81" t="s">
        <v>2</v>
      </c>
      <c r="C4" s="1655" t="s">
        <v>159</v>
      </c>
      <c r="D4" s="1656"/>
      <c r="E4" s="1656"/>
      <c r="F4" s="1656"/>
      <c r="G4" s="1657"/>
      <c r="H4" s="1111" t="s">
        <v>209</v>
      </c>
      <c r="I4" s="1112" t="s">
        <v>4</v>
      </c>
      <c r="J4" s="1113" t="s">
        <v>5</v>
      </c>
      <c r="K4" s="1114" t="s">
        <v>210</v>
      </c>
      <c r="L4" s="1406" t="s">
        <v>4</v>
      </c>
      <c r="M4" s="1407" t="s">
        <v>5</v>
      </c>
      <c r="N4" s="1408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58"/>
      <c r="D5" s="1659"/>
      <c r="E5" s="1659"/>
      <c r="F5" s="1659"/>
      <c r="G5" s="1660"/>
      <c r="H5" s="1115" t="s">
        <v>523</v>
      </c>
      <c r="I5" s="1116" t="s">
        <v>8</v>
      </c>
      <c r="J5" s="1117" t="s">
        <v>9</v>
      </c>
      <c r="K5" s="1118" t="s">
        <v>212</v>
      </c>
      <c r="L5" s="1409" t="s">
        <v>8</v>
      </c>
      <c r="M5" s="1410" t="s">
        <v>9</v>
      </c>
      <c r="N5" s="1411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2" t="s">
        <v>10</v>
      </c>
      <c r="M6" s="1413" t="s">
        <v>214</v>
      </c>
      <c r="N6" s="1414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61" t="s">
        <v>11</v>
      </c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2"/>
      <c r="W7" s="1663"/>
      <c r="X7" s="1662"/>
      <c r="Y7" s="1662"/>
      <c r="Z7" s="1662"/>
      <c r="AA7" s="1662"/>
      <c r="AB7" s="1662"/>
      <c r="AC7" s="1662"/>
      <c r="AD7" s="1662"/>
      <c r="AE7" s="1662"/>
      <c r="AF7" s="1663"/>
      <c r="AG7" s="1662"/>
      <c r="AH7" s="1662"/>
      <c r="AI7" s="1663"/>
      <c r="AJ7" s="1662"/>
      <c r="AK7" s="1662"/>
      <c r="AL7" s="1662"/>
      <c r="AM7" s="1662"/>
      <c r="AN7" s="1662"/>
      <c r="AO7" s="1662"/>
      <c r="AP7" s="1662"/>
      <c r="AQ7" s="1662"/>
      <c r="AR7" s="1663"/>
      <c r="AS7" s="1662"/>
      <c r="AT7" s="1662"/>
      <c r="AU7" s="1662"/>
      <c r="AV7" s="1662"/>
      <c r="AW7" s="1662"/>
      <c r="AX7" s="1663"/>
      <c r="AY7" s="1662"/>
      <c r="AZ7" s="1662"/>
      <c r="BA7" s="1662"/>
      <c r="BB7" s="1662"/>
      <c r="BC7" s="1662"/>
      <c r="BD7" s="1662"/>
      <c r="BE7" s="1663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5">
        <v>61.28</v>
      </c>
      <c r="M8" s="1415">
        <v>92.1</v>
      </c>
      <c r="N8" s="1415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3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6">
        <v>57.54</v>
      </c>
      <c r="M9" s="1416">
        <v>93.5</v>
      </c>
      <c r="N9" s="1416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4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6">
        <v>53.29</v>
      </c>
      <c r="M10" s="1416">
        <v>95.3</v>
      </c>
      <c r="N10" s="1416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4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6">
        <v>48.35</v>
      </c>
      <c r="M11" s="1416">
        <v>97</v>
      </c>
      <c r="N11" s="1416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4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6">
        <v>43.52</v>
      </c>
      <c r="M12" s="1416">
        <v>100</v>
      </c>
      <c r="N12" s="1416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4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6">
        <v>38.409999999999997</v>
      </c>
      <c r="M13" s="1416">
        <v>101.9</v>
      </c>
      <c r="N13" s="1416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4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7">
        <v>57.58</v>
      </c>
      <c r="M14" s="1417">
        <v>93.5</v>
      </c>
      <c r="N14" s="1417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5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64" t="s">
        <v>46</v>
      </c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5"/>
      <c r="W15" s="1666"/>
      <c r="X15" s="1665"/>
      <c r="Y15" s="1665"/>
      <c r="Z15" s="1665"/>
      <c r="AA15" s="1665"/>
      <c r="AB15" s="1665"/>
      <c r="AC15" s="1665"/>
      <c r="AD15" s="1665"/>
      <c r="AE15" s="1665"/>
      <c r="AF15" s="1666"/>
      <c r="AG15" s="1665"/>
      <c r="AH15" s="1665"/>
      <c r="AI15" s="1666"/>
      <c r="AJ15" s="1665"/>
      <c r="AK15" s="1665"/>
      <c r="AL15" s="1665"/>
      <c r="AM15" s="1665"/>
      <c r="AN15" s="1665"/>
      <c r="AO15" s="1665"/>
      <c r="AP15" s="1665"/>
      <c r="AQ15" s="1665"/>
      <c r="AR15" s="1666"/>
      <c r="AS15" s="1665"/>
      <c r="AT15" s="1665"/>
      <c r="AU15" s="1665"/>
      <c r="AV15" s="1665"/>
      <c r="AW15" s="1665"/>
      <c r="AX15" s="1666"/>
      <c r="AY15" s="1665"/>
      <c r="AZ15" s="1665"/>
      <c r="BA15" s="1665"/>
      <c r="BB15" s="1665"/>
      <c r="BC15" s="1665"/>
      <c r="BD15" s="1665"/>
      <c r="BE15" s="1666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5">
        <v>61.12</v>
      </c>
      <c r="M16" s="1415">
        <v>91.8</v>
      </c>
      <c r="N16" s="1415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3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6">
        <v>57.82</v>
      </c>
      <c r="M17" s="1416">
        <v>92.2</v>
      </c>
      <c r="N17" s="1416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4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6">
        <v>53.26</v>
      </c>
      <c r="M18" s="1416">
        <v>94.6</v>
      </c>
      <c r="N18" s="1416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4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6">
        <v>48.25</v>
      </c>
      <c r="M19" s="1416">
        <v>96</v>
      </c>
      <c r="N19" s="1416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4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6">
        <v>43.35</v>
      </c>
      <c r="M20" s="1416">
        <v>96.5</v>
      </c>
      <c r="N20" s="1416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4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6">
        <v>38.39</v>
      </c>
      <c r="M21" s="1416">
        <v>93.4</v>
      </c>
      <c r="N21" s="1416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4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7">
        <v>57.84</v>
      </c>
      <c r="M22" s="1417">
        <v>92.5</v>
      </c>
      <c r="N22" s="1417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5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64" t="s">
        <v>47</v>
      </c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5"/>
      <c r="W23" s="1666"/>
      <c r="X23" s="1665"/>
      <c r="Y23" s="1665"/>
      <c r="Z23" s="1665"/>
      <c r="AA23" s="1665"/>
      <c r="AB23" s="1665"/>
      <c r="AC23" s="1665"/>
      <c r="AD23" s="1665"/>
      <c r="AE23" s="1665"/>
      <c r="AF23" s="1666"/>
      <c r="AG23" s="1665"/>
      <c r="AH23" s="1665"/>
      <c r="AI23" s="1666"/>
      <c r="AJ23" s="1665"/>
      <c r="AK23" s="1665"/>
      <c r="AL23" s="1665"/>
      <c r="AM23" s="1665"/>
      <c r="AN23" s="1665"/>
      <c r="AO23" s="1665"/>
      <c r="AP23" s="1665"/>
      <c r="AQ23" s="1665"/>
      <c r="AR23" s="1666"/>
      <c r="AS23" s="1665"/>
      <c r="AT23" s="1665"/>
      <c r="AU23" s="1665"/>
      <c r="AV23" s="1665"/>
      <c r="AW23" s="1665"/>
      <c r="AX23" s="1666"/>
      <c r="AY23" s="1665"/>
      <c r="AZ23" s="1665"/>
      <c r="BA23" s="1665"/>
      <c r="BB23" s="1665"/>
      <c r="BC23" s="1665"/>
      <c r="BD23" s="1665"/>
      <c r="BE23" s="1666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5">
        <v>61.2</v>
      </c>
      <c r="M24" s="1415">
        <v>92.2</v>
      </c>
      <c r="N24" s="1415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3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6">
        <v>57.03</v>
      </c>
      <c r="M25" s="1416">
        <v>94.1</v>
      </c>
      <c r="N25" s="1416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4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6">
        <v>53.27</v>
      </c>
      <c r="M26" s="1416">
        <v>95.4</v>
      </c>
      <c r="N26" s="1416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4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6">
        <v>48.3</v>
      </c>
      <c r="M27" s="1416">
        <v>96.1</v>
      </c>
      <c r="N27" s="1416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4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6">
        <v>43.45</v>
      </c>
      <c r="M28" s="1416">
        <v>97.6</v>
      </c>
      <c r="N28" s="1416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4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6">
        <v>37.58</v>
      </c>
      <c r="M29" s="1416">
        <v>95.2</v>
      </c>
      <c r="N29" s="1416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4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7">
        <v>57.28</v>
      </c>
      <c r="M30" s="1417">
        <v>93.9</v>
      </c>
      <c r="N30" s="1417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5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64" t="s">
        <v>188</v>
      </c>
      <c r="C31" s="1665"/>
      <c r="D31" s="1665"/>
      <c r="E31" s="1665"/>
      <c r="F31" s="1665"/>
      <c r="G31" s="1665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7"/>
      <c r="W31" s="1668"/>
      <c r="X31" s="1667"/>
      <c r="Y31" s="1667"/>
      <c r="Z31" s="1667"/>
      <c r="AA31" s="1667"/>
      <c r="AB31" s="1667"/>
      <c r="AC31" s="1667"/>
      <c r="AD31" s="1667"/>
      <c r="AE31" s="1667"/>
      <c r="AF31" s="1668"/>
      <c r="AG31" s="1667"/>
      <c r="AH31" s="1667"/>
      <c r="AI31" s="1668"/>
      <c r="AJ31" s="1667"/>
      <c r="AK31" s="1667"/>
      <c r="AL31" s="1667"/>
      <c r="AM31" s="1667"/>
      <c r="AN31" s="1667"/>
      <c r="AO31" s="1667"/>
      <c r="AP31" s="1667"/>
      <c r="AQ31" s="1667"/>
      <c r="AR31" s="1668"/>
      <c r="AS31" s="1667"/>
      <c r="AT31" s="1667"/>
      <c r="AU31" s="1667"/>
      <c r="AV31" s="1667"/>
      <c r="AW31" s="1667"/>
      <c r="AX31" s="1668"/>
      <c r="AY31" s="1667"/>
      <c r="AZ31" s="1667"/>
      <c r="BA31" s="1667"/>
      <c r="BB31" s="1667"/>
      <c r="BC31" s="1667"/>
      <c r="BD31" s="1667"/>
      <c r="BE31" s="1668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5">
        <v>61.27</v>
      </c>
      <c r="M32" s="1415">
        <v>92.6</v>
      </c>
      <c r="N32" s="1415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3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6">
        <v>57.79</v>
      </c>
      <c r="M33" s="1416">
        <v>93.8</v>
      </c>
      <c r="N33" s="1416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4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6">
        <v>53.14</v>
      </c>
      <c r="M34" s="1416">
        <v>95.5</v>
      </c>
      <c r="N34" s="1416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4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6">
        <v>48.09</v>
      </c>
      <c r="M35" s="1416">
        <v>97.2</v>
      </c>
      <c r="N35" s="1416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4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6">
        <v>43.26</v>
      </c>
      <c r="M36" s="1416">
        <v>99.6</v>
      </c>
      <c r="N36" s="1416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4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6">
        <v>37.25</v>
      </c>
      <c r="M37" s="1416">
        <v>97.3</v>
      </c>
      <c r="N37" s="1416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4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7">
        <v>57.78</v>
      </c>
      <c r="M38" s="1417">
        <v>93.8</v>
      </c>
      <c r="N38" s="1417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5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64" t="s">
        <v>48</v>
      </c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6"/>
      <c r="X39" s="1665"/>
      <c r="Y39" s="1665"/>
      <c r="Z39" s="1665"/>
      <c r="AA39" s="1665"/>
      <c r="AB39" s="1665"/>
      <c r="AC39" s="1665"/>
      <c r="AD39" s="1665"/>
      <c r="AE39" s="1665"/>
      <c r="AF39" s="1666"/>
      <c r="AG39" s="1665"/>
      <c r="AH39" s="1665"/>
      <c r="AI39" s="1666"/>
      <c r="AJ39" s="1665"/>
      <c r="AK39" s="1665"/>
      <c r="AL39" s="1665"/>
      <c r="AM39" s="1665"/>
      <c r="AN39" s="1665"/>
      <c r="AO39" s="1665"/>
      <c r="AP39" s="1665"/>
      <c r="AQ39" s="1665"/>
      <c r="AR39" s="1666"/>
      <c r="AS39" s="1665"/>
      <c r="AT39" s="1665"/>
      <c r="AU39" s="1665"/>
      <c r="AV39" s="1665"/>
      <c r="AW39" s="1665"/>
      <c r="AX39" s="1666"/>
      <c r="AY39" s="1665"/>
      <c r="AZ39" s="1665"/>
      <c r="BA39" s="1665"/>
      <c r="BB39" s="1665"/>
      <c r="BC39" s="1665"/>
      <c r="BD39" s="1665"/>
      <c r="BE39" s="1666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5">
        <v>61.45</v>
      </c>
      <c r="M40" s="1415">
        <v>91.9</v>
      </c>
      <c r="N40" s="1415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3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6">
        <v>57.83</v>
      </c>
      <c r="M41" s="1416">
        <v>93.7</v>
      </c>
      <c r="N41" s="1416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4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6">
        <v>53.4</v>
      </c>
      <c r="M42" s="1416">
        <v>95.4</v>
      </c>
      <c r="N42" s="1416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4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6">
        <v>48.53</v>
      </c>
      <c r="M43" s="1416">
        <v>98</v>
      </c>
      <c r="N43" s="1416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4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6">
        <v>43.69</v>
      </c>
      <c r="M44" s="1416">
        <v>102.6</v>
      </c>
      <c r="N44" s="1416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4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6">
        <v>38.75</v>
      </c>
      <c r="M45" s="1416">
        <v>104.7</v>
      </c>
      <c r="N45" s="1416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4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7">
        <v>57.67</v>
      </c>
      <c r="M46" s="1417">
        <v>93.7</v>
      </c>
      <c r="N46" s="1417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5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6" zoomScaleNormal="100" workbookViewId="0">
      <selection activeCell="I37" sqref="I37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0" t="s">
        <v>146</v>
      </c>
      <c r="C1" s="1710"/>
      <c r="D1" s="1710"/>
      <c r="E1" s="1710"/>
      <c r="F1" s="812" t="str">
        <f>SKUP_SEUROP_tyg!J1</f>
        <v xml:space="preserve"> 22.07.2019 - 28.07.2019 r. </v>
      </c>
      <c r="G1" s="1356"/>
    </row>
    <row r="2" spans="2:14" ht="16.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11" t="s">
        <v>20</v>
      </c>
      <c r="C5" s="1708" t="s">
        <v>159</v>
      </c>
      <c r="D5" s="1709"/>
      <c r="E5" s="870" t="s">
        <v>521</v>
      </c>
      <c r="F5" s="23"/>
    </row>
    <row r="6" spans="2:14" ht="19.5" customHeight="1" thickBot="1">
      <c r="B6" s="1712"/>
      <c r="C6" s="251" t="s">
        <v>584</v>
      </c>
      <c r="D6" s="251" t="s">
        <v>585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12181.058000000001</v>
      </c>
      <c r="D8" s="108">
        <v>12242.442999999999</v>
      </c>
      <c r="E8" s="80">
        <v>-0.50141136046129353</v>
      </c>
      <c r="F8" s="23"/>
    </row>
    <row r="9" spans="2:14" ht="16.5" customHeight="1">
      <c r="B9" s="125" t="s">
        <v>22</v>
      </c>
      <c r="C9" s="108">
        <v>19323.811000000002</v>
      </c>
      <c r="D9" s="108">
        <v>18600.849999999999</v>
      </c>
      <c r="E9" s="80">
        <v>3.8867094783303071</v>
      </c>
      <c r="F9" s="23"/>
    </row>
    <row r="10" spans="2:14" ht="16.5" customHeight="1" thickBot="1">
      <c r="B10" s="125" t="s">
        <v>23</v>
      </c>
      <c r="C10" s="108">
        <v>11646.511</v>
      </c>
      <c r="D10" s="108">
        <v>11500.54</v>
      </c>
      <c r="E10" s="80">
        <v>1.269253443751333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23076.046999999999</v>
      </c>
      <c r="D13" s="108">
        <v>21733.466</v>
      </c>
      <c r="E13" s="126">
        <v>6.1774822294796339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10600.976000000001</v>
      </c>
      <c r="D20" s="108">
        <v>10618.901</v>
      </c>
      <c r="E20" s="126">
        <v>-0.16880277911997929</v>
      </c>
    </row>
    <row r="21" spans="2:8" ht="16.5" customHeight="1">
      <c r="B21" s="127" t="s">
        <v>22</v>
      </c>
      <c r="C21" s="108">
        <v>16770.740000000002</v>
      </c>
      <c r="D21" s="108">
        <v>18944.732</v>
      </c>
      <c r="E21" s="126">
        <v>-11.475443410864816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12940.751</v>
      </c>
      <c r="D24" s="108">
        <v>12575.370999999999</v>
      </c>
      <c r="E24" s="126">
        <v>2.9055206403055709</v>
      </c>
    </row>
    <row r="25" spans="2:8" ht="16.5" customHeight="1">
      <c r="B25" s="127" t="s">
        <v>22</v>
      </c>
      <c r="C25" s="108">
        <v>17639.277999999998</v>
      </c>
      <c r="D25" s="108">
        <v>16486.208999999999</v>
      </c>
      <c r="E25" s="126">
        <v>6.9941428014166238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12864.808000000001</v>
      </c>
      <c r="D28" s="108">
        <v>13374.192999999999</v>
      </c>
      <c r="E28" s="126">
        <v>-3.8087157856926277</v>
      </c>
    </row>
    <row r="29" spans="2:8" ht="16.5" customHeight="1">
      <c r="B29" s="127" t="s">
        <v>22</v>
      </c>
      <c r="C29" s="108">
        <v>18484.888999999999</v>
      </c>
      <c r="D29" s="108">
        <v>19425.710999999999</v>
      </c>
      <c r="E29" s="126">
        <v>-4.8431792277770436</v>
      </c>
    </row>
    <row r="30" spans="2:8" ht="16.5" customHeight="1" thickBot="1">
      <c r="B30" s="127" t="s">
        <v>23</v>
      </c>
      <c r="C30" s="108">
        <v>12861.232</v>
      </c>
      <c r="D30" s="108">
        <v>11605.337</v>
      </c>
      <c r="E30" s="126">
        <v>10.82170211860285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13084.455</v>
      </c>
      <c r="D32" s="108">
        <v>12859.892</v>
      </c>
      <c r="E32" s="126">
        <v>1.74622772881763</v>
      </c>
    </row>
    <row r="33" spans="1:6" ht="16.5" customHeight="1">
      <c r="B33" s="127" t="s">
        <v>22</v>
      </c>
      <c r="C33" s="108">
        <v>20074.710999999999</v>
      </c>
      <c r="D33" s="108">
        <v>17673.848999999998</v>
      </c>
      <c r="E33" s="126">
        <v>13.584262262283678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13730.932000000001</v>
      </c>
      <c r="D36" s="108">
        <v>13949.358</v>
      </c>
      <c r="E36" s="126">
        <v>-1.5658498405446291</v>
      </c>
    </row>
    <row r="37" spans="1:6" ht="16.5" customHeight="1">
      <c r="B37" s="125" t="s">
        <v>22</v>
      </c>
      <c r="C37" s="108">
        <v>18504.593000000001</v>
      </c>
      <c r="D37" s="108">
        <v>17100.082999999999</v>
      </c>
      <c r="E37" s="126">
        <v>8.2134689053848575</v>
      </c>
    </row>
    <row r="38" spans="1:6" ht="16.5" customHeight="1" thickBot="1">
      <c r="B38" s="125" t="s">
        <v>23</v>
      </c>
      <c r="C38" s="108">
        <v>11008.654</v>
      </c>
      <c r="D38" s="108">
        <v>11160.478999999999</v>
      </c>
      <c r="E38" s="126">
        <v>-1.3603806790013127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12019.368</v>
      </c>
      <c r="D40" s="108">
        <v>12060.177</v>
      </c>
      <c r="E40" s="126">
        <v>-0.33837811833109321</v>
      </c>
    </row>
    <row r="41" spans="1:6" ht="16.5" customHeight="1">
      <c r="B41" s="125" t="s">
        <v>22</v>
      </c>
      <c r="C41" s="108">
        <v>18211.527999999998</v>
      </c>
      <c r="D41" s="108">
        <v>18609.291000000001</v>
      </c>
      <c r="E41" s="126">
        <v>-2.1374430654021297</v>
      </c>
    </row>
    <row r="42" spans="1:6" ht="16.5" customHeight="1" thickBot="1">
      <c r="A42" s="2"/>
      <c r="B42" s="128" t="s">
        <v>23</v>
      </c>
      <c r="C42" s="109" t="s">
        <v>296</v>
      </c>
      <c r="D42" s="109">
        <v>12704.227000000001</v>
      </c>
      <c r="E42" s="129" t="s">
        <v>296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K21" sqref="K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7" t="s">
        <v>183</v>
      </c>
      <c r="C1" s="1717"/>
      <c r="D1" s="1717"/>
      <c r="E1" s="1717"/>
      <c r="F1" s="1717"/>
      <c r="G1" s="355" t="str">
        <f>SKUP_SEUROP_tyg!J1</f>
        <v xml:space="preserve"> 22.07.2019 - 28.07.2019 r. </v>
      </c>
      <c r="I1" s="1402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4" t="s">
        <v>438</v>
      </c>
      <c r="C3" s="249" t="s">
        <v>0</v>
      </c>
      <c r="D3" s="250">
        <v>43674</v>
      </c>
      <c r="E3" s="251">
        <v>43667</v>
      </c>
      <c r="F3" s="252" t="s">
        <v>522</v>
      </c>
      <c r="G3" s="22"/>
      <c r="H3" s="473" t="s">
        <v>286</v>
      </c>
    </row>
    <row r="4" spans="1:13" ht="24.95" customHeight="1">
      <c r="B4" s="1715"/>
      <c r="C4" s="253" t="s">
        <v>66</v>
      </c>
      <c r="D4" s="254">
        <v>160</v>
      </c>
      <c r="E4" s="255">
        <v>170</v>
      </c>
      <c r="F4" s="256">
        <v>-5.8823529411764701</v>
      </c>
      <c r="G4" s="100"/>
      <c r="H4" s="474"/>
    </row>
    <row r="5" spans="1:13" ht="24.95" customHeight="1">
      <c r="B5" s="1715"/>
      <c r="C5" s="257" t="s">
        <v>67</v>
      </c>
      <c r="D5" s="258">
        <v>270</v>
      </c>
      <c r="E5" s="259">
        <v>270</v>
      </c>
      <c r="F5" s="260">
        <v>0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5"/>
      <c r="C6" s="261" t="s">
        <v>68</v>
      </c>
      <c r="D6" s="262">
        <v>212.4</v>
      </c>
      <c r="E6" s="263">
        <v>205.6</v>
      </c>
      <c r="F6" s="264">
        <v>3.307392996108955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5"/>
      <c r="C7" s="257" t="s">
        <v>91</v>
      </c>
      <c r="D7" s="265">
        <v>329</v>
      </c>
      <c r="E7" s="266">
        <v>273</v>
      </c>
      <c r="F7" s="260">
        <v>20.512820512820511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5"/>
      <c r="C8" s="257" t="s">
        <v>92</v>
      </c>
      <c r="D8" s="265">
        <v>272</v>
      </c>
      <c r="E8" s="266">
        <v>202</v>
      </c>
      <c r="F8" s="260">
        <v>34.653465346534652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6"/>
      <c r="C9" s="267" t="s">
        <v>93</v>
      </c>
      <c r="D9" s="268">
        <v>2.67</v>
      </c>
      <c r="E9" s="269">
        <v>2.86</v>
      </c>
      <c r="F9" s="270">
        <v>-6.6433566433566416</v>
      </c>
      <c r="G9" s="22"/>
      <c r="H9" s="1" t="s">
        <v>551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3" t="s">
        <v>94</v>
      </c>
      <c r="C11" s="1713"/>
      <c r="D11" s="1713"/>
      <c r="E11" s="1713"/>
      <c r="F11" s="1713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8" t="s">
        <v>297</v>
      </c>
      <c r="C16" s="1718">
        <v>0</v>
      </c>
      <c r="D16" s="1718">
        <v>0</v>
      </c>
      <c r="E16" s="1718">
        <v>0</v>
      </c>
      <c r="F16" s="1719">
        <v>0</v>
      </c>
    </row>
    <row r="17" spans="2:16" ht="29.25" thickBot="1">
      <c r="B17" s="1714" t="s">
        <v>550</v>
      </c>
      <c r="C17" s="477" t="s">
        <v>0</v>
      </c>
      <c r="D17" s="478">
        <v>43674</v>
      </c>
      <c r="E17" s="479">
        <v>43310</v>
      </c>
      <c r="F17" s="480" t="s">
        <v>307</v>
      </c>
    </row>
    <row r="18" spans="2:16" ht="20.25" customHeight="1">
      <c r="B18" s="1715">
        <v>0</v>
      </c>
      <c r="C18" s="481" t="s">
        <v>66</v>
      </c>
      <c r="D18" s="482">
        <v>160</v>
      </c>
      <c r="E18" s="483">
        <v>124</v>
      </c>
      <c r="F18" s="484">
        <v>29.032258064516132</v>
      </c>
    </row>
    <row r="19" spans="2:16" ht="20.25" customHeight="1">
      <c r="B19" s="1715">
        <v>0</v>
      </c>
      <c r="C19" s="485" t="s">
        <v>67</v>
      </c>
      <c r="D19" s="486">
        <v>270</v>
      </c>
      <c r="E19" s="487">
        <v>245</v>
      </c>
      <c r="F19" s="484">
        <v>10.204081632653061</v>
      </c>
    </row>
    <row r="20" spans="2:16" ht="20.25" customHeight="1">
      <c r="B20" s="1715">
        <v>0</v>
      </c>
      <c r="C20" s="488" t="s">
        <v>68</v>
      </c>
      <c r="D20" s="489">
        <v>212.4</v>
      </c>
      <c r="E20" s="490">
        <v>180.5</v>
      </c>
      <c r="F20" s="491">
        <v>17.67313019390582</v>
      </c>
    </row>
    <row r="21" spans="2:16" ht="20.25" customHeight="1">
      <c r="B21" s="1715">
        <v>0</v>
      </c>
      <c r="C21" s="492" t="s">
        <v>308</v>
      </c>
      <c r="D21" s="493">
        <v>329</v>
      </c>
      <c r="E21" s="494">
        <v>632</v>
      </c>
      <c r="F21" s="495">
        <v>-47.943037974683541</v>
      </c>
    </row>
    <row r="22" spans="2:16" ht="20.25" customHeight="1">
      <c r="B22" s="1715">
        <v>0</v>
      </c>
      <c r="C22" s="485" t="s">
        <v>309</v>
      </c>
      <c r="D22" s="493">
        <v>272</v>
      </c>
      <c r="E22" s="494">
        <v>452</v>
      </c>
      <c r="F22" s="495">
        <v>-39.823008849557525</v>
      </c>
    </row>
    <row r="23" spans="2:16" ht="20.25" customHeight="1" thickBot="1">
      <c r="B23" s="1716">
        <v>0</v>
      </c>
      <c r="C23" s="496" t="s">
        <v>306</v>
      </c>
      <c r="D23" s="497">
        <v>2.67</v>
      </c>
      <c r="E23" s="498">
        <v>2.81</v>
      </c>
      <c r="F23" s="499">
        <v>-4.9822064056939546</v>
      </c>
    </row>
    <row r="25" spans="2:16" ht="18.75">
      <c r="B25" s="1594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4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zoomScaleNormal="100" workbookViewId="0">
      <selection activeCell="K14" sqref="K1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0" t="s">
        <v>184</v>
      </c>
      <c r="C1" s="1720"/>
      <c r="D1" s="1720"/>
      <c r="E1" s="1720"/>
      <c r="F1" s="1720"/>
      <c r="G1" s="355" t="str">
        <f>SKUP_SEUROP_tyg!J1</f>
        <v xml:space="preserve"> 22.07.2019 - 28.07.2019 r. </v>
      </c>
      <c r="H1" s="355"/>
      <c r="I1" s="1402"/>
      <c r="J1" s="1051"/>
      <c r="K1" s="1051"/>
      <c r="L1" s="1051"/>
    </row>
    <row r="2" spans="1:18" s="31" customFormat="1" ht="27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25" t="s">
        <v>65</v>
      </c>
      <c r="C4" s="285" t="s">
        <v>88</v>
      </c>
      <c r="D4" s="1626" t="s">
        <v>99</v>
      </c>
      <c r="E4" s="285" t="s">
        <v>100</v>
      </c>
      <c r="F4" s="286" t="s">
        <v>282</v>
      </c>
    </row>
    <row r="5" spans="1:18" ht="16.5" customHeight="1">
      <c r="B5" s="378" t="s">
        <v>54</v>
      </c>
      <c r="C5" s="379"/>
      <c r="D5" s="380"/>
      <c r="E5" s="380"/>
      <c r="F5" s="381"/>
      <c r="H5" s="471" t="s">
        <v>281</v>
      </c>
    </row>
    <row r="6" spans="1:18">
      <c r="B6" s="85" t="s">
        <v>556</v>
      </c>
      <c r="C6" s="88"/>
      <c r="D6" s="180"/>
      <c r="E6" s="180"/>
      <c r="F6" s="89"/>
    </row>
    <row r="7" spans="1:18" ht="15.75">
      <c r="B7" s="85" t="s">
        <v>438</v>
      </c>
      <c r="C7" s="88">
        <v>270</v>
      </c>
      <c r="D7" s="180">
        <v>50</v>
      </c>
      <c r="E7" s="180">
        <v>38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21" t="s">
        <v>284</v>
      </c>
      <c r="I8" s="1722"/>
      <c r="J8" s="1722"/>
      <c r="K8" s="1722"/>
      <c r="L8" s="1722"/>
      <c r="M8" s="1722"/>
      <c r="N8" s="1722"/>
      <c r="O8" s="1722"/>
      <c r="P8" s="1722"/>
      <c r="Q8" s="1722"/>
      <c r="R8" s="1722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573</v>
      </c>
      <c r="C10" s="88"/>
      <c r="D10" s="180"/>
      <c r="E10" s="180"/>
      <c r="F10" s="89"/>
    </row>
    <row r="11" spans="1:18">
      <c r="B11" s="133" t="s">
        <v>438</v>
      </c>
      <c r="C11" s="134">
        <v>245</v>
      </c>
      <c r="D11" s="181">
        <v>80</v>
      </c>
      <c r="E11" s="181">
        <v>48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530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438</v>
      </c>
      <c r="C15" s="134" t="s">
        <v>293</v>
      </c>
      <c r="D15" s="181">
        <v>0</v>
      </c>
      <c r="E15" s="181">
        <v>0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56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278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438</v>
      </c>
      <c r="C19" s="134">
        <v>217</v>
      </c>
      <c r="D19" s="181">
        <v>120</v>
      </c>
      <c r="E19" s="181">
        <v>114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56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256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438</v>
      </c>
      <c r="C23" s="88">
        <v>170</v>
      </c>
      <c r="D23" s="180">
        <v>50</v>
      </c>
      <c r="E23" s="180">
        <v>50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574</v>
      </c>
      <c r="C26" s="88"/>
      <c r="D26" s="180"/>
      <c r="E26" s="180"/>
      <c r="F26" s="89"/>
    </row>
    <row r="27" spans="2:12">
      <c r="B27" s="85" t="s">
        <v>438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575</v>
      </c>
      <c r="C30" s="134"/>
      <c r="D30" s="181"/>
      <c r="E30" s="181"/>
      <c r="F30" s="135"/>
    </row>
    <row r="31" spans="2:12">
      <c r="B31" s="85" t="s">
        <v>438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63</v>
      </c>
      <c r="C33" s="88"/>
      <c r="D33" s="180"/>
      <c r="E33" s="180"/>
      <c r="F33" s="89"/>
    </row>
    <row r="34" spans="2:6">
      <c r="B34" s="85" t="s">
        <v>512</v>
      </c>
      <c r="C34" s="88"/>
      <c r="D34" s="180"/>
      <c r="E34" s="180"/>
      <c r="F34" s="89"/>
    </row>
    <row r="35" spans="2:6">
      <c r="B35" s="85" t="s">
        <v>438</v>
      </c>
      <c r="C35" s="88">
        <v>160</v>
      </c>
      <c r="D35" s="180">
        <v>29</v>
      </c>
      <c r="E35" s="180">
        <v>22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555</v>
      </c>
      <c r="C38" s="134"/>
      <c r="D38" s="181"/>
      <c r="E38" s="181"/>
      <c r="F38" s="135"/>
    </row>
    <row r="39" spans="2:6" ht="13.5" thickBot="1">
      <c r="B39" s="1621" t="s">
        <v>438</v>
      </c>
      <c r="C39" s="1622" t="s">
        <v>293</v>
      </c>
      <c r="D39" s="1623">
        <v>0</v>
      </c>
      <c r="E39" s="1623">
        <v>0</v>
      </c>
      <c r="F39" s="1624">
        <v>2</v>
      </c>
    </row>
    <row r="40" spans="2:6">
      <c r="D40" s="1554"/>
      <c r="E40" s="155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Q31" sqref="Q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7" t="s">
        <v>185</v>
      </c>
      <c r="C1" s="1717"/>
      <c r="D1" s="1717"/>
      <c r="E1" s="1717"/>
      <c r="F1" s="1717"/>
      <c r="G1" s="1717"/>
      <c r="H1" s="355" t="str">
        <f>SKUP_SEUROP_tyg!J1</f>
        <v xml:space="preserve"> 22.07.2019 - 28.07.2019 r. </v>
      </c>
      <c r="I1" s="1402"/>
    </row>
    <row r="2" spans="2:10" ht="18.75">
      <c r="B2" s="1594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31"/>
      <c r="E5" s="1632"/>
      <c r="F5" s="1633"/>
      <c r="G5" s="1634"/>
      <c r="H5" s="22"/>
    </row>
    <row r="6" spans="2:10" ht="13.5" thickBot="1">
      <c r="B6" s="97"/>
      <c r="C6" s="1567" t="s">
        <v>438</v>
      </c>
      <c r="D6" s="1635" t="s">
        <v>164</v>
      </c>
      <c r="E6" s="1636" t="s">
        <v>164</v>
      </c>
      <c r="F6" s="1636" t="s">
        <v>164</v>
      </c>
      <c r="G6" s="1637" t="s">
        <v>164</v>
      </c>
      <c r="H6" s="22"/>
    </row>
    <row r="7" spans="2:10">
      <c r="B7" s="95" t="s">
        <v>73</v>
      </c>
      <c r="C7" s="98" t="s">
        <v>50</v>
      </c>
      <c r="D7" s="1631"/>
      <c r="E7" s="1632"/>
      <c r="F7" s="1633"/>
      <c r="G7" s="1634"/>
      <c r="H7" s="22"/>
    </row>
    <row r="8" spans="2:10" ht="13.5" thickBot="1">
      <c r="B8" s="97"/>
      <c r="C8" s="1565" t="s">
        <v>438</v>
      </c>
      <c r="D8" s="1635" t="s">
        <v>164</v>
      </c>
      <c r="E8" s="1636" t="s">
        <v>164</v>
      </c>
      <c r="F8" s="1636" t="s">
        <v>164</v>
      </c>
      <c r="G8" s="1637" t="s">
        <v>164</v>
      </c>
      <c r="H8" s="110"/>
    </row>
    <row r="9" spans="2:10">
      <c r="B9" s="95" t="s">
        <v>74</v>
      </c>
      <c r="C9" s="98" t="s">
        <v>51</v>
      </c>
      <c r="D9" s="1631"/>
      <c r="E9" s="1632"/>
      <c r="F9" s="1633"/>
      <c r="G9" s="1634"/>
      <c r="H9" s="165"/>
    </row>
    <row r="10" spans="2:10" ht="13.5" thickBot="1">
      <c r="B10" s="97"/>
      <c r="C10" s="1565" t="s">
        <v>438</v>
      </c>
      <c r="D10" s="1635" t="s">
        <v>164</v>
      </c>
      <c r="E10" s="1636" t="s">
        <v>164</v>
      </c>
      <c r="F10" s="1636" t="s">
        <v>164</v>
      </c>
      <c r="G10" s="1637" t="s">
        <v>164</v>
      </c>
      <c r="H10" s="110"/>
    </row>
    <row r="11" spans="2:10">
      <c r="B11" s="95" t="s">
        <v>75</v>
      </c>
      <c r="C11" s="98" t="s">
        <v>52</v>
      </c>
      <c r="D11" s="1631"/>
      <c r="E11" s="1632"/>
      <c r="F11" s="1633"/>
      <c r="G11" s="1634"/>
      <c r="H11" s="165"/>
    </row>
    <row r="12" spans="2:10" ht="13.5" thickBot="1">
      <c r="B12" s="97"/>
      <c r="C12" s="1565" t="s">
        <v>438</v>
      </c>
      <c r="D12" s="1635" t="s">
        <v>164</v>
      </c>
      <c r="E12" s="1636" t="s">
        <v>164</v>
      </c>
      <c r="F12" s="1636" t="s">
        <v>164</v>
      </c>
      <c r="G12" s="1637" t="s">
        <v>164</v>
      </c>
      <c r="H12" s="110"/>
    </row>
    <row r="13" spans="2:10">
      <c r="B13" s="95" t="s">
        <v>76</v>
      </c>
      <c r="C13" s="98" t="s">
        <v>53</v>
      </c>
      <c r="D13" s="1631"/>
      <c r="E13" s="1632"/>
      <c r="F13" s="1633"/>
      <c r="G13" s="1634"/>
      <c r="H13" s="165"/>
    </row>
    <row r="14" spans="2:10" ht="13.5" thickBot="1">
      <c r="B14" s="97"/>
      <c r="C14" s="1565" t="s">
        <v>438</v>
      </c>
      <c r="D14" s="1635" t="s">
        <v>164</v>
      </c>
      <c r="E14" s="1636" t="s">
        <v>164</v>
      </c>
      <c r="F14" s="1636" t="s">
        <v>164</v>
      </c>
      <c r="G14" s="1637" t="s">
        <v>164</v>
      </c>
      <c r="H14" s="110"/>
    </row>
    <row r="15" spans="2:10">
      <c r="B15" s="95" t="s">
        <v>77</v>
      </c>
      <c r="C15" s="98" t="s">
        <v>54</v>
      </c>
      <c r="D15" s="1631"/>
      <c r="E15" s="1632"/>
      <c r="F15" s="1633"/>
      <c r="G15" s="1634"/>
      <c r="H15" s="165"/>
    </row>
    <row r="16" spans="2:10" ht="13.5" thickBot="1">
      <c r="B16" s="97"/>
      <c r="C16" s="1565" t="s">
        <v>438</v>
      </c>
      <c r="D16" s="1635">
        <v>257.5</v>
      </c>
      <c r="E16" s="1636">
        <v>130</v>
      </c>
      <c r="F16" s="1636">
        <v>86</v>
      </c>
      <c r="G16" s="1637">
        <v>3</v>
      </c>
      <c r="H16" s="110"/>
    </row>
    <row r="17" spans="2:8">
      <c r="B17" s="95" t="s">
        <v>78</v>
      </c>
      <c r="C17" s="98" t="s">
        <v>55</v>
      </c>
      <c r="D17" s="1631"/>
      <c r="E17" s="1632"/>
      <c r="F17" s="1633"/>
      <c r="G17" s="1634"/>
      <c r="H17" s="165"/>
    </row>
    <row r="18" spans="2:8" ht="13.5" thickBot="1">
      <c r="B18" s="97"/>
      <c r="C18" s="1565" t="s">
        <v>438</v>
      </c>
      <c r="D18" s="1635" t="s">
        <v>164</v>
      </c>
      <c r="E18" s="1636" t="s">
        <v>164</v>
      </c>
      <c r="F18" s="1636" t="s">
        <v>164</v>
      </c>
      <c r="G18" s="1637" t="s">
        <v>164</v>
      </c>
      <c r="H18" s="110"/>
    </row>
    <row r="19" spans="2:8">
      <c r="B19" s="95" t="s">
        <v>79</v>
      </c>
      <c r="C19" s="98" t="s">
        <v>56</v>
      </c>
      <c r="D19" s="1631"/>
      <c r="E19" s="1632"/>
      <c r="F19" s="1633"/>
      <c r="G19" s="1634"/>
      <c r="H19" s="165"/>
    </row>
    <row r="20" spans="2:8" ht="13.5" thickBot="1">
      <c r="B20" s="97"/>
      <c r="C20" s="1565" t="s">
        <v>438</v>
      </c>
      <c r="D20" s="1635">
        <v>193.5</v>
      </c>
      <c r="E20" s="1636">
        <v>170</v>
      </c>
      <c r="F20" s="1636">
        <v>164</v>
      </c>
      <c r="G20" s="1637">
        <v>3</v>
      </c>
      <c r="H20" s="110"/>
    </row>
    <row r="21" spans="2:8">
      <c r="B21" s="95" t="s">
        <v>80</v>
      </c>
      <c r="C21" s="98" t="s">
        <v>57</v>
      </c>
      <c r="D21" s="1631"/>
      <c r="E21" s="1632"/>
      <c r="F21" s="1633"/>
      <c r="G21" s="1634"/>
      <c r="H21" s="165"/>
    </row>
    <row r="22" spans="2:8" ht="13.5" thickBot="1">
      <c r="B22" s="97"/>
      <c r="C22" s="1565" t="s">
        <v>438</v>
      </c>
      <c r="D22" s="1635" t="s">
        <v>164</v>
      </c>
      <c r="E22" s="1636" t="s">
        <v>164</v>
      </c>
      <c r="F22" s="1636" t="s">
        <v>164</v>
      </c>
      <c r="G22" s="1637" t="s">
        <v>164</v>
      </c>
      <c r="H22" s="110"/>
    </row>
    <row r="23" spans="2:8">
      <c r="B23" s="95" t="s">
        <v>81</v>
      </c>
      <c r="C23" s="98" t="s">
        <v>58</v>
      </c>
      <c r="D23" s="1631"/>
      <c r="E23" s="1632"/>
      <c r="F23" s="1633"/>
      <c r="G23" s="1634"/>
      <c r="H23" s="165"/>
    </row>
    <row r="24" spans="2:8" ht="13.5" thickBot="1">
      <c r="B24" s="97"/>
      <c r="C24" s="1565" t="s">
        <v>438</v>
      </c>
      <c r="D24" s="1635" t="s">
        <v>164</v>
      </c>
      <c r="E24" s="1636" t="s">
        <v>164</v>
      </c>
      <c r="F24" s="1636" t="s">
        <v>164</v>
      </c>
      <c r="G24" s="1637" t="s">
        <v>164</v>
      </c>
      <c r="H24" s="110"/>
    </row>
    <row r="25" spans="2:8">
      <c r="B25" s="95" t="s">
        <v>82</v>
      </c>
      <c r="C25" s="98" t="s">
        <v>59</v>
      </c>
      <c r="D25" s="1631"/>
      <c r="E25" s="1632"/>
      <c r="F25" s="1633"/>
      <c r="G25" s="1634"/>
      <c r="H25" s="165"/>
    </row>
    <row r="26" spans="2:8" ht="13.5" thickBot="1">
      <c r="B26" s="97"/>
      <c r="C26" s="1565" t="s">
        <v>438</v>
      </c>
      <c r="D26" s="1635" t="s">
        <v>164</v>
      </c>
      <c r="E26" s="1636" t="s">
        <v>164</v>
      </c>
      <c r="F26" s="1636" t="s">
        <v>164</v>
      </c>
      <c r="G26" s="1637" t="s">
        <v>164</v>
      </c>
      <c r="H26" s="110"/>
    </row>
    <row r="27" spans="2:8" ht="17.25" customHeight="1">
      <c r="B27" s="95" t="s">
        <v>83</v>
      </c>
      <c r="C27" s="98" t="s">
        <v>60</v>
      </c>
      <c r="D27" s="1631"/>
      <c r="E27" s="1632"/>
      <c r="F27" s="1633"/>
      <c r="G27" s="1634"/>
      <c r="H27" s="165"/>
    </row>
    <row r="28" spans="2:8" ht="13.5" thickBot="1">
      <c r="B28" s="97"/>
      <c r="C28" s="1565" t="s">
        <v>438</v>
      </c>
      <c r="D28" s="1635" t="s">
        <v>164</v>
      </c>
      <c r="E28" s="1636" t="s">
        <v>164</v>
      </c>
      <c r="F28" s="1636" t="s">
        <v>164</v>
      </c>
      <c r="G28" s="1637" t="s">
        <v>164</v>
      </c>
      <c r="H28" s="110"/>
    </row>
    <row r="29" spans="2:8">
      <c r="B29" s="95" t="s">
        <v>84</v>
      </c>
      <c r="C29" s="98" t="s">
        <v>61</v>
      </c>
      <c r="D29" s="1631"/>
      <c r="E29" s="1632"/>
      <c r="F29" s="1633"/>
      <c r="G29" s="1634"/>
      <c r="H29" s="165"/>
    </row>
    <row r="30" spans="2:8" ht="13.5" thickBot="1">
      <c r="B30" s="97"/>
      <c r="C30" s="1565" t="s">
        <v>438</v>
      </c>
      <c r="D30" s="1638" t="s">
        <v>164</v>
      </c>
      <c r="E30" s="1636" t="s">
        <v>164</v>
      </c>
      <c r="F30" s="1636" t="s">
        <v>164</v>
      </c>
      <c r="G30" s="1637" t="s">
        <v>164</v>
      </c>
      <c r="H30" s="110"/>
    </row>
    <row r="31" spans="2:8">
      <c r="B31" s="95" t="s">
        <v>85</v>
      </c>
      <c r="C31" s="98" t="s">
        <v>62</v>
      </c>
      <c r="D31" s="1631"/>
      <c r="E31" s="1632"/>
      <c r="F31" s="1633"/>
      <c r="G31" s="1634"/>
      <c r="H31" s="165"/>
    </row>
    <row r="32" spans="2:8" ht="13.5" thickBot="1">
      <c r="B32" s="99"/>
      <c r="C32" s="1566" t="s">
        <v>438</v>
      </c>
      <c r="D32" s="1638" t="s">
        <v>164</v>
      </c>
      <c r="E32" s="1636" t="s">
        <v>164</v>
      </c>
      <c r="F32" s="1636" t="s">
        <v>164</v>
      </c>
      <c r="G32" s="1637" t="s">
        <v>164</v>
      </c>
      <c r="H32" s="110"/>
    </row>
    <row r="33" spans="2:8">
      <c r="B33" s="97" t="s">
        <v>86</v>
      </c>
      <c r="C33" s="226" t="s">
        <v>63</v>
      </c>
      <c r="D33" s="1631"/>
      <c r="E33" s="1632"/>
      <c r="F33" s="1633"/>
      <c r="G33" s="1634"/>
      <c r="H33" s="165"/>
    </row>
    <row r="34" spans="2:8" ht="13.5" thickBot="1">
      <c r="B34" s="99"/>
      <c r="C34" s="1566" t="s">
        <v>438</v>
      </c>
      <c r="D34" s="1638">
        <v>160</v>
      </c>
      <c r="E34" s="1636">
        <v>29</v>
      </c>
      <c r="F34" s="1636">
        <v>22</v>
      </c>
      <c r="G34" s="1637">
        <v>2.5</v>
      </c>
      <c r="H34" s="110"/>
    </row>
    <row r="35" spans="2:8">
      <c r="B35" s="95" t="s">
        <v>87</v>
      </c>
      <c r="C35" s="98" t="s">
        <v>64</v>
      </c>
      <c r="D35" s="1631"/>
      <c r="E35" s="1632"/>
      <c r="F35" s="1633"/>
      <c r="G35" s="1634"/>
      <c r="H35" s="165"/>
    </row>
    <row r="36" spans="2:8" ht="13.5" thickBot="1">
      <c r="B36" s="99"/>
      <c r="C36" s="1566" t="s">
        <v>438</v>
      </c>
      <c r="D36" s="1638" t="s">
        <v>164</v>
      </c>
      <c r="E36" s="1636" t="s">
        <v>164</v>
      </c>
      <c r="F36" s="1636" t="s">
        <v>164</v>
      </c>
      <c r="G36" s="1637" t="s">
        <v>164</v>
      </c>
      <c r="H36" s="110"/>
    </row>
    <row r="37" spans="2:8">
      <c r="B37" s="22"/>
      <c r="C37" s="22"/>
      <c r="D37" s="22"/>
      <c r="E37" s="78">
        <f>SUM(E16:E36)</f>
        <v>329</v>
      </c>
      <c r="F37" s="78">
        <f>SUM(F16:F36)</f>
        <v>272</v>
      </c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4" t="s">
        <v>347</v>
      </c>
      <c r="D43" s="1724"/>
      <c r="E43" s="1724"/>
      <c r="F43" s="1724"/>
      <c r="G43" s="1724"/>
      <c r="H43" s="1724"/>
    </row>
    <row r="44" spans="2:8" ht="15.75">
      <c r="C44" s="1723" t="s">
        <v>348</v>
      </c>
      <c r="D44" s="1723"/>
      <c r="E44" s="1723"/>
      <c r="F44" s="1723"/>
      <c r="G44" s="1723"/>
      <c r="H44" s="172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M79" sqref="M79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416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5"/>
      <c r="B5" s="1726"/>
      <c r="C5" s="1353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9"/>
      <c r="P5" s="1063" t="s">
        <v>415</v>
      </c>
    </row>
    <row r="6" spans="1:31" ht="16.5" customHeight="1" thickBot="1">
      <c r="A6" s="1727"/>
      <c r="B6" s="1728"/>
      <c r="C6" s="1600">
        <v>43252</v>
      </c>
      <c r="D6" s="1601">
        <v>43282</v>
      </c>
      <c r="E6" s="1601">
        <v>43313</v>
      </c>
      <c r="F6" s="1601">
        <v>43344</v>
      </c>
      <c r="G6" s="1601">
        <v>43374</v>
      </c>
      <c r="H6" s="1601">
        <v>43405</v>
      </c>
      <c r="I6" s="1601">
        <v>43435</v>
      </c>
      <c r="J6" s="1601">
        <v>43466</v>
      </c>
      <c r="K6" s="1601">
        <v>43497</v>
      </c>
      <c r="L6" s="1601">
        <v>43525</v>
      </c>
      <c r="M6" s="1601">
        <v>43556</v>
      </c>
      <c r="N6" s="1601">
        <v>43586</v>
      </c>
      <c r="O6" s="1602">
        <v>43617</v>
      </c>
      <c r="P6" s="1358" t="s">
        <v>513</v>
      </c>
    </row>
    <row r="7" spans="1:31" ht="15.95" customHeight="1">
      <c r="A7" s="281" t="s">
        <v>104</v>
      </c>
      <c r="B7" s="1587" t="s">
        <v>105</v>
      </c>
      <c r="C7" s="1603">
        <v>120.5</v>
      </c>
      <c r="D7" s="1603">
        <v>119.2129</v>
      </c>
      <c r="E7" s="1603">
        <v>125.1516</v>
      </c>
      <c r="F7" s="1603">
        <v>121.27670000000001</v>
      </c>
      <c r="G7" s="1603">
        <v>104.4742</v>
      </c>
      <c r="H7" s="1603">
        <v>104.41670000000001</v>
      </c>
      <c r="I7" s="1603">
        <v>105.8032</v>
      </c>
      <c r="J7" s="1603">
        <v>104.6677</v>
      </c>
      <c r="K7" s="1603">
        <v>105.8964</v>
      </c>
      <c r="L7" s="1603">
        <v>114.13549999999999</v>
      </c>
      <c r="M7" s="1603">
        <v>143.4367</v>
      </c>
      <c r="N7" s="1603">
        <v>148.78389999999999</v>
      </c>
      <c r="O7" s="1604">
        <v>151.80000000000001</v>
      </c>
      <c r="P7" s="1605">
        <v>0.25975103734439853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6">
        <v>162.96789999999999</v>
      </c>
      <c r="D8" s="1606">
        <v>171.96789999999999</v>
      </c>
      <c r="E8" s="1606">
        <v>171.69329999999999</v>
      </c>
      <c r="F8" s="1606">
        <v>170.05520000000001</v>
      </c>
      <c r="G8" s="1606">
        <v>172.30070000000001</v>
      </c>
      <c r="H8" s="1606">
        <v>174.64160000000001</v>
      </c>
      <c r="I8" s="1606">
        <v>169.25290000000001</v>
      </c>
      <c r="J8" s="1606">
        <v>164.43680000000001</v>
      </c>
      <c r="K8" s="1606">
        <v>158.54069999999999</v>
      </c>
      <c r="L8" s="1606">
        <v>161.2098</v>
      </c>
      <c r="M8" s="1606">
        <v>177.84549999999999</v>
      </c>
      <c r="N8" s="1606">
        <v>191.22210000000001</v>
      </c>
      <c r="O8" s="1607">
        <v>194.47</v>
      </c>
      <c r="P8" s="1608">
        <v>0.1933024847224516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9">
        <v>318.73270000000002</v>
      </c>
      <c r="D9" s="1609">
        <v>336.33479999999997</v>
      </c>
      <c r="E9" s="1609">
        <v>335.79770000000002</v>
      </c>
      <c r="F9" s="1609">
        <v>332.59399999999999</v>
      </c>
      <c r="G9" s="1609">
        <v>336.98579999999998</v>
      </c>
      <c r="H9" s="1609">
        <v>341.56400000000002</v>
      </c>
      <c r="I9" s="1609">
        <v>331.02480000000003</v>
      </c>
      <c r="J9" s="1609">
        <v>321.60550000000001</v>
      </c>
      <c r="K9" s="1609">
        <v>310.07389999999998</v>
      </c>
      <c r="L9" s="1609">
        <v>315.29419999999999</v>
      </c>
      <c r="M9" s="1609">
        <v>347.83030000000002</v>
      </c>
      <c r="N9" s="1609">
        <v>373.9923</v>
      </c>
      <c r="O9" s="1610">
        <v>380.34429999999998</v>
      </c>
      <c r="P9" s="1611">
        <v>0.19330178547729782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6">
        <v>140.50129999999999</v>
      </c>
      <c r="D10" s="1606">
        <v>141.76759999999999</v>
      </c>
      <c r="E10" s="1606">
        <v>144.2756</v>
      </c>
      <c r="F10" s="1606">
        <v>145.5454</v>
      </c>
      <c r="G10" s="1606">
        <v>138.59870000000001</v>
      </c>
      <c r="H10" s="1606">
        <v>136.02340000000001</v>
      </c>
      <c r="I10" s="1606">
        <v>136.5651</v>
      </c>
      <c r="J10" s="1606">
        <v>137.57589999999999</v>
      </c>
      <c r="K10" s="1606">
        <v>137.70769999999999</v>
      </c>
      <c r="L10" s="1606">
        <v>140.0361</v>
      </c>
      <c r="M10" s="1606">
        <v>156.6593</v>
      </c>
      <c r="N10" s="1606">
        <v>166.24539999999999</v>
      </c>
      <c r="O10" s="1607">
        <v>176.85210000000001</v>
      </c>
      <c r="P10" s="1608">
        <v>0.25872216128961112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9">
        <v>3622.5333000000001</v>
      </c>
      <c r="D11" s="1609">
        <v>3666.5805999999998</v>
      </c>
      <c r="E11" s="1609">
        <v>3705.0967999999998</v>
      </c>
      <c r="F11" s="1609">
        <v>3729.6</v>
      </c>
      <c r="G11" s="1609">
        <v>3577.1934999999999</v>
      </c>
      <c r="H11" s="1609">
        <v>3527.1</v>
      </c>
      <c r="I11" s="1609">
        <v>3529.9677000000001</v>
      </c>
      <c r="J11" s="1609">
        <v>3528.5160999999998</v>
      </c>
      <c r="K11" s="1609">
        <v>3543.0713999999998</v>
      </c>
      <c r="L11" s="1609">
        <v>3595.9032000000002</v>
      </c>
      <c r="M11" s="1609">
        <v>4022.3332999999998</v>
      </c>
      <c r="N11" s="1609">
        <v>4282</v>
      </c>
      <c r="O11" s="1610">
        <v>4530.7</v>
      </c>
      <c r="P11" s="1611">
        <v>0.2506993379467346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6">
        <v>126.7539</v>
      </c>
      <c r="D12" s="1606">
        <v>127.12739999999999</v>
      </c>
      <c r="E12" s="1606">
        <v>130.0094</v>
      </c>
      <c r="F12" s="1606">
        <v>131.8049</v>
      </c>
      <c r="G12" s="1606">
        <v>126.88500000000001</v>
      </c>
      <c r="H12" s="1606">
        <v>127.095</v>
      </c>
      <c r="I12" s="1606">
        <v>130.08359999999999</v>
      </c>
      <c r="J12" s="1606">
        <v>127.1808</v>
      </c>
      <c r="K12" s="1606">
        <v>129.25890000000001</v>
      </c>
      <c r="L12" s="1606">
        <v>133.68989999999999</v>
      </c>
      <c r="M12" s="1606">
        <v>154.3306</v>
      </c>
      <c r="N12" s="1606">
        <v>165.18879999999999</v>
      </c>
      <c r="O12" s="1607">
        <v>172.64439999999999</v>
      </c>
      <c r="P12" s="1608">
        <v>0.36204408700639568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9">
        <v>944.2</v>
      </c>
      <c r="D13" s="1609">
        <v>947.4194</v>
      </c>
      <c r="E13" s="1609">
        <v>969.2903</v>
      </c>
      <c r="F13" s="1609">
        <v>983.03330000000005</v>
      </c>
      <c r="G13" s="1609">
        <v>946.51610000000005</v>
      </c>
      <c r="H13" s="1609">
        <v>948.26670000000001</v>
      </c>
      <c r="I13" s="1609">
        <v>971.09680000000003</v>
      </c>
      <c r="J13" s="1609">
        <v>949.51610000000005</v>
      </c>
      <c r="K13" s="1609">
        <v>964.64290000000005</v>
      </c>
      <c r="L13" s="1609">
        <v>997.64520000000005</v>
      </c>
      <c r="M13" s="1609">
        <v>1152.0999999999999</v>
      </c>
      <c r="N13" s="1609">
        <v>1233.4838999999999</v>
      </c>
      <c r="O13" s="1610">
        <v>1289.1333</v>
      </c>
      <c r="P13" s="1611">
        <v>0.36531804702393544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6">
        <v>148.94200000000001</v>
      </c>
      <c r="D14" s="1606">
        <v>147.12610000000001</v>
      </c>
      <c r="E14" s="1606">
        <v>154.2071</v>
      </c>
      <c r="F14" s="1606">
        <v>150.27930000000001</v>
      </c>
      <c r="G14" s="1606">
        <v>141.4803</v>
      </c>
      <c r="H14" s="1606">
        <v>140.3963</v>
      </c>
      <c r="I14" s="1606">
        <v>140.26900000000001</v>
      </c>
      <c r="J14" s="1606">
        <v>140.08519999999999</v>
      </c>
      <c r="K14" s="1606">
        <v>143.09540000000001</v>
      </c>
      <c r="L14" s="1606">
        <v>149.97970000000001</v>
      </c>
      <c r="M14" s="1606">
        <v>175.77070000000001</v>
      </c>
      <c r="N14" s="1606">
        <v>182.0735</v>
      </c>
      <c r="O14" s="1607">
        <v>186.52930000000001</v>
      </c>
      <c r="P14" s="1608">
        <v>0.25236199325912101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6">
        <v>146.8603</v>
      </c>
      <c r="D15" s="1606">
        <v>146.0874</v>
      </c>
      <c r="E15" s="1606">
        <v>146.34030000000001</v>
      </c>
      <c r="F15" s="1606">
        <v>149.452</v>
      </c>
      <c r="G15" s="1606">
        <v>148.28059999999999</v>
      </c>
      <c r="H15" s="1606">
        <v>144.3783</v>
      </c>
      <c r="I15" s="1606">
        <v>145.92060000000001</v>
      </c>
      <c r="J15" s="1606">
        <v>144.61969999999999</v>
      </c>
      <c r="K15" s="1606">
        <v>145.9</v>
      </c>
      <c r="L15" s="1606">
        <v>145.38900000000001</v>
      </c>
      <c r="M15" s="1606">
        <v>149.31530000000001</v>
      </c>
      <c r="N15" s="1606">
        <v>156.81450000000001</v>
      </c>
      <c r="O15" s="1607">
        <v>164.37469999999999</v>
      </c>
      <c r="P15" s="1608">
        <v>0.11925891476457551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6">
        <v>140.66399999999999</v>
      </c>
      <c r="D16" s="1606">
        <v>140.47130000000001</v>
      </c>
      <c r="E16" s="1606">
        <v>137.2594</v>
      </c>
      <c r="F16" s="1606">
        <v>137.4333</v>
      </c>
      <c r="G16" s="1606">
        <v>139.9658</v>
      </c>
      <c r="H16" s="1606">
        <v>138.3793</v>
      </c>
      <c r="I16" s="1606">
        <v>138.7268</v>
      </c>
      <c r="J16" s="1606">
        <v>136.6174</v>
      </c>
      <c r="K16" s="1606">
        <v>137.31139999999999</v>
      </c>
      <c r="L16" s="1606">
        <v>139.8758</v>
      </c>
      <c r="M16" s="1606">
        <v>151.20400000000001</v>
      </c>
      <c r="N16" s="1606">
        <v>165.7868</v>
      </c>
      <c r="O16" s="1607">
        <v>172.74700000000001</v>
      </c>
      <c r="P16" s="1608">
        <v>0.22808252289142938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6">
        <v>168.256</v>
      </c>
      <c r="D17" s="1606">
        <v>173.01259999999999</v>
      </c>
      <c r="E17" s="1606">
        <v>175.77</v>
      </c>
      <c r="F17" s="1606">
        <v>173.05330000000001</v>
      </c>
      <c r="G17" s="1606">
        <v>172.50229999999999</v>
      </c>
      <c r="H17" s="1606">
        <v>172.34200000000001</v>
      </c>
      <c r="I17" s="1606">
        <v>175.3135</v>
      </c>
      <c r="J17" s="1606">
        <v>174.48</v>
      </c>
      <c r="K17" s="1606">
        <v>170.9571</v>
      </c>
      <c r="L17" s="1606">
        <v>171.03899999999999</v>
      </c>
      <c r="M17" s="1606">
        <v>173.45699999999999</v>
      </c>
      <c r="N17" s="1606">
        <v>180.7439</v>
      </c>
      <c r="O17" s="1607">
        <v>190.11199999999999</v>
      </c>
      <c r="P17" s="1608">
        <v>0.12989729935336625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6">
        <v>147.143</v>
      </c>
      <c r="D18" s="1606">
        <v>151.00059999999999</v>
      </c>
      <c r="E18" s="1606">
        <v>152.3058</v>
      </c>
      <c r="F18" s="1606">
        <v>149.1583</v>
      </c>
      <c r="G18" s="1606">
        <v>136.13480000000001</v>
      </c>
      <c r="H18" s="1606">
        <v>128.4333</v>
      </c>
      <c r="I18" s="1606">
        <v>127.9152</v>
      </c>
      <c r="J18" s="1606">
        <v>127.5448</v>
      </c>
      <c r="K18" s="1606">
        <v>130.56389999999999</v>
      </c>
      <c r="L18" s="1606">
        <v>141.96449999999999</v>
      </c>
      <c r="M18" s="1606">
        <v>161.11770000000001</v>
      </c>
      <c r="N18" s="1606">
        <v>167.60230000000001</v>
      </c>
      <c r="O18" s="1607">
        <v>177.6593</v>
      </c>
      <c r="P18" s="1608">
        <v>0.20739212874550605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6">
        <v>131.1</v>
      </c>
      <c r="D19" s="1606">
        <v>132.45160000000001</v>
      </c>
      <c r="E19" s="1606">
        <v>133.48390000000001</v>
      </c>
      <c r="F19" s="1606">
        <v>138.4</v>
      </c>
      <c r="G19" s="1606">
        <v>131.35480000000001</v>
      </c>
      <c r="H19" s="1606">
        <v>129.13329999999999</v>
      </c>
      <c r="I19" s="1606">
        <v>129</v>
      </c>
      <c r="J19" s="1606">
        <v>129</v>
      </c>
      <c r="K19" s="1606">
        <v>129.1429</v>
      </c>
      <c r="L19" s="1606">
        <v>133.16130000000001</v>
      </c>
      <c r="M19" s="1606">
        <v>148.80000000000001</v>
      </c>
      <c r="N19" s="1606">
        <v>155.16130000000001</v>
      </c>
      <c r="O19" s="1607">
        <v>161.26669999999999</v>
      </c>
      <c r="P19" s="1608">
        <v>0.23010450038138819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6">
        <v>148.2029</v>
      </c>
      <c r="D20" s="1606">
        <v>148.64330000000001</v>
      </c>
      <c r="E20" s="1606">
        <v>152.77459999999999</v>
      </c>
      <c r="F20" s="1606">
        <v>151.86869999999999</v>
      </c>
      <c r="G20" s="1606">
        <v>144.191</v>
      </c>
      <c r="H20" s="1606">
        <v>143.33150000000001</v>
      </c>
      <c r="I20" s="1606">
        <v>143.7253</v>
      </c>
      <c r="J20" s="1606">
        <v>141.6558</v>
      </c>
      <c r="K20" s="1606">
        <v>141.2448</v>
      </c>
      <c r="L20" s="1606">
        <v>143.38999999999999</v>
      </c>
      <c r="M20" s="1606">
        <v>165.06819999999999</v>
      </c>
      <c r="N20" s="1606">
        <v>171.67670000000001</v>
      </c>
      <c r="O20" s="1607">
        <v>173.00049999999999</v>
      </c>
      <c r="P20" s="1608">
        <v>0.16732196198589899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9">
        <v>1094.1333</v>
      </c>
      <c r="D21" s="1609">
        <v>1099.5161000000001</v>
      </c>
      <c r="E21" s="1609">
        <v>1134.3226</v>
      </c>
      <c r="F21" s="1609">
        <v>1128.4332999999999</v>
      </c>
      <c r="G21" s="1609">
        <v>1070.5806</v>
      </c>
      <c r="H21" s="1609">
        <v>1064.8</v>
      </c>
      <c r="I21" s="1609">
        <v>1064.4516000000001</v>
      </c>
      <c r="J21" s="1609">
        <v>1052.1613</v>
      </c>
      <c r="K21" s="1609">
        <v>1047.3570999999999</v>
      </c>
      <c r="L21" s="1609">
        <v>1064.0968</v>
      </c>
      <c r="M21" s="1609">
        <v>1226.2666999999999</v>
      </c>
      <c r="N21" s="1609">
        <v>1273.5806</v>
      </c>
      <c r="O21" s="1610">
        <v>1281.8</v>
      </c>
      <c r="P21" s="1611">
        <v>0.1715208741019032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2">
        <v>167.99</v>
      </c>
      <c r="D22" s="1612">
        <v>167.99</v>
      </c>
      <c r="E22" s="1612">
        <v>167.99</v>
      </c>
      <c r="F22" s="1612">
        <v>167.99</v>
      </c>
      <c r="G22" s="1612" t="s">
        <v>514</v>
      </c>
      <c r="H22" s="1612" t="s">
        <v>514</v>
      </c>
      <c r="I22" s="1612" t="s">
        <v>514</v>
      </c>
      <c r="J22" s="1612" t="s">
        <v>514</v>
      </c>
      <c r="K22" s="1612" t="s">
        <v>514</v>
      </c>
      <c r="L22" s="1612" t="s">
        <v>514</v>
      </c>
      <c r="M22" s="1612" t="s">
        <v>514</v>
      </c>
      <c r="N22" s="1612" t="s">
        <v>514</v>
      </c>
      <c r="O22" s="1613" t="s">
        <v>514</v>
      </c>
      <c r="P22" s="1608" t="s">
        <v>514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2">
        <v>202.29669999999999</v>
      </c>
      <c r="D23" s="1612">
        <v>202.25810000000001</v>
      </c>
      <c r="E23" s="1612">
        <v>202.32</v>
      </c>
      <c r="F23" s="1612">
        <v>201.09729999999999</v>
      </c>
      <c r="G23" s="1612">
        <v>185.911</v>
      </c>
      <c r="H23" s="1612">
        <v>173.73570000000001</v>
      </c>
      <c r="I23" s="1612">
        <v>162.3603</v>
      </c>
      <c r="J23" s="1612">
        <v>161.93709999999999</v>
      </c>
      <c r="K23" s="1612">
        <v>162.84460000000001</v>
      </c>
      <c r="L23" s="1612">
        <v>164.02260000000001</v>
      </c>
      <c r="M23" s="1612">
        <v>173.6003</v>
      </c>
      <c r="N23" s="1612">
        <v>190.57130000000001</v>
      </c>
      <c r="O23" s="1613">
        <v>202.6593</v>
      </c>
      <c r="P23" s="1608">
        <v>1.7924167818852421E-3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2">
        <v>145.09790000000001</v>
      </c>
      <c r="D24" s="1612">
        <v>147.0669</v>
      </c>
      <c r="E24" s="1612">
        <v>151.74979999999999</v>
      </c>
      <c r="F24" s="1612">
        <v>153.52260000000001</v>
      </c>
      <c r="G24" s="1612">
        <v>142.9982</v>
      </c>
      <c r="H24" s="1612">
        <v>139.46100000000001</v>
      </c>
      <c r="I24" s="1612">
        <v>130.37690000000001</v>
      </c>
      <c r="J24" s="1612">
        <v>127.77889999999999</v>
      </c>
      <c r="K24" s="1612">
        <v>130.72880000000001</v>
      </c>
      <c r="L24" s="1612">
        <v>135.2533</v>
      </c>
      <c r="M24" s="1612">
        <v>169.6086</v>
      </c>
      <c r="N24" s="1612">
        <v>187.48009999999999</v>
      </c>
      <c r="O24" s="1613">
        <v>183.45760000000001</v>
      </c>
      <c r="P24" s="1608">
        <v>0.2643711590588147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2">
        <v>147.26769999999999</v>
      </c>
      <c r="D25" s="1612">
        <v>143.64420000000001</v>
      </c>
      <c r="E25" s="1612">
        <v>132.3681</v>
      </c>
      <c r="F25" s="1612">
        <v>139.18700000000001</v>
      </c>
      <c r="G25" s="1612">
        <v>135.70519999999999</v>
      </c>
      <c r="H25" s="1612">
        <v>129.6233</v>
      </c>
      <c r="I25" s="1612">
        <v>124.70650000000001</v>
      </c>
      <c r="J25" s="1612">
        <v>121.87350000000001</v>
      </c>
      <c r="K25" s="1612">
        <v>124.7839</v>
      </c>
      <c r="L25" s="1612">
        <v>129.7097</v>
      </c>
      <c r="M25" s="1612">
        <v>165.5343</v>
      </c>
      <c r="N25" s="1612">
        <v>183.0813</v>
      </c>
      <c r="O25" s="1613">
        <v>175.506</v>
      </c>
      <c r="P25" s="1608">
        <v>0.19174808868475579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2">
        <v>146.96</v>
      </c>
      <c r="D26" s="1612">
        <v>144.61609999999999</v>
      </c>
      <c r="E26" s="1612" t="s">
        <v>514</v>
      </c>
      <c r="F26" s="1612" t="s">
        <v>514</v>
      </c>
      <c r="G26" s="1612" t="s">
        <v>514</v>
      </c>
      <c r="H26" s="1612" t="s">
        <v>514</v>
      </c>
      <c r="I26" s="1612" t="s">
        <v>514</v>
      </c>
      <c r="J26" s="1612" t="s">
        <v>514</v>
      </c>
      <c r="K26" s="1612" t="s">
        <v>514</v>
      </c>
      <c r="L26" s="1612" t="s">
        <v>514</v>
      </c>
      <c r="M26" s="1612" t="s">
        <v>514</v>
      </c>
      <c r="N26" s="1612" t="s">
        <v>514</v>
      </c>
      <c r="O26" s="1613" t="s">
        <v>514</v>
      </c>
      <c r="P26" s="1608" t="s">
        <v>514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2">
        <v>149.6987</v>
      </c>
      <c r="D27" s="1612">
        <v>150.13749999999999</v>
      </c>
      <c r="E27" s="1612">
        <v>153.46870000000001</v>
      </c>
      <c r="F27" s="1612">
        <v>152.5744</v>
      </c>
      <c r="G27" s="1612">
        <v>144.3099</v>
      </c>
      <c r="H27" s="1612">
        <v>142.37</v>
      </c>
      <c r="I27" s="1612">
        <v>143.5181</v>
      </c>
      <c r="J27" s="1612">
        <v>142.6114</v>
      </c>
      <c r="K27" s="1612">
        <v>141.40379999999999</v>
      </c>
      <c r="L27" s="1612">
        <v>144.5224</v>
      </c>
      <c r="M27" s="1612">
        <v>172.2689</v>
      </c>
      <c r="N27" s="1612">
        <v>180.9743</v>
      </c>
      <c r="O27" s="1613">
        <v>187.37360000000001</v>
      </c>
      <c r="P27" s="1608">
        <v>0.25167152420161298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4">
        <v>48263.571300000003</v>
      </c>
      <c r="D28" s="1614">
        <v>48770.343200000003</v>
      </c>
      <c r="E28" s="1614">
        <v>49570.758699999998</v>
      </c>
      <c r="F28" s="1614">
        <v>49549.426299999999</v>
      </c>
      <c r="G28" s="1614">
        <v>46726.385799999996</v>
      </c>
      <c r="H28" s="1614">
        <v>45889.920299999998</v>
      </c>
      <c r="I28" s="1614">
        <v>46321.628700000001</v>
      </c>
      <c r="J28" s="1614">
        <v>45635.732300000003</v>
      </c>
      <c r="K28" s="1614">
        <v>44951.092100000002</v>
      </c>
      <c r="L28" s="1614">
        <v>45685.160300000003</v>
      </c>
      <c r="M28" s="1614">
        <v>55315.971299999997</v>
      </c>
      <c r="N28" s="1614">
        <v>58767.452899999997</v>
      </c>
      <c r="O28" s="1615">
        <v>60482.095000000001</v>
      </c>
      <c r="P28" s="1611">
        <v>0.25316244469459726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2">
        <v>218</v>
      </c>
      <c r="D29" s="1612">
        <v>218</v>
      </c>
      <c r="E29" s="1612">
        <v>218</v>
      </c>
      <c r="F29" s="1612">
        <v>218</v>
      </c>
      <c r="G29" s="1612">
        <v>218</v>
      </c>
      <c r="H29" s="1612" t="s">
        <v>514</v>
      </c>
      <c r="I29" s="1612" t="s">
        <v>514</v>
      </c>
      <c r="J29" s="1612" t="s">
        <v>514</v>
      </c>
      <c r="K29" s="1612" t="s">
        <v>514</v>
      </c>
      <c r="L29" s="1612" t="s">
        <v>514</v>
      </c>
      <c r="M29" s="1612">
        <v>214</v>
      </c>
      <c r="N29" s="1612">
        <v>214</v>
      </c>
      <c r="O29" s="1613">
        <v>214</v>
      </c>
      <c r="P29" s="1608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2">
        <v>130.69110000000001</v>
      </c>
      <c r="D30" s="1612">
        <v>128.49289999999999</v>
      </c>
      <c r="E30" s="1612">
        <v>131.92750000000001</v>
      </c>
      <c r="F30" s="1612">
        <v>128.42099999999999</v>
      </c>
      <c r="G30" s="1612">
        <v>121.62260000000001</v>
      </c>
      <c r="H30" s="1612">
        <v>121.19499999999999</v>
      </c>
      <c r="I30" s="1612">
        <v>121.8245</v>
      </c>
      <c r="J30" s="1612">
        <v>121.96</v>
      </c>
      <c r="K30" s="1612">
        <v>123.5175</v>
      </c>
      <c r="L30" s="1612">
        <v>129.4845</v>
      </c>
      <c r="M30" s="1612">
        <v>156.50970000000001</v>
      </c>
      <c r="N30" s="1612">
        <v>161.01480000000001</v>
      </c>
      <c r="O30" s="1613">
        <v>165.26499999999999</v>
      </c>
      <c r="P30" s="1608">
        <v>0.26454670593483387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2">
        <v>153.3263</v>
      </c>
      <c r="D31" s="1612">
        <v>152.03550000000001</v>
      </c>
      <c r="E31" s="1612">
        <v>157.07650000000001</v>
      </c>
      <c r="F31" s="1612">
        <v>153.19200000000001</v>
      </c>
      <c r="G31" s="1612">
        <v>143.38319999999999</v>
      </c>
      <c r="H31" s="1612">
        <v>140.971</v>
      </c>
      <c r="I31" s="1612">
        <v>141.30099999999999</v>
      </c>
      <c r="J31" s="1612">
        <v>140.24160000000001</v>
      </c>
      <c r="K31" s="1612">
        <v>142.20359999999999</v>
      </c>
      <c r="L31" s="1612">
        <v>147.55099999999999</v>
      </c>
      <c r="M31" s="1612">
        <v>172.26900000000001</v>
      </c>
      <c r="N31" s="1612">
        <v>177.65129999999999</v>
      </c>
      <c r="O31" s="1613">
        <v>184.48099999999999</v>
      </c>
      <c r="P31" s="1608">
        <v>0.20319214642236849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2">
        <v>143.1388</v>
      </c>
      <c r="D32" s="1612">
        <v>142.17400000000001</v>
      </c>
      <c r="E32" s="1612">
        <v>148.50290000000001</v>
      </c>
      <c r="F32" s="1612">
        <v>144.601</v>
      </c>
      <c r="G32" s="1612">
        <v>134.7313</v>
      </c>
      <c r="H32" s="1612">
        <v>130.1078</v>
      </c>
      <c r="I32" s="1612">
        <v>128.36019999999999</v>
      </c>
      <c r="J32" s="1612">
        <v>125.7037</v>
      </c>
      <c r="K32" s="1612">
        <v>127.4821</v>
      </c>
      <c r="L32" s="1612">
        <v>136.5067</v>
      </c>
      <c r="M32" s="1612">
        <v>175.4391</v>
      </c>
      <c r="N32" s="1612">
        <v>178.0849</v>
      </c>
      <c r="O32" s="1613">
        <v>178.0367</v>
      </c>
      <c r="P32" s="1608">
        <v>0.24380461482141813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4">
        <v>615.88699999999994</v>
      </c>
      <c r="D33" s="1614">
        <v>615.28250000000003</v>
      </c>
      <c r="E33" s="1614">
        <v>636.59159999999997</v>
      </c>
      <c r="F33" s="1614">
        <v>621.61540000000002</v>
      </c>
      <c r="G33" s="1614">
        <v>579.7038</v>
      </c>
      <c r="H33" s="1614">
        <v>559.9547</v>
      </c>
      <c r="I33" s="1614">
        <v>550.69579999999996</v>
      </c>
      <c r="J33" s="1614">
        <v>539.60339999999997</v>
      </c>
      <c r="K33" s="1614">
        <v>550.0421</v>
      </c>
      <c r="L33" s="1614">
        <v>586.8972</v>
      </c>
      <c r="M33" s="1614">
        <v>751.7989</v>
      </c>
      <c r="N33" s="1614">
        <v>764.92250000000001</v>
      </c>
      <c r="O33" s="1615">
        <v>759.35230000000001</v>
      </c>
      <c r="P33" s="1608">
        <v>0.2329409453357516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2">
        <v>172.0333</v>
      </c>
      <c r="D34" s="1612">
        <v>173.96770000000001</v>
      </c>
      <c r="E34" s="1612">
        <v>174.16130000000001</v>
      </c>
      <c r="F34" s="1612">
        <v>171.0333</v>
      </c>
      <c r="G34" s="1612">
        <v>157.87100000000001</v>
      </c>
      <c r="H34" s="1612">
        <v>151.13329999999999</v>
      </c>
      <c r="I34" s="1612">
        <v>150.12899999999999</v>
      </c>
      <c r="J34" s="1612">
        <v>138</v>
      </c>
      <c r="K34" s="1612">
        <v>141.5</v>
      </c>
      <c r="L34" s="1612">
        <v>152</v>
      </c>
      <c r="M34" s="1612">
        <v>175.0333</v>
      </c>
      <c r="N34" s="1612">
        <v>181.93549999999999</v>
      </c>
      <c r="O34" s="1613">
        <v>192.0667</v>
      </c>
      <c r="P34" s="1608">
        <v>0.11645071041478605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6">
        <v>157.39160000000001</v>
      </c>
      <c r="D35" s="1606">
        <v>157.69569999999999</v>
      </c>
      <c r="E35" s="1606">
        <v>155.8699</v>
      </c>
      <c r="F35" s="1606">
        <v>153.95869999999999</v>
      </c>
      <c r="G35" s="1606">
        <v>146.0378</v>
      </c>
      <c r="H35" s="1606">
        <v>142.37469999999999</v>
      </c>
      <c r="I35" s="1606">
        <v>149.501</v>
      </c>
      <c r="J35" s="1606">
        <v>140.3184</v>
      </c>
      <c r="K35" s="1606">
        <v>109.9487</v>
      </c>
      <c r="L35" s="1606">
        <v>125.21899999999999</v>
      </c>
      <c r="M35" s="1606">
        <v>156.9359</v>
      </c>
      <c r="N35" s="1606">
        <v>179.68549999999999</v>
      </c>
      <c r="O35" s="1607">
        <v>188.54429999999999</v>
      </c>
      <c r="P35" s="1608">
        <v>0.19793114753265084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4">
        <v>733.61030000000005</v>
      </c>
      <c r="D36" s="1614">
        <v>733.57029999999997</v>
      </c>
      <c r="E36" s="1614">
        <v>723.76549999999997</v>
      </c>
      <c r="F36" s="1614">
        <v>715.51300000000003</v>
      </c>
      <c r="G36" s="1614">
        <v>681.33259999999996</v>
      </c>
      <c r="H36" s="1614">
        <v>663.62429999999995</v>
      </c>
      <c r="I36" s="1614">
        <v>695.55809999999997</v>
      </c>
      <c r="J36" s="1614">
        <v>659.33519999999999</v>
      </c>
      <c r="K36" s="1614">
        <v>522.15070000000003</v>
      </c>
      <c r="L36" s="1614">
        <v>595.27809999999999</v>
      </c>
      <c r="M36" s="1614">
        <v>746.82129999999995</v>
      </c>
      <c r="N36" s="1614">
        <v>855.15</v>
      </c>
      <c r="O36" s="1615">
        <v>891.33900000000006</v>
      </c>
      <c r="P36" s="1611">
        <v>0.21500338803858132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6">
        <v>159.03399999999999</v>
      </c>
      <c r="D37" s="1606">
        <v>160.31190000000001</v>
      </c>
      <c r="E37" s="1606">
        <v>162.20060000000001</v>
      </c>
      <c r="F37" s="1606">
        <v>162.75299999999999</v>
      </c>
      <c r="G37" s="1606">
        <v>153.38579999999999</v>
      </c>
      <c r="H37" s="1606">
        <v>150.785</v>
      </c>
      <c r="I37" s="1606">
        <v>150.33580000000001</v>
      </c>
      <c r="J37" s="1606">
        <v>149.0455</v>
      </c>
      <c r="K37" s="1606">
        <v>149.90430000000001</v>
      </c>
      <c r="L37" s="1606">
        <v>153.69059999999999</v>
      </c>
      <c r="M37" s="1606">
        <v>172.57669999999999</v>
      </c>
      <c r="N37" s="1606">
        <v>177.13419999999999</v>
      </c>
      <c r="O37" s="1607">
        <v>188.76769999999999</v>
      </c>
      <c r="P37" s="1608">
        <v>0.1869644227020637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6">
        <v>149.78370000000001</v>
      </c>
      <c r="D38" s="1606">
        <v>154.2732</v>
      </c>
      <c r="E38" s="1606">
        <v>155.6516</v>
      </c>
      <c r="F38" s="1606">
        <v>153.11930000000001</v>
      </c>
      <c r="G38" s="1606">
        <v>145.739</v>
      </c>
      <c r="H38" s="1606">
        <v>142.92570000000001</v>
      </c>
      <c r="I38" s="1606">
        <v>143.4042</v>
      </c>
      <c r="J38" s="1606">
        <v>142.10059999999999</v>
      </c>
      <c r="K38" s="1606">
        <v>140.6789</v>
      </c>
      <c r="L38" s="1606">
        <v>141.0932</v>
      </c>
      <c r="M38" s="1606">
        <v>167.34</v>
      </c>
      <c r="N38" s="1606">
        <v>177.6919</v>
      </c>
      <c r="O38" s="1607">
        <v>183.76329999999999</v>
      </c>
      <c r="P38" s="1608">
        <v>0.22685779560793318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6">
        <v>157.56870000000001</v>
      </c>
      <c r="D39" s="1606">
        <v>157.38319999999999</v>
      </c>
      <c r="E39" s="1606">
        <v>157.78389999999999</v>
      </c>
      <c r="F39" s="1606">
        <v>160.59129999999999</v>
      </c>
      <c r="G39" s="1606">
        <v>163.27969999999999</v>
      </c>
      <c r="H39" s="1606">
        <v>164.114</v>
      </c>
      <c r="I39" s="1606">
        <v>163.62</v>
      </c>
      <c r="J39" s="1606">
        <v>164.3939</v>
      </c>
      <c r="K39" s="1606">
        <v>165.1789</v>
      </c>
      <c r="L39" s="1606">
        <v>164.88390000000001</v>
      </c>
      <c r="M39" s="1606">
        <v>164.45</v>
      </c>
      <c r="N39" s="1606">
        <v>164.45</v>
      </c>
      <c r="O39" s="1607">
        <v>164.0907</v>
      </c>
      <c r="P39" s="1608">
        <v>4.1391469244843604E-2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6">
        <v>166.608</v>
      </c>
      <c r="D40" s="1606">
        <v>163.7166</v>
      </c>
      <c r="E40" s="1606">
        <v>162.00839999999999</v>
      </c>
      <c r="F40" s="1606">
        <v>163.45959999999999</v>
      </c>
      <c r="G40" s="1606">
        <v>164.11920000000001</v>
      </c>
      <c r="H40" s="1606">
        <v>165.8098</v>
      </c>
      <c r="I40" s="1606">
        <v>166.9847</v>
      </c>
      <c r="J40" s="1606">
        <v>167.74189999999999</v>
      </c>
      <c r="K40" s="1606">
        <v>164.0042</v>
      </c>
      <c r="L40" s="1606">
        <v>162.58009999999999</v>
      </c>
      <c r="M40" s="1606">
        <v>162.7148</v>
      </c>
      <c r="N40" s="1606">
        <v>161.14779999999999</v>
      </c>
      <c r="O40" s="1607">
        <v>164.39179999999999</v>
      </c>
      <c r="P40" s="1608">
        <v>-1.3301882262556464E-2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9">
        <v>1711.7666999999999</v>
      </c>
      <c r="D41" s="1609">
        <v>1690.4838999999999</v>
      </c>
      <c r="E41" s="1609">
        <v>1692.9032</v>
      </c>
      <c r="F41" s="1609">
        <v>1709.7</v>
      </c>
      <c r="G41" s="1609">
        <v>1703.1289999999999</v>
      </c>
      <c r="H41" s="1609">
        <v>1707.5333000000001</v>
      </c>
      <c r="I41" s="1609">
        <v>1716.9032</v>
      </c>
      <c r="J41" s="1609">
        <v>1721.7097000000001</v>
      </c>
      <c r="K41" s="1609">
        <v>1719.5714</v>
      </c>
      <c r="L41" s="1609">
        <v>1708.2581</v>
      </c>
      <c r="M41" s="1609">
        <v>1705.1333</v>
      </c>
      <c r="N41" s="1609">
        <v>1729.1289999999999</v>
      </c>
      <c r="O41" s="1610">
        <v>1747.6</v>
      </c>
      <c r="P41" s="1611">
        <v>2.0933518568856391E-2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6">
        <v>168.9727</v>
      </c>
      <c r="D42" s="1606">
        <v>168.32310000000001</v>
      </c>
      <c r="E42" s="1606">
        <v>165.30350000000001</v>
      </c>
      <c r="F42" s="1606">
        <v>164.66820000000001</v>
      </c>
      <c r="G42" s="1606">
        <v>165.227</v>
      </c>
      <c r="H42" s="1606">
        <v>163.75139999999999</v>
      </c>
      <c r="I42" s="1606">
        <v>158.79839999999999</v>
      </c>
      <c r="J42" s="1606">
        <v>158.1884</v>
      </c>
      <c r="K42" s="1606">
        <v>160.14529999999999</v>
      </c>
      <c r="L42" s="1606">
        <v>162.00989999999999</v>
      </c>
      <c r="M42" s="1606">
        <v>162.2441</v>
      </c>
      <c r="N42" s="1606">
        <v>166.4829</v>
      </c>
      <c r="O42" s="1607">
        <v>167.6</v>
      </c>
      <c r="P42" s="1608">
        <v>-8.1237975128527484E-3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9">
        <v>148.3563</v>
      </c>
      <c r="D43" s="1609">
        <v>149.34520000000001</v>
      </c>
      <c r="E43" s="1609">
        <v>148.14349999999999</v>
      </c>
      <c r="F43" s="1609">
        <v>147.11170000000001</v>
      </c>
      <c r="G43" s="1609">
        <v>145.7158</v>
      </c>
      <c r="H43" s="1609">
        <v>144.29599999999999</v>
      </c>
      <c r="I43" s="1609">
        <v>142.46899999999999</v>
      </c>
      <c r="J43" s="1609">
        <v>140.3997</v>
      </c>
      <c r="K43" s="1609">
        <v>139.8843</v>
      </c>
      <c r="L43" s="1609">
        <v>139.0729</v>
      </c>
      <c r="M43" s="1609">
        <v>139.83869999999999</v>
      </c>
      <c r="N43" s="1609">
        <v>144.9271</v>
      </c>
      <c r="O43" s="1610">
        <v>149.25899999999999</v>
      </c>
      <c r="P43" s="1611">
        <v>6.0846758782739929E-3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6"/>
      <c r="D44" s="1616"/>
      <c r="E44" s="1616"/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7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8">
        <v>145.31700000000001</v>
      </c>
      <c r="D45" s="1618">
        <v>145.00899999999999</v>
      </c>
      <c r="E45" s="1618">
        <v>148.7329</v>
      </c>
      <c r="F45" s="1618">
        <v>146.78399999999999</v>
      </c>
      <c r="G45" s="1618">
        <v>138.0771</v>
      </c>
      <c r="H45" s="1618">
        <v>135.76240000000001</v>
      </c>
      <c r="I45" s="1618">
        <v>135.6602</v>
      </c>
      <c r="J45" s="1618">
        <v>134.3278</v>
      </c>
      <c r="K45" s="1618">
        <v>135.6095</v>
      </c>
      <c r="L45" s="1618">
        <v>142.1165</v>
      </c>
      <c r="M45" s="1618">
        <v>166.2405</v>
      </c>
      <c r="N45" s="1618">
        <v>172.62690000000001</v>
      </c>
      <c r="O45" s="1619">
        <v>177.4392</v>
      </c>
      <c r="P45" s="1620">
        <v>0.22104915460682495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413</v>
      </c>
      <c r="E51" s="1053" t="s">
        <v>412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411</v>
      </c>
      <c r="C53" s="1053" t="s">
        <v>105</v>
      </c>
      <c r="D53" s="1078">
        <f>+P7</f>
        <v>0.25975103734439853</v>
      </c>
      <c r="E53" s="1079">
        <f>+(O7/N7)-1</f>
        <v>2.0271682621574083E-2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410</v>
      </c>
      <c r="C54" s="1053" t="s">
        <v>105</v>
      </c>
      <c r="D54" s="1078">
        <f>+P8</f>
        <v>0.1933024847224516</v>
      </c>
      <c r="E54" s="1079">
        <f>+(O8/N8)-1</f>
        <v>1.698496146627404E-2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409</v>
      </c>
      <c r="C55" s="1053" t="s">
        <v>105</v>
      </c>
      <c r="D55" s="1078">
        <f>+P10</f>
        <v>0.25872216128961112</v>
      </c>
      <c r="E55" s="1079">
        <f>+(O10/N10)-1</f>
        <v>6.3801464581877187E-2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408</v>
      </c>
      <c r="C56" s="1053" t="s">
        <v>105</v>
      </c>
      <c r="D56" s="1078">
        <f>+P12</f>
        <v>0.36204408700639568</v>
      </c>
      <c r="E56" s="1079">
        <f>+(O12/N12)-1</f>
        <v>4.513381052468457E-2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407</v>
      </c>
      <c r="C57" s="1053" t="s">
        <v>105</v>
      </c>
      <c r="D57" s="1078">
        <f t="shared" ref="D57:D63" si="0">+P14</f>
        <v>0.25236199325912101</v>
      </c>
      <c r="E57" s="1079">
        <f t="shared" ref="E57:E63" si="1">+(O14/N14)-1</f>
        <v>2.4472534443507721E-2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406</v>
      </c>
      <c r="C58" s="1053" t="s">
        <v>105</v>
      </c>
      <c r="D58" s="1078">
        <f t="shared" si="0"/>
        <v>0.11925891476457551</v>
      </c>
      <c r="E58" s="1079">
        <f t="shared" si="1"/>
        <v>4.8211102927343985E-2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405</v>
      </c>
      <c r="C59" s="1053" t="s">
        <v>105</v>
      </c>
      <c r="D59" s="1078">
        <f t="shared" si="0"/>
        <v>0.22808252289142938</v>
      </c>
      <c r="E59" s="1079">
        <f t="shared" si="1"/>
        <v>4.1982835786685158E-2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404</v>
      </c>
      <c r="C60" s="1053" t="s">
        <v>105</v>
      </c>
      <c r="D60" s="1078">
        <f t="shared" si="0"/>
        <v>0.12989729935336625</v>
      </c>
      <c r="E60" s="1079">
        <f t="shared" si="1"/>
        <v>5.1830794842868899E-2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403</v>
      </c>
      <c r="C61" s="1053" t="s">
        <v>105</v>
      </c>
      <c r="D61" s="1078">
        <f t="shared" si="0"/>
        <v>0.20739212874550605</v>
      </c>
      <c r="E61" s="1079">
        <f t="shared" si="1"/>
        <v>6.0005143127510596E-2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402</v>
      </c>
      <c r="C62" s="1053" t="s">
        <v>105</v>
      </c>
      <c r="D62" s="1078">
        <f t="shared" si="0"/>
        <v>0.23010450038138819</v>
      </c>
      <c r="E62" s="1079">
        <f t="shared" si="1"/>
        <v>3.9348729354548917E-2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401</v>
      </c>
      <c r="C63" s="1053" t="s">
        <v>105</v>
      </c>
      <c r="D63" s="1078">
        <f t="shared" si="0"/>
        <v>0.16732196198589899</v>
      </c>
      <c r="E63" s="1079">
        <f t="shared" si="1"/>
        <v>7.7110056286029405E-3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400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399</v>
      </c>
      <c r="C65" s="1053" t="s">
        <v>105</v>
      </c>
      <c r="D65" s="1078">
        <f t="shared" si="2"/>
        <v>1.7924167818852421E-3</v>
      </c>
      <c r="E65" s="1079">
        <f t="shared" si="3"/>
        <v>6.3430327651645246E-2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398</v>
      </c>
      <c r="C66" s="1053" t="s">
        <v>105</v>
      </c>
      <c r="D66" s="1078">
        <f t="shared" si="2"/>
        <v>0.2643711590588147</v>
      </c>
      <c r="E66" s="1079">
        <f t="shared" si="3"/>
        <v>-2.1455610488793075E-2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397</v>
      </c>
      <c r="C67" s="1053" t="s">
        <v>105</v>
      </c>
      <c r="D67" s="1078">
        <f t="shared" si="2"/>
        <v>0.19174808868475579</v>
      </c>
      <c r="E67" s="1079">
        <f t="shared" si="3"/>
        <v>-4.1376699859570598E-2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396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395</v>
      </c>
      <c r="C69" s="1053" t="s">
        <v>105</v>
      </c>
      <c r="D69" s="1078">
        <f t="shared" si="2"/>
        <v>0.25167152420161298</v>
      </c>
      <c r="E69" s="1079">
        <f t="shared" si="3"/>
        <v>3.5360269386316201E-2</v>
      </c>
      <c r="F69" s="1081"/>
      <c r="G69" s="1081"/>
      <c r="K69" s="1046"/>
      <c r="L69" s="1045"/>
      <c r="M69" s="1076"/>
    </row>
    <row r="70" spans="2:30" ht="15.75">
      <c r="B70" s="1077" t="s">
        <v>394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393</v>
      </c>
      <c r="C71" s="1053" t="s">
        <v>105</v>
      </c>
      <c r="D71" s="1078">
        <f>+P30</f>
        <v>0.26454670593483387</v>
      </c>
      <c r="E71" s="1079">
        <f>+(O30/N30)-1</f>
        <v>2.6396331268926598E-2</v>
      </c>
      <c r="F71" s="1081"/>
      <c r="G71" s="1081"/>
      <c r="K71" s="1084"/>
      <c r="L71" s="1045"/>
      <c r="M71" s="1085"/>
    </row>
    <row r="72" spans="2:30" ht="15.75">
      <c r="B72" s="1083" t="s">
        <v>392</v>
      </c>
      <c r="C72" s="1053" t="s">
        <v>105</v>
      </c>
      <c r="D72" s="1078">
        <f>+P31</f>
        <v>0.20319214642236849</v>
      </c>
      <c r="E72" s="1079">
        <f>+(O31/N31)-1</f>
        <v>3.8444413297285207E-2</v>
      </c>
      <c r="F72" s="1081"/>
      <c r="G72" s="1081"/>
      <c r="K72" s="1046"/>
      <c r="L72" s="1045"/>
      <c r="M72" s="1085"/>
    </row>
    <row r="73" spans="2:30" ht="15.75">
      <c r="B73" s="1086" t="s">
        <v>391</v>
      </c>
      <c r="C73" s="1086" t="s">
        <v>105</v>
      </c>
      <c r="D73" s="1087">
        <f>+P32</f>
        <v>0.24380461482141813</v>
      </c>
      <c r="E73" s="1088">
        <f>+(O32/N32)-1</f>
        <v>-2.7065742238674417E-4</v>
      </c>
      <c r="F73" s="1081"/>
      <c r="G73" s="1081"/>
      <c r="K73" s="1046"/>
      <c r="L73" s="1045"/>
      <c r="M73" s="1085"/>
    </row>
    <row r="74" spans="2:30" ht="15.75">
      <c r="B74" s="1077" t="s">
        <v>390</v>
      </c>
      <c r="C74" s="1053" t="s">
        <v>105</v>
      </c>
      <c r="D74" s="1078">
        <f>+P34</f>
        <v>0.11645071041478605</v>
      </c>
      <c r="E74" s="1079">
        <f>+(O34/N34)-1</f>
        <v>5.5685668822192502E-2</v>
      </c>
      <c r="F74" s="1081"/>
      <c r="G74" s="1081"/>
      <c r="K74" s="1046"/>
      <c r="L74" s="1045"/>
      <c r="M74" s="1085"/>
    </row>
    <row r="75" spans="2:30" ht="15.75">
      <c r="B75" s="1077" t="s">
        <v>389</v>
      </c>
      <c r="C75" s="1053" t="s">
        <v>105</v>
      </c>
      <c r="D75" s="1078">
        <f>+P35</f>
        <v>0.19793114753265084</v>
      </c>
      <c r="E75" s="1079">
        <f>+(O35/N35)-1</f>
        <v>4.9301696575405396E-2</v>
      </c>
      <c r="F75" s="1081"/>
      <c r="G75" s="1081"/>
      <c r="K75" s="1046"/>
      <c r="L75" s="1045"/>
      <c r="M75" s="1085"/>
    </row>
    <row r="76" spans="2:30" ht="15.75">
      <c r="B76" s="1077" t="s">
        <v>388</v>
      </c>
      <c r="C76" s="1053" t="s">
        <v>105</v>
      </c>
      <c r="D76" s="1078">
        <f>+P37</f>
        <v>0.1869644227020637</v>
      </c>
      <c r="E76" s="1079">
        <f>+(O37/N37)-1</f>
        <v>6.5676193530103122E-2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387</v>
      </c>
      <c r="C77" s="1053" t="s">
        <v>105</v>
      </c>
      <c r="D77" s="1078">
        <f>+P38</f>
        <v>0.22685779560793318</v>
      </c>
      <c r="E77" s="1079">
        <f>+(O38/N38)-1</f>
        <v>3.4168130342463465E-2</v>
      </c>
      <c r="F77" s="1081"/>
      <c r="G77" s="1081"/>
      <c r="H77" s="1354"/>
      <c r="I77" s="1354"/>
      <c r="J77" s="1355"/>
      <c r="K77" s="1046"/>
      <c r="L77" s="1045"/>
      <c r="M77" s="1076"/>
    </row>
    <row r="78" spans="2:30" ht="15.75">
      <c r="B78" s="1083" t="s">
        <v>386</v>
      </c>
      <c r="C78" s="1053" t="s">
        <v>105</v>
      </c>
      <c r="D78" s="1078">
        <f>+P39</f>
        <v>4.1391469244843604E-2</v>
      </c>
      <c r="E78" s="1079">
        <f>+(O39/N39)-1</f>
        <v>-2.1848586196411279E-3</v>
      </c>
      <c r="F78" s="1081"/>
      <c r="G78" s="1081"/>
      <c r="H78" s="1354"/>
      <c r="I78" s="1354"/>
      <c r="J78" s="1355"/>
      <c r="K78" s="1046"/>
      <c r="L78" s="1045"/>
      <c r="M78" s="1076"/>
    </row>
    <row r="79" spans="2:30" ht="15.75">
      <c r="B79" s="1083" t="s">
        <v>385</v>
      </c>
      <c r="C79" s="1053" t="s">
        <v>105</v>
      </c>
      <c r="D79" s="1078">
        <f>+P40</f>
        <v>-1.3301882262556464E-2</v>
      </c>
      <c r="E79" s="1079">
        <f>+(O40/N40)-1</f>
        <v>2.0130588192950771E-2</v>
      </c>
      <c r="F79" s="1081"/>
      <c r="G79" s="1081"/>
      <c r="H79" s="1354"/>
      <c r="I79" s="1354"/>
      <c r="J79" s="1355"/>
      <c r="K79" s="1046"/>
      <c r="L79" s="1045"/>
      <c r="M79" s="1076"/>
    </row>
    <row r="80" spans="2:30" ht="15.75">
      <c r="B80" s="1077" t="s">
        <v>384</v>
      </c>
      <c r="C80" s="1053" t="s">
        <v>105</v>
      </c>
      <c r="D80" s="1078">
        <f>+P42</f>
        <v>-8.1237975128527484E-3</v>
      </c>
      <c r="E80" s="1079">
        <f>+(O42/N42)-1</f>
        <v>6.7099984442846594E-3</v>
      </c>
      <c r="F80" s="1081"/>
      <c r="G80" s="1081"/>
      <c r="H80" s="1354"/>
      <c r="I80" s="1354"/>
      <c r="J80" s="1355"/>
      <c r="K80" s="1046"/>
      <c r="L80" s="1045"/>
      <c r="M80" s="1076"/>
    </row>
    <row r="81" spans="2:13" ht="15.75">
      <c r="B81" s="1089" t="s">
        <v>383</v>
      </c>
      <c r="C81" s="1086" t="s">
        <v>105</v>
      </c>
      <c r="D81" s="1087">
        <f>+P45</f>
        <v>0.22104915460682495</v>
      </c>
      <c r="E81" s="1088">
        <f>+(O45/N45)-1</f>
        <v>2.7876883614315062E-2</v>
      </c>
      <c r="F81" s="1081"/>
      <c r="G81" s="1081"/>
      <c r="H81" s="1354"/>
      <c r="I81" s="1354"/>
      <c r="J81" s="1355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39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R36" sqref="R36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9"/>
      <c r="AF1" s="1730"/>
      <c r="AG1" s="1730"/>
    </row>
    <row r="2" spans="1:33" ht="18">
      <c r="A2" s="1731" t="s">
        <v>344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  <c r="L2" s="1731"/>
      <c r="M2" s="1731"/>
      <c r="N2" s="1731"/>
      <c r="O2" s="1731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B1" workbookViewId="0">
      <selection activeCell="Q8" sqref="Q8"/>
    </sheetView>
  </sheetViews>
  <sheetFormatPr defaultRowHeight="12.75"/>
  <cols>
    <col min="1" max="1" width="16.85546875" customWidth="1"/>
    <col min="2" max="5" width="12.5703125" customWidth="1"/>
    <col min="6" max="9" width="11" customWidth="1"/>
    <col min="12" max="12" width="40.5703125" customWidth="1"/>
    <col min="13" max="14" width="12.7109375" customWidth="1"/>
    <col min="15" max="15" width="26.42578125" customWidth="1"/>
  </cols>
  <sheetData>
    <row r="1" spans="1:16" ht="17.25" customHeight="1">
      <c r="A1" s="138" t="s">
        <v>253</v>
      </c>
      <c r="B1" s="139"/>
      <c r="C1" s="139"/>
      <c r="D1" s="139"/>
      <c r="E1" s="140" t="s">
        <v>559</v>
      </c>
      <c r="F1" s="139"/>
      <c r="G1" s="3"/>
      <c r="H1" s="141"/>
      <c r="I1" s="141"/>
    </row>
    <row r="2" spans="1:16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6" ht="21" thickBot="1">
      <c r="A3" s="208" t="s">
        <v>560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6" ht="18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6" ht="22.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2" t="s">
        <v>148</v>
      </c>
      <c r="M5" s="1733"/>
      <c r="N5" s="1734"/>
      <c r="O5" s="589" t="s">
        <v>553</v>
      </c>
    </row>
    <row r="6" spans="1:16" ht="29.25" customHeight="1" thickBot="1">
      <c r="A6" s="1640" t="s">
        <v>213</v>
      </c>
      <c r="B6" s="1388" t="s">
        <v>561</v>
      </c>
      <c r="C6" s="1388" t="s">
        <v>557</v>
      </c>
      <c r="D6" s="1388" t="s">
        <v>561</v>
      </c>
      <c r="E6" s="1388" t="s">
        <v>557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562</v>
      </c>
      <c r="N6" s="591" t="s">
        <v>558</v>
      </c>
      <c r="O6" s="589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5.7864995882352943</v>
      </c>
      <c r="N7" s="593">
        <v>5.8274656470588235</v>
      </c>
      <c r="O7" s="1576">
        <f>((M7-N7)/N7)*100</f>
        <v>-0.70298241645071169</v>
      </c>
      <c r="P7" s="10"/>
    </row>
    <row r="8" spans="1:16" ht="15.75">
      <c r="A8" s="56" t="s">
        <v>125</v>
      </c>
      <c r="B8" s="68">
        <v>7712.0609999999997</v>
      </c>
      <c r="C8" s="51">
        <v>7779.7129999999997</v>
      </c>
      <c r="D8" s="108">
        <v>7560.8441176470587</v>
      </c>
      <c r="E8" s="108">
        <v>7627.1696078431369</v>
      </c>
      <c r="F8" s="145">
        <v>-0.86959506089749128</v>
      </c>
      <c r="G8" s="32">
        <v>61.51</v>
      </c>
      <c r="H8" s="57">
        <v>92.7</v>
      </c>
      <c r="I8" s="33">
        <v>30.09625634915658</v>
      </c>
      <c r="L8" s="835" t="s">
        <v>46</v>
      </c>
      <c r="M8" s="594">
        <v>5.7871411764705885</v>
      </c>
      <c r="N8" s="595">
        <v>5.8311630000000001</v>
      </c>
      <c r="O8" s="1575">
        <f>((M8-N8)/N8)*100</f>
        <v>-0.75494071301748278</v>
      </c>
      <c r="P8" s="10"/>
    </row>
    <row r="9" spans="1:16" ht="15.75">
      <c r="A9" s="56" t="s">
        <v>12</v>
      </c>
      <c r="B9" s="68">
        <v>7592.5690000000004</v>
      </c>
      <c r="C9" s="51">
        <v>7649.6459999999997</v>
      </c>
      <c r="D9" s="108">
        <v>7443.6950980392157</v>
      </c>
      <c r="E9" s="108">
        <v>7499.6529411764704</v>
      </c>
      <c r="F9" s="145">
        <v>-0.74613910238459824</v>
      </c>
      <c r="G9" s="32">
        <v>57.81</v>
      </c>
      <c r="H9" s="57">
        <v>94.4</v>
      </c>
      <c r="I9" s="33">
        <v>55.660416797307747</v>
      </c>
      <c r="L9" s="836" t="s">
        <v>47</v>
      </c>
      <c r="M9" s="596">
        <v>5.8308693529411766</v>
      </c>
      <c r="N9" s="597">
        <v>5.8844400588235306</v>
      </c>
      <c r="O9" s="1574">
        <f>((M9-N9)/N9)*100</f>
        <v>-0.91037898843113285</v>
      </c>
      <c r="P9" s="10"/>
    </row>
    <row r="10" spans="1:16" ht="15.75">
      <c r="A10" s="56" t="s">
        <v>13</v>
      </c>
      <c r="B10" s="68">
        <v>7226.0959999999995</v>
      </c>
      <c r="C10" s="51">
        <v>7312.2629999999999</v>
      </c>
      <c r="D10" s="108">
        <v>7084.4078431372545</v>
      </c>
      <c r="E10" s="108">
        <v>7168.8852941176465</v>
      </c>
      <c r="F10" s="145">
        <v>-1.1783903286848458</v>
      </c>
      <c r="G10" s="57">
        <v>53.29</v>
      </c>
      <c r="H10" s="57">
        <v>95.3</v>
      </c>
      <c r="I10" s="33">
        <v>12.503710206726449</v>
      </c>
      <c r="L10" s="836" t="s">
        <v>188</v>
      </c>
      <c r="M10" s="596">
        <v>5.7787967058823524</v>
      </c>
      <c r="N10" s="597">
        <v>5.8073095294117651</v>
      </c>
      <c r="O10" s="1574">
        <f>((M10-N10)/N10)*100</f>
        <v>-0.490981639346179</v>
      </c>
      <c r="P10" s="10"/>
    </row>
    <row r="11" spans="1:16" ht="16.5" thickBot="1">
      <c r="A11" s="56" t="s">
        <v>14</v>
      </c>
      <c r="B11" s="68">
        <v>6835.1480000000001</v>
      </c>
      <c r="C11" s="51">
        <v>6949.4970000000003</v>
      </c>
      <c r="D11" s="108">
        <v>6701.1254901960783</v>
      </c>
      <c r="E11" s="108">
        <v>6813.2323529411769</v>
      </c>
      <c r="F11" s="145">
        <v>-1.645428438921553</v>
      </c>
      <c r="G11" s="57">
        <v>48.34</v>
      </c>
      <c r="H11" s="57">
        <v>96.2</v>
      </c>
      <c r="I11" s="33">
        <v>1.5595409794945758</v>
      </c>
      <c r="L11" s="837" t="s">
        <v>48</v>
      </c>
      <c r="M11" s="598">
        <v>5.7507465294117655</v>
      </c>
      <c r="N11" s="599">
        <v>5.7892395294117653</v>
      </c>
      <c r="O11" s="1573">
        <f>((M11-N11)/N11)*100</f>
        <v>-0.66490598297823578</v>
      </c>
      <c r="P11" s="10"/>
    </row>
    <row r="12" spans="1:16" ht="15">
      <c r="A12" s="56" t="s">
        <v>15</v>
      </c>
      <c r="B12" s="68">
        <v>6256.9350000000004</v>
      </c>
      <c r="C12" s="51">
        <v>6237.0630000000001</v>
      </c>
      <c r="D12" s="108">
        <v>6134.25</v>
      </c>
      <c r="E12" s="108">
        <v>6114.767647058824</v>
      </c>
      <c r="F12" s="145">
        <v>0.3186115003167404</v>
      </c>
      <c r="G12" s="57">
        <v>43.43</v>
      </c>
      <c r="H12" s="57">
        <v>98.4</v>
      </c>
      <c r="I12" s="33">
        <v>0.16837022637486676</v>
      </c>
    </row>
    <row r="13" spans="1:16" ht="15">
      <c r="A13" s="56" t="s">
        <v>16</v>
      </c>
      <c r="B13" s="68">
        <v>5872.9059999999999</v>
      </c>
      <c r="C13" s="51">
        <v>6154.509</v>
      </c>
      <c r="D13" s="108">
        <v>5757.7509803921566</v>
      </c>
      <c r="E13" s="108">
        <v>6033.8323529411764</v>
      </c>
      <c r="F13" s="145">
        <v>-4.5755559054345367</v>
      </c>
      <c r="G13" s="57">
        <v>37.479999999999997</v>
      </c>
      <c r="H13" s="57">
        <v>91.4</v>
      </c>
      <c r="I13" s="33">
        <v>1.1705440939779687E-2</v>
      </c>
      <c r="L13" s="1" t="s">
        <v>381</v>
      </c>
      <c r="M13" s="1"/>
      <c r="N13" s="1"/>
    </row>
    <row r="14" spans="1:16" ht="15" thickBot="1">
      <c r="A14" s="58" t="s">
        <v>124</v>
      </c>
      <c r="B14" s="69">
        <v>7566.9610000000002</v>
      </c>
      <c r="C14" s="70">
        <v>7620.5320000000002</v>
      </c>
      <c r="D14" s="146">
        <v>7418.5892156862747</v>
      </c>
      <c r="E14" s="146">
        <v>7471.1098039215685</v>
      </c>
      <c r="F14" s="147">
        <v>-0.7029824164507138</v>
      </c>
      <c r="G14" s="59">
        <v>58.18</v>
      </c>
      <c r="H14" s="59">
        <v>94.1</v>
      </c>
      <c r="I14" s="34">
        <v>100</v>
      </c>
      <c r="L14" s="1" t="s">
        <v>382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6" ht="15">
      <c r="A16" s="56" t="s">
        <v>125</v>
      </c>
      <c r="B16" s="68">
        <v>7697.0290000000005</v>
      </c>
      <c r="C16" s="51">
        <v>7777.9319999999998</v>
      </c>
      <c r="D16" s="108">
        <v>7546.1068627450986</v>
      </c>
      <c r="E16" s="108">
        <v>7625.4235294117643</v>
      </c>
      <c r="F16" s="145">
        <v>-1.0401608036686274</v>
      </c>
      <c r="G16" s="57">
        <v>61.56</v>
      </c>
      <c r="H16" s="57">
        <v>91.8</v>
      </c>
      <c r="I16" s="33">
        <v>26.336593469400839</v>
      </c>
    </row>
    <row r="17" spans="1:9" ht="15">
      <c r="A17" s="56" t="s">
        <v>12</v>
      </c>
      <c r="B17" s="68">
        <v>7601.6559999999999</v>
      </c>
      <c r="C17" s="51">
        <v>7661.9229999999998</v>
      </c>
      <c r="D17" s="108">
        <v>7452.6039215686269</v>
      </c>
      <c r="E17" s="108">
        <v>7511.6892156862741</v>
      </c>
      <c r="F17" s="145">
        <v>-0.78657799092995107</v>
      </c>
      <c r="G17" s="57">
        <v>57.69</v>
      </c>
      <c r="H17" s="57">
        <v>93.2</v>
      </c>
      <c r="I17" s="33">
        <v>57.963474368493308</v>
      </c>
    </row>
    <row r="18" spans="1:9" ht="15">
      <c r="A18" s="56" t="s">
        <v>13</v>
      </c>
      <c r="B18" s="68">
        <v>7268.732</v>
      </c>
      <c r="C18" s="51">
        <v>7323.93</v>
      </c>
      <c r="D18" s="108">
        <v>7126.2078431372547</v>
      </c>
      <c r="E18" s="108">
        <v>7180.3235294117649</v>
      </c>
      <c r="F18" s="145">
        <v>-0.75366640587772293</v>
      </c>
      <c r="G18" s="57">
        <v>53.23</v>
      </c>
      <c r="H18" s="57">
        <v>94.1</v>
      </c>
      <c r="I18" s="33">
        <v>14.202156924539691</v>
      </c>
    </row>
    <row r="19" spans="1:9" ht="15">
      <c r="A19" s="56" t="s">
        <v>14</v>
      </c>
      <c r="B19" s="68">
        <v>6939.1139999999996</v>
      </c>
      <c r="C19" s="51">
        <v>6956.8779999999997</v>
      </c>
      <c r="D19" s="108">
        <v>6803.0529411764701</v>
      </c>
      <c r="E19" s="108">
        <v>6820.4686274509804</v>
      </c>
      <c r="F19" s="145">
        <v>-0.25534442317373002</v>
      </c>
      <c r="G19" s="57">
        <v>48.33</v>
      </c>
      <c r="H19" s="57">
        <v>94.7</v>
      </c>
      <c r="I19" s="33">
        <v>1.3888072816234089</v>
      </c>
    </row>
    <row r="20" spans="1:9" ht="15">
      <c r="A20" s="56" t="s">
        <v>15</v>
      </c>
      <c r="B20" s="68">
        <v>6359.759</v>
      </c>
      <c r="C20" s="51">
        <v>6117.5309999999999</v>
      </c>
      <c r="D20" s="108">
        <v>6235.0578431372551</v>
      </c>
      <c r="E20" s="108">
        <v>5997.5794117647056</v>
      </c>
      <c r="F20" s="145">
        <v>3.9595712714819111</v>
      </c>
      <c r="G20" s="57">
        <v>43.51</v>
      </c>
      <c r="H20" s="57">
        <v>94.7</v>
      </c>
      <c r="I20" s="33">
        <v>0.10255807618142097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7567.8</v>
      </c>
      <c r="C22" s="70">
        <v>7625.3670000000002</v>
      </c>
      <c r="D22" s="146">
        <v>7419.411764705882</v>
      </c>
      <c r="E22" s="146">
        <v>7475.85</v>
      </c>
      <c r="F22" s="147">
        <v>-0.754940713017485</v>
      </c>
      <c r="G22" s="59">
        <v>57.93</v>
      </c>
      <c r="H22" s="59">
        <v>93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7787.6840000000002</v>
      </c>
      <c r="C24" s="51">
        <v>7869.6279999999997</v>
      </c>
      <c r="D24" s="108">
        <v>7634.9843137254902</v>
      </c>
      <c r="E24" s="108">
        <v>7715.3215686274507</v>
      </c>
      <c r="F24" s="145">
        <v>-1.041269040925435</v>
      </c>
      <c r="G24" s="57">
        <v>61.55</v>
      </c>
      <c r="H24" s="57">
        <v>93.1</v>
      </c>
      <c r="I24" s="33">
        <v>35.211024310451798</v>
      </c>
    </row>
    <row r="25" spans="1:9" ht="15">
      <c r="A25" s="56" t="s">
        <v>12</v>
      </c>
      <c r="B25" s="68">
        <v>7630.2340000000004</v>
      </c>
      <c r="C25" s="51">
        <v>7697.34</v>
      </c>
      <c r="D25" s="108">
        <v>7480.6215686274509</v>
      </c>
      <c r="E25" s="108">
        <v>7546.411764705882</v>
      </c>
      <c r="F25" s="145">
        <v>-0.87180766342658322</v>
      </c>
      <c r="G25" s="57">
        <v>57.75</v>
      </c>
      <c r="H25" s="57">
        <v>94.9</v>
      </c>
      <c r="I25" s="33">
        <v>52.60589993795476</v>
      </c>
    </row>
    <row r="26" spans="1:9" ht="15">
      <c r="A26" s="56" t="s">
        <v>13</v>
      </c>
      <c r="B26" s="68">
        <v>7184.442</v>
      </c>
      <c r="C26" s="51">
        <v>7349.8689999999997</v>
      </c>
      <c r="D26" s="108">
        <v>7043.5705882352941</v>
      </c>
      <c r="E26" s="108">
        <v>7205.7539215686274</v>
      </c>
      <c r="F26" s="145">
        <v>-2.2507475983585512</v>
      </c>
      <c r="G26" s="57">
        <v>53.26</v>
      </c>
      <c r="H26" s="57">
        <v>95.6</v>
      </c>
      <c r="I26" s="33">
        <v>10.827951379096396</v>
      </c>
    </row>
    <row r="27" spans="1:9" ht="15">
      <c r="A27" s="56" t="s">
        <v>14</v>
      </c>
      <c r="B27" s="68">
        <v>6856.0820000000003</v>
      </c>
      <c r="C27" s="51">
        <v>7080.7380000000003</v>
      </c>
      <c r="D27" s="108">
        <v>6721.649019607843</v>
      </c>
      <c r="E27" s="108">
        <v>6941.9000000000005</v>
      </c>
      <c r="F27" s="145">
        <v>-3.172776623001726</v>
      </c>
      <c r="G27" s="57">
        <v>48.28</v>
      </c>
      <c r="H27" s="57">
        <v>95.7</v>
      </c>
      <c r="I27" s="33">
        <v>1.2282136612330081</v>
      </c>
    </row>
    <row r="28" spans="1:9" ht="15">
      <c r="A28" s="56" t="s">
        <v>15</v>
      </c>
      <c r="B28" s="68">
        <v>6575.3609999999999</v>
      </c>
      <c r="C28" s="51">
        <v>6840.049</v>
      </c>
      <c r="D28" s="108">
        <v>6446.4323529411758</v>
      </c>
      <c r="E28" s="108">
        <v>6705.9303921568626</v>
      </c>
      <c r="F28" s="145">
        <v>-3.8696798809482229</v>
      </c>
      <c r="G28" s="57">
        <v>43.28</v>
      </c>
      <c r="H28" s="57">
        <v>96.1</v>
      </c>
      <c r="I28" s="33">
        <v>0.11104687235602684</v>
      </c>
    </row>
    <row r="29" spans="1:9" ht="15">
      <c r="A29" s="56" t="s">
        <v>16</v>
      </c>
      <c r="B29" s="68">
        <v>6302.2340000000004</v>
      </c>
      <c r="C29" s="51">
        <v>6615.3220000000001</v>
      </c>
      <c r="D29" s="108">
        <v>6178.6607843137253</v>
      </c>
      <c r="E29" s="108">
        <v>6485.6098039215685</v>
      </c>
      <c r="F29" s="145">
        <v>-4.7327703776172907</v>
      </c>
      <c r="G29" s="57">
        <v>36.590000000000003</v>
      </c>
      <c r="H29" s="57">
        <v>102.4</v>
      </c>
      <c r="I29" s="33">
        <v>1.5863838908003833E-2</v>
      </c>
    </row>
    <row r="30" spans="1:9" ht="15" thickBot="1">
      <c r="A30" s="58" t="s">
        <v>124</v>
      </c>
      <c r="B30" s="69">
        <v>7624.9830000000002</v>
      </c>
      <c r="C30" s="70">
        <v>7695.0370000000003</v>
      </c>
      <c r="D30" s="146">
        <v>7475.4735294117645</v>
      </c>
      <c r="E30" s="146">
        <v>7544.153921568628</v>
      </c>
      <c r="F30" s="147">
        <v>-0.91037898843111587</v>
      </c>
      <c r="G30" s="59">
        <v>58.46</v>
      </c>
      <c r="H30" s="59">
        <v>94.4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7670.4390000000003</v>
      </c>
      <c r="C32" s="51">
        <v>7728.0730000000003</v>
      </c>
      <c r="D32" s="108">
        <v>7520.0382352941178</v>
      </c>
      <c r="E32" s="108">
        <v>7576.5421568627453</v>
      </c>
      <c r="F32" s="145">
        <v>-0.74577452878615413</v>
      </c>
      <c r="G32" s="57">
        <v>61.27</v>
      </c>
      <c r="H32" s="57">
        <v>94.2</v>
      </c>
      <c r="I32" s="33">
        <v>28.818267851146317</v>
      </c>
    </row>
    <row r="33" spans="1:9" ht="15">
      <c r="A33" s="56" t="s">
        <v>12</v>
      </c>
      <c r="B33" s="68">
        <v>7601.61</v>
      </c>
      <c r="C33" s="51">
        <v>7648.9279999999999</v>
      </c>
      <c r="D33" s="108">
        <v>7452.5588235294117</v>
      </c>
      <c r="E33" s="108">
        <v>7498.9490196078432</v>
      </c>
      <c r="F33" s="145">
        <v>-0.61862263574712972</v>
      </c>
      <c r="G33" s="57">
        <v>57.85</v>
      </c>
      <c r="H33" s="57">
        <v>96.1</v>
      </c>
      <c r="I33" s="33">
        <v>57.232347284549867</v>
      </c>
    </row>
    <row r="34" spans="1:9" ht="15">
      <c r="A34" s="56" t="s">
        <v>13</v>
      </c>
      <c r="B34" s="68">
        <v>7245.27</v>
      </c>
      <c r="C34" s="51">
        <v>7274.692</v>
      </c>
      <c r="D34" s="108">
        <v>7103.2058823529414</v>
      </c>
      <c r="E34" s="108">
        <v>7132.0509803921568</v>
      </c>
      <c r="F34" s="145">
        <v>-0.40444323965880025</v>
      </c>
      <c r="G34" s="57">
        <v>53.19</v>
      </c>
      <c r="H34" s="57">
        <v>96.2</v>
      </c>
      <c r="I34" s="33">
        <v>11.888756601642397</v>
      </c>
    </row>
    <row r="35" spans="1:9" ht="15">
      <c r="A35" s="56" t="s">
        <v>14</v>
      </c>
      <c r="B35" s="68">
        <v>6618.3540000000003</v>
      </c>
      <c r="C35" s="51">
        <v>6711.01</v>
      </c>
      <c r="D35" s="108">
        <v>6488.5823529411764</v>
      </c>
      <c r="E35" s="108">
        <v>6579.4215686274511</v>
      </c>
      <c r="F35" s="145">
        <v>-1.3806565628720557</v>
      </c>
      <c r="G35" s="57">
        <v>48.15</v>
      </c>
      <c r="H35" s="57">
        <v>96</v>
      </c>
      <c r="I35" s="33">
        <v>1.8548707146564092</v>
      </c>
    </row>
    <row r="36" spans="1:9" ht="15">
      <c r="A36" s="56" t="s">
        <v>15</v>
      </c>
      <c r="B36" s="68">
        <v>6029.6509999999998</v>
      </c>
      <c r="C36" s="51">
        <v>5982.2290000000003</v>
      </c>
      <c r="D36" s="108">
        <v>5911.4225490196077</v>
      </c>
      <c r="E36" s="108">
        <v>5864.9303921568626</v>
      </c>
      <c r="F36" s="145">
        <v>0.79271455505965371</v>
      </c>
      <c r="G36" s="57">
        <v>43.3</v>
      </c>
      <c r="H36" s="57">
        <v>97.9</v>
      </c>
      <c r="I36" s="33">
        <v>0.19659920017095583</v>
      </c>
    </row>
    <row r="37" spans="1:9" ht="15">
      <c r="A37" s="56" t="s">
        <v>16</v>
      </c>
      <c r="B37" s="68">
        <v>5975.1379999999999</v>
      </c>
      <c r="C37" s="51">
        <v>6174.4809999999998</v>
      </c>
      <c r="D37" s="108">
        <v>5857.9784313725486</v>
      </c>
      <c r="E37" s="108">
        <v>6053.4127450980386</v>
      </c>
      <c r="F37" s="145">
        <v>-3.2284980713358715</v>
      </c>
      <c r="G37" s="57">
        <v>37.909999999999997</v>
      </c>
      <c r="H37" s="57">
        <v>99.3</v>
      </c>
      <c r="I37" s="33">
        <v>9.1583478340507372E-3</v>
      </c>
    </row>
    <row r="38" spans="1:9" ht="15" thickBot="1">
      <c r="A38" s="58" t="s">
        <v>124</v>
      </c>
      <c r="B38" s="69">
        <v>7556.8879999999999</v>
      </c>
      <c r="C38" s="70">
        <v>7594.174</v>
      </c>
      <c r="D38" s="146">
        <v>7408.7137254901954</v>
      </c>
      <c r="E38" s="146">
        <v>7445.2686274509806</v>
      </c>
      <c r="F38" s="147">
        <v>-0.49098163934616268</v>
      </c>
      <c r="G38" s="59">
        <v>58.07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7658.607</v>
      </c>
      <c r="C40" s="51">
        <v>7714.2030000000004</v>
      </c>
      <c r="D40" s="108">
        <v>7508.4382352941175</v>
      </c>
      <c r="E40" s="108">
        <v>7562.9441176470591</v>
      </c>
      <c r="F40" s="145">
        <v>-0.72069661635817017</v>
      </c>
      <c r="G40" s="57">
        <v>61.56</v>
      </c>
      <c r="H40" s="57">
        <v>92</v>
      </c>
      <c r="I40" s="33">
        <v>28.427179041470076</v>
      </c>
    </row>
    <row r="41" spans="1:9" ht="15">
      <c r="A41" s="56" t="s">
        <v>12</v>
      </c>
      <c r="B41" s="68">
        <v>7550.9949999999999</v>
      </c>
      <c r="C41" s="51">
        <v>7607.1610000000001</v>
      </c>
      <c r="D41" s="108">
        <v>7402.9362745098033</v>
      </c>
      <c r="E41" s="108">
        <v>7458.0009803921566</v>
      </c>
      <c r="F41" s="145">
        <v>-0.7383306334649703</v>
      </c>
      <c r="G41" s="57">
        <v>57.91</v>
      </c>
      <c r="H41" s="57">
        <v>93.9</v>
      </c>
      <c r="I41" s="33">
        <v>56.212441023094115</v>
      </c>
    </row>
    <row r="42" spans="1:9" ht="15">
      <c r="A42" s="56" t="s">
        <v>13</v>
      </c>
      <c r="B42" s="68">
        <v>7221.1329999999998</v>
      </c>
      <c r="C42" s="51">
        <v>7294.8029999999999</v>
      </c>
      <c r="D42" s="108">
        <v>7079.5421568627444</v>
      </c>
      <c r="E42" s="108">
        <v>7151.7676470588231</v>
      </c>
      <c r="F42" s="145">
        <v>-1.0098970458832142</v>
      </c>
      <c r="G42" s="57">
        <v>53.38</v>
      </c>
      <c r="H42" s="57">
        <v>95.4</v>
      </c>
      <c r="I42" s="33">
        <v>13.304879562950086</v>
      </c>
    </row>
    <row r="43" spans="1:9" ht="15">
      <c r="A43" s="56" t="s">
        <v>14</v>
      </c>
      <c r="B43" s="68">
        <v>6889.3680000000004</v>
      </c>
      <c r="C43" s="51">
        <v>6975.1530000000002</v>
      </c>
      <c r="D43" s="108">
        <v>6754.2823529411771</v>
      </c>
      <c r="E43" s="108">
        <v>6838.3852941176474</v>
      </c>
      <c r="F43" s="145">
        <v>-1.2298654954235391</v>
      </c>
      <c r="G43" s="57">
        <v>48.48</v>
      </c>
      <c r="H43" s="57">
        <v>97.3</v>
      </c>
      <c r="I43" s="33">
        <v>1.8003476533399554</v>
      </c>
    </row>
    <row r="44" spans="1:9" ht="15">
      <c r="A44" s="56" t="s">
        <v>15</v>
      </c>
      <c r="B44" s="68">
        <v>6201.6109999999999</v>
      </c>
      <c r="C44" s="51">
        <v>6030.61</v>
      </c>
      <c r="D44" s="108">
        <v>6080.0107843137257</v>
      </c>
      <c r="E44" s="108">
        <v>5912.3627450980384</v>
      </c>
      <c r="F44" s="145">
        <v>2.8355506325230815</v>
      </c>
      <c r="G44" s="57">
        <v>43.52</v>
      </c>
      <c r="H44" s="57">
        <v>100.4</v>
      </c>
      <c r="I44" s="33">
        <v>0.24273652843307672</v>
      </c>
    </row>
    <row r="45" spans="1:9" ht="15">
      <c r="A45" s="56" t="s">
        <v>16</v>
      </c>
      <c r="B45" s="68">
        <v>5104.5129999999999</v>
      </c>
      <c r="C45" s="51">
        <v>5413.3410000000003</v>
      </c>
      <c r="D45" s="108">
        <v>5004.424509803921</v>
      </c>
      <c r="E45" s="108">
        <v>5307.1970588235299</v>
      </c>
      <c r="F45" s="145">
        <v>-5.7049426592560941</v>
      </c>
      <c r="G45" s="57">
        <v>38.6</v>
      </c>
      <c r="H45" s="57">
        <v>75.2</v>
      </c>
      <c r="I45" s="33">
        <v>1.2416190712689347E-2</v>
      </c>
    </row>
    <row r="46" spans="1:9" ht="15" thickBot="1">
      <c r="A46" s="71" t="s">
        <v>124</v>
      </c>
      <c r="B46" s="72">
        <v>7520.2070000000003</v>
      </c>
      <c r="C46" s="52">
        <v>7570.5439999999999</v>
      </c>
      <c r="D46" s="148">
        <v>7372.7519607843142</v>
      </c>
      <c r="E46" s="148">
        <v>7422.1019607843136</v>
      </c>
      <c r="F46" s="147">
        <v>-0.66490598297823167</v>
      </c>
      <c r="G46" s="73">
        <v>58.14</v>
      </c>
      <c r="H46" s="73">
        <v>93.6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9" zoomScale="90" zoomScaleNormal="90" workbookViewId="0">
      <selection activeCell="P57" sqref="P57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515</v>
      </c>
      <c r="C3"/>
      <c r="F3" s="543"/>
      <c r="G3" s="543"/>
      <c r="H3" s="544"/>
      <c r="I3" s="545"/>
      <c r="M3" s="1389" t="s">
        <v>554</v>
      </c>
      <c r="N3"/>
      <c r="Q3" s="543"/>
      <c r="R3" s="543"/>
      <c r="S3" s="544"/>
    </row>
    <row r="4" spans="2:23" ht="21" customHeight="1">
      <c r="B4" s="549" t="s">
        <v>563</v>
      </c>
      <c r="C4" s="549"/>
      <c r="D4" s="549"/>
      <c r="E4" s="549"/>
      <c r="F4" s="549"/>
      <c r="G4" s="549"/>
      <c r="H4" s="549"/>
      <c r="I4" s="550"/>
      <c r="J4" s="550"/>
      <c r="M4" s="549" t="s">
        <v>564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580</v>
      </c>
      <c r="C7" s="557"/>
      <c r="D7" s="558"/>
      <c r="E7" s="559"/>
      <c r="F7" s="556" t="s">
        <v>565</v>
      </c>
      <c r="G7" s="557"/>
      <c r="H7" s="558"/>
      <c r="I7" s="559"/>
      <c r="M7" s="556" t="s">
        <v>580</v>
      </c>
      <c r="N7" s="557"/>
      <c r="O7" s="558"/>
      <c r="P7" s="559"/>
      <c r="Q7" s="556" t="s">
        <v>565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370040.72899999999</v>
      </c>
      <c r="D9" s="1026">
        <v>1548415.828</v>
      </c>
      <c r="E9" s="1027">
        <v>207873.08900000001</v>
      </c>
      <c r="F9" s="1024" t="s">
        <v>166</v>
      </c>
      <c r="G9" s="1025">
        <v>370912.06900000002</v>
      </c>
      <c r="H9" s="1028">
        <v>1592791.477</v>
      </c>
      <c r="I9" s="1027">
        <v>216414.51500000001</v>
      </c>
      <c r="M9" s="565" t="s">
        <v>166</v>
      </c>
      <c r="N9" s="167">
        <v>592562.10100000002</v>
      </c>
      <c r="O9" s="207">
        <v>2479293.7799999998</v>
      </c>
      <c r="P9" s="168">
        <v>313618.96799999999</v>
      </c>
      <c r="Q9" s="565" t="s">
        <v>166</v>
      </c>
      <c r="R9" s="167">
        <v>593866.85800000001</v>
      </c>
      <c r="S9" s="207">
        <v>2549748.5660000001</v>
      </c>
      <c r="T9" s="168">
        <v>297566.14399999997</v>
      </c>
      <c r="W9" s="569"/>
    </row>
    <row r="10" spans="2:23">
      <c r="B10" s="1029" t="s">
        <v>350</v>
      </c>
      <c r="C10" s="1030">
        <v>76669.63</v>
      </c>
      <c r="D10" s="1031">
        <v>320722.71799999999</v>
      </c>
      <c r="E10" s="1032">
        <v>30837.438999999998</v>
      </c>
      <c r="F10" s="1029" t="s">
        <v>350</v>
      </c>
      <c r="G10" s="1033">
        <v>61981.355000000003</v>
      </c>
      <c r="H10" s="1034">
        <v>266120.38099999999</v>
      </c>
      <c r="I10" s="1035">
        <v>26764.717000000001</v>
      </c>
      <c r="K10" s="569"/>
      <c r="M10" s="218" t="s">
        <v>108</v>
      </c>
      <c r="N10" s="566">
        <v>172875.01199999999</v>
      </c>
      <c r="O10" s="567">
        <v>723506.95299999998</v>
      </c>
      <c r="P10" s="568">
        <v>77900.152000000002</v>
      </c>
      <c r="Q10" s="866" t="s">
        <v>108</v>
      </c>
      <c r="R10" s="867">
        <v>167874.25599999999</v>
      </c>
      <c r="S10" s="868">
        <v>720860.85499999998</v>
      </c>
      <c r="T10" s="869">
        <v>69331.755000000005</v>
      </c>
      <c r="W10" s="569"/>
    </row>
    <row r="11" spans="2:23">
      <c r="B11" s="1036" t="s">
        <v>113</v>
      </c>
      <c r="C11" s="1037">
        <v>37830.046000000002</v>
      </c>
      <c r="D11" s="1038">
        <v>158356.03899999999</v>
      </c>
      <c r="E11" s="1039">
        <v>26552.102999999999</v>
      </c>
      <c r="F11" s="1036" t="s">
        <v>113</v>
      </c>
      <c r="G11" s="1037">
        <v>41768.040999999997</v>
      </c>
      <c r="H11" s="1038">
        <v>179256.81899999999</v>
      </c>
      <c r="I11" s="1040">
        <v>26473.06</v>
      </c>
      <c r="K11" s="569"/>
      <c r="L11" s="569"/>
      <c r="M11" s="219" t="s">
        <v>104</v>
      </c>
      <c r="N11" s="570">
        <v>138236.022</v>
      </c>
      <c r="O11" s="571">
        <v>578349.94299999997</v>
      </c>
      <c r="P11" s="572">
        <v>85012.18</v>
      </c>
      <c r="Q11" s="219" t="s">
        <v>104</v>
      </c>
      <c r="R11" s="570">
        <v>145397.27299999999</v>
      </c>
      <c r="S11" s="571">
        <v>624168.88500000001</v>
      </c>
      <c r="T11" s="572">
        <v>85679.551000000007</v>
      </c>
      <c r="W11" s="569"/>
    </row>
    <row r="12" spans="2:23">
      <c r="B12" s="1036" t="s">
        <v>108</v>
      </c>
      <c r="C12" s="1037">
        <v>35311.031000000003</v>
      </c>
      <c r="D12" s="1038">
        <v>147739.497</v>
      </c>
      <c r="E12" s="1039">
        <v>30375.298999999999</v>
      </c>
      <c r="F12" s="1036" t="s">
        <v>108</v>
      </c>
      <c r="G12" s="1037">
        <v>36973.591999999997</v>
      </c>
      <c r="H12" s="1038">
        <v>158760.856</v>
      </c>
      <c r="I12" s="1040">
        <v>30870.567999999999</v>
      </c>
      <c r="K12" s="569"/>
      <c r="L12" s="569"/>
      <c r="M12" s="219" t="s">
        <v>106</v>
      </c>
      <c r="N12" s="570">
        <v>87379.763000000006</v>
      </c>
      <c r="O12" s="571">
        <v>365708.255</v>
      </c>
      <c r="P12" s="572">
        <v>55746.584000000003</v>
      </c>
      <c r="Q12" s="219" t="s">
        <v>106</v>
      </c>
      <c r="R12" s="570">
        <v>83689.119000000006</v>
      </c>
      <c r="S12" s="571">
        <v>359313.74</v>
      </c>
      <c r="T12" s="572">
        <v>48571.523999999998</v>
      </c>
      <c r="W12" s="569"/>
    </row>
    <row r="13" spans="2:23">
      <c r="B13" s="1036" t="s">
        <v>168</v>
      </c>
      <c r="C13" s="1037">
        <v>30460.867999999999</v>
      </c>
      <c r="D13" s="1038">
        <v>127455.592</v>
      </c>
      <c r="E13" s="1039">
        <v>11826.347</v>
      </c>
      <c r="F13" s="1036" t="s">
        <v>168</v>
      </c>
      <c r="G13" s="1037">
        <v>29622.758000000002</v>
      </c>
      <c r="H13" s="1038">
        <v>127210.626</v>
      </c>
      <c r="I13" s="1040">
        <v>11829.168</v>
      </c>
      <c r="K13" s="569"/>
      <c r="L13" s="569"/>
      <c r="M13" s="219" t="s">
        <v>110</v>
      </c>
      <c r="N13" s="570">
        <v>65260.042000000001</v>
      </c>
      <c r="O13" s="571">
        <v>272901.87900000002</v>
      </c>
      <c r="P13" s="572">
        <v>26449.916000000001</v>
      </c>
      <c r="Q13" s="219" t="s">
        <v>110</v>
      </c>
      <c r="R13" s="570">
        <v>77697.684999999998</v>
      </c>
      <c r="S13" s="571">
        <v>333638.62</v>
      </c>
      <c r="T13" s="572">
        <v>31662.491000000002</v>
      </c>
    </row>
    <row r="14" spans="2:23">
      <c r="B14" s="1036" t="s">
        <v>134</v>
      </c>
      <c r="C14" s="1037">
        <v>29802.286</v>
      </c>
      <c r="D14" s="1038">
        <v>124711.81299999999</v>
      </c>
      <c r="E14" s="1039">
        <v>14602.021000000001</v>
      </c>
      <c r="F14" s="1036" t="s">
        <v>134</v>
      </c>
      <c r="G14" s="1037">
        <v>23831.904999999999</v>
      </c>
      <c r="H14" s="1038">
        <v>102339.29</v>
      </c>
      <c r="I14" s="1040">
        <v>11999.924000000001</v>
      </c>
      <c r="M14" s="219" t="s">
        <v>115</v>
      </c>
      <c r="N14" s="570">
        <v>55625.036999999997</v>
      </c>
      <c r="O14" s="571">
        <v>232700.848</v>
      </c>
      <c r="P14" s="572">
        <v>35491.985999999997</v>
      </c>
      <c r="Q14" s="219" t="s">
        <v>115</v>
      </c>
      <c r="R14" s="570">
        <v>53616.404000000002</v>
      </c>
      <c r="S14" s="571">
        <v>230133.53</v>
      </c>
      <c r="T14" s="572">
        <v>32383.186000000002</v>
      </c>
    </row>
    <row r="15" spans="2:23">
      <c r="B15" s="1036" t="s">
        <v>129</v>
      </c>
      <c r="C15" s="1037">
        <v>17333.635999999999</v>
      </c>
      <c r="D15" s="1038">
        <v>72517.506999999998</v>
      </c>
      <c r="E15" s="1039">
        <v>9256.848</v>
      </c>
      <c r="F15" s="1036" t="s">
        <v>167</v>
      </c>
      <c r="G15" s="1037">
        <v>19304.625</v>
      </c>
      <c r="H15" s="1038">
        <v>82859.786999999997</v>
      </c>
      <c r="I15" s="1040">
        <v>8100.7780000000002</v>
      </c>
      <c r="M15" s="219" t="s">
        <v>167</v>
      </c>
      <c r="N15" s="570">
        <v>29823.281999999999</v>
      </c>
      <c r="O15" s="571">
        <v>124769.493</v>
      </c>
      <c r="P15" s="572">
        <v>12201.16</v>
      </c>
      <c r="Q15" s="219" t="s">
        <v>167</v>
      </c>
      <c r="R15" s="570">
        <v>26166.738000000001</v>
      </c>
      <c r="S15" s="571">
        <v>112360.298</v>
      </c>
      <c r="T15" s="572">
        <v>10663.315000000001</v>
      </c>
    </row>
    <row r="16" spans="2:23">
      <c r="B16" s="1036" t="s">
        <v>167</v>
      </c>
      <c r="C16" s="1037">
        <v>16714.055</v>
      </c>
      <c r="D16" s="1038">
        <v>69935.216</v>
      </c>
      <c r="E16" s="1039">
        <v>7006.732</v>
      </c>
      <c r="F16" s="1036" t="s">
        <v>115</v>
      </c>
      <c r="G16" s="1037">
        <v>18701.344000000001</v>
      </c>
      <c r="H16" s="1038">
        <v>80354.271999999997</v>
      </c>
      <c r="I16" s="1040">
        <v>10422.099</v>
      </c>
      <c r="M16" s="219" t="s">
        <v>111</v>
      </c>
      <c r="N16" s="570">
        <v>11768.1</v>
      </c>
      <c r="O16" s="571">
        <v>49186.512999999999</v>
      </c>
      <c r="P16" s="572">
        <v>7383.5079999999998</v>
      </c>
      <c r="Q16" s="219" t="s">
        <v>111</v>
      </c>
      <c r="R16" s="570">
        <v>18624.59</v>
      </c>
      <c r="S16" s="571">
        <v>80000.523000000001</v>
      </c>
      <c r="T16" s="572">
        <v>10723.727999999999</v>
      </c>
    </row>
    <row r="17" spans="2:23">
      <c r="B17" s="1036" t="s">
        <v>131</v>
      </c>
      <c r="C17" s="1037">
        <v>15840.888000000001</v>
      </c>
      <c r="D17" s="1038">
        <v>66265.528999999995</v>
      </c>
      <c r="E17" s="1039">
        <v>8144.0720000000001</v>
      </c>
      <c r="F17" s="1036" t="s">
        <v>152</v>
      </c>
      <c r="G17" s="1037">
        <v>17729.518</v>
      </c>
      <c r="H17" s="1038">
        <v>76134.244999999995</v>
      </c>
      <c r="I17" s="1040">
        <v>10101.579</v>
      </c>
      <c r="M17" s="219" t="s">
        <v>119</v>
      </c>
      <c r="N17" s="570">
        <v>9487.9590000000007</v>
      </c>
      <c r="O17" s="571">
        <v>39698.684999999998</v>
      </c>
      <c r="P17" s="572">
        <v>2723.4029999999998</v>
      </c>
      <c r="Q17" s="219" t="s">
        <v>119</v>
      </c>
      <c r="R17" s="570">
        <v>7293.8879999999999</v>
      </c>
      <c r="S17" s="571">
        <v>31311.294000000002</v>
      </c>
      <c r="T17" s="572">
        <v>2139.0430000000001</v>
      </c>
    </row>
    <row r="18" spans="2:23">
      <c r="B18" s="1036" t="s">
        <v>152</v>
      </c>
      <c r="C18" s="1037">
        <v>15312.996999999999</v>
      </c>
      <c r="D18" s="1038">
        <v>64072.851999999999</v>
      </c>
      <c r="E18" s="1039">
        <v>8277.9429999999993</v>
      </c>
      <c r="F18" s="1036" t="s">
        <v>131</v>
      </c>
      <c r="G18" s="1037">
        <v>17625.228999999999</v>
      </c>
      <c r="H18" s="1038">
        <v>75660.028999999995</v>
      </c>
      <c r="I18" s="1040">
        <v>9991.1360000000004</v>
      </c>
      <c r="M18" s="219" t="s">
        <v>113</v>
      </c>
      <c r="N18" s="570">
        <v>7498.5410000000002</v>
      </c>
      <c r="O18" s="571">
        <v>31408.596000000001</v>
      </c>
      <c r="P18" s="572">
        <v>2636.096</v>
      </c>
      <c r="Q18" s="219" t="s">
        <v>131</v>
      </c>
      <c r="R18" s="570">
        <v>4276.4750000000004</v>
      </c>
      <c r="S18" s="571">
        <v>18352.713</v>
      </c>
      <c r="T18" s="572">
        <v>2378.2800000000002</v>
      </c>
    </row>
    <row r="19" spans="2:23">
      <c r="B19" s="1036" t="s">
        <v>110</v>
      </c>
      <c r="C19" s="1037">
        <v>10725.558000000001</v>
      </c>
      <c r="D19" s="1038">
        <v>44900.94</v>
      </c>
      <c r="E19" s="1039">
        <v>5361.2479999999996</v>
      </c>
      <c r="F19" s="1036" t="s">
        <v>129</v>
      </c>
      <c r="G19" s="1037">
        <v>13960.731</v>
      </c>
      <c r="H19" s="1038">
        <v>59969.131999999998</v>
      </c>
      <c r="I19" s="1040">
        <v>6955.1220000000003</v>
      </c>
      <c r="M19" s="219" t="s">
        <v>131</v>
      </c>
      <c r="N19" s="570">
        <v>6075.509</v>
      </c>
      <c r="O19" s="571">
        <v>25399.427</v>
      </c>
      <c r="P19" s="572">
        <v>3509.087</v>
      </c>
      <c r="Q19" s="219" t="s">
        <v>118</v>
      </c>
      <c r="R19" s="570">
        <v>2127.6579999999999</v>
      </c>
      <c r="S19" s="571">
        <v>9134.3029999999999</v>
      </c>
      <c r="T19" s="572">
        <v>614.87300000000005</v>
      </c>
      <c r="U19" s="878"/>
      <c r="V19" s="878"/>
      <c r="W19" s="878"/>
    </row>
    <row r="20" spans="2:23">
      <c r="B20" s="1036" t="s">
        <v>115</v>
      </c>
      <c r="C20" s="1037">
        <v>10322.353999999999</v>
      </c>
      <c r="D20" s="1038">
        <v>43182.025000000001</v>
      </c>
      <c r="E20" s="1039">
        <v>6233.8969999999999</v>
      </c>
      <c r="F20" s="1036" t="s">
        <v>417</v>
      </c>
      <c r="G20" s="1037">
        <v>10022.859</v>
      </c>
      <c r="H20" s="1038">
        <v>43112.567999999999</v>
      </c>
      <c r="I20" s="1040">
        <v>6394.0259999999998</v>
      </c>
      <c r="M20" s="219" t="s">
        <v>118</v>
      </c>
      <c r="N20" s="566">
        <v>3252.74</v>
      </c>
      <c r="O20" s="567">
        <v>13614.312</v>
      </c>
      <c r="P20" s="568">
        <v>1980.9490000000001</v>
      </c>
      <c r="Q20" s="218" t="s">
        <v>113</v>
      </c>
      <c r="R20" s="570">
        <v>1961.5340000000001</v>
      </c>
      <c r="S20" s="571">
        <v>8426.2970000000005</v>
      </c>
      <c r="T20" s="572">
        <v>748.60900000000004</v>
      </c>
    </row>
    <row r="21" spans="2:23">
      <c r="B21" s="1036" t="s">
        <v>186</v>
      </c>
      <c r="C21" s="1037">
        <v>10045.058999999999</v>
      </c>
      <c r="D21" s="1038">
        <v>42098.786999999997</v>
      </c>
      <c r="E21" s="1039">
        <v>9239.9240000000009</v>
      </c>
      <c r="F21" s="1036" t="s">
        <v>186</v>
      </c>
      <c r="G21" s="1037">
        <v>8570.9140000000007</v>
      </c>
      <c r="H21" s="1038">
        <v>36832.002</v>
      </c>
      <c r="I21" s="1040">
        <v>9907.1869999999999</v>
      </c>
      <c r="M21" s="219" t="s">
        <v>112</v>
      </c>
      <c r="N21" s="570">
        <v>2232.0219999999999</v>
      </c>
      <c r="O21" s="571">
        <v>9316.94</v>
      </c>
      <c r="P21" s="572">
        <v>933.53599999999994</v>
      </c>
      <c r="Q21" s="219" t="s">
        <v>129</v>
      </c>
      <c r="R21" s="566">
        <v>1556.922</v>
      </c>
      <c r="S21" s="567">
        <v>6671.3789999999999</v>
      </c>
      <c r="T21" s="568">
        <v>909.41899999999998</v>
      </c>
    </row>
    <row r="22" spans="2:23" ht="13.5" thickBot="1">
      <c r="B22" s="1036" t="s">
        <v>276</v>
      </c>
      <c r="C22" s="1037">
        <v>8663.0010000000002</v>
      </c>
      <c r="D22" s="1038">
        <v>36226.313999999998</v>
      </c>
      <c r="E22" s="1039">
        <v>3162.6260000000002</v>
      </c>
      <c r="F22" s="1036" t="s">
        <v>110</v>
      </c>
      <c r="G22" s="1037">
        <v>7290.0230000000001</v>
      </c>
      <c r="H22" s="1038">
        <v>31324.54</v>
      </c>
      <c r="I22" s="1040">
        <v>3841.5189999999998</v>
      </c>
      <c r="M22" s="1190" t="s">
        <v>129</v>
      </c>
      <c r="N22" s="1091">
        <v>675.18600000000004</v>
      </c>
      <c r="O22" s="1092">
        <v>2821.511</v>
      </c>
      <c r="P22" s="1093">
        <v>339.81200000000001</v>
      </c>
      <c r="Q22" s="1190" t="s">
        <v>112</v>
      </c>
      <c r="R22" s="1091">
        <v>832.27300000000002</v>
      </c>
      <c r="S22" s="1092">
        <v>3563.5990000000002</v>
      </c>
      <c r="T22" s="1093">
        <v>373.40499999999997</v>
      </c>
    </row>
    <row r="23" spans="2:23">
      <c r="B23" s="1036" t="s">
        <v>126</v>
      </c>
      <c r="C23" s="1037">
        <v>6926.7</v>
      </c>
      <c r="D23" s="1038">
        <v>28983.505000000001</v>
      </c>
      <c r="E23" s="1039">
        <v>3295.453</v>
      </c>
      <c r="F23" s="1036" t="s">
        <v>126</v>
      </c>
      <c r="G23" s="1037">
        <v>6866.2479999999996</v>
      </c>
      <c r="H23" s="1038">
        <v>29478.734</v>
      </c>
      <c r="I23" s="1040">
        <v>3055.9450000000002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6641.4319999999998</v>
      </c>
      <c r="D24" s="1038">
        <v>27775.115000000002</v>
      </c>
      <c r="E24" s="1039">
        <v>3156.317</v>
      </c>
      <c r="F24" s="1036" t="s">
        <v>292</v>
      </c>
      <c r="G24" s="1037">
        <v>6473.4319999999998</v>
      </c>
      <c r="H24" s="1038">
        <v>27845.149000000001</v>
      </c>
      <c r="I24" s="1040">
        <v>6824.5929999999998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106</v>
      </c>
      <c r="C25" s="1037">
        <v>4173.9279999999999</v>
      </c>
      <c r="D25" s="1038">
        <v>17462.904999999999</v>
      </c>
      <c r="E25" s="1039">
        <v>2589.7759999999998</v>
      </c>
      <c r="F25" s="1029" t="s">
        <v>112</v>
      </c>
      <c r="G25" s="1037">
        <v>5549.8230000000003</v>
      </c>
      <c r="H25" s="1038">
        <v>23813.787</v>
      </c>
      <c r="I25" s="1040">
        <v>1973.934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252</v>
      </c>
      <c r="C26" s="1037">
        <v>4078.0659999999998</v>
      </c>
      <c r="D26" s="1038">
        <v>17070.948</v>
      </c>
      <c r="E26" s="1039">
        <v>2080.2159999999999</v>
      </c>
      <c r="F26" s="1029" t="s">
        <v>130</v>
      </c>
      <c r="G26" s="1037">
        <v>4782.7950000000001</v>
      </c>
      <c r="H26" s="1038">
        <v>20544.343000000001</v>
      </c>
      <c r="I26" s="1040">
        <v>2218.8919999999998</v>
      </c>
      <c r="N26" s="887"/>
      <c r="O26" s="877"/>
      <c r="P26" s="877"/>
    </row>
    <row r="27" spans="2:23">
      <c r="B27" s="1029" t="s">
        <v>119</v>
      </c>
      <c r="C27" s="1037">
        <v>3859.9549999999999</v>
      </c>
      <c r="D27" s="1038">
        <v>16147.365</v>
      </c>
      <c r="E27" s="1039">
        <v>3730.261</v>
      </c>
      <c r="F27" s="1029" t="s">
        <v>153</v>
      </c>
      <c r="G27" s="1037">
        <v>4081.7220000000002</v>
      </c>
      <c r="H27" s="1038">
        <v>17539.652999999998</v>
      </c>
      <c r="I27" s="1040">
        <v>2233.143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112</v>
      </c>
      <c r="C28" s="1037">
        <v>3678.087</v>
      </c>
      <c r="D28" s="1038">
        <v>15414.601000000001</v>
      </c>
      <c r="E28" s="1039">
        <v>1349.221</v>
      </c>
      <c r="F28" s="1029" t="s">
        <v>252</v>
      </c>
      <c r="G28" s="1037">
        <v>3963.194</v>
      </c>
      <c r="H28" s="1038">
        <v>17005.891</v>
      </c>
      <c r="I28" s="1040">
        <v>2183.2840000000001</v>
      </c>
      <c r="K28" s="1127"/>
      <c r="L28" s="877"/>
      <c r="M28" s="877"/>
      <c r="N28" s="877"/>
      <c r="O28" s="1127"/>
    </row>
    <row r="29" spans="2:23">
      <c r="B29" s="1029" t="s">
        <v>291</v>
      </c>
      <c r="C29" s="1037">
        <v>2918.1819999999998</v>
      </c>
      <c r="D29" s="1038">
        <v>12214.367</v>
      </c>
      <c r="E29" s="1039">
        <v>1567.931</v>
      </c>
      <c r="F29" s="1036" t="s">
        <v>276</v>
      </c>
      <c r="G29" s="1037">
        <v>3932.5630000000001</v>
      </c>
      <c r="H29" s="1038">
        <v>16871.162</v>
      </c>
      <c r="I29" s="1040">
        <v>1601.739</v>
      </c>
      <c r="K29" s="1191"/>
      <c r="L29" s="1192"/>
      <c r="N29" s="1193"/>
      <c r="O29" s="1128"/>
    </row>
    <row r="30" spans="2:23">
      <c r="B30" s="1029" t="s">
        <v>153</v>
      </c>
      <c r="C30" s="1037">
        <v>2643.886</v>
      </c>
      <c r="D30" s="1038">
        <v>11066.026</v>
      </c>
      <c r="E30" s="1039">
        <v>1559.6959999999999</v>
      </c>
      <c r="F30" s="1029" t="s">
        <v>106</v>
      </c>
      <c r="G30" s="1037">
        <v>3725.3820000000001</v>
      </c>
      <c r="H30" s="1038">
        <v>16011.298000000001</v>
      </c>
      <c r="I30" s="1040">
        <v>1868.0340000000001</v>
      </c>
      <c r="L30" s="569"/>
      <c r="O30" s="569"/>
    </row>
    <row r="31" spans="2:23">
      <c r="B31" s="1029" t="s">
        <v>292</v>
      </c>
      <c r="C31" s="1037">
        <v>2580.6889999999999</v>
      </c>
      <c r="D31" s="1038">
        <v>10805.945</v>
      </c>
      <c r="E31" s="1039">
        <v>3419.9479999999999</v>
      </c>
      <c r="F31" s="1029" t="s">
        <v>104</v>
      </c>
      <c r="G31" s="1037">
        <v>3301.5369999999998</v>
      </c>
      <c r="H31" s="1038">
        <v>14178.853999999999</v>
      </c>
      <c r="I31" s="1040">
        <v>2910.9140000000002</v>
      </c>
      <c r="L31" s="569"/>
      <c r="O31" s="569"/>
    </row>
    <row r="32" spans="2:23">
      <c r="B32" s="1029" t="s">
        <v>104</v>
      </c>
      <c r="C32" s="1037">
        <v>2434.67</v>
      </c>
      <c r="D32" s="1038">
        <v>10200.519</v>
      </c>
      <c r="E32" s="1039">
        <v>1849.9179999999999</v>
      </c>
      <c r="F32" s="1029" t="s">
        <v>119</v>
      </c>
      <c r="G32" s="1037">
        <v>3024.848</v>
      </c>
      <c r="H32" s="1038">
        <v>12987.003000000001</v>
      </c>
      <c r="I32" s="1039">
        <v>2193.415</v>
      </c>
      <c r="K32" s="569"/>
      <c r="L32" s="569"/>
      <c r="N32" s="569"/>
    </row>
    <row r="33" spans="2:23" ht="13.5" customHeight="1" thickBot="1">
      <c r="B33" s="1041" t="s">
        <v>417</v>
      </c>
      <c r="C33" s="1042">
        <v>2432.8960000000002</v>
      </c>
      <c r="D33" s="1043">
        <v>10182.076999999999</v>
      </c>
      <c r="E33" s="1044">
        <v>1855.1690000000001</v>
      </c>
      <c r="F33" s="1041" t="s">
        <v>291</v>
      </c>
      <c r="G33" s="1042">
        <v>2292.3670000000002</v>
      </c>
      <c r="H33" s="1043">
        <v>9836.6830000000009</v>
      </c>
      <c r="I33" s="1044">
        <v>1223.5809999999999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9" t="s">
        <v>493</v>
      </c>
      <c r="C36"/>
      <c r="H36" s="569"/>
      <c r="I36" s="569"/>
      <c r="J36" s="569"/>
      <c r="M36" s="1389" t="s">
        <v>510</v>
      </c>
    </row>
    <row r="37" spans="2:23" ht="15.75">
      <c r="B37" s="549" t="s">
        <v>566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567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580</v>
      </c>
      <c r="C40" s="557"/>
      <c r="D40" s="558"/>
      <c r="E40" s="559"/>
      <c r="F40" s="559"/>
      <c r="G40" s="556" t="s">
        <v>565</v>
      </c>
      <c r="H40" s="557"/>
      <c r="I40" s="558"/>
      <c r="J40" s="559"/>
      <c r="K40" s="559"/>
      <c r="M40" s="556" t="s">
        <v>580</v>
      </c>
      <c r="N40" s="557"/>
      <c r="O40" s="558"/>
      <c r="P40" s="559"/>
      <c r="Q40" s="559"/>
      <c r="R40" s="556" t="s">
        <v>565</v>
      </c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496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496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496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496</v>
      </c>
      <c r="W41" s="1652" t="s">
        <v>568</v>
      </c>
    </row>
    <row r="42" spans="2:23" ht="16.5" thickBot="1">
      <c r="B42" s="565" t="s">
        <v>166</v>
      </c>
      <c r="C42" s="167">
        <v>5402.1090000000004</v>
      </c>
      <c r="D42" s="1220">
        <v>22594.437000000002</v>
      </c>
      <c r="E42" s="1220">
        <v>4024.6219999999998</v>
      </c>
      <c r="F42" s="1295">
        <v>51.079000000000001</v>
      </c>
      <c r="G42" s="1392" t="s">
        <v>166</v>
      </c>
      <c r="H42" s="167">
        <v>3340.9780000000001</v>
      </c>
      <c r="I42" s="1220">
        <v>14335.859</v>
      </c>
      <c r="J42" s="1220">
        <v>2731.866</v>
      </c>
      <c r="K42" s="1295">
        <v>32.53</v>
      </c>
      <c r="M42" s="565" t="s">
        <v>166</v>
      </c>
      <c r="N42" s="167">
        <v>200825.91099999999</v>
      </c>
      <c r="O42" s="1220">
        <v>840567.88199999998</v>
      </c>
      <c r="P42" s="1220">
        <v>100115.82</v>
      </c>
      <c r="Q42" s="1295">
        <v>3167.395</v>
      </c>
      <c r="R42" s="565" t="s">
        <v>166</v>
      </c>
      <c r="S42" s="167">
        <v>184658.05799999999</v>
      </c>
      <c r="T42" s="1220">
        <v>792674.93299999996</v>
      </c>
      <c r="U42" s="1220">
        <v>88050.135999999999</v>
      </c>
      <c r="V42" s="1295">
        <v>2899.7559999999999</v>
      </c>
      <c r="W42" s="1653">
        <f>((V42-Q42)/Q42)*100</f>
        <v>-8.4498144374162401</v>
      </c>
    </row>
    <row r="43" spans="2:23">
      <c r="B43" s="1232" t="s">
        <v>115</v>
      </c>
      <c r="C43" s="1233">
        <v>2191.2370000000001</v>
      </c>
      <c r="D43" s="1230">
        <v>9165.7479999999996</v>
      </c>
      <c r="E43" s="1230">
        <v>1781.979</v>
      </c>
      <c r="F43" s="1298">
        <v>19.263999999999999</v>
      </c>
      <c r="G43" s="1299" t="s">
        <v>134</v>
      </c>
      <c r="H43" s="1233">
        <v>1600.6410000000001</v>
      </c>
      <c r="I43" s="1230">
        <v>6868.9530000000004</v>
      </c>
      <c r="J43" s="1230">
        <v>1441.2840000000001</v>
      </c>
      <c r="K43" s="1298">
        <v>11.916</v>
      </c>
      <c r="M43" s="1253" t="s">
        <v>106</v>
      </c>
      <c r="N43" s="1254">
        <v>163008.42300000001</v>
      </c>
      <c r="O43" s="1251">
        <v>682389.451</v>
      </c>
      <c r="P43" s="1251">
        <v>77692.385999999999</v>
      </c>
      <c r="Q43" s="1327">
        <v>2623.7220000000002</v>
      </c>
      <c r="R43" s="1253" t="s">
        <v>106</v>
      </c>
      <c r="S43" s="1254">
        <v>162210.48699999999</v>
      </c>
      <c r="T43" s="1251">
        <v>696307.473</v>
      </c>
      <c r="U43" s="1251">
        <v>75711.028000000006</v>
      </c>
      <c r="V43" s="1327">
        <v>2614.058</v>
      </c>
    </row>
    <row r="44" spans="2:23">
      <c r="B44" s="169" t="s">
        <v>134</v>
      </c>
      <c r="C44" s="170">
        <v>1137.98</v>
      </c>
      <c r="D44" s="1239">
        <v>4755.3270000000002</v>
      </c>
      <c r="E44" s="1239">
        <v>985.13599999999997</v>
      </c>
      <c r="F44" s="1302">
        <v>7.87</v>
      </c>
      <c r="G44" s="220" t="s">
        <v>108</v>
      </c>
      <c r="H44" s="170">
        <v>798.76800000000003</v>
      </c>
      <c r="I44" s="1239">
        <v>3424.6350000000002</v>
      </c>
      <c r="J44" s="1239">
        <v>355.63099999999997</v>
      </c>
      <c r="K44" s="1302">
        <v>14.721</v>
      </c>
      <c r="M44" s="169" t="s">
        <v>108</v>
      </c>
      <c r="N44" s="170">
        <v>23088.422999999999</v>
      </c>
      <c r="O44" s="1239">
        <v>96554.376000000004</v>
      </c>
      <c r="P44" s="1239">
        <v>12857.401</v>
      </c>
      <c r="Q44" s="1302">
        <v>349.94400000000002</v>
      </c>
      <c r="R44" s="169" t="s">
        <v>108</v>
      </c>
      <c r="S44" s="170">
        <v>13046.981</v>
      </c>
      <c r="T44" s="1239">
        <v>56023.88</v>
      </c>
      <c r="U44" s="1239">
        <v>6625.8239999999996</v>
      </c>
      <c r="V44" s="1302">
        <v>176.96</v>
      </c>
    </row>
    <row r="45" spans="2:23">
      <c r="B45" s="169" t="s">
        <v>113</v>
      </c>
      <c r="C45" s="170">
        <v>971.89599999999996</v>
      </c>
      <c r="D45" s="1239">
        <v>4052.7759999999998</v>
      </c>
      <c r="E45" s="1239">
        <v>642.10699999999997</v>
      </c>
      <c r="F45" s="1302">
        <v>6.84</v>
      </c>
      <c r="G45" s="220" t="s">
        <v>115</v>
      </c>
      <c r="H45" s="170">
        <v>796.31500000000005</v>
      </c>
      <c r="I45" s="1239">
        <v>3420.1909999999998</v>
      </c>
      <c r="J45" s="1239">
        <v>863.78300000000002</v>
      </c>
      <c r="K45" s="1302">
        <v>5.27</v>
      </c>
      <c r="M45" s="169" t="s">
        <v>129</v>
      </c>
      <c r="N45" s="170">
        <v>5657.1980000000003</v>
      </c>
      <c r="O45" s="1239">
        <v>23655.701000000001</v>
      </c>
      <c r="P45" s="1239">
        <v>5129.2870000000003</v>
      </c>
      <c r="Q45" s="1302">
        <v>49.735999999999997</v>
      </c>
      <c r="R45" s="169" t="s">
        <v>115</v>
      </c>
      <c r="S45" s="170">
        <v>4255.0929999999998</v>
      </c>
      <c r="T45" s="1239">
        <v>18250.696</v>
      </c>
      <c r="U45" s="1239">
        <v>1671.299</v>
      </c>
      <c r="V45" s="1302">
        <v>64.587000000000003</v>
      </c>
    </row>
    <row r="46" spans="2:23">
      <c r="B46" s="169" t="s">
        <v>108</v>
      </c>
      <c r="C46" s="170">
        <v>865.28200000000004</v>
      </c>
      <c r="D46" s="1239">
        <v>3633.402</v>
      </c>
      <c r="E46" s="1239">
        <v>514.995</v>
      </c>
      <c r="F46" s="1302">
        <v>13.484999999999999</v>
      </c>
      <c r="G46" s="220" t="s">
        <v>113</v>
      </c>
      <c r="H46" s="170">
        <v>116.788</v>
      </c>
      <c r="I46" s="1239">
        <v>500.38900000000001</v>
      </c>
      <c r="J46" s="1239">
        <v>68.391999999999996</v>
      </c>
      <c r="K46" s="1302">
        <v>0.58299999999999996</v>
      </c>
      <c r="M46" s="169" t="s">
        <v>115</v>
      </c>
      <c r="N46" s="170">
        <v>5113.66</v>
      </c>
      <c r="O46" s="1239">
        <v>21423.216</v>
      </c>
      <c r="P46" s="1239">
        <v>2204.0250000000001</v>
      </c>
      <c r="Q46" s="1302">
        <v>87.405000000000001</v>
      </c>
      <c r="R46" s="169" t="s">
        <v>129</v>
      </c>
      <c r="S46" s="170">
        <v>2876.1610000000001</v>
      </c>
      <c r="T46" s="1239">
        <v>12345.214</v>
      </c>
      <c r="U46" s="1239">
        <v>2458.6529999999998</v>
      </c>
      <c r="V46" s="1302">
        <v>22.762</v>
      </c>
    </row>
    <row r="47" spans="2:23" ht="13.5" thickBot="1">
      <c r="B47" s="1263" t="s">
        <v>168</v>
      </c>
      <c r="C47" s="1264">
        <v>179.12899999999999</v>
      </c>
      <c r="D47" s="1261">
        <v>751.35199999999998</v>
      </c>
      <c r="E47" s="1261">
        <v>76.266999999999996</v>
      </c>
      <c r="F47" s="1335">
        <v>3.42</v>
      </c>
      <c r="G47" s="1336" t="s">
        <v>417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1524.729</v>
      </c>
      <c r="O47" s="1245">
        <v>6387.4</v>
      </c>
      <c r="P47" s="1245">
        <v>658.17</v>
      </c>
      <c r="Q47" s="1313">
        <v>25.382999999999999</v>
      </c>
      <c r="R47" s="218" t="s">
        <v>168</v>
      </c>
      <c r="S47" s="221">
        <v>1438.2049999999999</v>
      </c>
      <c r="T47" s="1245">
        <v>6174.9459999999999</v>
      </c>
      <c r="U47" s="1245">
        <v>1087.4570000000001</v>
      </c>
      <c r="V47" s="1313">
        <v>11.273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1352.7660000000001</v>
      </c>
      <c r="O48" s="1239">
        <v>5651.027</v>
      </c>
      <c r="P48" s="1239">
        <v>793.41800000000001</v>
      </c>
      <c r="Q48" s="1302">
        <v>24.817</v>
      </c>
      <c r="R48" s="169" t="s">
        <v>134</v>
      </c>
      <c r="S48" s="170">
        <v>535.55799999999999</v>
      </c>
      <c r="T48" s="1239">
        <v>2293.1590000000001</v>
      </c>
      <c r="U48" s="1239">
        <v>348.33600000000001</v>
      </c>
      <c r="V48" s="1302">
        <v>5.1420000000000003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111</v>
      </c>
      <c r="N49" s="170">
        <v>643.63400000000001</v>
      </c>
      <c r="O49" s="1239">
        <v>2683.2579999999998</v>
      </c>
      <c r="P49" s="1239">
        <v>243.846</v>
      </c>
      <c r="Q49" s="1302">
        <v>2.8319999999999999</v>
      </c>
      <c r="R49" s="1253" t="s">
        <v>131</v>
      </c>
      <c r="S49" s="1254">
        <v>277.12299999999999</v>
      </c>
      <c r="T49" s="1251">
        <v>1200.472</v>
      </c>
      <c r="U49" s="1251">
        <v>129.68799999999999</v>
      </c>
      <c r="V49" s="1327">
        <v>4.7839999999999998</v>
      </c>
    </row>
    <row r="50" spans="2:22" ht="13.5" thickBot="1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168</v>
      </c>
      <c r="N50" s="1254">
        <v>410.88799999999998</v>
      </c>
      <c r="O50" s="1251">
        <v>1713.749</v>
      </c>
      <c r="P50" s="1251">
        <v>502.84699999999998</v>
      </c>
      <c r="Q50" s="1327">
        <v>3.2530000000000001</v>
      </c>
      <c r="R50" s="1263" t="s">
        <v>130</v>
      </c>
      <c r="S50" s="1264">
        <v>18.45</v>
      </c>
      <c r="T50" s="1261">
        <v>79.093000000000004</v>
      </c>
      <c r="U50" s="1261">
        <v>17.850999999999999</v>
      </c>
      <c r="V50" s="1335">
        <v>0.19</v>
      </c>
    </row>
    <row r="51" spans="2:22" ht="15" thickBot="1">
      <c r="B51" s="1595"/>
      <c r="C51" s="1596"/>
      <c r="D51" s="1596"/>
      <c r="E51" s="1596"/>
      <c r="F51" s="1597"/>
      <c r="M51" s="1263" t="s">
        <v>130</v>
      </c>
      <c r="N51" s="1264">
        <v>26.19</v>
      </c>
      <c r="O51" s="1261">
        <v>109.70399999999999</v>
      </c>
      <c r="P51" s="1261">
        <v>34.44</v>
      </c>
      <c r="Q51" s="1335">
        <v>0.30299999999999999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54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B1" zoomScale="85" workbookViewId="0">
      <selection activeCell="X5" sqref="X5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7"/>
      <c r="C1" s="1578"/>
      <c r="D1" s="1578"/>
      <c r="G1" s="1641"/>
      <c r="H1" s="1641"/>
      <c r="I1" s="1641"/>
      <c r="J1" s="1641"/>
      <c r="K1" s="1641"/>
      <c r="L1" s="1641"/>
      <c r="M1" s="1641"/>
      <c r="N1" s="1642"/>
      <c r="O1" s="1642"/>
      <c r="P1" s="1643"/>
    </row>
    <row r="2" spans="2:16" ht="28.5" customHeight="1">
      <c r="B2" s="949" t="s">
        <v>569</v>
      </c>
      <c r="C2" s="949"/>
      <c r="D2" s="949"/>
      <c r="E2" s="949"/>
      <c r="F2" s="1598"/>
      <c r="G2" s="1641"/>
      <c r="H2" s="1641"/>
      <c r="I2" s="1641"/>
      <c r="J2" s="1641"/>
      <c r="K2" s="1641"/>
      <c r="L2" s="1641"/>
      <c r="M2" s="1641"/>
      <c r="N2" s="1642"/>
      <c r="O2" s="1642"/>
      <c r="P2" s="1643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5" t="s">
        <v>359</v>
      </c>
      <c r="C4" s="1736"/>
      <c r="D4" s="1736"/>
      <c r="E4" s="1737"/>
    </row>
    <row r="5" spans="2:16" ht="21" customHeight="1" thickBot="1">
      <c r="B5" s="951" t="s">
        <v>360</v>
      </c>
      <c r="C5" s="952" t="s">
        <v>570</v>
      </c>
      <c r="D5" s="953" t="s">
        <v>571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2731.866</v>
      </c>
      <c r="D7" s="963">
        <v>4024.6219999999998</v>
      </c>
      <c r="E7" s="964">
        <v>-32.12117808827761</v>
      </c>
      <c r="F7" s="965"/>
    </row>
    <row r="8" spans="2:16" ht="21" customHeight="1">
      <c r="B8" s="967" t="s">
        <v>363</v>
      </c>
      <c r="C8" s="968">
        <v>2729.09</v>
      </c>
      <c r="D8" s="969">
        <v>4000.4839999999999</v>
      </c>
      <c r="E8" s="970">
        <v>-31.781004498455683</v>
      </c>
      <c r="F8" s="965"/>
    </row>
    <row r="9" spans="2:16" ht="21" customHeight="1">
      <c r="B9" s="971" t="s">
        <v>364</v>
      </c>
      <c r="C9" s="972">
        <v>216414.51500000001</v>
      </c>
      <c r="D9" s="973">
        <v>207873.08900000001</v>
      </c>
      <c r="E9" s="970">
        <v>4.1089618868366395</v>
      </c>
      <c r="F9" s="965"/>
    </row>
    <row r="10" spans="2:16" ht="21" customHeight="1" thickBot="1">
      <c r="B10" s="967" t="s">
        <v>363</v>
      </c>
      <c r="C10" s="972">
        <v>150822.07800000001</v>
      </c>
      <c r="D10" s="973">
        <v>148808.47700000001</v>
      </c>
      <c r="E10" s="974">
        <v>1.3531493908105752</v>
      </c>
      <c r="F10" s="965"/>
    </row>
    <row r="11" spans="2:16" ht="29.25" customHeight="1" thickBot="1">
      <c r="B11" s="975" t="s">
        <v>365</v>
      </c>
      <c r="C11" s="1367" t="s">
        <v>166</v>
      </c>
      <c r="D11" s="1368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88050.135999999999</v>
      </c>
      <c r="D12" s="963">
        <v>100115.82</v>
      </c>
      <c r="E12" s="978">
        <v>-12.051725691304339</v>
      </c>
      <c r="F12" s="965"/>
    </row>
    <row r="13" spans="2:16" ht="21" customHeight="1">
      <c r="B13" s="967" t="s">
        <v>363</v>
      </c>
      <c r="C13" s="979">
        <v>88050.135999999999</v>
      </c>
      <c r="D13" s="969">
        <v>100115.82</v>
      </c>
      <c r="E13" s="980">
        <v>-12.051725691304339</v>
      </c>
      <c r="F13" s="965"/>
    </row>
    <row r="14" spans="2:16" ht="21" customHeight="1">
      <c r="B14" s="971" t="s">
        <v>367</v>
      </c>
      <c r="C14" s="981">
        <v>297566.14399999997</v>
      </c>
      <c r="D14" s="973">
        <v>313618.96799999999</v>
      </c>
      <c r="E14" s="980">
        <v>-5.118575608602864</v>
      </c>
      <c r="F14" s="965"/>
    </row>
    <row r="15" spans="2:16" ht="21" customHeight="1" thickBot="1">
      <c r="B15" s="982" t="s">
        <v>363</v>
      </c>
      <c r="C15" s="983">
        <v>297152.74699999997</v>
      </c>
      <c r="D15" s="984">
        <v>313533.90899999999</v>
      </c>
      <c r="E15" s="985">
        <v>-5.2246859206542835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9" t="s">
        <v>369</v>
      </c>
      <c r="C18" s="1580">
        <f>C8/C7*100</f>
        <v>99.89838447420189</v>
      </c>
      <c r="D18" s="1581">
        <f>C13/C12*100</f>
        <v>100</v>
      </c>
      <c r="E18" s="993"/>
      <c r="F18" s="965"/>
    </row>
    <row r="19" spans="2:6" ht="21" customHeight="1" thickBot="1">
      <c r="B19" s="1582" t="s">
        <v>370</v>
      </c>
      <c r="C19" s="1583">
        <f>C10/C9*100</f>
        <v>69.691294966975761</v>
      </c>
      <c r="D19" s="1584">
        <f>C15/C14*100</f>
        <v>99.861073913032257</v>
      </c>
      <c r="E19" s="992"/>
      <c r="F19" s="965"/>
    </row>
    <row r="20" spans="2:6" ht="21" customHeight="1" thickBot="1">
      <c r="B20" s="1585"/>
      <c r="C20" s="1586"/>
      <c r="D20" s="1586"/>
      <c r="E20" s="992"/>
      <c r="F20" s="965"/>
    </row>
    <row r="21" spans="2:6" ht="21" customHeight="1" thickBot="1">
      <c r="B21" s="1738" t="s">
        <v>371</v>
      </c>
      <c r="C21" s="1739"/>
      <c r="D21" s="1740"/>
      <c r="E21" s="994"/>
      <c r="F21" s="965"/>
    </row>
    <row r="22" spans="2:6" ht="21" customHeight="1" thickBot="1">
      <c r="B22" s="995" t="s">
        <v>372</v>
      </c>
      <c r="C22" s="952" t="str">
        <f>C5</f>
        <v>I-V 2019 Rok</v>
      </c>
      <c r="D22" s="953" t="str">
        <f>D5</f>
        <v>I-V 2018 Rok</v>
      </c>
      <c r="F22" s="965"/>
    </row>
    <row r="23" spans="2:6" ht="21" customHeight="1">
      <c r="B23" s="996" t="s">
        <v>373</v>
      </c>
      <c r="C23" s="997">
        <v>-85318.27</v>
      </c>
      <c r="D23" s="998">
        <v>-96091.198000000004</v>
      </c>
      <c r="E23" s="966"/>
      <c r="F23" s="965"/>
    </row>
    <row r="24" spans="2:6" ht="21" customHeight="1">
      <c r="B24" s="999" t="s">
        <v>363</v>
      </c>
      <c r="C24" s="1000">
        <v>-85321.046000000002</v>
      </c>
      <c r="D24" s="1001">
        <v>-96115.33600000001</v>
      </c>
      <c r="E24" s="966"/>
      <c r="F24" s="965"/>
    </row>
    <row r="25" spans="2:6" ht="21" customHeight="1">
      <c r="B25" s="1002" t="s">
        <v>374</v>
      </c>
      <c r="C25" s="1000">
        <v>-81151.628999999957</v>
      </c>
      <c r="D25" s="1001">
        <v>-105745.87899999999</v>
      </c>
      <c r="E25" s="966"/>
      <c r="F25" s="965"/>
    </row>
    <row r="26" spans="2:6" ht="21" customHeight="1" thickBot="1">
      <c r="B26" s="1003" t="s">
        <v>363</v>
      </c>
      <c r="C26" s="1004">
        <v>-146330.66899999997</v>
      </c>
      <c r="D26" s="1005">
        <v>-164725.43199999997</v>
      </c>
      <c r="E26" s="966"/>
      <c r="F26" s="965"/>
    </row>
    <row r="27" spans="2:6" ht="21" customHeight="1">
      <c r="B27" s="949" t="s">
        <v>572</v>
      </c>
      <c r="C27" s="949"/>
      <c r="D27" s="949"/>
      <c r="E27" s="949"/>
      <c r="F27" s="965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5" t="s">
        <v>203</v>
      </c>
      <c r="C30" s="1736"/>
      <c r="D30" s="1737"/>
    </row>
    <row r="31" spans="2:6" ht="18" customHeight="1" thickBot="1">
      <c r="B31" s="951" t="s">
        <v>360</v>
      </c>
      <c r="C31" s="952" t="str">
        <f>C5</f>
        <v>I-V 2019 Rok</v>
      </c>
      <c r="D31" s="953" t="str">
        <f>D5</f>
        <v>I-V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6" ht="18" customHeight="1">
      <c r="B33" s="1010" t="s">
        <v>375</v>
      </c>
      <c r="C33" s="1011">
        <v>3340.9780000000001</v>
      </c>
      <c r="D33" s="1012">
        <v>5402.1090000000004</v>
      </c>
      <c r="E33" s="965"/>
    </row>
    <row r="34" spans="2:6" ht="18" customHeight="1">
      <c r="B34" s="1013" t="s">
        <v>363</v>
      </c>
      <c r="C34" s="1014">
        <v>3312.5120000000002</v>
      </c>
      <c r="D34" s="1015">
        <v>5345.5240000000003</v>
      </c>
      <c r="E34" s="965"/>
    </row>
    <row r="35" spans="2:6" ht="18" customHeight="1">
      <c r="B35" s="1016" t="s">
        <v>376</v>
      </c>
      <c r="C35" s="1017">
        <v>370912.06900000002</v>
      </c>
      <c r="D35" s="1018">
        <v>370040.72899999999</v>
      </c>
      <c r="E35" s="965"/>
    </row>
    <row r="36" spans="2:6" ht="18" customHeight="1" thickBot="1">
      <c r="B36" s="1013" t="s">
        <v>363</v>
      </c>
      <c r="C36" s="1017">
        <v>265224.86599999998</v>
      </c>
      <c r="D36" s="1018">
        <v>257074.927</v>
      </c>
      <c r="E36" s="965"/>
    </row>
    <row r="37" spans="2:6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6" ht="18" customHeight="1">
      <c r="B38" s="1010" t="s">
        <v>375</v>
      </c>
      <c r="C38" s="1011">
        <v>184658.05799999999</v>
      </c>
      <c r="D38" s="1012">
        <v>200825.91099999999</v>
      </c>
      <c r="E38" s="965"/>
    </row>
    <row r="39" spans="2:6" ht="18" customHeight="1">
      <c r="B39" s="1013" t="s">
        <v>363</v>
      </c>
      <c r="C39" s="1014">
        <v>184658.05799999999</v>
      </c>
      <c r="D39" s="1015">
        <v>200825.91099999999</v>
      </c>
      <c r="E39" s="965"/>
    </row>
    <row r="40" spans="2:6" ht="18" customHeight="1">
      <c r="B40" s="1016" t="s">
        <v>377</v>
      </c>
      <c r="C40" s="1017">
        <v>593866.85800000001</v>
      </c>
      <c r="D40" s="1018">
        <v>592562.10100000002</v>
      </c>
      <c r="E40" s="965"/>
    </row>
    <row r="41" spans="2:6" ht="18" customHeight="1" thickBot="1">
      <c r="B41" s="1019" t="s">
        <v>363</v>
      </c>
      <c r="C41" s="1020">
        <v>593060.67599999998</v>
      </c>
      <c r="D41" s="1021">
        <v>592325.65899999999</v>
      </c>
      <c r="E41" s="965"/>
    </row>
    <row r="42" spans="2:6" ht="18" customHeight="1" thickBot="1"/>
    <row r="43" spans="2:6" ht="18" customHeight="1" thickBot="1">
      <c r="B43" s="1741" t="s">
        <v>378</v>
      </c>
      <c r="C43" s="1742"/>
      <c r="D43" s="1743"/>
    </row>
    <row r="44" spans="2:6" ht="18" customHeight="1" thickBot="1">
      <c r="B44" s="1022" t="s">
        <v>203</v>
      </c>
      <c r="C44" s="952" t="str">
        <f>C5</f>
        <v>I-V 2019 Rok</v>
      </c>
      <c r="D44" s="953" t="str">
        <f>D5</f>
        <v>I-V 2018 Rok</v>
      </c>
      <c r="F44" s="1352"/>
    </row>
    <row r="45" spans="2:6" ht="18" customHeight="1">
      <c r="B45" s="1010" t="s">
        <v>375</v>
      </c>
      <c r="C45" s="1011">
        <v>-181317.08</v>
      </c>
      <c r="D45" s="1012">
        <v>-195423.802</v>
      </c>
      <c r="E45" s="965"/>
      <c r="F45" s="1352"/>
    </row>
    <row r="46" spans="2:6" ht="18" customHeight="1">
      <c r="B46" s="1013" t="s">
        <v>363</v>
      </c>
      <c r="C46" s="1014">
        <v>-181345.546</v>
      </c>
      <c r="D46" s="1015">
        <v>-195480.38699999999</v>
      </c>
      <c r="E46" s="965"/>
      <c r="F46" s="987"/>
    </row>
    <row r="47" spans="2:6" ht="18" customHeight="1">
      <c r="B47" s="1016" t="s">
        <v>376</v>
      </c>
      <c r="C47" s="1017">
        <v>-222954.78899999999</v>
      </c>
      <c r="D47" s="1015">
        <v>-222521.37200000003</v>
      </c>
      <c r="E47" s="965"/>
      <c r="F47" s="987"/>
    </row>
    <row r="48" spans="2:6" ht="18" customHeight="1" thickBot="1">
      <c r="B48" s="1019" t="s">
        <v>363</v>
      </c>
      <c r="C48" s="1020">
        <v>-327835.81</v>
      </c>
      <c r="D48" s="1023">
        <v>-335250.73199999996</v>
      </c>
      <c r="E48" s="965"/>
    </row>
    <row r="49" spans="1:11" ht="23.25" customHeight="1"/>
    <row r="50" spans="1:11" ht="28.5" customHeight="1">
      <c r="A50" s="1644"/>
      <c r="B50" s="1645"/>
      <c r="C50" s="1646"/>
      <c r="D50" s="1641"/>
      <c r="E50" s="1641"/>
      <c r="F50" s="1641"/>
      <c r="G50" s="1641"/>
      <c r="H50" s="1642"/>
      <c r="I50" s="1642"/>
      <c r="J50" s="960"/>
      <c r="K50" s="960"/>
    </row>
    <row r="51" spans="1:11" ht="28.5" customHeight="1">
      <c r="A51" s="1644"/>
      <c r="B51" s="1647"/>
      <c r="C51" s="1648"/>
      <c r="D51" s="1641"/>
      <c r="E51" s="1641"/>
      <c r="F51" s="1641"/>
      <c r="G51" s="1641"/>
      <c r="H51" s="1642"/>
      <c r="I51" s="1642"/>
      <c r="J51" s="1643"/>
      <c r="K51" s="1643"/>
    </row>
    <row r="52" spans="1:11" ht="28.5" customHeight="1">
      <c r="A52" s="1644"/>
      <c r="B52" s="1647"/>
      <c r="C52" s="1648"/>
      <c r="D52" s="1641"/>
      <c r="E52" s="1641"/>
      <c r="F52" s="1641"/>
      <c r="G52" s="1641"/>
      <c r="H52" s="1642"/>
      <c r="I52" s="1642"/>
      <c r="J52" s="1643"/>
      <c r="K52" s="1643"/>
    </row>
    <row r="53" spans="1:11" ht="28.5" customHeight="1">
      <c r="A53" s="1644"/>
      <c r="B53" s="1643"/>
      <c r="C53" s="1643"/>
      <c r="D53" s="1643"/>
      <c r="E53" s="1643"/>
      <c r="F53" s="1643"/>
      <c r="G53" s="1643"/>
      <c r="H53" s="1643"/>
      <c r="I53" s="1643"/>
      <c r="J53" s="1644"/>
      <c r="K53" s="1644"/>
    </row>
    <row r="54" spans="1:11" ht="28.5" customHeight="1">
      <c r="B54" s="1643"/>
      <c r="C54" s="1643"/>
      <c r="D54" s="1643"/>
      <c r="E54" s="1643"/>
      <c r="F54" s="1643"/>
      <c r="G54" s="1643"/>
      <c r="H54" s="1643"/>
      <c r="I54" s="1643"/>
      <c r="J54" s="1644"/>
      <c r="K54" s="1644"/>
    </row>
    <row r="55" spans="1:11" ht="28.5" customHeight="1">
      <c r="B55" s="1644"/>
      <c r="C55" s="1644"/>
      <c r="D55" s="1644"/>
      <c r="E55" s="1644"/>
      <c r="F55" s="1644"/>
      <c r="G55" s="1644"/>
      <c r="H55" s="1644"/>
      <c r="I55" s="1644"/>
      <c r="J55" s="1644"/>
      <c r="K55" s="1644"/>
    </row>
    <row r="56" spans="1:11" ht="28.5" customHeight="1">
      <c r="B56" s="1644"/>
      <c r="C56" s="1644"/>
      <c r="D56" s="1644"/>
      <c r="E56" s="1644"/>
      <c r="F56" s="1644"/>
      <c r="G56" s="1644"/>
      <c r="H56" s="1644"/>
      <c r="I56" s="1644"/>
      <c r="J56" s="1644"/>
      <c r="K56" s="1644"/>
    </row>
    <row r="57" spans="1:11" ht="28.5" customHeight="1">
      <c r="B57" s="1644"/>
      <c r="C57" s="1644"/>
      <c r="D57" s="1644"/>
      <c r="E57" s="1644"/>
      <c r="F57" s="1644"/>
      <c r="G57" s="1644"/>
      <c r="H57" s="1644"/>
      <c r="I57" s="1644"/>
      <c r="J57" s="1644"/>
      <c r="K57" s="1644"/>
    </row>
    <row r="58" spans="1:11" ht="28.5" customHeight="1">
      <c r="B58" s="1644"/>
      <c r="C58" s="1644"/>
      <c r="D58" s="1644"/>
      <c r="E58" s="1644"/>
      <c r="F58" s="1644"/>
      <c r="G58" s="1644"/>
      <c r="H58" s="1644"/>
      <c r="I58" s="1644"/>
      <c r="J58" s="1644"/>
      <c r="K58" s="164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515</v>
      </c>
      <c r="C3"/>
      <c r="F3" s="543"/>
      <c r="G3" s="543"/>
      <c r="H3" s="544"/>
      <c r="I3" s="545"/>
      <c r="M3" s="1389" t="s">
        <v>516</v>
      </c>
      <c r="N3"/>
      <c r="Q3" s="543"/>
      <c r="R3" s="543"/>
      <c r="S3" s="544"/>
    </row>
    <row r="4" spans="2:23" ht="21" customHeight="1">
      <c r="B4" s="549" t="s">
        <v>533</v>
      </c>
      <c r="C4" s="549"/>
      <c r="D4" s="549"/>
      <c r="E4" s="549"/>
      <c r="F4" s="549"/>
      <c r="G4" s="549"/>
      <c r="H4" s="549"/>
      <c r="I4" s="550"/>
      <c r="J4" s="550"/>
      <c r="M4" s="549" t="s">
        <v>534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535</v>
      </c>
      <c r="C7" s="557"/>
      <c r="D7" s="558"/>
      <c r="E7" s="559"/>
      <c r="F7" s="556" t="s">
        <v>536</v>
      </c>
      <c r="G7" s="557"/>
      <c r="H7" s="558"/>
      <c r="I7" s="559"/>
      <c r="M7" s="556" t="s">
        <v>535</v>
      </c>
      <c r="N7" s="557"/>
      <c r="O7" s="558"/>
      <c r="P7" s="559"/>
      <c r="Q7" s="556" t="s">
        <v>536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417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9" t="s">
        <v>493</v>
      </c>
      <c r="C36"/>
      <c r="H36" s="569"/>
      <c r="I36" s="569"/>
      <c r="J36" s="569"/>
      <c r="M36" s="1389" t="s">
        <v>510</v>
      </c>
    </row>
    <row r="37" spans="2:26" ht="15.75">
      <c r="B37" s="549" t="s">
        <v>539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537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535</v>
      </c>
      <c r="C40" s="557"/>
      <c r="D40" s="558"/>
      <c r="E40" s="559"/>
      <c r="F40" s="559"/>
      <c r="G40" s="556" t="s">
        <v>538</v>
      </c>
      <c r="H40" s="557"/>
      <c r="I40" s="558"/>
      <c r="J40" s="559"/>
      <c r="K40" s="559"/>
      <c r="M40" s="556" t="s">
        <v>535</v>
      </c>
      <c r="N40" s="557"/>
      <c r="O40" s="558"/>
      <c r="P40" s="559"/>
      <c r="Q40" s="559"/>
      <c r="R40" s="556" t="s">
        <v>538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496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496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496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496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2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417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417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467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3">
        <v>492.81700000000001</v>
      </c>
      <c r="P52" s="1393">
        <v>31.5</v>
      </c>
      <c r="Q52" s="1394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3">
        <v>109.70399999999999</v>
      </c>
      <c r="U53" s="1393">
        <v>34.44</v>
      </c>
      <c r="V53" s="1394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75"/>
      <c r="R1" s="1675"/>
      <c r="S1" s="1675"/>
      <c r="T1" s="1675"/>
      <c r="U1" s="1675"/>
      <c r="V1" s="1675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9" t="s">
        <v>524</v>
      </c>
      <c r="B3" s="1670"/>
      <c r="C3" s="1670"/>
      <c r="D3" s="1670"/>
      <c r="E3" s="1670"/>
      <c r="F3" s="1670"/>
      <c r="G3" s="1670"/>
      <c r="H3" s="1670"/>
      <c r="I3" s="1670"/>
      <c r="J3" s="1671"/>
      <c r="K3" s="1669">
        <v>2017</v>
      </c>
      <c r="L3" s="1670"/>
      <c r="M3" s="1671"/>
      <c r="N3" s="1669">
        <v>2016</v>
      </c>
      <c r="O3" s="1670"/>
      <c r="P3" s="1671"/>
      <c r="Q3" s="1669">
        <v>2015</v>
      </c>
      <c r="R3" s="1670"/>
      <c r="S3" s="1671"/>
      <c r="T3" s="1669">
        <v>2014</v>
      </c>
      <c r="U3" s="1670"/>
      <c r="V3" s="1671"/>
    </row>
    <row r="4" spans="1:22" ht="24.75" customHeight="1">
      <c r="A4" s="81" t="s">
        <v>2</v>
      </c>
      <c r="B4" s="1655" t="s">
        <v>159</v>
      </c>
      <c r="C4" s="1656"/>
      <c r="D4" s="1656"/>
      <c r="E4" s="1656"/>
      <c r="F4" s="1657"/>
      <c r="G4" s="1111" t="s">
        <v>209</v>
      </c>
      <c r="H4" s="1112" t="s">
        <v>4</v>
      </c>
      <c r="I4" s="1113" t="s">
        <v>5</v>
      </c>
      <c r="J4" s="1114" t="s">
        <v>210</v>
      </c>
      <c r="K4" s="1406" t="s">
        <v>4</v>
      </c>
      <c r="L4" s="1407" t="s">
        <v>5</v>
      </c>
      <c r="M4" s="1408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58"/>
      <c r="C5" s="1659"/>
      <c r="D5" s="1659"/>
      <c r="E5" s="1659"/>
      <c r="F5" s="1660"/>
      <c r="G5" s="1115" t="s">
        <v>523</v>
      </c>
      <c r="H5" s="1116" t="s">
        <v>8</v>
      </c>
      <c r="I5" s="1117" t="s">
        <v>9</v>
      </c>
      <c r="J5" s="1118" t="s">
        <v>212</v>
      </c>
      <c r="K5" s="1409" t="s">
        <v>8</v>
      </c>
      <c r="L5" s="1410" t="s">
        <v>9</v>
      </c>
      <c r="M5" s="1411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2" t="s">
        <v>10</v>
      </c>
      <c r="L6" s="1413" t="s">
        <v>214</v>
      </c>
      <c r="M6" s="1414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61" t="s">
        <v>11</v>
      </c>
      <c r="B7" s="1662"/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3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5">
        <v>61.28</v>
      </c>
      <c r="L8" s="1415">
        <v>92.1</v>
      </c>
      <c r="M8" s="1415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3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6">
        <v>57.54</v>
      </c>
      <c r="L9" s="1416">
        <v>93.5</v>
      </c>
      <c r="M9" s="1416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4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6">
        <v>53.29</v>
      </c>
      <c r="L10" s="1416">
        <v>95.3</v>
      </c>
      <c r="M10" s="1416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4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6">
        <v>48.35</v>
      </c>
      <c r="L11" s="1416">
        <v>97</v>
      </c>
      <c r="M11" s="1416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4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6">
        <v>43.52</v>
      </c>
      <c r="L12" s="1416">
        <v>100</v>
      </c>
      <c r="M12" s="1416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4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6">
        <v>38.409999999999997</v>
      </c>
      <c r="L13" s="1416">
        <v>101.9</v>
      </c>
      <c r="M13" s="1416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4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7">
        <v>57.58</v>
      </c>
      <c r="L14" s="1417">
        <v>93.5</v>
      </c>
      <c r="M14" s="1417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5">
        <v>100</v>
      </c>
    </row>
    <row r="15" spans="1:22" ht="15" thickBot="1">
      <c r="A15" s="1664" t="s">
        <v>46</v>
      </c>
      <c r="B15" s="1665"/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6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5">
        <v>61.12</v>
      </c>
      <c r="L16" s="1415">
        <v>91.8</v>
      </c>
      <c r="M16" s="1415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3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6">
        <v>57.82</v>
      </c>
      <c r="L17" s="1416">
        <v>92.2</v>
      </c>
      <c r="M17" s="1416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4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6">
        <v>53.26</v>
      </c>
      <c r="L18" s="1416">
        <v>94.6</v>
      </c>
      <c r="M18" s="1416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4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6">
        <v>48.25</v>
      </c>
      <c r="L19" s="1416">
        <v>96</v>
      </c>
      <c r="M19" s="1416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4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6">
        <v>43.35</v>
      </c>
      <c r="L20" s="1416">
        <v>96.5</v>
      </c>
      <c r="M20" s="1416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4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6">
        <v>38.39</v>
      </c>
      <c r="L21" s="1416">
        <v>93.4</v>
      </c>
      <c r="M21" s="1416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4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7">
        <v>57.84</v>
      </c>
      <c r="L22" s="1417">
        <v>92.5</v>
      </c>
      <c r="M22" s="1417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5">
        <v>100</v>
      </c>
    </row>
    <row r="23" spans="1:22" ht="15" thickBot="1">
      <c r="A23" s="1664" t="s">
        <v>47</v>
      </c>
      <c r="B23" s="1665"/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6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5">
        <v>61.2</v>
      </c>
      <c r="L24" s="1415">
        <v>92.2</v>
      </c>
      <c r="M24" s="1415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3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6">
        <v>57.03</v>
      </c>
      <c r="L25" s="1416">
        <v>94.1</v>
      </c>
      <c r="M25" s="1416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4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6">
        <v>53.27</v>
      </c>
      <c r="L26" s="1416">
        <v>95.4</v>
      </c>
      <c r="M26" s="1416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4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6">
        <v>48.3</v>
      </c>
      <c r="L27" s="1416">
        <v>96.1</v>
      </c>
      <c r="M27" s="1416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4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6">
        <v>43.45</v>
      </c>
      <c r="L28" s="1416">
        <v>97.6</v>
      </c>
      <c r="M28" s="1416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4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6">
        <v>37.58</v>
      </c>
      <c r="L29" s="1416">
        <v>95.2</v>
      </c>
      <c r="M29" s="1416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4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7">
        <v>57.28</v>
      </c>
      <c r="L30" s="1417">
        <v>93.9</v>
      </c>
      <c r="M30" s="1417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5">
        <v>100</v>
      </c>
    </row>
    <row r="31" spans="1:22" ht="15" thickBot="1">
      <c r="A31" s="1664" t="s">
        <v>188</v>
      </c>
      <c r="B31" s="1665"/>
      <c r="C31" s="1665"/>
      <c r="D31" s="1665"/>
      <c r="E31" s="1665"/>
      <c r="F31" s="1665"/>
      <c r="G31" s="1667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8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5">
        <v>61.27</v>
      </c>
      <c r="L32" s="1415">
        <v>92.6</v>
      </c>
      <c r="M32" s="1415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3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6">
        <v>57.79</v>
      </c>
      <c r="L33" s="1416">
        <v>93.8</v>
      </c>
      <c r="M33" s="1416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4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6">
        <v>53.14</v>
      </c>
      <c r="L34" s="1416">
        <v>95.5</v>
      </c>
      <c r="M34" s="1416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4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6">
        <v>48.09</v>
      </c>
      <c r="L35" s="1416">
        <v>97.2</v>
      </c>
      <c r="M35" s="1416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4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6">
        <v>43.26</v>
      </c>
      <c r="L36" s="1416">
        <v>99.6</v>
      </c>
      <c r="M36" s="1416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4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6">
        <v>37.25</v>
      </c>
      <c r="L37" s="1416">
        <v>97.3</v>
      </c>
      <c r="M37" s="1416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4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7">
        <v>57.78</v>
      </c>
      <c r="L38" s="1417">
        <v>93.8</v>
      </c>
      <c r="M38" s="1417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5">
        <v>100</v>
      </c>
    </row>
    <row r="39" spans="1:22" ht="15" thickBot="1">
      <c r="A39" s="1664" t="s">
        <v>48</v>
      </c>
      <c r="B39" s="1665"/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6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5">
        <v>61.45</v>
      </c>
      <c r="L40" s="1415">
        <v>91.9</v>
      </c>
      <c r="M40" s="1415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3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6">
        <v>57.83</v>
      </c>
      <c r="L41" s="1416">
        <v>93.7</v>
      </c>
      <c r="M41" s="1416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4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6">
        <v>53.4</v>
      </c>
      <c r="L42" s="1416">
        <v>95.4</v>
      </c>
      <c r="M42" s="1416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4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6">
        <v>48.53</v>
      </c>
      <c r="L43" s="1416">
        <v>98</v>
      </c>
      <c r="M43" s="1416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4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6">
        <v>43.69</v>
      </c>
      <c r="L44" s="1416">
        <v>102.6</v>
      </c>
      <c r="M44" s="1416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4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6">
        <v>38.75</v>
      </c>
      <c r="L45" s="1416">
        <v>104.7</v>
      </c>
      <c r="M45" s="1416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4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7">
        <v>57.67</v>
      </c>
      <c r="L46" s="1417">
        <v>93.7</v>
      </c>
      <c r="M46" s="1417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5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439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493</v>
      </c>
      <c r="C2" s="1276"/>
      <c r="H2" s="1277"/>
      <c r="I2" s="1277"/>
      <c r="J2" s="1277"/>
    </row>
    <row r="3" spans="2:24" ht="51.75" customHeight="1">
      <c r="B3" s="1278" t="s">
        <v>494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444</v>
      </c>
      <c r="C6" s="1285"/>
      <c r="D6" s="1286"/>
      <c r="E6" s="1286"/>
      <c r="F6" s="1287"/>
      <c r="G6" s="1288" t="s">
        <v>495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496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496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497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4" t="s">
        <v>498</v>
      </c>
      <c r="Q11" s="1745"/>
      <c r="R11" s="1745"/>
      <c r="S11" s="1746"/>
      <c r="T11" s="1744" t="s">
        <v>499</v>
      </c>
      <c r="U11" s="1745"/>
      <c r="V11" s="1746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500</v>
      </c>
      <c r="P12" s="1308" t="s">
        <v>501</v>
      </c>
      <c r="Q12" s="1309" t="s">
        <v>203</v>
      </c>
      <c r="R12" s="1310" t="s">
        <v>502</v>
      </c>
      <c r="S12" s="1311" t="s">
        <v>496</v>
      </c>
      <c r="T12" s="1312" t="s">
        <v>203</v>
      </c>
      <c r="U12" s="1310" t="s">
        <v>502</v>
      </c>
      <c r="V12" s="1311" t="s">
        <v>496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417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503</v>
      </c>
      <c r="P13" s="1316" t="s">
        <v>504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505</v>
      </c>
      <c r="P14" s="1322" t="s">
        <v>506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417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507</v>
      </c>
      <c r="P15" s="1330" t="s">
        <v>508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454</v>
      </c>
      <c r="Q16" s="1337"/>
      <c r="R16" s="1337"/>
      <c r="S16" s="1337"/>
      <c r="V16" s="1337"/>
    </row>
    <row r="17" spans="2:23">
      <c r="B17" s="573" t="s">
        <v>454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509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510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511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444</v>
      </c>
      <c r="C24" s="1285"/>
      <c r="D24" s="1286"/>
      <c r="E24" s="1286"/>
      <c r="F24" s="1286"/>
      <c r="G24" s="1284" t="s">
        <v>443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496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496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454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439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440</v>
      </c>
      <c r="C3" s="549"/>
      <c r="D3" s="549"/>
      <c r="E3" s="549"/>
      <c r="F3" s="549"/>
      <c r="G3" s="549"/>
      <c r="H3" s="549"/>
      <c r="I3" s="549"/>
      <c r="J3" s="549"/>
      <c r="K3" s="549" t="s">
        <v>441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442</v>
      </c>
      <c r="C6" s="557"/>
      <c r="D6" s="558"/>
      <c r="E6" s="559"/>
      <c r="F6" s="556" t="s">
        <v>443</v>
      </c>
      <c r="G6" s="557"/>
      <c r="H6" s="558"/>
      <c r="I6" s="559"/>
      <c r="K6" s="1213" t="s">
        <v>444</v>
      </c>
      <c r="L6" s="1213"/>
      <c r="M6" s="559"/>
      <c r="N6" s="556"/>
      <c r="O6" s="557" t="s">
        <v>443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445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418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446</v>
      </c>
      <c r="L27" s="218">
        <v>456.37099999999998</v>
      </c>
      <c r="M27" s="1239">
        <v>2001.1320000000001</v>
      </c>
      <c r="N27" s="171">
        <v>158.96600000000001</v>
      </c>
      <c r="O27" s="169" t="s">
        <v>447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445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448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449</v>
      </c>
      <c r="C34" s="1235">
        <v>3576.0639999999999</v>
      </c>
      <c r="D34" s="1236">
        <v>15551.939</v>
      </c>
      <c r="E34" s="1237">
        <v>1709.979</v>
      </c>
      <c r="F34" s="1234" t="s">
        <v>434</v>
      </c>
      <c r="G34" s="1235">
        <v>5537.1719999999996</v>
      </c>
      <c r="H34" s="1236">
        <v>23692.339</v>
      </c>
      <c r="I34" s="1237">
        <v>1894.7460000000001</v>
      </c>
      <c r="K34" s="1238" t="s">
        <v>450</v>
      </c>
      <c r="L34" s="218">
        <v>0.75600000000000001</v>
      </c>
      <c r="M34" s="1239">
        <v>3.335</v>
      </c>
      <c r="N34" s="171">
        <v>1.0529999999999999</v>
      </c>
      <c r="O34" s="169" t="s">
        <v>446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434</v>
      </c>
      <c r="C35" s="1235">
        <v>2952.1149999999998</v>
      </c>
      <c r="D35" s="1236">
        <v>12863.763000000001</v>
      </c>
      <c r="E35" s="1237">
        <v>1105.3040000000001</v>
      </c>
      <c r="F35" s="1240" t="s">
        <v>449</v>
      </c>
      <c r="G35" s="1241">
        <v>5441.4750000000004</v>
      </c>
      <c r="H35" s="1242">
        <v>23210.273000000001</v>
      </c>
      <c r="I35" s="1243">
        <v>2432.502</v>
      </c>
      <c r="K35" s="1260" t="s">
        <v>451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452</v>
      </c>
      <c r="C36" s="1235">
        <v>2738.3220000000001</v>
      </c>
      <c r="D36" s="1236">
        <v>11892.766</v>
      </c>
      <c r="E36" s="1237">
        <v>1129.7809999999999</v>
      </c>
      <c r="F36" s="1234" t="s">
        <v>453</v>
      </c>
      <c r="G36" s="1235">
        <v>3344.915</v>
      </c>
      <c r="H36" s="1236">
        <v>14256.851000000001</v>
      </c>
      <c r="I36" s="1237">
        <v>1522.828</v>
      </c>
      <c r="K36" s="573" t="s">
        <v>454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453</v>
      </c>
      <c r="C37" s="1241">
        <v>2715.0540000000001</v>
      </c>
      <c r="D37" s="1242">
        <v>11801.904</v>
      </c>
      <c r="E37" s="1243">
        <v>1327.0160000000001</v>
      </c>
      <c r="F37" s="1240" t="s">
        <v>455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456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417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455</v>
      </c>
      <c r="C40" s="1235">
        <v>1331.5239999999999</v>
      </c>
      <c r="D40" s="1236">
        <v>5792.42</v>
      </c>
      <c r="E40" s="1237">
        <v>1710.8150000000001</v>
      </c>
      <c r="F40" s="1240" t="s">
        <v>457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458</v>
      </c>
      <c r="C41" s="1235">
        <v>1102.1320000000001</v>
      </c>
      <c r="D41" s="1236">
        <v>4786.7619999999997</v>
      </c>
      <c r="E41" s="1237">
        <v>2222.2350000000001</v>
      </c>
      <c r="F41" s="1234" t="s">
        <v>459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460</v>
      </c>
      <c r="C42" s="1235">
        <v>1031.354</v>
      </c>
      <c r="D42" s="1236">
        <v>4483.299</v>
      </c>
      <c r="E42" s="1237">
        <v>491.16300000000001</v>
      </c>
      <c r="F42" s="1246" t="s">
        <v>460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456</v>
      </c>
      <c r="C43" s="1241">
        <v>920.40099999999995</v>
      </c>
      <c r="D43" s="1242">
        <v>4010.7370000000001</v>
      </c>
      <c r="E43" s="1243">
        <v>2519.489</v>
      </c>
      <c r="F43" s="1234" t="s">
        <v>458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417</v>
      </c>
      <c r="C44" s="1235">
        <v>656.72</v>
      </c>
      <c r="D44" s="1236">
        <v>2856.7060000000001</v>
      </c>
      <c r="E44" s="1237">
        <v>662.71500000000003</v>
      </c>
      <c r="F44" s="1234" t="s">
        <v>452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461</v>
      </c>
      <c r="C45" s="1247">
        <v>642.56899999999996</v>
      </c>
      <c r="D45" s="1248">
        <v>2804.194</v>
      </c>
      <c r="E45" s="1249">
        <v>509.51</v>
      </c>
      <c r="F45" s="1234" t="s">
        <v>462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463</v>
      </c>
      <c r="C47" s="1235">
        <v>582.70699999999999</v>
      </c>
      <c r="D47" s="1236">
        <v>2548.8620000000001</v>
      </c>
      <c r="E47" s="1237">
        <v>480.56900000000002</v>
      </c>
      <c r="F47" s="1234" t="s">
        <v>464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465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462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466</v>
      </c>
      <c r="C50" s="1235">
        <v>403.84199999999998</v>
      </c>
      <c r="D50" s="1236">
        <v>1755.423</v>
      </c>
      <c r="E50" s="1237">
        <v>144.79499999999999</v>
      </c>
      <c r="F50" s="1234" t="s">
        <v>467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446</v>
      </c>
      <c r="C51" s="1247">
        <v>393.43299999999999</v>
      </c>
      <c r="D51" s="1248">
        <v>1703.768</v>
      </c>
      <c r="E51" s="1249">
        <v>355.62</v>
      </c>
      <c r="F51" s="1234" t="s">
        <v>446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457</v>
      </c>
      <c r="C52" s="1235">
        <v>358.39</v>
      </c>
      <c r="D52" s="1236">
        <v>1564.067</v>
      </c>
      <c r="E52" s="1237">
        <v>563.21699999999998</v>
      </c>
      <c r="F52" s="1240" t="s">
        <v>461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468</v>
      </c>
      <c r="C53" s="1235">
        <v>276.18</v>
      </c>
      <c r="D53" s="1236">
        <v>1208.614</v>
      </c>
      <c r="E53" s="1237">
        <v>124.53100000000001</v>
      </c>
      <c r="F53" s="1234" t="s">
        <v>465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463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469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464</v>
      </c>
      <c r="C56" s="1235">
        <v>211.072</v>
      </c>
      <c r="D56" s="1236">
        <v>919.07</v>
      </c>
      <c r="E56" s="1237">
        <v>156.41999999999999</v>
      </c>
      <c r="F56" s="1234" t="s">
        <v>466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470</v>
      </c>
      <c r="C57" s="1247">
        <v>168.941</v>
      </c>
      <c r="D57" s="1248">
        <v>735.625</v>
      </c>
      <c r="E57" s="1249">
        <v>265.19</v>
      </c>
      <c r="F57" s="1234" t="s">
        <v>471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472</v>
      </c>
      <c r="C58" s="1235">
        <v>149.48500000000001</v>
      </c>
      <c r="D58" s="1236">
        <v>652.60799999999995</v>
      </c>
      <c r="E58" s="1237">
        <v>99.644999999999996</v>
      </c>
      <c r="F58" s="1240" t="s">
        <v>473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474</v>
      </c>
      <c r="C59" s="1235">
        <v>146.446</v>
      </c>
      <c r="D59" s="1236">
        <v>642.45899999999995</v>
      </c>
      <c r="E59" s="1237">
        <v>58.454999999999998</v>
      </c>
      <c r="F59" s="1234" t="s">
        <v>469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473</v>
      </c>
      <c r="C60" s="1235">
        <v>91.593999999999994</v>
      </c>
      <c r="D60" s="1236">
        <v>393.84100000000001</v>
      </c>
      <c r="E60" s="1237">
        <v>108.175</v>
      </c>
      <c r="F60" s="1246" t="s">
        <v>475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476</v>
      </c>
      <c r="C61" s="1241">
        <v>74.134</v>
      </c>
      <c r="D61" s="1242">
        <v>319.02699999999999</v>
      </c>
      <c r="E61" s="1243">
        <v>24.760999999999999</v>
      </c>
      <c r="F61" s="1234" t="s">
        <v>468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471</v>
      </c>
      <c r="C62" s="1235">
        <v>72.534000000000006</v>
      </c>
      <c r="D62" s="1236">
        <v>314.12099999999998</v>
      </c>
      <c r="E62" s="1237">
        <v>75</v>
      </c>
      <c r="F62" s="1234" t="s">
        <v>477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478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479</v>
      </c>
      <c r="C64" s="1235">
        <v>58.357999999999997</v>
      </c>
      <c r="D64" s="1236">
        <v>247.786</v>
      </c>
      <c r="E64" s="1237">
        <v>24.998000000000001</v>
      </c>
      <c r="F64" s="1240" t="s">
        <v>480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481</v>
      </c>
      <c r="C65" s="1235">
        <v>56.228999999999999</v>
      </c>
      <c r="D65" s="1236">
        <v>242.43799999999999</v>
      </c>
      <c r="E65" s="1237">
        <v>23.966000000000001</v>
      </c>
      <c r="F65" s="1234" t="s">
        <v>482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483</v>
      </c>
      <c r="C66" s="1235">
        <v>55.207000000000001</v>
      </c>
      <c r="D66" s="1236">
        <v>240.07599999999999</v>
      </c>
      <c r="E66" s="1237">
        <v>33.725999999999999</v>
      </c>
      <c r="F66" s="1246" t="s">
        <v>470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480</v>
      </c>
      <c r="C67" s="1241">
        <v>53.314999999999998</v>
      </c>
      <c r="D67" s="1242">
        <v>233.14400000000001</v>
      </c>
      <c r="E67" s="1243">
        <v>21.06</v>
      </c>
      <c r="F67" s="1240" t="s">
        <v>484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485</v>
      </c>
      <c r="C68" s="1235">
        <v>28.202000000000002</v>
      </c>
      <c r="D68" s="1236">
        <v>121.43600000000001</v>
      </c>
      <c r="E68" s="1237">
        <v>39.744999999999997</v>
      </c>
      <c r="F68" s="1234" t="s">
        <v>486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467</v>
      </c>
      <c r="C70" s="1235">
        <v>25.120999999999999</v>
      </c>
      <c r="D70" s="1236">
        <v>110.122</v>
      </c>
      <c r="E70" s="1237">
        <v>13.675000000000001</v>
      </c>
      <c r="F70" s="1234" t="s">
        <v>487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488</v>
      </c>
      <c r="C71" s="1235">
        <v>18.292000000000002</v>
      </c>
      <c r="D71" s="1236">
        <v>79.789000000000001</v>
      </c>
      <c r="E71" s="1237">
        <v>45.02</v>
      </c>
      <c r="F71" s="1234" t="s">
        <v>472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477</v>
      </c>
      <c r="C72" s="1235">
        <v>16.248999999999999</v>
      </c>
      <c r="D72" s="1236">
        <v>69.878</v>
      </c>
      <c r="E72" s="1237">
        <v>25</v>
      </c>
      <c r="F72" s="1234" t="s">
        <v>488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489</v>
      </c>
      <c r="C73" s="1241">
        <v>4.7649999999999997</v>
      </c>
      <c r="D73" s="1242">
        <v>21.283000000000001</v>
      </c>
      <c r="E73" s="1243">
        <v>5.2</v>
      </c>
      <c r="F73" s="1240" t="s">
        <v>418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418</v>
      </c>
      <c r="C74" s="1235">
        <v>4.4820000000000002</v>
      </c>
      <c r="D74" s="1236">
        <v>19.658999999999999</v>
      </c>
      <c r="E74" s="1237">
        <v>0.86499999999999999</v>
      </c>
      <c r="F74" s="1234" t="s">
        <v>490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490</v>
      </c>
      <c r="C75" s="1247">
        <v>3.0670000000000002</v>
      </c>
      <c r="D75" s="1248">
        <v>13.218999999999999</v>
      </c>
      <c r="E75" s="1249">
        <v>0.51200000000000001</v>
      </c>
      <c r="F75" s="1246" t="s">
        <v>491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445</v>
      </c>
      <c r="C77" s="1235">
        <v>2.113</v>
      </c>
      <c r="D77" s="1236">
        <v>9.2170000000000005</v>
      </c>
      <c r="E77" s="1237">
        <v>0.63700000000000001</v>
      </c>
      <c r="F77" s="1234" t="s">
        <v>445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492</v>
      </c>
      <c r="C78" s="1268">
        <v>3.7999999999999999E-2</v>
      </c>
      <c r="D78" s="1269">
        <v>0.16</v>
      </c>
      <c r="E78" s="1270">
        <v>2.1999999999999999E-2</v>
      </c>
      <c r="F78" s="1267" t="s">
        <v>492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454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38" sqref="C38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531</v>
      </c>
      <c r="B5" s="347"/>
      <c r="C5" s="347"/>
      <c r="H5" s="347" t="s">
        <v>431</v>
      </c>
      <c r="I5" s="347"/>
      <c r="J5" s="347"/>
      <c r="O5" s="347" t="s">
        <v>517</v>
      </c>
      <c r="P5" s="347"/>
      <c r="Q5" s="347"/>
      <c r="W5" s="347" t="s">
        <v>518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5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6" t="s">
        <v>265</v>
      </c>
      <c r="AF7" s="1759" t="s">
        <v>266</v>
      </c>
      <c r="AG7" s="1759" t="s">
        <v>266</v>
      </c>
      <c r="AL7" s="1756" t="s">
        <v>265</v>
      </c>
      <c r="AM7" s="1759" t="s">
        <v>266</v>
      </c>
      <c r="AN7" s="1759" t="s">
        <v>266</v>
      </c>
      <c r="AO7" s="327"/>
      <c r="AP7" s="1749" t="s">
        <v>265</v>
      </c>
      <c r="AQ7" s="1752" t="s">
        <v>266</v>
      </c>
      <c r="AR7"/>
    </row>
    <row r="8" spans="1:46" ht="15" customHeight="1">
      <c r="A8" s="1556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7"/>
      <c r="AF8" s="1760"/>
      <c r="AG8" s="1760"/>
      <c r="AL8" s="1757"/>
      <c r="AM8" s="1760"/>
      <c r="AN8" s="1760"/>
      <c r="AP8" s="1750"/>
      <c r="AQ8" s="1753"/>
      <c r="AR8"/>
    </row>
    <row r="9" spans="1:46" ht="15" customHeight="1">
      <c r="A9" s="1556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7" t="s">
        <v>326</v>
      </c>
      <c r="Z9"/>
      <c r="AE9" s="1757"/>
      <c r="AF9" s="1761" t="s">
        <v>267</v>
      </c>
      <c r="AG9" s="1747" t="s">
        <v>326</v>
      </c>
      <c r="AI9" s="538"/>
      <c r="AJ9" s="538"/>
      <c r="AL9" s="1757"/>
      <c r="AM9" s="1761" t="s">
        <v>267</v>
      </c>
      <c r="AN9" s="1747" t="s">
        <v>326</v>
      </c>
      <c r="AP9" s="1750"/>
      <c r="AQ9" s="1754" t="s">
        <v>267</v>
      </c>
      <c r="AR9"/>
    </row>
    <row r="10" spans="1:46" ht="15" customHeight="1">
      <c r="A10" s="1557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8"/>
      <c r="Z10"/>
      <c r="AE10" s="1758"/>
      <c r="AF10" s="1762"/>
      <c r="AG10" s="1748"/>
      <c r="AI10" s="537"/>
      <c r="AJ10" s="537"/>
      <c r="AL10" s="1758"/>
      <c r="AM10" s="1762"/>
      <c r="AN10" s="1748"/>
      <c r="AP10" s="1751"/>
      <c r="AQ10" s="1755"/>
      <c r="AR10"/>
    </row>
    <row r="11" spans="1:46" ht="15" customHeight="1">
      <c r="A11" s="1556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8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18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9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18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8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18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8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18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8">
        <v>1698533</v>
      </c>
      <c r="C18" s="940"/>
      <c r="D18" s="520">
        <f t="shared" si="5"/>
        <v>-8.4977217802975211</v>
      </c>
      <c r="E18" s="520">
        <f t="shared" si="6"/>
        <v>-100</v>
      </c>
      <c r="H18" s="350" t="s">
        <v>223</v>
      </c>
      <c r="I18" s="1418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9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19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8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8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8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8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8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8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8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8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8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8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532</v>
      </c>
      <c r="B27" s="335">
        <f>SUM(B14:B25)</f>
        <v>9177706</v>
      </c>
      <c r="C27" s="523"/>
      <c r="D27" s="520"/>
      <c r="E27" s="520"/>
      <c r="H27" s="352" t="s">
        <v>432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90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18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9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18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9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19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8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18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8">
        <v>154602861</v>
      </c>
      <c r="C35" s="940"/>
      <c r="D35" s="520">
        <f t="shared" si="5"/>
        <v>-10.275806775758626</v>
      </c>
      <c r="E35" s="520">
        <f t="shared" si="6"/>
        <v>-100</v>
      </c>
      <c r="H35" s="354" t="s">
        <v>223</v>
      </c>
      <c r="I35" s="1418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8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18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8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8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20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20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20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20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20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20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20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20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532</v>
      </c>
      <c r="B44" s="343">
        <f>SUM(B31:B42)</f>
        <v>857636529</v>
      </c>
      <c r="C44" s="527"/>
      <c r="D44" s="520"/>
      <c r="H44" s="352" t="s">
        <v>432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49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50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51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50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50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B77" sqref="AB77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/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22.07.2019 - 28.07.2019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3" t="s">
        <v>191</v>
      </c>
      <c r="C6" s="1764"/>
      <c r="D6" s="1764"/>
      <c r="E6" s="1764"/>
      <c r="F6" s="1764"/>
      <c r="G6" s="1765"/>
    </row>
    <row r="7" spans="2:8" ht="24.95" customHeight="1" thickBot="1">
      <c r="B7" s="1766" t="s">
        <v>221</v>
      </c>
      <c r="C7" s="1767"/>
      <c r="D7" s="1767"/>
      <c r="E7" s="1767"/>
      <c r="F7" s="1767"/>
      <c r="G7" s="1768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9" t="s">
        <v>257</v>
      </c>
      <c r="B1" s="1769"/>
      <c r="C1" s="1769"/>
      <c r="D1" s="1769"/>
      <c r="E1" s="1769"/>
      <c r="F1" s="1769"/>
      <c r="G1" s="1769"/>
      <c r="H1" s="1769"/>
      <c r="I1" s="1769"/>
      <c r="J1" s="1769"/>
      <c r="K1" s="1769"/>
      <c r="L1" s="1769"/>
      <c r="M1" s="1769"/>
      <c r="N1" s="1769"/>
      <c r="O1" s="1769"/>
      <c r="P1" s="1769"/>
      <c r="Q1" s="1769"/>
      <c r="R1" s="1769"/>
      <c r="S1" s="1769"/>
      <c r="T1" s="1769"/>
      <c r="U1" s="1769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7"/>
    <col min="2" max="2" width="15.7109375" style="1447" customWidth="1"/>
    <col min="3" max="3" width="16.5703125" style="1447" customWidth="1"/>
    <col min="4" max="4" width="10.85546875" style="1447" bestFit="1" customWidth="1"/>
    <col min="5" max="15" width="8.85546875" style="1447" bestFit="1" customWidth="1"/>
    <col min="16" max="16" width="8.7109375" style="1447"/>
    <col min="17" max="17" width="15.140625" style="1447" customWidth="1"/>
    <col min="18" max="18" width="18.85546875" style="1447" customWidth="1"/>
    <col min="19" max="23" width="8.85546875" style="1447" bestFit="1" customWidth="1"/>
    <col min="24" max="24" width="9.7109375" style="1447" bestFit="1" customWidth="1"/>
    <col min="25" max="29" width="8.7109375" style="1447"/>
    <col min="30" max="30" width="11.28515625" style="1447" customWidth="1"/>
    <col min="31" max="32" width="8.7109375" style="1447"/>
    <col min="33" max="33" width="14.140625" style="1447" customWidth="1"/>
    <col min="34" max="34" width="13.5703125" style="1447" customWidth="1"/>
    <col min="35" max="35" width="9.7109375" style="1447" customWidth="1"/>
    <col min="36" max="36" width="9.140625" style="1447" customWidth="1"/>
    <col min="37" max="37" width="8.42578125" style="1447" customWidth="1"/>
    <col min="38" max="38" width="8.5703125" style="1447" customWidth="1"/>
    <col min="39" max="39" width="9.85546875" style="1447" customWidth="1"/>
    <col min="40" max="40" width="7.7109375" style="1447" customWidth="1"/>
    <col min="41" max="41" width="9.42578125" style="1447" customWidth="1"/>
    <col min="42" max="42" width="7.85546875" style="1447" customWidth="1"/>
    <col min="43" max="43" width="8.5703125" style="1447" customWidth="1"/>
    <col min="44" max="44" width="9" style="1447" customWidth="1"/>
    <col min="45" max="45" width="8.42578125" style="1447" customWidth="1"/>
    <col min="46" max="46" width="10.140625" style="1447" customWidth="1"/>
    <col min="47" max="47" width="8.7109375" style="1447"/>
    <col min="48" max="48" width="13.140625" style="1447" customWidth="1"/>
    <col min="49" max="49" width="14.140625" style="1447" customWidth="1"/>
    <col min="50" max="50" width="10" style="1447" customWidth="1"/>
    <col min="51" max="62" width="8.7109375" style="1447"/>
    <col min="63" max="63" width="14.5703125" style="1447" customWidth="1"/>
    <col min="64" max="64" width="12.5703125" style="1447" customWidth="1"/>
    <col min="65" max="77" width="8.7109375" style="1447"/>
    <col min="78" max="78" width="19" style="1447" customWidth="1"/>
    <col min="79" max="79" width="14.140625" style="1447" customWidth="1"/>
    <col min="80" max="90" width="8.7109375" style="1447"/>
    <col min="91" max="91" width="11.5703125" style="1447" customWidth="1"/>
    <col min="92" max="92" width="8.7109375" style="1447"/>
    <col min="93" max="93" width="17.7109375" style="1447" customWidth="1"/>
    <col min="94" max="94" width="15" style="1447" customWidth="1"/>
    <col min="95" max="95" width="9.7109375" style="1447" customWidth="1"/>
    <col min="96" max="96" width="9" style="1447" customWidth="1"/>
    <col min="97" max="98" width="9.7109375" style="1447" customWidth="1"/>
    <col min="99" max="99" width="8.7109375" style="1447" customWidth="1"/>
    <col min="100" max="103" width="9.7109375" style="1447" customWidth="1"/>
    <col min="104" max="104" width="11.28515625" style="1447" customWidth="1"/>
    <col min="105" max="106" width="9.7109375" style="1447" customWidth="1"/>
    <col min="107" max="108" width="8.7109375" style="1447"/>
    <col min="109" max="109" width="13.42578125" style="1447" customWidth="1"/>
    <col min="110" max="110" width="16" style="1447" customWidth="1"/>
    <col min="111" max="122" width="10.85546875" style="1447" customWidth="1"/>
    <col min="123" max="124" width="8.7109375" style="1447"/>
    <col min="125" max="125" width="18.85546875" style="1447" customWidth="1"/>
    <col min="126" max="126" width="13.5703125" style="1447" customWidth="1"/>
    <col min="127" max="138" width="11.7109375" style="1447" customWidth="1"/>
    <col min="139" max="139" width="8.7109375" style="1447"/>
    <col min="140" max="140" width="12.42578125" style="1447" customWidth="1"/>
    <col min="141" max="141" width="13.7109375" style="1447" customWidth="1"/>
    <col min="142" max="153" width="13.85546875" style="1447" customWidth="1"/>
    <col min="154" max="16384" width="8.7109375" style="1447"/>
  </cols>
  <sheetData>
    <row r="5" spans="2:153" ht="15.75">
      <c r="B5" s="1548" t="s">
        <v>341</v>
      </c>
      <c r="C5" s="1549"/>
      <c r="D5" s="1550"/>
      <c r="Q5" s="1548" t="s">
        <v>342</v>
      </c>
      <c r="R5" s="1549"/>
      <c r="S5" s="1550"/>
      <c r="AG5" s="1551" t="s">
        <v>428</v>
      </c>
      <c r="AH5" s="1551"/>
      <c r="AI5" s="1551"/>
      <c r="AJ5" s="1448"/>
      <c r="AV5" s="1551" t="s">
        <v>427</v>
      </c>
      <c r="AW5" s="1551"/>
      <c r="AX5" s="1551"/>
      <c r="AY5" s="1448"/>
      <c r="BK5" s="1551" t="s">
        <v>426</v>
      </c>
      <c r="BL5" s="1551"/>
      <c r="BM5" s="1551"/>
      <c r="BN5" s="1448"/>
      <c r="BZ5" s="1551" t="s">
        <v>425</v>
      </c>
      <c r="CA5" s="1551"/>
      <c r="CB5" s="1551"/>
      <c r="CC5" s="1448"/>
      <c r="CO5" s="1551" t="s">
        <v>424</v>
      </c>
      <c r="CP5" s="1551"/>
      <c r="CQ5" s="1551"/>
      <c r="CR5" s="1550"/>
      <c r="DE5" s="1551" t="s">
        <v>423</v>
      </c>
      <c r="DF5" s="1551"/>
      <c r="DG5" s="1551"/>
      <c r="DH5" s="1550"/>
      <c r="DU5" s="1551" t="s">
        <v>422</v>
      </c>
      <c r="DV5" s="1551"/>
      <c r="DW5" s="1551"/>
      <c r="DX5" s="1550"/>
      <c r="EJ5" s="1551" t="s">
        <v>529</v>
      </c>
      <c r="EK5" s="1551"/>
      <c r="EL5" s="1550"/>
      <c r="EM5" s="1550"/>
    </row>
    <row r="6" spans="2:153" ht="13.5" thickBot="1"/>
    <row r="7" spans="2:153" ht="16.5" thickBot="1">
      <c r="B7" s="1449"/>
      <c r="C7" s="1450"/>
      <c r="D7" s="1451">
        <v>2009</v>
      </c>
      <c r="E7" s="1451">
        <v>2009</v>
      </c>
      <c r="F7" s="1452">
        <v>2009</v>
      </c>
      <c r="G7" s="1452">
        <v>2009</v>
      </c>
      <c r="H7" s="1452">
        <v>2009</v>
      </c>
      <c r="I7" s="1452">
        <v>2009</v>
      </c>
      <c r="J7" s="1452">
        <v>2009</v>
      </c>
      <c r="K7" s="1452">
        <v>2009</v>
      </c>
      <c r="L7" s="1452">
        <v>2009</v>
      </c>
      <c r="M7" s="1452">
        <v>2009</v>
      </c>
      <c r="N7" s="1452">
        <v>2009</v>
      </c>
      <c r="O7" s="1453">
        <v>2009</v>
      </c>
      <c r="Q7" s="1449"/>
      <c r="R7" s="1450"/>
      <c r="S7" s="1454">
        <v>2010</v>
      </c>
      <c r="T7" s="1455">
        <v>2010</v>
      </c>
      <c r="U7" s="1455">
        <v>2010</v>
      </c>
      <c r="V7" s="1455">
        <v>2010</v>
      </c>
      <c r="W7" s="1455">
        <v>2010</v>
      </c>
      <c r="X7" s="1455">
        <v>2010</v>
      </c>
      <c r="Y7" s="1455">
        <v>2010</v>
      </c>
      <c r="Z7" s="1455">
        <v>2010</v>
      </c>
      <c r="AA7" s="1456">
        <v>2010</v>
      </c>
      <c r="AB7" s="1456">
        <v>2010</v>
      </c>
      <c r="AC7" s="1456">
        <v>2010</v>
      </c>
      <c r="AD7" s="1456">
        <v>2010</v>
      </c>
      <c r="AG7" s="1457"/>
      <c r="AH7" s="1458"/>
      <c r="AI7" s="1459">
        <v>2011</v>
      </c>
      <c r="AJ7" s="1459">
        <v>2011</v>
      </c>
      <c r="AK7" s="1459">
        <v>2011</v>
      </c>
      <c r="AL7" s="1459">
        <v>2011</v>
      </c>
      <c r="AM7" s="1459">
        <v>2011</v>
      </c>
      <c r="AN7" s="1459">
        <v>2011</v>
      </c>
      <c r="AO7" s="1460">
        <v>2011</v>
      </c>
      <c r="AP7" s="1460">
        <v>2011</v>
      </c>
      <c r="AQ7" s="1460">
        <v>2011</v>
      </c>
      <c r="AR7" s="1460">
        <v>2011</v>
      </c>
      <c r="AS7" s="1460">
        <v>2011</v>
      </c>
      <c r="AT7" s="1461">
        <v>2011</v>
      </c>
      <c r="AV7" s="382"/>
      <c r="AW7" s="1462"/>
      <c r="AX7" s="1459">
        <v>2012</v>
      </c>
      <c r="AY7" s="1459">
        <v>2012</v>
      </c>
      <c r="AZ7" s="1459">
        <v>2012</v>
      </c>
      <c r="BA7" s="1459">
        <v>2012</v>
      </c>
      <c r="BB7" s="1459">
        <v>2012</v>
      </c>
      <c r="BC7" s="1459">
        <v>2012</v>
      </c>
      <c r="BD7" s="1460">
        <v>2012</v>
      </c>
      <c r="BE7" s="1460">
        <v>2012</v>
      </c>
      <c r="BF7" s="1460">
        <v>2012</v>
      </c>
      <c r="BG7" s="1460">
        <v>2012</v>
      </c>
      <c r="BH7" s="1460">
        <v>2012</v>
      </c>
      <c r="BI7" s="1461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70"/>
      <c r="CA7" s="1771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70"/>
      <c r="CP7" s="1771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70"/>
      <c r="DF7" s="1771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5"/>
      <c r="DV7" s="1726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7">
        <v>2017</v>
      </c>
      <c r="EJ7" s="1725"/>
      <c r="EK7" s="1726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3"/>
      <c r="C8" s="1464"/>
      <c r="D8" s="1465" t="s">
        <v>231</v>
      </c>
      <c r="E8" s="1465" t="s">
        <v>232</v>
      </c>
      <c r="F8" s="1466" t="s">
        <v>233</v>
      </c>
      <c r="G8" s="1466" t="s">
        <v>222</v>
      </c>
      <c r="H8" s="1466" t="s">
        <v>223</v>
      </c>
      <c r="I8" s="1466" t="s">
        <v>224</v>
      </c>
      <c r="J8" s="1466" t="s">
        <v>225</v>
      </c>
      <c r="K8" s="1466" t="s">
        <v>226</v>
      </c>
      <c r="L8" s="1466" t="s">
        <v>227</v>
      </c>
      <c r="M8" s="1466" t="s">
        <v>228</v>
      </c>
      <c r="N8" s="1466" t="s">
        <v>229</v>
      </c>
      <c r="O8" s="1467" t="s">
        <v>230</v>
      </c>
      <c r="Q8" s="1463"/>
      <c r="R8" s="1464"/>
      <c r="S8" s="1468" t="s">
        <v>231</v>
      </c>
      <c r="T8" s="1469" t="s">
        <v>232</v>
      </c>
      <c r="U8" s="1469" t="s">
        <v>233</v>
      </c>
      <c r="V8" s="1469" t="s">
        <v>222</v>
      </c>
      <c r="W8" s="1469" t="s">
        <v>223</v>
      </c>
      <c r="X8" s="1469" t="s">
        <v>224</v>
      </c>
      <c r="Y8" s="1469" t="s">
        <v>225</v>
      </c>
      <c r="Z8" s="1469" t="s">
        <v>226</v>
      </c>
      <c r="AA8" s="1470" t="s">
        <v>227</v>
      </c>
      <c r="AB8" s="1470" t="s">
        <v>228</v>
      </c>
      <c r="AC8" s="1470" t="s">
        <v>229</v>
      </c>
      <c r="AD8" s="1470" t="s">
        <v>230</v>
      </c>
      <c r="AG8" s="1471"/>
      <c r="AH8" s="1472"/>
      <c r="AI8" s="1473" t="s">
        <v>231</v>
      </c>
      <c r="AJ8" s="1473" t="s">
        <v>232</v>
      </c>
      <c r="AK8" s="1473" t="s">
        <v>233</v>
      </c>
      <c r="AL8" s="1473" t="s">
        <v>222</v>
      </c>
      <c r="AM8" s="1473" t="s">
        <v>223</v>
      </c>
      <c r="AN8" s="1473" t="s">
        <v>224</v>
      </c>
      <c r="AO8" s="1474" t="s">
        <v>225</v>
      </c>
      <c r="AP8" s="1474" t="s">
        <v>226</v>
      </c>
      <c r="AQ8" s="1474" t="s">
        <v>227</v>
      </c>
      <c r="AR8" s="1474" t="s">
        <v>228</v>
      </c>
      <c r="AS8" s="1474" t="s">
        <v>229</v>
      </c>
      <c r="AT8" s="1475" t="s">
        <v>230</v>
      </c>
      <c r="AV8" s="392"/>
      <c r="AW8" s="1476"/>
      <c r="AX8" s="1473" t="s">
        <v>231</v>
      </c>
      <c r="AY8" s="1473" t="s">
        <v>232</v>
      </c>
      <c r="AZ8" s="1473" t="s">
        <v>233</v>
      </c>
      <c r="BA8" s="1473" t="s">
        <v>222</v>
      </c>
      <c r="BB8" s="1473" t="s">
        <v>223</v>
      </c>
      <c r="BC8" s="1473" t="s">
        <v>224</v>
      </c>
      <c r="BD8" s="1474" t="s">
        <v>225</v>
      </c>
      <c r="BE8" s="1474" t="s">
        <v>226</v>
      </c>
      <c r="BF8" s="1474" t="s">
        <v>227</v>
      </c>
      <c r="BG8" s="1474" t="s">
        <v>228</v>
      </c>
      <c r="BH8" s="1474" t="s">
        <v>229</v>
      </c>
      <c r="BI8" s="1475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2"/>
      <c r="CA8" s="1773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2"/>
      <c r="CP8" s="1773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2"/>
      <c r="DF8" s="1773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7"/>
      <c r="DV8" s="1728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7" t="s">
        <v>230</v>
      </c>
      <c r="EJ8" s="1727"/>
      <c r="EK8" s="1728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7" t="s">
        <v>230</v>
      </c>
    </row>
    <row r="9" spans="2:153" ht="15.95" customHeight="1">
      <c r="B9" s="401" t="s">
        <v>104</v>
      </c>
      <c r="C9" s="1478" t="s">
        <v>105</v>
      </c>
      <c r="D9" s="1479">
        <v>128.29680000000002</v>
      </c>
      <c r="E9" s="1480">
        <v>126.47499999999999</v>
      </c>
      <c r="F9" s="1481">
        <v>127.70650000000001</v>
      </c>
      <c r="G9" s="1481">
        <v>136.15</v>
      </c>
      <c r="H9" s="1481">
        <v>138.4871</v>
      </c>
      <c r="I9" s="1482">
        <v>141.66670000000002</v>
      </c>
      <c r="J9" s="1482">
        <v>143.70650000000001</v>
      </c>
      <c r="K9" s="1482">
        <v>145.26770000000002</v>
      </c>
      <c r="L9" s="1482">
        <v>137.8167</v>
      </c>
      <c r="M9" s="1482">
        <v>126.64190000000001</v>
      </c>
      <c r="N9" s="1482">
        <v>124.81670000000001</v>
      </c>
      <c r="O9" s="1483">
        <v>121.79350000000001</v>
      </c>
      <c r="Q9" s="402" t="s">
        <v>104</v>
      </c>
      <c r="R9" s="1484" t="s">
        <v>105</v>
      </c>
      <c r="S9" s="1481">
        <v>121.0839</v>
      </c>
      <c r="T9" s="1481">
        <v>126.375</v>
      </c>
      <c r="U9" s="1481">
        <v>122.3516</v>
      </c>
      <c r="V9" s="1482">
        <v>123.86670000000001</v>
      </c>
      <c r="W9" s="1482">
        <v>131.9194</v>
      </c>
      <c r="X9" s="1482">
        <v>142.67670000000001</v>
      </c>
      <c r="Y9" s="1482">
        <v>135.89680000000001</v>
      </c>
      <c r="Z9" s="1482">
        <v>139.21610000000001</v>
      </c>
      <c r="AA9" s="1482">
        <v>131.30000000000001</v>
      </c>
      <c r="AB9" s="1482">
        <v>127.2968</v>
      </c>
      <c r="AC9" s="1482">
        <v>128.48330000000001</v>
      </c>
      <c r="AD9" s="1485">
        <v>132.57740000000001</v>
      </c>
      <c r="AG9" s="392" t="s">
        <v>104</v>
      </c>
      <c r="AH9" s="1462" t="s">
        <v>105</v>
      </c>
      <c r="AI9" s="1486">
        <v>123.92580000000001</v>
      </c>
      <c r="AJ9" s="1487">
        <v>129.0821</v>
      </c>
      <c r="AK9" s="1487">
        <v>134.1097</v>
      </c>
      <c r="AL9" s="1487">
        <v>143.65</v>
      </c>
      <c r="AM9" s="1488">
        <v>146.51609999999999</v>
      </c>
      <c r="AN9" s="1488">
        <v>143.8433</v>
      </c>
      <c r="AO9" s="1488">
        <v>144.49350000000001</v>
      </c>
      <c r="AP9" s="1488">
        <v>141.12260000000001</v>
      </c>
      <c r="AQ9" s="1488">
        <v>141.33330000000001</v>
      </c>
      <c r="AR9" s="1488">
        <v>144.60320000000002</v>
      </c>
      <c r="AS9" s="1488">
        <v>152.0333</v>
      </c>
      <c r="AT9" s="1489">
        <v>150.7903</v>
      </c>
      <c r="AU9" s="1490"/>
      <c r="AV9" s="392" t="s">
        <v>104</v>
      </c>
      <c r="AW9" s="1476" t="s">
        <v>105</v>
      </c>
      <c r="AX9" s="1487">
        <v>142.79679999999999</v>
      </c>
      <c r="AY9" s="1487">
        <v>151.03790000000001</v>
      </c>
      <c r="AZ9" s="1487">
        <v>152.85480000000001</v>
      </c>
      <c r="BA9" s="1488">
        <v>156.7867</v>
      </c>
      <c r="BB9" s="1488">
        <v>153.91290000000001</v>
      </c>
      <c r="BC9" s="1488">
        <v>155.94329999999999</v>
      </c>
      <c r="BD9" s="1488">
        <v>153.4742</v>
      </c>
      <c r="BE9" s="1488">
        <v>169.8484</v>
      </c>
      <c r="BF9" s="1488">
        <v>181.88</v>
      </c>
      <c r="BG9" s="1488">
        <v>180.04839999999999</v>
      </c>
      <c r="BH9" s="1488">
        <v>168.88</v>
      </c>
      <c r="BI9" s="1487">
        <v>158.65809999999999</v>
      </c>
      <c r="BK9" s="382" t="s">
        <v>104</v>
      </c>
      <c r="BL9" s="1462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9">
        <v>111.5548</v>
      </c>
      <c r="EM9" s="1359">
        <v>117.31790000000001</v>
      </c>
      <c r="EN9" s="1359">
        <v>125.7774</v>
      </c>
      <c r="EO9" s="1359">
        <v>119.69670000000001</v>
      </c>
      <c r="EP9" s="1359">
        <v>116.81610000000001</v>
      </c>
      <c r="EQ9" s="1359">
        <v>120.5</v>
      </c>
      <c r="ER9" s="1359">
        <v>119.2129</v>
      </c>
      <c r="ES9" s="1359">
        <v>125.1516</v>
      </c>
      <c r="ET9" s="1359">
        <v>121.27670000000001</v>
      </c>
      <c r="EU9" s="1359">
        <v>104.47420000000001</v>
      </c>
      <c r="EV9" s="1359">
        <v>104.41670000000001</v>
      </c>
      <c r="EW9" s="1491">
        <v>105.8032</v>
      </c>
    </row>
    <row r="10" spans="2:153" ht="15.95" customHeight="1">
      <c r="B10" s="402" t="s">
        <v>153</v>
      </c>
      <c r="C10" s="1492" t="s">
        <v>105</v>
      </c>
      <c r="D10" s="1493">
        <v>176.8167</v>
      </c>
      <c r="E10" s="1493">
        <v>176.61660000000001</v>
      </c>
      <c r="F10" s="1494">
        <v>175.88910000000001</v>
      </c>
      <c r="G10" s="1494">
        <v>175.28280000000001</v>
      </c>
      <c r="H10" s="1494">
        <v>174.99780000000001</v>
      </c>
      <c r="I10" s="1494">
        <v>174.33940000000001</v>
      </c>
      <c r="J10" s="1494">
        <v>174.7355</v>
      </c>
      <c r="K10" s="1494">
        <v>175.27870000000001</v>
      </c>
      <c r="L10" s="1494">
        <v>175.1994</v>
      </c>
      <c r="M10" s="1494">
        <v>174.71690000000001</v>
      </c>
      <c r="N10" s="1494">
        <v>172.5676</v>
      </c>
      <c r="O10" s="1495">
        <v>167.78400000000002</v>
      </c>
      <c r="Q10" s="402" t="s">
        <v>153</v>
      </c>
      <c r="R10" s="1492" t="s">
        <v>105</v>
      </c>
      <c r="S10" s="1494">
        <v>167.77590000000001</v>
      </c>
      <c r="T10" s="1494">
        <v>167.50560000000002</v>
      </c>
      <c r="U10" s="1494">
        <v>167.86680000000001</v>
      </c>
      <c r="V10" s="1494">
        <v>166.01230000000001</v>
      </c>
      <c r="W10" s="1494">
        <v>157.6233</v>
      </c>
      <c r="X10" s="1494">
        <v>154.70340000000002</v>
      </c>
      <c r="Y10" s="1494">
        <v>155.0693</v>
      </c>
      <c r="Z10" s="1494">
        <v>158.6123</v>
      </c>
      <c r="AA10" s="1494">
        <v>161.7105</v>
      </c>
      <c r="AB10" s="1494">
        <v>165.083</v>
      </c>
      <c r="AC10" s="1494">
        <v>168.3013</v>
      </c>
      <c r="AD10" s="1495">
        <v>172.0453</v>
      </c>
      <c r="AG10" s="392" t="s">
        <v>153</v>
      </c>
      <c r="AH10" s="1476" t="s">
        <v>105</v>
      </c>
      <c r="AI10" s="1496">
        <v>170.89420000000001</v>
      </c>
      <c r="AJ10" s="1497">
        <v>164.4024</v>
      </c>
      <c r="AK10" s="1497">
        <v>165.17490000000001</v>
      </c>
      <c r="AL10" s="1497">
        <v>163.3432</v>
      </c>
      <c r="AM10" s="1497">
        <v>164.1557</v>
      </c>
      <c r="AN10" s="1497">
        <v>167.7551</v>
      </c>
      <c r="AO10" s="1497">
        <v>170.76340000000002</v>
      </c>
      <c r="AP10" s="1497">
        <v>170.99080000000001</v>
      </c>
      <c r="AQ10" s="1497">
        <v>171.44990000000001</v>
      </c>
      <c r="AR10" s="1497">
        <v>171.43520000000001</v>
      </c>
      <c r="AS10" s="1497">
        <v>171.56800000000001</v>
      </c>
      <c r="AT10" s="1498">
        <v>172.68040000000002</v>
      </c>
      <c r="AV10" s="392" t="s">
        <v>153</v>
      </c>
      <c r="AW10" s="1499" t="s">
        <v>105</v>
      </c>
      <c r="AX10" s="1497">
        <v>176.23859999999999</v>
      </c>
      <c r="AY10" s="1497">
        <v>177.1054</v>
      </c>
      <c r="AZ10" s="1497">
        <v>178.94470000000001</v>
      </c>
      <c r="BA10" s="1497">
        <v>179.3554</v>
      </c>
      <c r="BB10" s="1497">
        <v>178.84180000000001</v>
      </c>
      <c r="BC10" s="1497">
        <v>179.05359999999999</v>
      </c>
      <c r="BD10" s="1497">
        <v>179.1644</v>
      </c>
      <c r="BE10" s="1497">
        <v>180.24879999999999</v>
      </c>
      <c r="BF10" s="1497">
        <v>190.07130000000001</v>
      </c>
      <c r="BG10" s="1497">
        <v>200.6353</v>
      </c>
      <c r="BH10" s="1497">
        <v>206.26140000000001</v>
      </c>
      <c r="BI10" s="1497">
        <v>207.24119999999999</v>
      </c>
      <c r="BK10" s="392" t="s">
        <v>153</v>
      </c>
      <c r="BL10" s="1476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60">
        <v>185.2919</v>
      </c>
      <c r="EM10" s="1360">
        <v>177.577</v>
      </c>
      <c r="EN10" s="1360">
        <v>155.91240000000002</v>
      </c>
      <c r="EO10" s="1360">
        <v>146.66630000000001</v>
      </c>
      <c r="EP10" s="1360">
        <v>147.07650000000001</v>
      </c>
      <c r="EQ10" s="1360">
        <v>162.96790000000001</v>
      </c>
      <c r="ER10" s="1360">
        <v>171.96790000000001</v>
      </c>
      <c r="ES10" s="1360">
        <v>171.69330000000002</v>
      </c>
      <c r="ET10" s="1360">
        <v>170.05520000000001</v>
      </c>
      <c r="EU10" s="1360">
        <v>172.30070000000001</v>
      </c>
      <c r="EV10" s="1360">
        <v>174.64160000000001</v>
      </c>
      <c r="EW10" s="1500">
        <v>169.25290000000001</v>
      </c>
    </row>
    <row r="11" spans="2:153" ht="15.95" customHeight="1">
      <c r="B11" s="402"/>
      <c r="C11" s="1492" t="s">
        <v>157</v>
      </c>
      <c r="D11" s="1493">
        <v>345.81810000000002</v>
      </c>
      <c r="E11" s="1493">
        <v>345.42680000000001</v>
      </c>
      <c r="F11" s="1494">
        <v>344.00390000000004</v>
      </c>
      <c r="G11" s="1494">
        <v>342.81800000000004</v>
      </c>
      <c r="H11" s="1494">
        <v>342.26060000000001</v>
      </c>
      <c r="I11" s="1494">
        <v>340.97300000000001</v>
      </c>
      <c r="J11" s="1494">
        <v>341.74770000000001</v>
      </c>
      <c r="K11" s="1494">
        <v>342.81</v>
      </c>
      <c r="L11" s="1494">
        <v>342.65499999999997</v>
      </c>
      <c r="M11" s="1494">
        <v>341.71129999999999</v>
      </c>
      <c r="N11" s="1494">
        <v>337.5077</v>
      </c>
      <c r="O11" s="1495">
        <v>328.15190000000001</v>
      </c>
      <c r="Q11" s="402"/>
      <c r="R11" s="1492" t="s">
        <v>157</v>
      </c>
      <c r="S11" s="1494">
        <v>328.1361</v>
      </c>
      <c r="T11" s="1494">
        <v>327.60750000000002</v>
      </c>
      <c r="U11" s="1494">
        <v>328.31389999999999</v>
      </c>
      <c r="V11" s="1494">
        <v>324.68729999999999</v>
      </c>
      <c r="W11" s="1494">
        <v>308.27969999999999</v>
      </c>
      <c r="X11" s="1494">
        <v>302.56900000000002</v>
      </c>
      <c r="Y11" s="1494">
        <v>303.28450000000004</v>
      </c>
      <c r="Z11" s="1494">
        <v>310.21390000000002</v>
      </c>
      <c r="AA11" s="1494">
        <v>316.27330000000001</v>
      </c>
      <c r="AB11" s="1494">
        <v>322.86940000000004</v>
      </c>
      <c r="AC11" s="1494">
        <v>329.16370000000001</v>
      </c>
      <c r="AD11" s="1495">
        <v>336.48610000000002</v>
      </c>
      <c r="AG11" s="392"/>
      <c r="AH11" s="1476" t="s">
        <v>157</v>
      </c>
      <c r="AI11" s="1496">
        <v>334.23480000000001</v>
      </c>
      <c r="AJ11" s="1497">
        <v>321.53820000000002</v>
      </c>
      <c r="AK11" s="1497">
        <v>323.04900000000004</v>
      </c>
      <c r="AL11" s="1497">
        <v>319.4667</v>
      </c>
      <c r="AM11" s="1497">
        <v>321.05580000000003</v>
      </c>
      <c r="AN11" s="1497">
        <v>328.09530000000001</v>
      </c>
      <c r="AO11" s="1497">
        <v>333.97900000000004</v>
      </c>
      <c r="AP11" s="1497">
        <v>334.4239</v>
      </c>
      <c r="AQ11" s="1497">
        <v>335.32170000000002</v>
      </c>
      <c r="AR11" s="1497">
        <v>335.29290000000003</v>
      </c>
      <c r="AS11" s="1497">
        <v>335.55270000000002</v>
      </c>
      <c r="AT11" s="1498">
        <v>337.72840000000002</v>
      </c>
      <c r="AV11" s="392"/>
      <c r="AW11" s="1499" t="s">
        <v>157</v>
      </c>
      <c r="AX11" s="1497">
        <v>344.68740000000003</v>
      </c>
      <c r="AY11" s="1497">
        <v>346.38279999999997</v>
      </c>
      <c r="AZ11" s="1497">
        <v>349.98</v>
      </c>
      <c r="BA11" s="1497">
        <v>350.7833</v>
      </c>
      <c r="BB11" s="1497">
        <v>349.77870000000001</v>
      </c>
      <c r="BC11" s="1497">
        <v>350.19299999999998</v>
      </c>
      <c r="BD11" s="1497">
        <v>350.40969999999999</v>
      </c>
      <c r="BE11" s="1497">
        <v>352.53059999999999</v>
      </c>
      <c r="BF11" s="1497">
        <v>371.74130000000002</v>
      </c>
      <c r="BG11" s="1497">
        <v>392.40260000000001</v>
      </c>
      <c r="BH11" s="1497">
        <v>403.40600000000001</v>
      </c>
      <c r="BI11" s="1497">
        <v>405.32229999999998</v>
      </c>
      <c r="BK11" s="392"/>
      <c r="BL11" s="1476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1">
        <v>362.39390000000003</v>
      </c>
      <c r="EM11" s="1361">
        <v>347.30500000000001</v>
      </c>
      <c r="EN11" s="1361">
        <v>304.93350000000004</v>
      </c>
      <c r="EO11" s="1361">
        <v>286.85000000000002</v>
      </c>
      <c r="EP11" s="1361">
        <v>287.65230000000003</v>
      </c>
      <c r="EQ11" s="1361">
        <v>318.73270000000002</v>
      </c>
      <c r="ER11" s="1361">
        <v>336.33480000000003</v>
      </c>
      <c r="ES11" s="1361">
        <v>335.79770000000002</v>
      </c>
      <c r="ET11" s="1361">
        <v>332.59399999999999</v>
      </c>
      <c r="EU11" s="1361">
        <v>336.98580000000004</v>
      </c>
      <c r="EV11" s="1361">
        <v>341.56400000000002</v>
      </c>
      <c r="EW11" s="1501">
        <v>331.02480000000003</v>
      </c>
    </row>
    <row r="12" spans="2:153" ht="15.95" customHeight="1">
      <c r="B12" s="402" t="s">
        <v>127</v>
      </c>
      <c r="C12" s="1502" t="s">
        <v>105</v>
      </c>
      <c r="D12" s="1493">
        <v>143.7972</v>
      </c>
      <c r="E12" s="1493">
        <v>133.1628</v>
      </c>
      <c r="F12" s="1494">
        <v>145.10599999999999</v>
      </c>
      <c r="G12" s="1494">
        <v>153.3323</v>
      </c>
      <c r="H12" s="1494">
        <v>153.83180000000002</v>
      </c>
      <c r="I12" s="1494">
        <v>162.26650000000001</v>
      </c>
      <c r="J12" s="1494">
        <v>165.5077</v>
      </c>
      <c r="K12" s="1494">
        <v>162.78660000000002</v>
      </c>
      <c r="L12" s="1494">
        <v>161.084</v>
      </c>
      <c r="M12" s="1494">
        <v>145.42740000000001</v>
      </c>
      <c r="N12" s="1494">
        <v>136.7998</v>
      </c>
      <c r="O12" s="1495">
        <v>136.39930000000001</v>
      </c>
      <c r="Q12" s="402" t="s">
        <v>127</v>
      </c>
      <c r="R12" s="1502" t="s">
        <v>105</v>
      </c>
      <c r="S12" s="1494">
        <v>133.023</v>
      </c>
      <c r="T12" s="1494">
        <v>130.82150000000001</v>
      </c>
      <c r="U12" s="1494">
        <v>134.3742</v>
      </c>
      <c r="V12" s="1494">
        <v>135.70760000000001</v>
      </c>
      <c r="W12" s="1494">
        <v>137.58020000000002</v>
      </c>
      <c r="X12" s="1494">
        <v>151.79170000000002</v>
      </c>
      <c r="Y12" s="1494">
        <v>155.29499999999999</v>
      </c>
      <c r="Z12" s="1494">
        <v>154.00630000000001</v>
      </c>
      <c r="AA12" s="1494">
        <v>149.99680000000001</v>
      </c>
      <c r="AB12" s="1494">
        <v>143.9314</v>
      </c>
      <c r="AC12" s="1494">
        <v>140.12049999999999</v>
      </c>
      <c r="AD12" s="1495">
        <v>138.369</v>
      </c>
      <c r="AG12" s="392" t="s">
        <v>127</v>
      </c>
      <c r="AH12" s="1499" t="s">
        <v>105</v>
      </c>
      <c r="AI12" s="1496">
        <v>142.0736</v>
      </c>
      <c r="AJ12" s="1497">
        <v>139.56050000000002</v>
      </c>
      <c r="AK12" s="1497">
        <v>145.4006</v>
      </c>
      <c r="AL12" s="1497">
        <v>154.69110000000001</v>
      </c>
      <c r="AM12" s="1497">
        <v>161.40440000000001</v>
      </c>
      <c r="AN12" s="1497">
        <v>160.7704</v>
      </c>
      <c r="AO12" s="1497">
        <v>162.70510000000002</v>
      </c>
      <c r="AP12" s="1497">
        <v>161.99190000000002</v>
      </c>
      <c r="AQ12" s="1497">
        <v>157.9888</v>
      </c>
      <c r="AR12" s="1497">
        <v>156.3887</v>
      </c>
      <c r="AS12" s="1497">
        <v>161.78400000000002</v>
      </c>
      <c r="AT12" s="1498">
        <v>169.916</v>
      </c>
      <c r="AV12" s="392" t="s">
        <v>127</v>
      </c>
      <c r="AW12" s="1499" t="s">
        <v>105</v>
      </c>
      <c r="AX12" s="1497">
        <v>164.33080000000001</v>
      </c>
      <c r="AY12" s="1497">
        <v>163.61410000000001</v>
      </c>
      <c r="AZ12" s="1497">
        <v>170.10839999999999</v>
      </c>
      <c r="BA12" s="1497">
        <v>175.79560000000001</v>
      </c>
      <c r="BB12" s="1497">
        <v>172.4359</v>
      </c>
      <c r="BC12" s="1497">
        <v>172.77010000000001</v>
      </c>
      <c r="BD12" s="1497">
        <v>170.696</v>
      </c>
      <c r="BE12" s="1497">
        <v>178.5247</v>
      </c>
      <c r="BF12" s="1497">
        <v>194.05119999999999</v>
      </c>
      <c r="BG12" s="1497">
        <v>195.29509999999999</v>
      </c>
      <c r="BH12" s="1497">
        <v>188.16210000000001</v>
      </c>
      <c r="BI12" s="1497">
        <v>182.8158</v>
      </c>
      <c r="BK12" s="392" t="s">
        <v>127</v>
      </c>
      <c r="BL12" s="1499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60">
        <v>139.42449999999999</v>
      </c>
      <c r="EM12" s="1360">
        <v>136.0044</v>
      </c>
      <c r="EN12" s="1360">
        <v>142.012</v>
      </c>
      <c r="EO12" s="1360">
        <v>139.78919999999999</v>
      </c>
      <c r="EP12" s="1360">
        <v>134.74379999999999</v>
      </c>
      <c r="EQ12" s="1360">
        <v>140.50130000000001</v>
      </c>
      <c r="ER12" s="1360">
        <v>141.76760000000002</v>
      </c>
      <c r="ES12" s="1360">
        <v>144.2756</v>
      </c>
      <c r="ET12" s="1360">
        <v>145.5454</v>
      </c>
      <c r="EU12" s="1360">
        <v>138.59870000000001</v>
      </c>
      <c r="EV12" s="1360">
        <v>136.02340000000001</v>
      </c>
      <c r="EW12" s="1500">
        <v>136.5651</v>
      </c>
    </row>
    <row r="13" spans="2:153" ht="15.95" customHeight="1">
      <c r="B13" s="402"/>
      <c r="C13" s="1502" t="s">
        <v>234</v>
      </c>
      <c r="D13" s="1493">
        <v>3898.4194000000002</v>
      </c>
      <c r="E13" s="1503">
        <v>3783.75</v>
      </c>
      <c r="F13" s="1504">
        <v>3950.6774</v>
      </c>
      <c r="G13" s="1504">
        <v>4104.3667000000005</v>
      </c>
      <c r="H13" s="1504">
        <v>4113.8387000000002</v>
      </c>
      <c r="I13" s="1504">
        <v>4308.2332999999999</v>
      </c>
      <c r="J13" s="1504">
        <v>4273.6129000000001</v>
      </c>
      <c r="K13" s="1504">
        <v>4174.7741999999998</v>
      </c>
      <c r="L13" s="1504">
        <v>4084.5</v>
      </c>
      <c r="M13" s="1504">
        <v>3751.7419</v>
      </c>
      <c r="N13" s="1504">
        <v>3533.4666999999999</v>
      </c>
      <c r="O13" s="1505">
        <v>3558.9355</v>
      </c>
      <c r="Q13" s="402"/>
      <c r="R13" s="1502" t="s">
        <v>234</v>
      </c>
      <c r="S13" s="1504">
        <v>3482.5161000000003</v>
      </c>
      <c r="T13" s="1504">
        <v>3400</v>
      </c>
      <c r="U13" s="1504">
        <v>3433</v>
      </c>
      <c r="V13" s="1504">
        <v>3434.9666999999999</v>
      </c>
      <c r="W13" s="1504">
        <v>3533.7097000000003</v>
      </c>
      <c r="X13" s="1504">
        <v>3913.4333000000001</v>
      </c>
      <c r="Y13" s="1504">
        <v>3938.7742000000003</v>
      </c>
      <c r="Z13" s="1504">
        <v>3820.0645000000004</v>
      </c>
      <c r="AA13" s="1504">
        <v>3699.1333</v>
      </c>
      <c r="AB13" s="1504">
        <v>3531.6774</v>
      </c>
      <c r="AC13" s="1504">
        <v>3452.8667</v>
      </c>
      <c r="AD13" s="1505">
        <v>3479.9032000000002</v>
      </c>
      <c r="AG13" s="392"/>
      <c r="AH13" s="1499" t="s">
        <v>234</v>
      </c>
      <c r="AI13" s="1506">
        <v>3481.0968000000003</v>
      </c>
      <c r="AJ13" s="1507">
        <v>3387.6071000000002</v>
      </c>
      <c r="AK13" s="1507">
        <v>3546.5806000000002</v>
      </c>
      <c r="AL13" s="1507">
        <v>3760.4</v>
      </c>
      <c r="AM13" s="1507">
        <v>3932.1290000000004</v>
      </c>
      <c r="AN13" s="1507">
        <v>3904.6</v>
      </c>
      <c r="AO13" s="1507">
        <v>3960.2581</v>
      </c>
      <c r="AP13" s="1507">
        <v>3932.9677000000001</v>
      </c>
      <c r="AQ13" s="1507">
        <v>3874.2667000000001</v>
      </c>
      <c r="AR13" s="1507">
        <v>3882.4839000000002</v>
      </c>
      <c r="AS13" s="1507">
        <v>4114.5667000000003</v>
      </c>
      <c r="AT13" s="1508">
        <v>4338.4839000000002</v>
      </c>
      <c r="AV13" s="392"/>
      <c r="AW13" s="1499" t="s">
        <v>234</v>
      </c>
      <c r="AX13" s="1507">
        <v>4197.9031999999997</v>
      </c>
      <c r="AY13" s="1507">
        <v>4099.7930999999999</v>
      </c>
      <c r="AZ13" s="1507">
        <v>4200.0645000000004</v>
      </c>
      <c r="BA13" s="1507">
        <v>4358.9332999999997</v>
      </c>
      <c r="BB13" s="1507">
        <v>4357.4516000000003</v>
      </c>
      <c r="BC13" s="1507">
        <v>4427.2667000000001</v>
      </c>
      <c r="BD13" s="1507">
        <v>4349.8710000000001</v>
      </c>
      <c r="BE13" s="1507">
        <v>4472.0645000000004</v>
      </c>
      <c r="BF13" s="1507">
        <v>4801.7</v>
      </c>
      <c r="BG13" s="1507">
        <v>4870.9354999999996</v>
      </c>
      <c r="BH13" s="1507">
        <v>4769.4332999999997</v>
      </c>
      <c r="BI13" s="1507">
        <v>4609.4516000000003</v>
      </c>
      <c r="BK13" s="392"/>
      <c r="BL13" s="1499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1">
        <v>3550.6129000000001</v>
      </c>
      <c r="EM13" s="1361">
        <v>3443.3571000000002</v>
      </c>
      <c r="EN13" s="1361">
        <v>3610.4839000000002</v>
      </c>
      <c r="EO13" s="1361">
        <v>3546.0333000000001</v>
      </c>
      <c r="EP13" s="1361">
        <v>3451.3871000000004</v>
      </c>
      <c r="EQ13" s="1361">
        <v>3622.5333000000001</v>
      </c>
      <c r="ER13" s="1361">
        <v>3666.5806000000002</v>
      </c>
      <c r="ES13" s="1361">
        <v>3705.0968000000003</v>
      </c>
      <c r="ET13" s="1361">
        <v>3729.6</v>
      </c>
      <c r="EU13" s="1361">
        <v>3577.1935000000003</v>
      </c>
      <c r="EV13" s="1361">
        <v>3527.1</v>
      </c>
      <c r="EW13" s="1501">
        <v>3529.9677000000001</v>
      </c>
    </row>
    <row r="14" spans="2:153" ht="15.95" customHeight="1">
      <c r="B14" s="402" t="s">
        <v>106</v>
      </c>
      <c r="C14" s="1502" t="s">
        <v>105</v>
      </c>
      <c r="D14" s="1509">
        <v>119.90600000000001</v>
      </c>
      <c r="E14" s="1509">
        <v>114.68440000000001</v>
      </c>
      <c r="F14" s="1510">
        <v>113.8536</v>
      </c>
      <c r="G14" s="1510">
        <v>121.7307</v>
      </c>
      <c r="H14" s="1510">
        <v>125.9093</v>
      </c>
      <c r="I14" s="1510">
        <v>132.05110000000002</v>
      </c>
      <c r="J14" s="1510">
        <v>134.2689</v>
      </c>
      <c r="K14" s="1510">
        <v>131.54160000000002</v>
      </c>
      <c r="L14" s="1510">
        <v>130.22320000000002</v>
      </c>
      <c r="M14" s="1510">
        <v>120.06960000000001</v>
      </c>
      <c r="N14" s="1510">
        <v>116.4316</v>
      </c>
      <c r="O14" s="1511">
        <v>113.7775</v>
      </c>
      <c r="Q14" s="402" t="s">
        <v>106</v>
      </c>
      <c r="R14" s="1502" t="s">
        <v>105</v>
      </c>
      <c r="S14" s="1510">
        <v>108.83540000000001</v>
      </c>
      <c r="T14" s="1510">
        <v>114.62270000000001</v>
      </c>
      <c r="U14" s="1510">
        <v>116.96990000000001</v>
      </c>
      <c r="V14" s="1510">
        <v>120.27040000000001</v>
      </c>
      <c r="W14" s="1510">
        <v>130.87450000000001</v>
      </c>
      <c r="X14" s="1510">
        <v>141.482</v>
      </c>
      <c r="Y14" s="1510">
        <v>137.41800000000001</v>
      </c>
      <c r="Z14" s="1510">
        <v>135.5736</v>
      </c>
      <c r="AA14" s="1510">
        <v>130.96360000000001</v>
      </c>
      <c r="AB14" s="1510">
        <v>126.2038</v>
      </c>
      <c r="AC14" s="1510">
        <v>126.23140000000001</v>
      </c>
      <c r="AD14" s="1511">
        <v>126.26230000000001</v>
      </c>
      <c r="AG14" s="392" t="s">
        <v>106</v>
      </c>
      <c r="AH14" s="1499" t="s">
        <v>105</v>
      </c>
      <c r="AI14" s="1496">
        <v>123.70450000000001</v>
      </c>
      <c r="AJ14" s="1497">
        <v>128.28270000000001</v>
      </c>
      <c r="AK14" s="1497">
        <v>134.02350000000001</v>
      </c>
      <c r="AL14" s="1497">
        <v>138.05070000000001</v>
      </c>
      <c r="AM14" s="1497">
        <v>141.55930000000001</v>
      </c>
      <c r="AN14" s="1497">
        <v>140.44400000000002</v>
      </c>
      <c r="AO14" s="1497">
        <v>141.49370000000002</v>
      </c>
      <c r="AP14" s="1497">
        <v>139.64230000000001</v>
      </c>
      <c r="AQ14" s="1497">
        <v>139.11590000000001</v>
      </c>
      <c r="AR14" s="1497">
        <v>142.90300000000002</v>
      </c>
      <c r="AS14" s="1497">
        <v>148.5515</v>
      </c>
      <c r="AT14" s="1498">
        <v>149.21280000000002</v>
      </c>
      <c r="AV14" s="392" t="s">
        <v>106</v>
      </c>
      <c r="AW14" s="1476" t="s">
        <v>105</v>
      </c>
      <c r="AX14" s="1497">
        <v>139.8372</v>
      </c>
      <c r="AY14" s="1497">
        <v>141.3596</v>
      </c>
      <c r="AZ14" s="1497">
        <v>143.24889999999999</v>
      </c>
      <c r="BA14" s="1497">
        <v>147.22540000000001</v>
      </c>
      <c r="BB14" s="1497">
        <v>151.47989999999999</v>
      </c>
      <c r="BC14" s="1497">
        <v>157.4375</v>
      </c>
      <c r="BD14" s="1497">
        <v>158.9699</v>
      </c>
      <c r="BE14" s="1497">
        <v>164.1054</v>
      </c>
      <c r="BF14" s="1497">
        <v>172.28540000000001</v>
      </c>
      <c r="BG14" s="1497">
        <v>175.61930000000001</v>
      </c>
      <c r="BH14" s="1497">
        <v>169.85040000000001</v>
      </c>
      <c r="BI14" s="1497">
        <v>167.26926785481109</v>
      </c>
      <c r="BK14" s="392" t="s">
        <v>106</v>
      </c>
      <c r="BL14" s="1499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60">
        <v>126.84650000000001</v>
      </c>
      <c r="EM14" s="1360">
        <v>124.96430000000001</v>
      </c>
      <c r="EN14" s="1360">
        <v>130.2724</v>
      </c>
      <c r="EO14" s="1360">
        <v>127.14400000000001</v>
      </c>
      <c r="EP14" s="1360">
        <v>127.1384</v>
      </c>
      <c r="EQ14" s="1360">
        <v>126.7539</v>
      </c>
      <c r="ER14" s="1360">
        <v>127.12740000000001</v>
      </c>
      <c r="ES14" s="1360">
        <v>130.0094</v>
      </c>
      <c r="ET14" s="1360">
        <v>131.8049</v>
      </c>
      <c r="EU14" s="1360">
        <v>126.88500000000001</v>
      </c>
      <c r="EV14" s="1360">
        <v>127.09500000000001</v>
      </c>
      <c r="EW14" s="1500">
        <v>130.08360000000002</v>
      </c>
    </row>
    <row r="15" spans="2:153" ht="15.95" customHeight="1">
      <c r="B15" s="402"/>
      <c r="C15" s="1502" t="s">
        <v>107</v>
      </c>
      <c r="D15" s="1509">
        <v>893.51610000000005</v>
      </c>
      <c r="E15" s="1509">
        <v>854.57140000000004</v>
      </c>
      <c r="F15" s="1510">
        <v>848.32260000000008</v>
      </c>
      <c r="G15" s="1510">
        <v>906.8</v>
      </c>
      <c r="H15" s="1510">
        <v>937.64520000000005</v>
      </c>
      <c r="I15" s="1510">
        <v>983.2</v>
      </c>
      <c r="J15" s="1510">
        <v>999.7419000000001</v>
      </c>
      <c r="K15" s="1510">
        <v>979.22580000000005</v>
      </c>
      <c r="L15" s="1510">
        <v>969.2333000000001</v>
      </c>
      <c r="M15" s="1510">
        <v>893.77420000000006</v>
      </c>
      <c r="N15" s="1510">
        <v>866.43330000000003</v>
      </c>
      <c r="O15" s="1511">
        <v>846.74189999999999</v>
      </c>
      <c r="Q15" s="402"/>
      <c r="R15" s="1502" t="s">
        <v>107</v>
      </c>
      <c r="S15" s="1510">
        <v>810</v>
      </c>
      <c r="T15" s="1510">
        <v>853.25</v>
      </c>
      <c r="U15" s="1510">
        <v>870.45159999999998</v>
      </c>
      <c r="V15" s="1510">
        <v>895.16669999999999</v>
      </c>
      <c r="W15" s="1510">
        <v>973.90320000000008</v>
      </c>
      <c r="X15" s="1510">
        <v>1052.7333000000001</v>
      </c>
      <c r="Y15" s="1510">
        <v>1024</v>
      </c>
      <c r="Z15" s="1510">
        <v>1010</v>
      </c>
      <c r="AA15" s="1510">
        <v>975.33330000000001</v>
      </c>
      <c r="AB15" s="1510">
        <v>941</v>
      </c>
      <c r="AC15" s="1510">
        <v>941</v>
      </c>
      <c r="AD15" s="1511">
        <v>941</v>
      </c>
      <c r="AG15" s="392"/>
      <c r="AH15" s="1499" t="s">
        <v>107</v>
      </c>
      <c r="AI15" s="1496">
        <v>921.83870000000002</v>
      </c>
      <c r="AJ15" s="1497">
        <v>956.39290000000005</v>
      </c>
      <c r="AK15" s="1497">
        <v>999.4516000000001</v>
      </c>
      <c r="AL15" s="1497">
        <v>1029.5</v>
      </c>
      <c r="AM15" s="1497">
        <v>1055.5484000000001</v>
      </c>
      <c r="AN15" s="1497">
        <v>1047.4000000000001</v>
      </c>
      <c r="AO15" s="1497">
        <v>1055</v>
      </c>
      <c r="AP15" s="1497">
        <v>1040.2903000000001</v>
      </c>
      <c r="AQ15" s="1497">
        <v>1036</v>
      </c>
      <c r="AR15" s="1497">
        <v>1063.7742000000001</v>
      </c>
      <c r="AS15" s="1497">
        <v>1105.5</v>
      </c>
      <c r="AT15" s="1498">
        <v>1109.2903000000001</v>
      </c>
      <c r="AV15" s="392"/>
      <c r="AW15" s="1476" t="s">
        <v>107</v>
      </c>
      <c r="AX15" s="1497">
        <v>1039.7419</v>
      </c>
      <c r="AY15" s="1497">
        <v>1050.8621000000001</v>
      </c>
      <c r="AZ15" s="1497">
        <v>1065.1289999999999</v>
      </c>
      <c r="BA15" s="1497">
        <v>1095.2333000000001</v>
      </c>
      <c r="BB15" s="1497">
        <v>1126.0968</v>
      </c>
      <c r="BC15" s="1497">
        <v>1170.1333</v>
      </c>
      <c r="BD15" s="1497">
        <v>1182.4838999999999</v>
      </c>
      <c r="BE15" s="1497">
        <v>1221.7419</v>
      </c>
      <c r="BF15" s="1497">
        <v>1284.1333</v>
      </c>
      <c r="BG15" s="1497">
        <v>1309.7742000000001</v>
      </c>
      <c r="BH15" s="1497">
        <v>1266.8667</v>
      </c>
      <c r="BI15" s="1497">
        <v>1247.9032</v>
      </c>
      <c r="BK15" s="392"/>
      <c r="BL15" s="1499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1">
        <v>944.4516000000001</v>
      </c>
      <c r="EM15" s="1361">
        <v>930.42860000000007</v>
      </c>
      <c r="EN15" s="1361">
        <v>970.38710000000003</v>
      </c>
      <c r="EO15" s="1361">
        <v>947</v>
      </c>
      <c r="EP15" s="1361">
        <v>947</v>
      </c>
      <c r="EQ15" s="1361">
        <v>944.2</v>
      </c>
      <c r="ER15" s="1361">
        <v>947.4194</v>
      </c>
      <c r="ES15" s="1361">
        <v>969.2903</v>
      </c>
      <c r="ET15" s="1361">
        <v>983.03330000000005</v>
      </c>
      <c r="EU15" s="1361">
        <v>946.51610000000005</v>
      </c>
      <c r="EV15" s="1361">
        <v>948.26670000000001</v>
      </c>
      <c r="EW15" s="1501">
        <v>971.09680000000003</v>
      </c>
    </row>
    <row r="16" spans="2:153" ht="15.95" customHeight="1">
      <c r="B16" s="402" t="s">
        <v>108</v>
      </c>
      <c r="C16" s="1492" t="s">
        <v>105</v>
      </c>
      <c r="D16" s="1509">
        <v>140.82740000000001</v>
      </c>
      <c r="E16" s="1512">
        <v>139.39930000000001</v>
      </c>
      <c r="F16" s="1513">
        <v>141.3287</v>
      </c>
      <c r="G16" s="1513">
        <v>147.21</v>
      </c>
      <c r="H16" s="1513">
        <v>149.61610000000002</v>
      </c>
      <c r="I16" s="1513">
        <v>154.90300000000002</v>
      </c>
      <c r="J16" s="1513">
        <v>158.40350000000001</v>
      </c>
      <c r="K16" s="1513">
        <v>160.0703</v>
      </c>
      <c r="L16" s="1513">
        <v>150.4367</v>
      </c>
      <c r="M16" s="1510">
        <v>138.20770000000002</v>
      </c>
      <c r="N16" s="1510">
        <v>137.56900000000002</v>
      </c>
      <c r="O16" s="1514">
        <v>134.33580000000001</v>
      </c>
      <c r="Q16" s="402" t="s">
        <v>108</v>
      </c>
      <c r="R16" s="1492" t="s">
        <v>105</v>
      </c>
      <c r="S16" s="1513">
        <v>134.03579999999999</v>
      </c>
      <c r="T16" s="1513">
        <v>140.47749999999999</v>
      </c>
      <c r="U16" s="1513">
        <v>135.6671</v>
      </c>
      <c r="V16" s="1513">
        <v>137.03400000000002</v>
      </c>
      <c r="W16" s="1513">
        <v>145.251</v>
      </c>
      <c r="X16" s="1513">
        <v>156.28530000000001</v>
      </c>
      <c r="Y16" s="1513">
        <v>150.59710000000001</v>
      </c>
      <c r="Z16" s="1510">
        <v>153.2081</v>
      </c>
      <c r="AA16" s="1510">
        <v>144.79430000000002</v>
      </c>
      <c r="AB16" s="1513">
        <v>141.0187</v>
      </c>
      <c r="AC16" s="1513">
        <v>144.6163</v>
      </c>
      <c r="AD16" s="1514">
        <v>149.4</v>
      </c>
      <c r="AG16" s="392" t="s">
        <v>108</v>
      </c>
      <c r="AH16" s="1476" t="s">
        <v>105</v>
      </c>
      <c r="AI16" s="1515">
        <v>130.4948</v>
      </c>
      <c r="AJ16" s="1516">
        <v>144.7671</v>
      </c>
      <c r="AK16" s="1516">
        <v>151.19030000000001</v>
      </c>
      <c r="AL16" s="1516">
        <v>159.494</v>
      </c>
      <c r="AM16" s="1516">
        <v>160.30450000000002</v>
      </c>
      <c r="AN16" s="1516">
        <v>159.63</v>
      </c>
      <c r="AO16" s="1516">
        <v>160.83100000000002</v>
      </c>
      <c r="AP16" s="1516">
        <v>158.1</v>
      </c>
      <c r="AQ16" s="1497">
        <v>158.1</v>
      </c>
      <c r="AR16" s="1497">
        <v>158.0342</v>
      </c>
      <c r="AS16" s="1516">
        <v>164.83200000000002</v>
      </c>
      <c r="AT16" s="1517">
        <v>162.93680000000001</v>
      </c>
      <c r="AV16" s="392" t="s">
        <v>108</v>
      </c>
      <c r="AW16" s="1476" t="s">
        <v>105</v>
      </c>
      <c r="AX16" s="1516">
        <v>154.4477</v>
      </c>
      <c r="AY16" s="1516">
        <v>162.28550000000001</v>
      </c>
      <c r="AZ16" s="1516">
        <v>164.84520000000001</v>
      </c>
      <c r="BA16" s="1516">
        <v>170.952</v>
      </c>
      <c r="BB16" s="1516">
        <v>168.92519999999999</v>
      </c>
      <c r="BC16" s="1516">
        <v>168.91200000000001</v>
      </c>
      <c r="BD16" s="1516">
        <v>165.33869999999999</v>
      </c>
      <c r="BE16" s="1497">
        <v>183.6</v>
      </c>
      <c r="BF16" s="1497">
        <v>194.99</v>
      </c>
      <c r="BG16" s="1516">
        <v>193.20769999999999</v>
      </c>
      <c r="BH16" s="1516">
        <v>184.72200000000001</v>
      </c>
      <c r="BI16" s="1516">
        <v>173.89349999999999</v>
      </c>
      <c r="BK16" s="392" t="s">
        <v>108</v>
      </c>
      <c r="BL16" s="1476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60">
        <v>137.1129</v>
      </c>
      <c r="EM16" s="1360">
        <v>146.43110000000001</v>
      </c>
      <c r="EN16" s="1360">
        <v>152.2842</v>
      </c>
      <c r="EO16" s="1360">
        <v>147.90470000000002</v>
      </c>
      <c r="EP16" s="1360">
        <v>144.97450000000001</v>
      </c>
      <c r="EQ16" s="1360">
        <v>148.94200000000001</v>
      </c>
      <c r="ER16" s="1360">
        <v>147.12610000000001</v>
      </c>
      <c r="ES16" s="1360">
        <v>154.2071</v>
      </c>
      <c r="ET16" s="1360">
        <v>150.27930000000001</v>
      </c>
      <c r="EU16" s="1360">
        <v>141.4803</v>
      </c>
      <c r="EV16" s="1360">
        <v>140.3963</v>
      </c>
      <c r="EW16" s="1500">
        <v>140.26900000000001</v>
      </c>
    </row>
    <row r="17" spans="2:153" ht="15.95" customHeight="1">
      <c r="B17" s="402" t="s">
        <v>126</v>
      </c>
      <c r="C17" s="1492" t="s">
        <v>105</v>
      </c>
      <c r="D17" s="1509">
        <v>151.9025</v>
      </c>
      <c r="E17" s="1512">
        <v>148.95600000000002</v>
      </c>
      <c r="F17" s="1513">
        <v>146.7054</v>
      </c>
      <c r="G17" s="1513">
        <v>147.98439999999999</v>
      </c>
      <c r="H17" s="1513">
        <v>150.5617</v>
      </c>
      <c r="I17" s="1513">
        <v>152.39619999999999</v>
      </c>
      <c r="J17" s="1513">
        <v>156.04470000000001</v>
      </c>
      <c r="K17" s="1513">
        <v>155.23869999999999</v>
      </c>
      <c r="L17" s="1513">
        <v>153.95529999999999</v>
      </c>
      <c r="M17" s="1510">
        <v>148.22410000000002</v>
      </c>
      <c r="N17" s="1510">
        <v>142.97749999999999</v>
      </c>
      <c r="O17" s="1514">
        <v>142.70099999999999</v>
      </c>
      <c r="Q17" s="402" t="s">
        <v>126</v>
      </c>
      <c r="R17" s="1492" t="s">
        <v>105</v>
      </c>
      <c r="S17" s="1513">
        <v>138.46850000000001</v>
      </c>
      <c r="T17" s="1513">
        <v>139.36860000000001</v>
      </c>
      <c r="U17" s="1513">
        <v>141.0284</v>
      </c>
      <c r="V17" s="1513">
        <v>138.8229</v>
      </c>
      <c r="W17" s="1513">
        <v>139.44140000000002</v>
      </c>
      <c r="X17" s="1513">
        <v>144.54310000000001</v>
      </c>
      <c r="Y17" s="1513">
        <v>149.5137</v>
      </c>
      <c r="Z17" s="1510">
        <v>145.81100000000001</v>
      </c>
      <c r="AA17" s="1510">
        <v>145.3776</v>
      </c>
      <c r="AB17" s="1513">
        <v>143.2998</v>
      </c>
      <c r="AC17" s="1513">
        <v>141.5325</v>
      </c>
      <c r="AD17" s="1514">
        <v>143.16650000000001</v>
      </c>
      <c r="AG17" s="392" t="s">
        <v>126</v>
      </c>
      <c r="AH17" s="1476" t="s">
        <v>105</v>
      </c>
      <c r="AI17" s="1515">
        <v>146.11760000000001</v>
      </c>
      <c r="AJ17" s="1516">
        <v>141.73140000000001</v>
      </c>
      <c r="AK17" s="1516">
        <v>149.10939999999999</v>
      </c>
      <c r="AL17" s="1516">
        <v>153.69999999999999</v>
      </c>
      <c r="AM17" s="1516">
        <v>160.60060000000001</v>
      </c>
      <c r="AN17" s="1516">
        <v>161.58770000000001</v>
      </c>
      <c r="AO17" s="1516">
        <v>159.1765</v>
      </c>
      <c r="AP17" s="1516">
        <v>160.3948</v>
      </c>
      <c r="AQ17" s="1497">
        <v>159.78400000000002</v>
      </c>
      <c r="AR17" s="1497">
        <v>159.75320000000002</v>
      </c>
      <c r="AS17" s="1516">
        <v>160.29670000000002</v>
      </c>
      <c r="AT17" s="1517">
        <v>163.3981</v>
      </c>
      <c r="AV17" s="392" t="s">
        <v>126</v>
      </c>
      <c r="AW17" s="1476" t="s">
        <v>105</v>
      </c>
      <c r="AX17" s="1516">
        <v>163.71350000000001</v>
      </c>
      <c r="AY17" s="1516">
        <v>159.04929999999999</v>
      </c>
      <c r="AZ17" s="1516">
        <v>164.62100000000001</v>
      </c>
      <c r="BA17" s="1516">
        <v>164.09870000000001</v>
      </c>
      <c r="BB17" s="1516">
        <v>165.4726</v>
      </c>
      <c r="BC17" s="1516">
        <v>166.04929999999999</v>
      </c>
      <c r="BD17" s="1516">
        <v>168.17869999999999</v>
      </c>
      <c r="BE17" s="1497">
        <v>168.66</v>
      </c>
      <c r="BF17" s="1497">
        <v>175.28800000000001</v>
      </c>
      <c r="BG17" s="1516">
        <v>183.16480000000001</v>
      </c>
      <c r="BH17" s="1516">
        <v>181.65700000000001</v>
      </c>
      <c r="BI17" s="1516">
        <v>178.4606</v>
      </c>
      <c r="BK17" s="392" t="s">
        <v>126</v>
      </c>
      <c r="BL17" s="1476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60">
        <v>141.49549999999999</v>
      </c>
      <c r="EM17" s="1360">
        <v>142.625</v>
      </c>
      <c r="EN17" s="1360">
        <v>145.24260000000001</v>
      </c>
      <c r="EO17" s="1360">
        <v>142.42570000000001</v>
      </c>
      <c r="EP17" s="1360">
        <v>143.5942</v>
      </c>
      <c r="EQ17" s="1360">
        <v>146.8603</v>
      </c>
      <c r="ER17" s="1360">
        <v>146.0874</v>
      </c>
      <c r="ES17" s="1360">
        <v>146.34030000000001</v>
      </c>
      <c r="ET17" s="1360">
        <v>149.452</v>
      </c>
      <c r="EU17" s="1360">
        <v>148.28060000000002</v>
      </c>
      <c r="EV17" s="1360">
        <v>144.3783</v>
      </c>
      <c r="EW17" s="1500">
        <v>145.92060000000001</v>
      </c>
    </row>
    <row r="18" spans="2:153" ht="15.95" customHeight="1">
      <c r="B18" s="402"/>
      <c r="C18" s="1492" t="s">
        <v>279</v>
      </c>
      <c r="D18" s="1509">
        <v>2376.7577000000001</v>
      </c>
      <c r="E18" s="1518">
        <v>2330.6546000000003</v>
      </c>
      <c r="F18" s="1519">
        <v>2295.44</v>
      </c>
      <c r="G18" s="1519">
        <v>2315.4520000000002</v>
      </c>
      <c r="H18" s="1519">
        <v>2355.7787000000003</v>
      </c>
      <c r="I18" s="1519">
        <v>2384.4827</v>
      </c>
      <c r="J18" s="1519">
        <v>2441.5694000000003</v>
      </c>
      <c r="K18" s="1519">
        <v>2428.9574000000002</v>
      </c>
      <c r="L18" s="1519">
        <v>2408.8777</v>
      </c>
      <c r="M18" s="1520">
        <v>2319.2039</v>
      </c>
      <c r="N18" s="1520">
        <v>2237.1110000000003</v>
      </c>
      <c r="O18" s="1521">
        <v>2232.7861000000003</v>
      </c>
      <c r="Q18" s="402"/>
      <c r="R18" s="1492" t="s">
        <v>279</v>
      </c>
      <c r="S18" s="1519">
        <v>2166.5610000000001</v>
      </c>
      <c r="T18" s="1519">
        <v>2180.645</v>
      </c>
      <c r="U18" s="1519">
        <v>2206.6154999999999</v>
      </c>
      <c r="V18" s="1519">
        <v>2172.107</v>
      </c>
      <c r="W18" s="1519">
        <v>2181.7832000000003</v>
      </c>
      <c r="X18" s="1519">
        <v>2261.607</v>
      </c>
      <c r="Y18" s="1519">
        <v>2339.3806</v>
      </c>
      <c r="Z18" s="1520">
        <v>2281.4465</v>
      </c>
      <c r="AA18" s="1520">
        <v>2274.6657</v>
      </c>
      <c r="AB18" s="1519">
        <v>2242.1545000000001</v>
      </c>
      <c r="AC18" s="1519">
        <v>2214.5017000000003</v>
      </c>
      <c r="AD18" s="1521">
        <v>2240.069</v>
      </c>
      <c r="AG18" s="392" t="s">
        <v>109</v>
      </c>
      <c r="AH18" s="1476" t="s">
        <v>105</v>
      </c>
      <c r="AI18" s="1515">
        <v>171.36100000000002</v>
      </c>
      <c r="AJ18" s="1516">
        <v>166.40820000000002</v>
      </c>
      <c r="AK18" s="1516">
        <v>160.77260000000001</v>
      </c>
      <c r="AL18" s="1516">
        <v>156.042</v>
      </c>
      <c r="AM18" s="1516">
        <v>158.0958</v>
      </c>
      <c r="AN18" s="1516">
        <v>163.78030000000001</v>
      </c>
      <c r="AO18" s="1516">
        <v>173.86450000000002</v>
      </c>
      <c r="AP18" s="1516">
        <v>176.61</v>
      </c>
      <c r="AQ18" s="1497">
        <v>176.95</v>
      </c>
      <c r="AR18" s="1497">
        <v>180.39770000000001</v>
      </c>
      <c r="AS18" s="1516">
        <v>187.2183</v>
      </c>
      <c r="AT18" s="1517">
        <v>199.0223</v>
      </c>
      <c r="AV18" s="392" t="s">
        <v>109</v>
      </c>
      <c r="AW18" s="1499" t="s">
        <v>105</v>
      </c>
      <c r="AX18" s="1516">
        <v>191.8287</v>
      </c>
      <c r="AY18" s="1516">
        <v>179.61660000000001</v>
      </c>
      <c r="AZ18" s="1516">
        <v>168.27969999999999</v>
      </c>
      <c r="BA18" s="1516">
        <v>164.67930000000001</v>
      </c>
      <c r="BB18" s="1516">
        <v>173.0548</v>
      </c>
      <c r="BC18" s="1516">
        <v>183.02930000000001</v>
      </c>
      <c r="BD18" s="1516">
        <v>188.79679999999999</v>
      </c>
      <c r="BE18" s="1497">
        <v>201.90520000000001</v>
      </c>
      <c r="BF18" s="1497">
        <v>210.68170000000001</v>
      </c>
      <c r="BG18" s="1516">
        <v>211.1045</v>
      </c>
      <c r="BH18" s="1516">
        <v>207.94470000000001</v>
      </c>
      <c r="BI18" s="1516">
        <v>207.4365</v>
      </c>
      <c r="BK18" s="392" t="s">
        <v>109</v>
      </c>
      <c r="BL18" s="1476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60">
        <v>140.3065</v>
      </c>
      <c r="EM18" s="1360">
        <v>138.4461</v>
      </c>
      <c r="EN18" s="1360">
        <v>138.83450000000002</v>
      </c>
      <c r="EO18" s="1360">
        <v>139.40100000000001</v>
      </c>
      <c r="EP18" s="1360">
        <v>140.19900000000001</v>
      </c>
      <c r="EQ18" s="1360">
        <v>140.66400000000002</v>
      </c>
      <c r="ER18" s="1360">
        <v>140.47130000000001</v>
      </c>
      <c r="ES18" s="1360">
        <v>137.2594</v>
      </c>
      <c r="ET18" s="1360">
        <v>137.4333</v>
      </c>
      <c r="EU18" s="1360">
        <v>139.9658</v>
      </c>
      <c r="EV18" s="1360">
        <v>138.3793</v>
      </c>
      <c r="EW18" s="1500">
        <v>138.7268</v>
      </c>
    </row>
    <row r="19" spans="2:153" ht="15.95" customHeight="1">
      <c r="B19" s="402" t="s">
        <v>109</v>
      </c>
      <c r="C19" s="1492" t="s">
        <v>105</v>
      </c>
      <c r="D19" s="1509">
        <v>196.56450000000001</v>
      </c>
      <c r="E19" s="1512">
        <v>189.8579</v>
      </c>
      <c r="F19" s="1513">
        <v>177.54770000000002</v>
      </c>
      <c r="G19" s="1513">
        <v>162.53570000000002</v>
      </c>
      <c r="H19" s="1513">
        <v>157.38550000000001</v>
      </c>
      <c r="I19" s="1513">
        <v>160.73570000000001</v>
      </c>
      <c r="J19" s="1513">
        <v>176.00030000000001</v>
      </c>
      <c r="K19" s="1513">
        <v>179.58420000000001</v>
      </c>
      <c r="L19" s="1513">
        <v>173.70500000000001</v>
      </c>
      <c r="M19" s="1510">
        <v>168.89840000000001</v>
      </c>
      <c r="N19" s="1510">
        <v>163.60599999999999</v>
      </c>
      <c r="O19" s="1514">
        <v>169.36870000000002</v>
      </c>
      <c r="Q19" s="402" t="s">
        <v>109</v>
      </c>
      <c r="R19" s="1492" t="s">
        <v>105</v>
      </c>
      <c r="S19" s="1513">
        <v>169.96290000000002</v>
      </c>
      <c r="T19" s="1513">
        <v>163.01</v>
      </c>
      <c r="U19" s="1513">
        <v>158.2784</v>
      </c>
      <c r="V19" s="1513">
        <v>150.20830000000001</v>
      </c>
      <c r="W19" s="1513">
        <v>142.70189999999999</v>
      </c>
      <c r="X19" s="1513">
        <v>146.73430000000002</v>
      </c>
      <c r="Y19" s="1513">
        <v>160.45940000000002</v>
      </c>
      <c r="Z19" s="1510">
        <v>169.95350000000002</v>
      </c>
      <c r="AA19" s="1510">
        <v>168.1277</v>
      </c>
      <c r="AB19" s="1513">
        <v>165.7174</v>
      </c>
      <c r="AC19" s="1513">
        <v>165.64500000000001</v>
      </c>
      <c r="AD19" s="1514">
        <v>169.6542</v>
      </c>
      <c r="AG19" s="392" t="s">
        <v>110</v>
      </c>
      <c r="AH19" s="1476" t="s">
        <v>105</v>
      </c>
      <c r="AI19" s="1515">
        <v>139.43350000000001</v>
      </c>
      <c r="AJ19" s="1516">
        <v>158.2304</v>
      </c>
      <c r="AK19" s="1516">
        <v>166.05030000000002</v>
      </c>
      <c r="AL19" s="1516">
        <v>166.26830000000001</v>
      </c>
      <c r="AM19" s="1516">
        <v>168.3039</v>
      </c>
      <c r="AN19" s="1516">
        <v>165.05070000000001</v>
      </c>
      <c r="AO19" s="1516">
        <v>165.49420000000001</v>
      </c>
      <c r="AP19" s="1516">
        <v>163.64230000000001</v>
      </c>
      <c r="AQ19" s="1497">
        <v>160.01730000000001</v>
      </c>
      <c r="AR19" s="1497">
        <v>157.23770000000002</v>
      </c>
      <c r="AS19" s="1516">
        <v>154.88030000000001</v>
      </c>
      <c r="AT19" s="1517">
        <v>152.40710000000001</v>
      </c>
      <c r="AV19" s="392" t="s">
        <v>110</v>
      </c>
      <c r="AW19" s="1476" t="s">
        <v>105</v>
      </c>
      <c r="AX19" s="1516">
        <v>145.79740000000001</v>
      </c>
      <c r="AY19" s="1516">
        <v>156.3134</v>
      </c>
      <c r="AZ19" s="1516">
        <v>167.95769999999999</v>
      </c>
      <c r="BA19" s="1516">
        <v>168.38200000000001</v>
      </c>
      <c r="BB19" s="1516">
        <v>170.13480000000001</v>
      </c>
      <c r="BC19" s="1516">
        <v>178.63829999999999</v>
      </c>
      <c r="BD19" s="1516">
        <v>178.97229999999999</v>
      </c>
      <c r="BE19" s="1497">
        <v>183.3477</v>
      </c>
      <c r="BF19" s="1497">
        <v>192.8937</v>
      </c>
      <c r="BG19" s="1516">
        <v>189.87610000000001</v>
      </c>
      <c r="BH19" s="1516">
        <v>178.1823</v>
      </c>
      <c r="BI19" s="1516">
        <v>174.27350000000001</v>
      </c>
      <c r="BK19" s="392" t="s">
        <v>110</v>
      </c>
      <c r="BL19" s="1476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60">
        <v>181.80030000000002</v>
      </c>
      <c r="EM19" s="1360">
        <v>167.67500000000001</v>
      </c>
      <c r="EN19" s="1360">
        <v>159.29420000000002</v>
      </c>
      <c r="EO19" s="1360">
        <v>159.18800000000002</v>
      </c>
      <c r="EP19" s="1360">
        <v>163.06870000000001</v>
      </c>
      <c r="EQ19" s="1360">
        <v>168.256</v>
      </c>
      <c r="ER19" s="1360">
        <v>173.01260000000002</v>
      </c>
      <c r="ES19" s="1360">
        <v>175.77</v>
      </c>
      <c r="ET19" s="1360">
        <v>173.05330000000001</v>
      </c>
      <c r="EU19" s="1360">
        <v>172.50230000000002</v>
      </c>
      <c r="EV19" s="1360">
        <v>173.51600000000002</v>
      </c>
      <c r="EW19" s="1500">
        <v>173.64</v>
      </c>
    </row>
    <row r="20" spans="2:153" ht="15.95" customHeight="1">
      <c r="B20" s="402" t="s">
        <v>110</v>
      </c>
      <c r="C20" s="1492" t="s">
        <v>105</v>
      </c>
      <c r="D20" s="1509">
        <v>131.17189999999999</v>
      </c>
      <c r="E20" s="1512">
        <v>132.89320000000001</v>
      </c>
      <c r="F20" s="1513">
        <v>146.29940000000002</v>
      </c>
      <c r="G20" s="1513">
        <v>149.1763</v>
      </c>
      <c r="H20" s="1513">
        <v>147.65100000000001</v>
      </c>
      <c r="I20" s="1513">
        <v>156.09300000000002</v>
      </c>
      <c r="J20" s="1513">
        <v>170.25970000000001</v>
      </c>
      <c r="K20" s="1513">
        <v>162.5745</v>
      </c>
      <c r="L20" s="1513">
        <v>148.946</v>
      </c>
      <c r="M20" s="1510">
        <v>132.73609999999999</v>
      </c>
      <c r="N20" s="1510">
        <v>129.7303</v>
      </c>
      <c r="O20" s="1514">
        <v>134.51580000000001</v>
      </c>
      <c r="Q20" s="402" t="s">
        <v>110</v>
      </c>
      <c r="R20" s="1492" t="s">
        <v>105</v>
      </c>
      <c r="S20" s="1513">
        <v>133.11709999999999</v>
      </c>
      <c r="T20" s="1513">
        <v>143.20249999999999</v>
      </c>
      <c r="U20" s="1513">
        <v>145.5874</v>
      </c>
      <c r="V20" s="1513">
        <v>136.37</v>
      </c>
      <c r="W20" s="1513">
        <v>149.649</v>
      </c>
      <c r="X20" s="1513">
        <v>164.23170000000002</v>
      </c>
      <c r="Y20" s="1513">
        <v>165.07940000000002</v>
      </c>
      <c r="Z20" s="1510">
        <v>161.98350000000002</v>
      </c>
      <c r="AA20" s="1510">
        <v>146.82300000000001</v>
      </c>
      <c r="AB20" s="1513">
        <v>134.72480000000002</v>
      </c>
      <c r="AC20" s="1513">
        <v>133.27270000000001</v>
      </c>
      <c r="AD20" s="1514">
        <v>134.36969999999999</v>
      </c>
      <c r="AG20" s="392" t="s">
        <v>111</v>
      </c>
      <c r="AH20" s="1499" t="s">
        <v>105</v>
      </c>
      <c r="AI20" s="1515">
        <v>131.7097</v>
      </c>
      <c r="AJ20" s="1516">
        <v>137.8929</v>
      </c>
      <c r="AK20" s="1516">
        <v>144.51609999999999</v>
      </c>
      <c r="AL20" s="1516">
        <v>153.26670000000001</v>
      </c>
      <c r="AM20" s="1516">
        <v>155.74190000000002</v>
      </c>
      <c r="AN20" s="1516">
        <v>145.4333</v>
      </c>
      <c r="AO20" s="1516">
        <v>144.45160000000001</v>
      </c>
      <c r="AP20" s="1516">
        <v>145.03230000000002</v>
      </c>
      <c r="AQ20" s="1497">
        <v>142.9333</v>
      </c>
      <c r="AR20" s="1497">
        <v>149.54840000000002</v>
      </c>
      <c r="AS20" s="1516">
        <v>157.5333</v>
      </c>
      <c r="AT20" s="1517">
        <v>150.8065</v>
      </c>
      <c r="AV20" s="392" t="s">
        <v>111</v>
      </c>
      <c r="AW20" s="1476" t="s">
        <v>105</v>
      </c>
      <c r="AX20" s="1516">
        <v>141.93549999999999</v>
      </c>
      <c r="AY20" s="1516">
        <v>155.41380000000001</v>
      </c>
      <c r="AZ20" s="1516">
        <v>158.51609999999999</v>
      </c>
      <c r="BA20" s="1516">
        <v>149.66669999999999</v>
      </c>
      <c r="BB20" s="1516">
        <v>146.74189999999999</v>
      </c>
      <c r="BC20" s="1516">
        <v>157.80000000000001</v>
      </c>
      <c r="BD20" s="1516">
        <v>162</v>
      </c>
      <c r="BE20" s="1497">
        <v>170.03229999999999</v>
      </c>
      <c r="BF20" s="1497">
        <v>187.23330000000001</v>
      </c>
      <c r="BG20" s="1516">
        <v>179.51609999999999</v>
      </c>
      <c r="BH20" s="1516">
        <v>166.5667</v>
      </c>
      <c r="BI20" s="1516">
        <v>157.93549999999999</v>
      </c>
      <c r="BK20" s="392" t="s">
        <v>111</v>
      </c>
      <c r="BL20" s="1499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60">
        <v>123.5184</v>
      </c>
      <c r="EM20" s="1360">
        <v>127.08320000000001</v>
      </c>
      <c r="EN20" s="1360">
        <v>140.0523</v>
      </c>
      <c r="EO20" s="1360">
        <v>140.71469999999999</v>
      </c>
      <c r="EP20" s="1360">
        <v>141.5865</v>
      </c>
      <c r="EQ20" s="1360">
        <v>147.143</v>
      </c>
      <c r="ER20" s="1360">
        <v>151.00060000000002</v>
      </c>
      <c r="ES20" s="1360">
        <v>152.3058</v>
      </c>
      <c r="ET20" s="1360">
        <v>149.1583</v>
      </c>
      <c r="EU20" s="1360">
        <v>136.13480000000001</v>
      </c>
      <c r="EV20" s="1360">
        <v>128.4333</v>
      </c>
      <c r="EW20" s="1500">
        <v>127.91520000000001</v>
      </c>
    </row>
    <row r="21" spans="2:153" ht="15.95" customHeight="1">
      <c r="B21" s="402" t="s">
        <v>111</v>
      </c>
      <c r="C21" s="1502" t="s">
        <v>105</v>
      </c>
      <c r="D21" s="1509">
        <v>124.3871</v>
      </c>
      <c r="E21" s="1509">
        <v>126.32140000000001</v>
      </c>
      <c r="F21" s="1510">
        <v>133.06450000000001</v>
      </c>
      <c r="G21" s="1510">
        <v>136</v>
      </c>
      <c r="H21" s="1510">
        <v>135.0968</v>
      </c>
      <c r="I21" s="1510">
        <v>139.5</v>
      </c>
      <c r="J21" s="1510">
        <v>146.3871</v>
      </c>
      <c r="K21" s="1510">
        <v>138.35480000000001</v>
      </c>
      <c r="L21" s="1510">
        <v>135.9</v>
      </c>
      <c r="M21" s="1510">
        <v>121.48390000000001</v>
      </c>
      <c r="N21" s="1510">
        <v>117.7667</v>
      </c>
      <c r="O21" s="1511">
        <v>118.51610000000001</v>
      </c>
      <c r="Q21" s="402" t="s">
        <v>111</v>
      </c>
      <c r="R21" s="1502" t="s">
        <v>105</v>
      </c>
      <c r="S21" s="1510">
        <v>117</v>
      </c>
      <c r="T21" s="1510">
        <v>123.5</v>
      </c>
      <c r="U21" s="1510">
        <v>126.03230000000001</v>
      </c>
      <c r="V21" s="1510">
        <v>123.9</v>
      </c>
      <c r="W21" s="1510">
        <v>132.1935</v>
      </c>
      <c r="X21" s="1510">
        <v>139.9667</v>
      </c>
      <c r="Y21" s="1510">
        <v>139.0968</v>
      </c>
      <c r="Z21" s="1510">
        <v>137.64520000000002</v>
      </c>
      <c r="AA21" s="1510">
        <v>136.4667</v>
      </c>
      <c r="AB21" s="1510">
        <v>128.51609999999999</v>
      </c>
      <c r="AC21" s="1510">
        <v>126.7667</v>
      </c>
      <c r="AD21" s="1511">
        <v>127.87100000000001</v>
      </c>
      <c r="AG21" s="392" t="s">
        <v>112</v>
      </c>
      <c r="AH21" s="1476" t="s">
        <v>105</v>
      </c>
      <c r="AI21" s="1496">
        <v>130.1284</v>
      </c>
      <c r="AJ21" s="1497">
        <v>133.7825</v>
      </c>
      <c r="AK21" s="1497">
        <v>136.97550000000001</v>
      </c>
      <c r="AL21" s="1497">
        <v>140.25900000000001</v>
      </c>
      <c r="AM21" s="1497">
        <v>144.661</v>
      </c>
      <c r="AN21" s="1497">
        <v>146.75570000000002</v>
      </c>
      <c r="AO21" s="1497">
        <v>147.28030000000001</v>
      </c>
      <c r="AP21" s="1497">
        <v>147.51420000000002</v>
      </c>
      <c r="AQ21" s="1497">
        <v>147.8347</v>
      </c>
      <c r="AR21" s="1497">
        <v>146.19320000000002</v>
      </c>
      <c r="AS21" s="1497">
        <v>146.03630000000001</v>
      </c>
      <c r="AT21" s="1498">
        <v>146.05420000000001</v>
      </c>
      <c r="AV21" s="392" t="s">
        <v>112</v>
      </c>
      <c r="AW21" s="1476" t="s">
        <v>105</v>
      </c>
      <c r="AX21" s="1497">
        <v>145.8458</v>
      </c>
      <c r="AY21" s="1497">
        <v>146.2062</v>
      </c>
      <c r="AZ21" s="1497">
        <v>147.98480000000001</v>
      </c>
      <c r="BA21" s="1497">
        <v>151.49369999999999</v>
      </c>
      <c r="BB21" s="1497">
        <v>154.25059999999999</v>
      </c>
      <c r="BC21" s="1497">
        <v>155.88069999999999</v>
      </c>
      <c r="BD21" s="1497">
        <v>156.06710000000001</v>
      </c>
      <c r="BE21" s="1497">
        <v>160.4194</v>
      </c>
      <c r="BF21" s="1497">
        <v>167.0257</v>
      </c>
      <c r="BG21" s="1497">
        <v>169.98390000000001</v>
      </c>
      <c r="BH21" s="1497">
        <v>170.58869999999999</v>
      </c>
      <c r="BI21" s="1497">
        <v>171.49680000000001</v>
      </c>
      <c r="BK21" s="392" t="s">
        <v>252</v>
      </c>
      <c r="BL21" s="1476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60">
        <v>124.03230000000001</v>
      </c>
      <c r="EM21" s="1360">
        <v>125.71430000000001</v>
      </c>
      <c r="EN21" s="1360">
        <v>134.03229999999999</v>
      </c>
      <c r="EO21" s="1360">
        <v>131.33330000000001</v>
      </c>
      <c r="EP21" s="1360">
        <v>130</v>
      </c>
      <c r="EQ21" s="1360">
        <v>131.1</v>
      </c>
      <c r="ER21" s="1360">
        <v>132.45160000000001</v>
      </c>
      <c r="ES21" s="1360">
        <v>133.48390000000001</v>
      </c>
      <c r="ET21" s="1360">
        <v>138.4</v>
      </c>
      <c r="EU21" s="1360">
        <v>131.35480000000001</v>
      </c>
      <c r="EV21" s="1360">
        <v>129.13330000000002</v>
      </c>
      <c r="EW21" s="1500">
        <v>129</v>
      </c>
    </row>
    <row r="22" spans="2:153" ht="15.95" customHeight="1">
      <c r="B22" s="402" t="s">
        <v>112</v>
      </c>
      <c r="C22" s="1492" t="s">
        <v>105</v>
      </c>
      <c r="D22" s="1509">
        <v>130.55160000000001</v>
      </c>
      <c r="E22" s="1512">
        <v>128.24930000000001</v>
      </c>
      <c r="F22" s="1513">
        <v>130.9674</v>
      </c>
      <c r="G22" s="1513">
        <v>132.7277</v>
      </c>
      <c r="H22" s="1513">
        <v>141.4939</v>
      </c>
      <c r="I22" s="1513">
        <v>143.53900000000002</v>
      </c>
      <c r="J22" s="1513">
        <v>139.69480000000001</v>
      </c>
      <c r="K22" s="1513">
        <v>134.95740000000001</v>
      </c>
      <c r="L22" s="1513">
        <v>130.4863</v>
      </c>
      <c r="M22" s="1510">
        <v>125.3974</v>
      </c>
      <c r="N22" s="1510">
        <v>120.7497</v>
      </c>
      <c r="O22" s="1514">
        <v>120.3429</v>
      </c>
      <c r="Q22" s="402" t="s">
        <v>112</v>
      </c>
      <c r="R22" s="1492" t="s">
        <v>105</v>
      </c>
      <c r="S22" s="1513">
        <v>117.869</v>
      </c>
      <c r="T22" s="1513">
        <v>121.8625</v>
      </c>
      <c r="U22" s="1513">
        <v>122.9406</v>
      </c>
      <c r="V22" s="1513">
        <v>124.69370000000001</v>
      </c>
      <c r="W22" s="1513">
        <v>130.03059999999999</v>
      </c>
      <c r="X22" s="1513">
        <v>137.91499999999999</v>
      </c>
      <c r="Y22" s="1513">
        <v>141.2003</v>
      </c>
      <c r="Z22" s="1510">
        <v>140.36770000000001</v>
      </c>
      <c r="AA22" s="1510">
        <v>138.23600000000002</v>
      </c>
      <c r="AB22" s="1513">
        <v>132.381</v>
      </c>
      <c r="AC22" s="1513">
        <v>129.97130000000001</v>
      </c>
      <c r="AD22" s="1514">
        <v>130.1448</v>
      </c>
      <c r="AG22" s="392" t="s">
        <v>113</v>
      </c>
      <c r="AH22" s="1476" t="s">
        <v>105</v>
      </c>
      <c r="AI22" s="1515">
        <v>152.93100000000001</v>
      </c>
      <c r="AJ22" s="1516">
        <v>160.64250000000001</v>
      </c>
      <c r="AK22" s="1516">
        <v>157.4</v>
      </c>
      <c r="AL22" s="1516">
        <v>157.3827</v>
      </c>
      <c r="AM22" s="1516">
        <v>164.0223</v>
      </c>
      <c r="AN22" s="1516">
        <v>166.19670000000002</v>
      </c>
      <c r="AO22" s="1516">
        <v>173.02100000000002</v>
      </c>
      <c r="AP22" s="1516">
        <v>180.52450000000002</v>
      </c>
      <c r="AQ22" s="1497">
        <v>186.01900000000001</v>
      </c>
      <c r="AR22" s="1497">
        <v>191.1448</v>
      </c>
      <c r="AS22" s="1516">
        <v>195.30930000000001</v>
      </c>
      <c r="AT22" s="1517">
        <v>187.69390000000001</v>
      </c>
      <c r="AV22" s="392" t="s">
        <v>113</v>
      </c>
      <c r="AW22" s="1476" t="s">
        <v>105</v>
      </c>
      <c r="AX22" s="1516">
        <v>174.7732</v>
      </c>
      <c r="AY22" s="1516">
        <v>172.25720000000001</v>
      </c>
      <c r="AZ22" s="1516">
        <v>175.5471</v>
      </c>
      <c r="BA22" s="1516">
        <v>172.32570000000001</v>
      </c>
      <c r="BB22" s="1516">
        <v>161.78899999999999</v>
      </c>
      <c r="BC22" s="1516">
        <v>167.315</v>
      </c>
      <c r="BD22" s="1516">
        <v>186.63419999999999</v>
      </c>
      <c r="BE22" s="1497">
        <v>205.48740000000001</v>
      </c>
      <c r="BF22" s="1497">
        <v>215.71530000000001</v>
      </c>
      <c r="BG22" s="1516">
        <v>216.58580000000001</v>
      </c>
      <c r="BH22" s="1516">
        <v>202.483</v>
      </c>
      <c r="BI22" s="1516">
        <v>188.5745</v>
      </c>
      <c r="BK22" s="392"/>
      <c r="BL22" s="1476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60">
        <v>140.88480000000001</v>
      </c>
      <c r="EM22" s="1360">
        <v>143.3826</v>
      </c>
      <c r="EN22" s="1360">
        <v>152.10140000000001</v>
      </c>
      <c r="EO22" s="1360">
        <v>148.46120000000002</v>
      </c>
      <c r="EP22" s="1360">
        <v>145.35580000000002</v>
      </c>
      <c r="EQ22" s="1360">
        <v>148.2029</v>
      </c>
      <c r="ER22" s="1360">
        <v>148.64330000000001</v>
      </c>
      <c r="ES22" s="1360">
        <v>152.77460000000002</v>
      </c>
      <c r="ET22" s="1360">
        <v>151.86870000000002</v>
      </c>
      <c r="EU22" s="1360">
        <v>144.191</v>
      </c>
      <c r="EV22" s="1360">
        <v>143.33150000000001</v>
      </c>
      <c r="EW22" s="1500">
        <v>143.7253</v>
      </c>
    </row>
    <row r="23" spans="2:153" ht="15.95" customHeight="1">
      <c r="B23" s="402" t="s">
        <v>113</v>
      </c>
      <c r="C23" s="1492" t="s">
        <v>105</v>
      </c>
      <c r="D23" s="1509">
        <v>157.06650000000002</v>
      </c>
      <c r="E23" s="1512">
        <v>142.65210000000002</v>
      </c>
      <c r="F23" s="1513">
        <v>136.1574</v>
      </c>
      <c r="G23" s="1513">
        <v>136.97140000000002</v>
      </c>
      <c r="H23" s="1513">
        <v>133.9555</v>
      </c>
      <c r="I23" s="1513">
        <v>148.375</v>
      </c>
      <c r="J23" s="1513">
        <v>154.315</v>
      </c>
      <c r="K23" s="1513">
        <v>165.47970000000001</v>
      </c>
      <c r="L23" s="1513">
        <v>170.34370000000001</v>
      </c>
      <c r="M23" s="1510">
        <v>166.18350000000001</v>
      </c>
      <c r="N23" s="1510">
        <v>154.54660000000001</v>
      </c>
      <c r="O23" s="1514">
        <v>157.1148</v>
      </c>
      <c r="Q23" s="402" t="s">
        <v>113</v>
      </c>
      <c r="R23" s="1492" t="s">
        <v>105</v>
      </c>
      <c r="S23" s="1513">
        <v>155.6129</v>
      </c>
      <c r="T23" s="1513">
        <v>153.88999999999999</v>
      </c>
      <c r="U23" s="1513">
        <v>145.16580000000002</v>
      </c>
      <c r="V23" s="1513">
        <v>138.92930000000001</v>
      </c>
      <c r="W23" s="1513">
        <v>137.91159999999999</v>
      </c>
      <c r="X23" s="1513">
        <v>146.21970000000002</v>
      </c>
      <c r="Y23" s="1513">
        <v>144.78030000000001</v>
      </c>
      <c r="Z23" s="1510">
        <v>153.3203</v>
      </c>
      <c r="AA23" s="1510">
        <v>163.43730000000002</v>
      </c>
      <c r="AB23" s="1513">
        <v>158.23580000000001</v>
      </c>
      <c r="AC23" s="1513">
        <v>153.5163</v>
      </c>
      <c r="AD23" s="1514">
        <v>151.69710000000001</v>
      </c>
      <c r="AG23" s="392" t="s">
        <v>128</v>
      </c>
      <c r="AH23" s="1476" t="s">
        <v>105</v>
      </c>
      <c r="AI23" s="1515">
        <v>172.06450000000001</v>
      </c>
      <c r="AJ23" s="1516">
        <v>163.5</v>
      </c>
      <c r="AK23" s="1516">
        <v>162.06450000000001</v>
      </c>
      <c r="AL23" s="1516">
        <v>161</v>
      </c>
      <c r="AM23" s="1516">
        <v>141.6129</v>
      </c>
      <c r="AN23" s="1516">
        <v>166.5667</v>
      </c>
      <c r="AO23" s="1516">
        <v>182</v>
      </c>
      <c r="AP23" s="1516">
        <v>182</v>
      </c>
      <c r="AQ23" s="1497">
        <v>179.5333</v>
      </c>
      <c r="AR23" s="1497">
        <v>177.06450000000001</v>
      </c>
      <c r="AS23" s="1516">
        <v>178.0333</v>
      </c>
      <c r="AT23" s="1517">
        <v>171.83870000000002</v>
      </c>
      <c r="AV23" s="392" t="s">
        <v>128</v>
      </c>
      <c r="AW23" s="1476" t="s">
        <v>105</v>
      </c>
      <c r="AX23" s="1516">
        <v>167.96770000000001</v>
      </c>
      <c r="AY23" s="1516">
        <v>160.89660000000001</v>
      </c>
      <c r="AZ23" s="1516">
        <v>168.93549999999999</v>
      </c>
      <c r="BA23" s="1516">
        <v>181</v>
      </c>
      <c r="BB23" s="1516">
        <v>184.9032</v>
      </c>
      <c r="BC23" s="1516">
        <v>200.26669999999999</v>
      </c>
      <c r="BD23" s="1516">
        <v>210.12899999999999</v>
      </c>
      <c r="BE23" s="1497">
        <v>215.48390000000001</v>
      </c>
      <c r="BF23" s="1497">
        <v>230.33330000000001</v>
      </c>
      <c r="BG23" s="1516">
        <v>232.83869999999999</v>
      </c>
      <c r="BH23" s="1516">
        <v>221.13329999999999</v>
      </c>
      <c r="BI23" s="1516">
        <v>198.0968</v>
      </c>
      <c r="BK23" s="392" t="s">
        <v>112</v>
      </c>
      <c r="BL23" s="1476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1">
        <v>1047.7097000000001</v>
      </c>
      <c r="EM23" s="1361">
        <v>1066.5357000000001</v>
      </c>
      <c r="EN23" s="1361">
        <v>1131.3226</v>
      </c>
      <c r="EO23" s="1361">
        <v>1101.8</v>
      </c>
      <c r="EP23" s="1361">
        <v>1074.5806</v>
      </c>
      <c r="EQ23" s="1361">
        <v>1094.1333</v>
      </c>
      <c r="ER23" s="1361">
        <v>1099.5161000000001</v>
      </c>
      <c r="ES23" s="1361">
        <v>1134.3226</v>
      </c>
      <c r="ET23" s="1361">
        <v>1128.4333000000001</v>
      </c>
      <c r="EU23" s="1361">
        <v>1070.5806</v>
      </c>
      <c r="EV23" s="1361">
        <v>1064.8</v>
      </c>
      <c r="EW23" s="1501">
        <v>1064.4516000000001</v>
      </c>
    </row>
    <row r="24" spans="2:153" ht="15.95" customHeight="1">
      <c r="B24" s="402" t="s">
        <v>128</v>
      </c>
      <c r="C24" s="1492" t="s">
        <v>105</v>
      </c>
      <c r="D24" s="1509">
        <v>157</v>
      </c>
      <c r="E24" s="1512">
        <v>157</v>
      </c>
      <c r="F24" s="1513">
        <v>155.06450000000001</v>
      </c>
      <c r="G24" s="1513">
        <v>152.0667</v>
      </c>
      <c r="H24" s="1513">
        <v>133</v>
      </c>
      <c r="I24" s="1513">
        <v>151.4</v>
      </c>
      <c r="J24" s="1513">
        <v>159.1935</v>
      </c>
      <c r="K24" s="1513">
        <v>153.12900000000002</v>
      </c>
      <c r="L24" s="1513">
        <v>157.9333</v>
      </c>
      <c r="M24" s="1510">
        <v>162.35480000000001</v>
      </c>
      <c r="N24" s="1510">
        <v>153.80000000000001</v>
      </c>
      <c r="O24" s="1514">
        <v>144.32259999999999</v>
      </c>
      <c r="Q24" s="402" t="s">
        <v>128</v>
      </c>
      <c r="R24" s="1492" t="s">
        <v>105</v>
      </c>
      <c r="S24" s="1513">
        <v>141.32259999999999</v>
      </c>
      <c r="T24" s="1513">
        <v>139.5</v>
      </c>
      <c r="U24" s="1513">
        <v>144.8065</v>
      </c>
      <c r="V24" s="1513">
        <v>156.0333</v>
      </c>
      <c r="W24" s="1513">
        <v>155.12900000000002</v>
      </c>
      <c r="X24" s="1513">
        <v>168.5333</v>
      </c>
      <c r="Y24" s="1513">
        <v>170.77420000000001</v>
      </c>
      <c r="Z24" s="1510">
        <v>170.3871</v>
      </c>
      <c r="AA24" s="1510">
        <v>175.9</v>
      </c>
      <c r="AB24" s="1513">
        <v>175</v>
      </c>
      <c r="AC24" s="1513">
        <v>174.9333</v>
      </c>
      <c r="AD24" s="1514">
        <v>170.83870000000002</v>
      </c>
      <c r="AG24" s="392" t="s">
        <v>130</v>
      </c>
      <c r="AH24" s="1476" t="s">
        <v>105</v>
      </c>
      <c r="AI24" s="1515">
        <v>143.69910000000002</v>
      </c>
      <c r="AJ24" s="1516">
        <v>144.8844</v>
      </c>
      <c r="AK24" s="1516">
        <v>151.4418</v>
      </c>
      <c r="AL24" s="1516">
        <v>157.2998</v>
      </c>
      <c r="AM24" s="1516">
        <v>161.87720000000002</v>
      </c>
      <c r="AN24" s="1516">
        <v>168.81570000000002</v>
      </c>
      <c r="AO24" s="1516">
        <v>169.92660000000001</v>
      </c>
      <c r="AP24" s="1516">
        <v>168.1781</v>
      </c>
      <c r="AQ24" s="1497">
        <v>170.1499</v>
      </c>
      <c r="AR24" s="1497">
        <v>164.28900000000002</v>
      </c>
      <c r="AS24" s="1516">
        <v>167.00210000000001</v>
      </c>
      <c r="AT24" s="1517">
        <v>174.0633</v>
      </c>
      <c r="AV24" s="392" t="s">
        <v>130</v>
      </c>
      <c r="AW24" s="1476" t="s">
        <v>105</v>
      </c>
      <c r="AX24" s="1516">
        <v>170.77879999999999</v>
      </c>
      <c r="AY24" s="1516">
        <v>172.6754</v>
      </c>
      <c r="AZ24" s="1516">
        <v>173.83109999999999</v>
      </c>
      <c r="BA24" s="1516">
        <v>172.46709999999999</v>
      </c>
      <c r="BB24" s="1516">
        <v>173.63570000000001</v>
      </c>
      <c r="BC24" s="1516">
        <v>177.90809999999999</v>
      </c>
      <c r="BD24" s="1516">
        <v>176.3528</v>
      </c>
      <c r="BE24" s="1497">
        <v>180.744</v>
      </c>
      <c r="BF24" s="1497">
        <v>195.8657</v>
      </c>
      <c r="BG24" s="1516">
        <v>197.98490000000001</v>
      </c>
      <c r="BH24" s="1516">
        <v>196.84450000000001</v>
      </c>
      <c r="BI24" s="1516">
        <v>190.06639999999999</v>
      </c>
      <c r="BK24" s="392" t="s">
        <v>113</v>
      </c>
      <c r="BL24" s="1476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414</v>
      </c>
      <c r="EG24" s="853" t="s">
        <v>414</v>
      </c>
      <c r="EH24" s="871">
        <v>167.99</v>
      </c>
      <c r="EJ24" s="281" t="s">
        <v>113</v>
      </c>
      <c r="EK24" s="1068" t="s">
        <v>105</v>
      </c>
      <c r="EL24" s="1360">
        <v>167.99</v>
      </c>
      <c r="EM24" s="1360">
        <v>167.99</v>
      </c>
      <c r="EN24" s="1360">
        <v>167.99</v>
      </c>
      <c r="EO24" s="1360">
        <v>167.99</v>
      </c>
      <c r="EP24" s="1360">
        <v>167.99</v>
      </c>
      <c r="EQ24" s="1360">
        <v>167.99</v>
      </c>
      <c r="ER24" s="1360">
        <v>167.99</v>
      </c>
      <c r="ES24" s="1360">
        <v>167.99</v>
      </c>
      <c r="ET24" s="1360">
        <v>167.99</v>
      </c>
      <c r="EU24" s="1360" t="s">
        <v>514</v>
      </c>
      <c r="EV24" s="1360" t="s">
        <v>514</v>
      </c>
      <c r="EW24" s="1500" t="s">
        <v>514</v>
      </c>
    </row>
    <row r="25" spans="2:153" ht="15.95" customHeight="1">
      <c r="B25" s="402" t="s">
        <v>130</v>
      </c>
      <c r="C25" s="1492" t="s">
        <v>105</v>
      </c>
      <c r="D25" s="1493">
        <v>163.14600000000002</v>
      </c>
      <c r="E25" s="1512">
        <v>139.00970000000001</v>
      </c>
      <c r="F25" s="1513">
        <v>146.0855</v>
      </c>
      <c r="G25" s="1513">
        <v>153.9117</v>
      </c>
      <c r="H25" s="1513">
        <v>162.9736</v>
      </c>
      <c r="I25" s="1513">
        <v>163.43360000000001</v>
      </c>
      <c r="J25" s="1513">
        <v>163.5667</v>
      </c>
      <c r="K25" s="1513">
        <v>166.98420000000002</v>
      </c>
      <c r="L25" s="1513">
        <v>165.0573</v>
      </c>
      <c r="M25" s="1510">
        <v>156.13499999999999</v>
      </c>
      <c r="N25" s="1510">
        <v>143.06970000000001</v>
      </c>
      <c r="O25" s="1514">
        <v>140.13040000000001</v>
      </c>
      <c r="Q25" s="402" t="s">
        <v>130</v>
      </c>
      <c r="R25" s="1492" t="s">
        <v>105</v>
      </c>
      <c r="S25" s="1513">
        <v>133.19150000000002</v>
      </c>
      <c r="T25" s="1513">
        <v>134.33010000000002</v>
      </c>
      <c r="U25" s="1513">
        <v>131.45240000000001</v>
      </c>
      <c r="V25" s="1513">
        <v>133.88830000000002</v>
      </c>
      <c r="W25" s="1513">
        <v>145.36360000000002</v>
      </c>
      <c r="X25" s="1513">
        <v>153.04390000000001</v>
      </c>
      <c r="Y25" s="1513">
        <v>148.02780000000001</v>
      </c>
      <c r="Z25" s="1510">
        <v>149.352</v>
      </c>
      <c r="AA25" s="1510">
        <v>153.02790000000002</v>
      </c>
      <c r="AB25" s="1513">
        <v>144.06360000000001</v>
      </c>
      <c r="AC25" s="1513">
        <v>146.04130000000001</v>
      </c>
      <c r="AD25" s="1514">
        <v>148.57210000000001</v>
      </c>
      <c r="AG25" s="392"/>
      <c r="AH25" s="1476" t="s">
        <v>280</v>
      </c>
      <c r="AI25" s="1515">
        <v>101.1277</v>
      </c>
      <c r="AJ25" s="1516">
        <v>101.96610000000001</v>
      </c>
      <c r="AK25" s="1516">
        <v>107.07350000000001</v>
      </c>
      <c r="AL25" s="1516">
        <v>111.55670000000001</v>
      </c>
      <c r="AM25" s="1516">
        <v>114.8245</v>
      </c>
      <c r="AN25" s="1516">
        <v>119.71470000000001</v>
      </c>
      <c r="AO25" s="1516">
        <v>120.51900000000001</v>
      </c>
      <c r="AP25" s="1516">
        <v>119.29650000000001</v>
      </c>
      <c r="AQ25" s="1497">
        <v>120.68770000000001</v>
      </c>
      <c r="AR25" s="1497">
        <v>116.04650000000001</v>
      </c>
      <c r="AS25" s="1516">
        <v>117.20400000000001</v>
      </c>
      <c r="AT25" s="1517">
        <v>121.4161</v>
      </c>
      <c r="AV25" s="392"/>
      <c r="AW25" s="1476" t="s">
        <v>280</v>
      </c>
      <c r="AX25" s="1516">
        <v>119.3706</v>
      </c>
      <c r="AY25" s="1516">
        <v>120.67829999999999</v>
      </c>
      <c r="AZ25" s="1516">
        <v>121.27549999999999</v>
      </c>
      <c r="BA25" s="1516">
        <v>120.599</v>
      </c>
      <c r="BB25" s="1516">
        <v>121.2303</v>
      </c>
      <c r="BC25" s="1516">
        <v>124.006</v>
      </c>
      <c r="BD25" s="1516">
        <v>122.7932</v>
      </c>
      <c r="BE25" s="1497">
        <v>125.8506</v>
      </c>
      <c r="BF25" s="1497">
        <v>136.36429999999999</v>
      </c>
      <c r="BG25" s="1516">
        <v>137.83519999999999</v>
      </c>
      <c r="BH25" s="1516">
        <v>137.04230000000001</v>
      </c>
      <c r="BI25" s="1516">
        <v>132.3784</v>
      </c>
      <c r="BK25" s="392" t="s">
        <v>128</v>
      </c>
      <c r="BL25" s="1476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2">
        <v>174.4442</v>
      </c>
      <c r="EM25" s="1362">
        <v>164.87139999999999</v>
      </c>
      <c r="EN25" s="1362">
        <v>174.65479999999999</v>
      </c>
      <c r="EO25" s="1362">
        <v>189.18470000000002</v>
      </c>
      <c r="EP25" s="1362">
        <v>200.71</v>
      </c>
      <c r="EQ25" s="1362">
        <v>202.29670000000002</v>
      </c>
      <c r="ER25" s="1362">
        <v>202.25810000000001</v>
      </c>
      <c r="ES25" s="1362">
        <v>202.32</v>
      </c>
      <c r="ET25" s="1362">
        <v>201.09730000000002</v>
      </c>
      <c r="EU25" s="1362">
        <v>185.911</v>
      </c>
      <c r="EV25" s="1362">
        <v>173.73570000000001</v>
      </c>
      <c r="EW25" s="1522">
        <v>162.3603</v>
      </c>
    </row>
    <row r="26" spans="2:153" ht="15.95" customHeight="1">
      <c r="B26" s="402"/>
      <c r="C26" s="1492" t="s">
        <v>280</v>
      </c>
      <c r="D26" s="1493">
        <v>115.0074</v>
      </c>
      <c r="E26" s="1493">
        <v>98.037900000000008</v>
      </c>
      <c r="F26" s="1494">
        <v>103.46610000000001</v>
      </c>
      <c r="G26" s="1494">
        <v>109.1717</v>
      </c>
      <c r="H26" s="1494">
        <v>115.58030000000001</v>
      </c>
      <c r="I26" s="1494">
        <v>114.65</v>
      </c>
      <c r="J26" s="1494">
        <v>114.5723</v>
      </c>
      <c r="K26" s="1494">
        <v>117.11160000000001</v>
      </c>
      <c r="L26" s="1494">
        <v>116.1653</v>
      </c>
      <c r="M26" s="1494">
        <v>110.6413</v>
      </c>
      <c r="N26" s="1494">
        <v>101.40270000000001</v>
      </c>
      <c r="O26" s="1495">
        <v>99.169700000000006</v>
      </c>
      <c r="Q26" s="402"/>
      <c r="R26" s="1492" t="s">
        <v>280</v>
      </c>
      <c r="S26" s="1494">
        <v>94.406800000000004</v>
      </c>
      <c r="T26" s="1494">
        <v>95.242500000000007</v>
      </c>
      <c r="U26" s="1494">
        <v>93.109700000000004</v>
      </c>
      <c r="V26" s="1494">
        <v>94.752700000000004</v>
      </c>
      <c r="W26" s="1494">
        <v>102.84870000000001</v>
      </c>
      <c r="X26" s="1494">
        <v>108.38200000000001</v>
      </c>
      <c r="Y26" s="1494">
        <v>104.95740000000001</v>
      </c>
      <c r="Z26" s="1494">
        <v>105.81740000000001</v>
      </c>
      <c r="AA26" s="1494">
        <v>108.49930000000001</v>
      </c>
      <c r="AB26" s="1494">
        <v>102.2042</v>
      </c>
      <c r="AC26" s="1494">
        <v>103.6087</v>
      </c>
      <c r="AD26" s="1495">
        <v>105.4303</v>
      </c>
      <c r="AG26" s="392" t="s">
        <v>129</v>
      </c>
      <c r="AH26" s="1476" t="s">
        <v>105</v>
      </c>
      <c r="AI26" s="1496">
        <v>148.3365</v>
      </c>
      <c r="AJ26" s="1497">
        <v>147.285</v>
      </c>
      <c r="AK26" s="1497">
        <v>154.1865</v>
      </c>
      <c r="AL26" s="1497">
        <v>158.7867</v>
      </c>
      <c r="AM26" s="1497">
        <v>165.1105</v>
      </c>
      <c r="AN26" s="1497">
        <v>154.08610000000002</v>
      </c>
      <c r="AO26" s="1497">
        <v>149.0051</v>
      </c>
      <c r="AP26" s="1497">
        <v>146.0556</v>
      </c>
      <c r="AQ26" s="1497">
        <v>149.7602</v>
      </c>
      <c r="AR26" s="1497">
        <v>150.19670000000002</v>
      </c>
      <c r="AS26" s="1497">
        <v>159.51660000000001</v>
      </c>
      <c r="AT26" s="1498">
        <v>165.4434</v>
      </c>
      <c r="AV26" s="392" t="s">
        <v>129</v>
      </c>
      <c r="AW26" s="1476" t="s">
        <v>105</v>
      </c>
      <c r="AX26" s="1497">
        <v>159.00049999999999</v>
      </c>
      <c r="AY26" s="1497">
        <v>164.5367</v>
      </c>
      <c r="AZ26" s="1497">
        <v>166.23</v>
      </c>
      <c r="BA26" s="1497">
        <v>167.96270000000001</v>
      </c>
      <c r="BB26" s="1497">
        <v>166.45699999999999</v>
      </c>
      <c r="BC26" s="1497">
        <v>171.9907</v>
      </c>
      <c r="BD26" s="1497">
        <v>172.23660000000001</v>
      </c>
      <c r="BE26" s="1497">
        <v>178.33920000000001</v>
      </c>
      <c r="BF26" s="1497">
        <v>188.28739999999999</v>
      </c>
      <c r="BG26" s="1497">
        <v>192.83750000000001</v>
      </c>
      <c r="BH26" s="1497">
        <v>188.32640000000001</v>
      </c>
      <c r="BI26" s="1497">
        <v>180.61709999999999</v>
      </c>
      <c r="BK26" s="392" t="s">
        <v>130</v>
      </c>
      <c r="BL26" s="1476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2">
        <v>139.3426</v>
      </c>
      <c r="EM26" s="1362">
        <v>141.44210000000001</v>
      </c>
      <c r="EN26" s="1362">
        <v>148.86510000000001</v>
      </c>
      <c r="EO26" s="1362">
        <v>147.0377</v>
      </c>
      <c r="EP26" s="1362">
        <v>140.8612</v>
      </c>
      <c r="EQ26" s="1362">
        <v>145.09790000000001</v>
      </c>
      <c r="ER26" s="1362">
        <v>147.0669</v>
      </c>
      <c r="ES26" s="1362">
        <v>151.74979999999999</v>
      </c>
      <c r="ET26" s="1362">
        <v>153.52260000000001</v>
      </c>
      <c r="EU26" s="1362">
        <v>142.9982</v>
      </c>
      <c r="EV26" s="1362">
        <v>139.46100000000001</v>
      </c>
      <c r="EW26" s="1522">
        <v>130.37690000000001</v>
      </c>
    </row>
    <row r="27" spans="2:153" ht="15.95" customHeight="1">
      <c r="B27" s="402" t="s">
        <v>129</v>
      </c>
      <c r="C27" s="1492" t="s">
        <v>105</v>
      </c>
      <c r="D27" s="1509">
        <v>151.50700000000001</v>
      </c>
      <c r="E27" s="1493">
        <v>149.4205</v>
      </c>
      <c r="F27" s="1494">
        <v>155.46</v>
      </c>
      <c r="G27" s="1494">
        <v>162.15780000000001</v>
      </c>
      <c r="H27" s="1494">
        <v>164.74270000000001</v>
      </c>
      <c r="I27" s="1494">
        <v>169.48650000000001</v>
      </c>
      <c r="J27" s="1494">
        <v>164.8982</v>
      </c>
      <c r="K27" s="1494">
        <v>160.2458</v>
      </c>
      <c r="L27" s="1494">
        <v>166.2389</v>
      </c>
      <c r="M27" s="1494">
        <v>154.7319</v>
      </c>
      <c r="N27" s="1494">
        <v>141.1575</v>
      </c>
      <c r="O27" s="1495">
        <v>141.31050000000002</v>
      </c>
      <c r="Q27" s="402" t="s">
        <v>129</v>
      </c>
      <c r="R27" s="1492" t="s">
        <v>105</v>
      </c>
      <c r="S27" s="1494">
        <v>137.0181</v>
      </c>
      <c r="T27" s="1494">
        <v>137.2002</v>
      </c>
      <c r="U27" s="1494">
        <v>140.8246</v>
      </c>
      <c r="V27" s="1494">
        <v>141.68680000000001</v>
      </c>
      <c r="W27" s="1494">
        <v>145.3109</v>
      </c>
      <c r="X27" s="1494">
        <v>153.98400000000001</v>
      </c>
      <c r="Y27" s="1494">
        <v>153.6165</v>
      </c>
      <c r="Z27" s="1494">
        <v>153.6765</v>
      </c>
      <c r="AA27" s="1494">
        <v>156.0488</v>
      </c>
      <c r="AB27" s="1494">
        <v>139.78210000000001</v>
      </c>
      <c r="AC27" s="1494">
        <v>138.99379999999999</v>
      </c>
      <c r="AD27" s="1495">
        <v>146.30280000000002</v>
      </c>
      <c r="AG27" s="392"/>
      <c r="AH27" s="1476" t="s">
        <v>135</v>
      </c>
      <c r="AI27" s="1496">
        <v>512.17650000000003</v>
      </c>
      <c r="AJ27" s="1497">
        <v>508.54570000000001</v>
      </c>
      <c r="AK27" s="1497">
        <v>532.37520000000006</v>
      </c>
      <c r="AL27" s="1497">
        <v>548.25869999999998</v>
      </c>
      <c r="AM27" s="1497">
        <v>570.09350000000006</v>
      </c>
      <c r="AN27" s="1497">
        <v>532.02830000000006</v>
      </c>
      <c r="AO27" s="1497">
        <v>514.48480000000006</v>
      </c>
      <c r="AP27" s="1497">
        <v>504.30100000000004</v>
      </c>
      <c r="AQ27" s="1497">
        <v>517.09199999999998</v>
      </c>
      <c r="AR27" s="1497">
        <v>518.59940000000006</v>
      </c>
      <c r="AS27" s="1497">
        <v>550.779</v>
      </c>
      <c r="AT27" s="1498">
        <v>571.24290000000008</v>
      </c>
      <c r="AV27" s="392"/>
      <c r="AW27" s="1476" t="s">
        <v>135</v>
      </c>
      <c r="AX27" s="1497">
        <v>548.99710000000005</v>
      </c>
      <c r="AY27" s="1497">
        <v>568.11239999999998</v>
      </c>
      <c r="AZ27" s="1497">
        <v>573.95899999999995</v>
      </c>
      <c r="BA27" s="1497">
        <v>579.94169999999997</v>
      </c>
      <c r="BB27" s="1497">
        <v>574.74289999999996</v>
      </c>
      <c r="BC27" s="1497">
        <v>593.84969999999998</v>
      </c>
      <c r="BD27" s="1497">
        <v>594.69870000000003</v>
      </c>
      <c r="BE27" s="1497">
        <v>615.76969999999994</v>
      </c>
      <c r="BF27" s="1497">
        <v>650.11869999999999</v>
      </c>
      <c r="BG27" s="1497">
        <v>665.82939999999996</v>
      </c>
      <c r="BH27" s="1497">
        <v>650.25329999999997</v>
      </c>
      <c r="BI27" s="1497">
        <v>623.6345</v>
      </c>
      <c r="BK27" s="392" t="s">
        <v>129</v>
      </c>
      <c r="BL27" s="1476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2">
        <v>138.5635</v>
      </c>
      <c r="EM27" s="1362">
        <v>143.70430000000002</v>
      </c>
      <c r="EN27" s="1362">
        <v>151.94</v>
      </c>
      <c r="EO27" s="1362">
        <v>148.68600000000001</v>
      </c>
      <c r="EP27" s="1362">
        <v>143.38230000000001</v>
      </c>
      <c r="EQ27" s="1362">
        <v>147.26770000000002</v>
      </c>
      <c r="ER27" s="1362">
        <v>143.64420000000001</v>
      </c>
      <c r="ES27" s="1362">
        <v>132.3681</v>
      </c>
      <c r="ET27" s="1362">
        <v>139.18700000000001</v>
      </c>
      <c r="EU27" s="1362">
        <v>135.70520000000002</v>
      </c>
      <c r="EV27" s="1362">
        <v>129.6233</v>
      </c>
      <c r="EW27" s="1522">
        <v>124.70650000000001</v>
      </c>
    </row>
    <row r="28" spans="2:153" ht="15.95" customHeight="1">
      <c r="B28" s="402"/>
      <c r="C28" s="1492" t="s">
        <v>135</v>
      </c>
      <c r="D28" s="1509">
        <v>523.1232</v>
      </c>
      <c r="E28" s="1512">
        <v>515.91890000000001</v>
      </c>
      <c r="F28" s="1513">
        <v>536.77229999999997</v>
      </c>
      <c r="G28" s="1513">
        <v>559.89830000000006</v>
      </c>
      <c r="H28" s="1513">
        <v>568.82350000000008</v>
      </c>
      <c r="I28" s="1513">
        <v>585.20299999999997</v>
      </c>
      <c r="J28" s="1513">
        <v>569.36030000000005</v>
      </c>
      <c r="K28" s="1513">
        <v>553.29680000000008</v>
      </c>
      <c r="L28" s="1513">
        <v>573.98969999999997</v>
      </c>
      <c r="M28" s="1510">
        <v>534.25840000000005</v>
      </c>
      <c r="N28" s="1510">
        <v>487.38870000000003</v>
      </c>
      <c r="O28" s="1514">
        <v>487.91680000000002</v>
      </c>
      <c r="Q28" s="402"/>
      <c r="R28" s="1492" t="s">
        <v>135</v>
      </c>
      <c r="S28" s="1513">
        <v>473.09610000000004</v>
      </c>
      <c r="T28" s="1513">
        <v>473.72500000000002</v>
      </c>
      <c r="U28" s="1513">
        <v>486.23900000000003</v>
      </c>
      <c r="V28" s="1513">
        <v>489.21600000000001</v>
      </c>
      <c r="W28" s="1513">
        <v>501.72970000000004</v>
      </c>
      <c r="X28" s="1513">
        <v>531.67600000000004</v>
      </c>
      <c r="Y28" s="1513">
        <v>530.40710000000001</v>
      </c>
      <c r="Z28" s="1510">
        <v>530.61419999999998</v>
      </c>
      <c r="AA28" s="1510">
        <v>538.80529999999999</v>
      </c>
      <c r="AB28" s="1513">
        <v>482.6397</v>
      </c>
      <c r="AC28" s="1513">
        <v>479.91770000000002</v>
      </c>
      <c r="AD28" s="1514">
        <v>505.1542</v>
      </c>
      <c r="AG28" s="392" t="s">
        <v>114</v>
      </c>
      <c r="AH28" s="1476" t="s">
        <v>105</v>
      </c>
      <c r="AI28" s="1515">
        <v>141.30970000000002</v>
      </c>
      <c r="AJ28" s="1516">
        <v>148.0607</v>
      </c>
      <c r="AK28" s="1516">
        <v>151.99680000000001</v>
      </c>
      <c r="AL28" s="1516">
        <v>158.17670000000001</v>
      </c>
      <c r="AM28" s="1516">
        <v>158.65479999999999</v>
      </c>
      <c r="AN28" s="1516">
        <v>159.13</v>
      </c>
      <c r="AO28" s="1516">
        <v>160.72900000000001</v>
      </c>
      <c r="AP28" s="1516">
        <v>157.62260000000001</v>
      </c>
      <c r="AQ28" s="1497">
        <v>156.47329999999999</v>
      </c>
      <c r="AR28" s="1497">
        <v>157.95480000000001</v>
      </c>
      <c r="AS28" s="1516">
        <v>165.2833</v>
      </c>
      <c r="AT28" s="1517">
        <v>165.45160000000001</v>
      </c>
      <c r="AV28" s="392" t="s">
        <v>114</v>
      </c>
      <c r="AW28" s="1476" t="s">
        <v>105</v>
      </c>
      <c r="AX28" s="1516">
        <v>163.8871</v>
      </c>
      <c r="AY28" s="1516">
        <v>164.0034</v>
      </c>
      <c r="AZ28" s="1516">
        <v>164.50649999999999</v>
      </c>
      <c r="BA28" s="1516">
        <v>171.22</v>
      </c>
      <c r="BB28" s="1516">
        <v>169.99350000000001</v>
      </c>
      <c r="BC28" s="1516">
        <v>170.61330000000001</v>
      </c>
      <c r="BD28" s="1516">
        <v>165.48390000000001</v>
      </c>
      <c r="BE28" s="1497">
        <v>181.66130000000001</v>
      </c>
      <c r="BF28" s="1497">
        <v>193.79</v>
      </c>
      <c r="BG28" s="1516">
        <v>192.57740000000001</v>
      </c>
      <c r="BH28" s="1516">
        <v>184.51</v>
      </c>
      <c r="BI28" s="1516">
        <v>173.29679999999999</v>
      </c>
      <c r="BK28" s="392"/>
      <c r="BL28" s="1476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2">
        <v>136.12260000000001</v>
      </c>
      <c r="EM28" s="1362">
        <v>142.71430000000001</v>
      </c>
      <c r="EN28" s="1362">
        <v>150.59350000000001</v>
      </c>
      <c r="EO28" s="1362">
        <v>146.33670000000001</v>
      </c>
      <c r="EP28" s="1362">
        <v>141.93550000000002</v>
      </c>
      <c r="EQ28" s="1362">
        <v>146.96</v>
      </c>
      <c r="ER28" s="1362">
        <v>144.61610000000002</v>
      </c>
      <c r="ES28" s="1362">
        <v>0</v>
      </c>
      <c r="ET28" s="1362">
        <v>0</v>
      </c>
      <c r="EU28" s="1362" t="s">
        <v>514</v>
      </c>
      <c r="EV28" s="1362" t="s">
        <v>514</v>
      </c>
      <c r="EW28" s="1522" t="s">
        <v>514</v>
      </c>
    </row>
    <row r="29" spans="2:153" ht="15.95" customHeight="1">
      <c r="B29" s="402" t="s">
        <v>114</v>
      </c>
      <c r="C29" s="1492" t="s">
        <v>105</v>
      </c>
      <c r="D29" s="1509">
        <v>143.1645</v>
      </c>
      <c r="E29" s="1512">
        <v>140.69999999999999</v>
      </c>
      <c r="F29" s="1513">
        <v>143.0129</v>
      </c>
      <c r="G29" s="1513">
        <v>148.4667</v>
      </c>
      <c r="H29" s="1513">
        <v>150.9581</v>
      </c>
      <c r="I29" s="1513">
        <v>156.66330000000002</v>
      </c>
      <c r="J29" s="1513">
        <v>158.43550000000002</v>
      </c>
      <c r="K29" s="1513">
        <v>159.07420000000002</v>
      </c>
      <c r="L29" s="1513">
        <v>151.73670000000001</v>
      </c>
      <c r="M29" s="1510">
        <v>140.59350000000001</v>
      </c>
      <c r="N29" s="1510">
        <v>139.0933</v>
      </c>
      <c r="O29" s="1514">
        <v>135.93870000000001</v>
      </c>
      <c r="Q29" s="402" t="s">
        <v>114</v>
      </c>
      <c r="R29" s="1492" t="s">
        <v>105</v>
      </c>
      <c r="S29" s="1513">
        <v>135.0806</v>
      </c>
      <c r="T29" s="1513">
        <v>141.69999999999999</v>
      </c>
      <c r="U29" s="1513">
        <v>136.54519999999999</v>
      </c>
      <c r="V29" s="1513">
        <v>138.02000000000001</v>
      </c>
      <c r="W29" s="1513">
        <v>145.97740000000002</v>
      </c>
      <c r="X29" s="1513">
        <v>155.9933</v>
      </c>
      <c r="Y29" s="1513">
        <v>152.07740000000001</v>
      </c>
      <c r="Z29" s="1510">
        <v>154.41290000000001</v>
      </c>
      <c r="AA29" s="1510">
        <v>147.5933</v>
      </c>
      <c r="AB29" s="1513">
        <v>144.13550000000001</v>
      </c>
      <c r="AC29" s="1513">
        <v>148.9933</v>
      </c>
      <c r="AD29" s="1514">
        <v>153.9742</v>
      </c>
      <c r="AG29" s="392" t="s">
        <v>131</v>
      </c>
      <c r="AH29" s="1476" t="s">
        <v>105</v>
      </c>
      <c r="AI29" s="1515">
        <v>140.02200000000002</v>
      </c>
      <c r="AJ29" s="1516">
        <v>141.62210000000002</v>
      </c>
      <c r="AK29" s="1516">
        <v>145.44499999999999</v>
      </c>
      <c r="AL29" s="1516">
        <v>154.2133</v>
      </c>
      <c r="AM29" s="1516">
        <v>157.5857</v>
      </c>
      <c r="AN29" s="1516">
        <v>157.006</v>
      </c>
      <c r="AO29" s="1516">
        <v>160.75400000000002</v>
      </c>
      <c r="AP29" s="1516">
        <v>157.72920000000002</v>
      </c>
      <c r="AQ29" s="1497">
        <v>153.4811</v>
      </c>
      <c r="AR29" s="1497">
        <v>153.5866</v>
      </c>
      <c r="AS29" s="1516">
        <v>160.52430000000001</v>
      </c>
      <c r="AT29" s="1517">
        <v>166.84950000000001</v>
      </c>
      <c r="AV29" s="392" t="s">
        <v>131</v>
      </c>
      <c r="AW29" s="1499" t="s">
        <v>105</v>
      </c>
      <c r="AX29" s="1516">
        <v>158.63249999999999</v>
      </c>
      <c r="AY29" s="1516">
        <v>165.50110000000001</v>
      </c>
      <c r="AZ29" s="1516">
        <v>163.97890000000001</v>
      </c>
      <c r="BA29" s="1516">
        <v>165.97239999999999</v>
      </c>
      <c r="BB29" s="1516">
        <v>166.65110000000001</v>
      </c>
      <c r="BC29" s="1516">
        <v>170.1532</v>
      </c>
      <c r="BD29" s="1516">
        <v>172.91849999999999</v>
      </c>
      <c r="BE29" s="1497">
        <v>183.92449999999999</v>
      </c>
      <c r="BF29" s="1497">
        <v>188.86539999999999</v>
      </c>
      <c r="BG29" s="1516">
        <v>190.1026</v>
      </c>
      <c r="BH29" s="1516">
        <v>182.21969999999999</v>
      </c>
      <c r="BI29" s="1516">
        <v>173.34569999999999</v>
      </c>
      <c r="BK29" s="392" t="s">
        <v>114</v>
      </c>
      <c r="BL29" s="1476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2">
        <v>142.21980000000002</v>
      </c>
      <c r="EM29" s="1362">
        <v>146.4693</v>
      </c>
      <c r="EN29" s="1362">
        <v>156.43470000000002</v>
      </c>
      <c r="EO29" s="1362">
        <v>151.57830000000001</v>
      </c>
      <c r="EP29" s="1362">
        <v>144.13630000000001</v>
      </c>
      <c r="EQ29" s="1362">
        <v>149.6987</v>
      </c>
      <c r="ER29" s="1362">
        <v>150.13750000000002</v>
      </c>
      <c r="ES29" s="1362">
        <v>153.46870000000001</v>
      </c>
      <c r="ET29" s="1362">
        <v>152.5744</v>
      </c>
      <c r="EU29" s="1362">
        <v>144.3099</v>
      </c>
      <c r="EV29" s="1362">
        <v>142.37</v>
      </c>
      <c r="EW29" s="1522">
        <v>143.5181</v>
      </c>
    </row>
    <row r="30" spans="2:153" ht="15.95" customHeight="1">
      <c r="B30" s="402" t="s">
        <v>131</v>
      </c>
      <c r="C30" s="1492" t="s">
        <v>105</v>
      </c>
      <c r="D30" s="1509">
        <v>147.83670000000001</v>
      </c>
      <c r="E30" s="1512">
        <v>137.48650000000001</v>
      </c>
      <c r="F30" s="1513">
        <v>138.93470000000002</v>
      </c>
      <c r="G30" s="1513">
        <v>146.60400000000001</v>
      </c>
      <c r="H30" s="1513">
        <v>154.55070000000001</v>
      </c>
      <c r="I30" s="1513">
        <v>159.9461</v>
      </c>
      <c r="J30" s="1513">
        <v>167.14690000000002</v>
      </c>
      <c r="K30" s="1513">
        <v>159.9118</v>
      </c>
      <c r="L30" s="1513">
        <v>155.9179</v>
      </c>
      <c r="M30" s="1510">
        <v>146.2587</v>
      </c>
      <c r="N30" s="1510">
        <v>140.00980000000001</v>
      </c>
      <c r="O30" s="1514">
        <v>138.87819999999999</v>
      </c>
      <c r="Q30" s="402" t="s">
        <v>131</v>
      </c>
      <c r="R30" s="1492" t="s">
        <v>105</v>
      </c>
      <c r="S30" s="1513">
        <v>138.16290000000001</v>
      </c>
      <c r="T30" s="1513">
        <v>134.8441</v>
      </c>
      <c r="U30" s="1513">
        <v>136.93720000000002</v>
      </c>
      <c r="V30" s="1513">
        <v>133.8125</v>
      </c>
      <c r="W30" s="1513">
        <v>132.69490000000002</v>
      </c>
      <c r="X30" s="1513">
        <v>147.0899</v>
      </c>
      <c r="Y30" s="1513">
        <v>150.0453</v>
      </c>
      <c r="Z30" s="1510">
        <v>151.02780000000001</v>
      </c>
      <c r="AA30" s="1510">
        <v>148.0504</v>
      </c>
      <c r="AB30" s="1513">
        <v>141.54050000000001</v>
      </c>
      <c r="AC30" s="1513">
        <v>138.25620000000001</v>
      </c>
      <c r="AD30" s="1514">
        <v>142.08629999999999</v>
      </c>
      <c r="AG30" s="392"/>
      <c r="AH30" s="1476" t="s">
        <v>136</v>
      </c>
      <c r="AI30" s="1523">
        <v>38590.103199999998</v>
      </c>
      <c r="AJ30" s="1524">
        <v>38418.172500000001</v>
      </c>
      <c r="AK30" s="1524">
        <v>39421.399000000005</v>
      </c>
      <c r="AL30" s="1524">
        <v>40908.6803</v>
      </c>
      <c r="AM30" s="1524">
        <v>42037.5432</v>
      </c>
      <c r="AN30" s="1524">
        <v>41887.429300000003</v>
      </c>
      <c r="AO30" s="1524">
        <v>43009.446100000001</v>
      </c>
      <c r="AP30" s="1524">
        <v>42993.1158</v>
      </c>
      <c r="AQ30" s="1507">
        <v>43579.2863</v>
      </c>
      <c r="AR30" s="1507">
        <v>45498.851900000001</v>
      </c>
      <c r="AS30" s="1524">
        <v>49493.428700000004</v>
      </c>
      <c r="AT30" s="1525">
        <v>50879.813900000001</v>
      </c>
      <c r="AV30" s="392"/>
      <c r="AW30" s="1499" t="s">
        <v>136</v>
      </c>
      <c r="AX30" s="1524">
        <v>48815.718399999998</v>
      </c>
      <c r="AY30" s="1524">
        <v>48160.680999999997</v>
      </c>
      <c r="AZ30" s="1524">
        <v>47893.3148</v>
      </c>
      <c r="BA30" s="1524">
        <v>48940.051299999999</v>
      </c>
      <c r="BB30" s="1524">
        <v>48854.543899999997</v>
      </c>
      <c r="BC30" s="1524">
        <v>50081.368000000002</v>
      </c>
      <c r="BD30" s="1524">
        <v>49542.8897</v>
      </c>
      <c r="BE30" s="1507">
        <v>51299.122600000002</v>
      </c>
      <c r="BF30" s="1507">
        <v>53627.130700000002</v>
      </c>
      <c r="BG30" s="1524">
        <v>53577.519</v>
      </c>
      <c r="BH30" s="1524">
        <v>51490.661699999997</v>
      </c>
      <c r="BI30" s="1524">
        <v>49493.102899999998</v>
      </c>
      <c r="BK30" s="392" t="s">
        <v>131</v>
      </c>
      <c r="BL30" s="1476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3">
        <v>43982.373899999999</v>
      </c>
      <c r="EM30" s="1363">
        <v>45639.380400000002</v>
      </c>
      <c r="EN30" s="1363">
        <v>48851.882599999997</v>
      </c>
      <c r="EO30" s="1363">
        <v>47253.9303</v>
      </c>
      <c r="EP30" s="1363">
        <v>45622.81</v>
      </c>
      <c r="EQ30" s="1363">
        <v>48263.571299999996</v>
      </c>
      <c r="ER30" s="1363">
        <v>48770.343200000003</v>
      </c>
      <c r="ES30" s="1363">
        <v>49570.758699999998</v>
      </c>
      <c r="ET30" s="1363">
        <v>49549.426299999999</v>
      </c>
      <c r="EU30" s="1363">
        <v>46726.385800000004</v>
      </c>
      <c r="EV30" s="1363">
        <v>45889.920299999998</v>
      </c>
      <c r="EW30" s="1526">
        <v>46321.628700000001</v>
      </c>
    </row>
    <row r="31" spans="2:153" ht="15.95" customHeight="1">
      <c r="B31" s="402"/>
      <c r="C31" s="1492" t="s">
        <v>136</v>
      </c>
      <c r="D31" s="1509">
        <v>41158.962899999999</v>
      </c>
      <c r="E31" s="1518">
        <v>40969.505400000002</v>
      </c>
      <c r="F31" s="1519">
        <v>42153.778400000003</v>
      </c>
      <c r="G31" s="1519">
        <v>43263.305699999997</v>
      </c>
      <c r="H31" s="1519">
        <v>43760.789700000001</v>
      </c>
      <c r="I31" s="1519">
        <v>44869.937299999998</v>
      </c>
      <c r="J31" s="1519">
        <v>45551.757100000003</v>
      </c>
      <c r="K31" s="1519">
        <v>43154.507100000003</v>
      </c>
      <c r="L31" s="1519">
        <v>42394.864699999998</v>
      </c>
      <c r="M31" s="1520">
        <v>39281.111600000004</v>
      </c>
      <c r="N31" s="1520">
        <v>37931.398000000001</v>
      </c>
      <c r="O31" s="1521">
        <v>37938.551299999999</v>
      </c>
      <c r="Q31" s="402"/>
      <c r="R31" s="1492" t="s">
        <v>136</v>
      </c>
      <c r="S31" s="1519">
        <v>37264.165200000003</v>
      </c>
      <c r="T31" s="1519">
        <v>36585.279999999999</v>
      </c>
      <c r="U31" s="1519">
        <v>36347.0916</v>
      </c>
      <c r="V31" s="1519">
        <v>35510.036</v>
      </c>
      <c r="W31" s="1519">
        <v>36679.513200000001</v>
      </c>
      <c r="X31" s="1519">
        <v>41406.258999999998</v>
      </c>
      <c r="Y31" s="1519">
        <v>42569.3868</v>
      </c>
      <c r="Z31" s="1520">
        <v>42504.072899999999</v>
      </c>
      <c r="AA31" s="1520">
        <v>41803.681299999997</v>
      </c>
      <c r="AB31" s="1519">
        <v>38830.486499999999</v>
      </c>
      <c r="AC31" s="1519">
        <v>38047.120000000003</v>
      </c>
      <c r="AD31" s="1521">
        <v>39444.732900000003</v>
      </c>
      <c r="AG31" s="392" t="s">
        <v>132</v>
      </c>
      <c r="AH31" s="1499" t="s">
        <v>105</v>
      </c>
      <c r="AI31" s="1515">
        <v>182</v>
      </c>
      <c r="AJ31" s="1516">
        <v>182</v>
      </c>
      <c r="AK31" s="1516">
        <v>182</v>
      </c>
      <c r="AL31" s="1516">
        <v>182</v>
      </c>
      <c r="AM31" s="1516">
        <v>182</v>
      </c>
      <c r="AN31" s="1516">
        <v>182</v>
      </c>
      <c r="AO31" s="1516">
        <v>178.6129</v>
      </c>
      <c r="AP31" s="1516">
        <v>173.32259999999999</v>
      </c>
      <c r="AQ31" s="1497">
        <v>174.5</v>
      </c>
      <c r="AR31" s="1497">
        <v>180.54840000000002</v>
      </c>
      <c r="AS31" s="1516">
        <v>189</v>
      </c>
      <c r="AT31" s="1517">
        <v>188.35480000000001</v>
      </c>
      <c r="AV31" s="392" t="s">
        <v>132</v>
      </c>
      <c r="AW31" s="1499" t="s">
        <v>105</v>
      </c>
      <c r="AX31" s="1516">
        <v>188.96770000000001</v>
      </c>
      <c r="AY31" s="1516">
        <v>189</v>
      </c>
      <c r="AZ31" s="1516">
        <v>188.5806</v>
      </c>
      <c r="BA31" s="1516">
        <v>188</v>
      </c>
      <c r="BB31" s="1516">
        <v>188</v>
      </c>
      <c r="BC31" s="1516">
        <v>187.5667</v>
      </c>
      <c r="BD31" s="1516">
        <v>187.2903</v>
      </c>
      <c r="BE31" s="1497">
        <v>203.93549999999999</v>
      </c>
      <c r="BF31" s="1497">
        <v>207</v>
      </c>
      <c r="BG31" s="1516">
        <v>210.64519999999999</v>
      </c>
      <c r="BH31" s="1516">
        <v>215.7527</v>
      </c>
      <c r="BI31" s="1516">
        <v>226.33160000000001</v>
      </c>
      <c r="BK31" s="392"/>
      <c r="BL31" s="1499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2">
        <v>218</v>
      </c>
      <c r="EM31" s="1362">
        <v>218</v>
      </c>
      <c r="EN31" s="1362">
        <v>218</v>
      </c>
      <c r="EO31" s="1362">
        <v>218</v>
      </c>
      <c r="EP31" s="1362">
        <v>218</v>
      </c>
      <c r="EQ31" s="1362">
        <v>218</v>
      </c>
      <c r="ER31" s="1362">
        <v>218</v>
      </c>
      <c r="ES31" s="1362">
        <v>218</v>
      </c>
      <c r="ET31" s="1362">
        <v>218</v>
      </c>
      <c r="EU31" s="1362">
        <v>218</v>
      </c>
      <c r="EV31" s="1362">
        <v>0</v>
      </c>
      <c r="EW31" s="1522">
        <v>0</v>
      </c>
    </row>
    <row r="32" spans="2:153" ht="15.95" customHeight="1">
      <c r="B32" s="402" t="s">
        <v>132</v>
      </c>
      <c r="C32" s="1502" t="s">
        <v>105</v>
      </c>
      <c r="D32" s="1493">
        <v>182</v>
      </c>
      <c r="E32" s="1512">
        <v>182</v>
      </c>
      <c r="F32" s="1513">
        <v>182</v>
      </c>
      <c r="G32" s="1513">
        <v>182</v>
      </c>
      <c r="H32" s="1513">
        <v>182</v>
      </c>
      <c r="I32" s="1513">
        <v>182</v>
      </c>
      <c r="J32" s="1513">
        <v>182</v>
      </c>
      <c r="K32" s="1513">
        <v>182</v>
      </c>
      <c r="L32" s="1513">
        <v>182</v>
      </c>
      <c r="M32" s="1510">
        <v>182</v>
      </c>
      <c r="N32" s="1510">
        <v>182</v>
      </c>
      <c r="O32" s="1514">
        <v>182</v>
      </c>
      <c r="Q32" s="402" t="s">
        <v>132</v>
      </c>
      <c r="R32" s="1502" t="s">
        <v>105</v>
      </c>
      <c r="S32" s="1513">
        <v>182</v>
      </c>
      <c r="T32" s="1513">
        <v>182</v>
      </c>
      <c r="U32" s="1513">
        <v>182</v>
      </c>
      <c r="V32" s="1513">
        <v>182</v>
      </c>
      <c r="W32" s="1513">
        <v>182</v>
      </c>
      <c r="X32" s="1513">
        <v>182</v>
      </c>
      <c r="Y32" s="1513">
        <v>182</v>
      </c>
      <c r="Z32" s="1510">
        <v>182</v>
      </c>
      <c r="AA32" s="1510">
        <v>182</v>
      </c>
      <c r="AB32" s="1513">
        <v>182</v>
      </c>
      <c r="AC32" s="1513">
        <v>182</v>
      </c>
      <c r="AD32" s="1514">
        <v>182</v>
      </c>
      <c r="AG32" s="392" t="s">
        <v>115</v>
      </c>
      <c r="AH32" s="1499" t="s">
        <v>105</v>
      </c>
      <c r="AI32" s="1515">
        <v>120.4813</v>
      </c>
      <c r="AJ32" s="1516">
        <v>131.49790000000002</v>
      </c>
      <c r="AK32" s="1516">
        <v>136.11100000000002</v>
      </c>
      <c r="AL32" s="1516">
        <v>143.2167</v>
      </c>
      <c r="AM32" s="1516">
        <v>145.61450000000002</v>
      </c>
      <c r="AN32" s="1516">
        <v>144.17500000000001</v>
      </c>
      <c r="AO32" s="1516">
        <v>144.10230000000001</v>
      </c>
      <c r="AP32" s="1516">
        <v>141.0984</v>
      </c>
      <c r="AQ32" s="1497">
        <v>141.26170000000002</v>
      </c>
      <c r="AR32" s="1497">
        <v>143.23420000000002</v>
      </c>
      <c r="AS32" s="1516">
        <v>149.96030000000002</v>
      </c>
      <c r="AT32" s="1517">
        <v>148.57480000000001</v>
      </c>
      <c r="AV32" s="392" t="s">
        <v>115</v>
      </c>
      <c r="AW32" s="1499" t="s">
        <v>105</v>
      </c>
      <c r="AX32" s="1516">
        <v>139.7884</v>
      </c>
      <c r="AY32" s="1516">
        <v>147.14830000000001</v>
      </c>
      <c r="AZ32" s="1516">
        <v>148.4752</v>
      </c>
      <c r="BA32" s="1516">
        <v>154.28729999999999</v>
      </c>
      <c r="BB32" s="1516">
        <v>152.45840000000001</v>
      </c>
      <c r="BC32" s="1516">
        <v>152.64699999999999</v>
      </c>
      <c r="BD32" s="1516">
        <v>148.34549999999999</v>
      </c>
      <c r="BE32" s="1497">
        <v>164.6987</v>
      </c>
      <c r="BF32" s="1497">
        <v>176.83869999999999</v>
      </c>
      <c r="BG32" s="1516">
        <v>175.529</v>
      </c>
      <c r="BH32" s="1516">
        <v>167.0737</v>
      </c>
      <c r="BI32" s="1516">
        <v>157.49</v>
      </c>
      <c r="BK32" s="392" t="s">
        <v>132</v>
      </c>
      <c r="BL32" s="1499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2">
        <v>119.04610000000001</v>
      </c>
      <c r="EM32" s="1362">
        <v>124.83460000000001</v>
      </c>
      <c r="EN32" s="1362">
        <v>132.77370000000002</v>
      </c>
      <c r="EO32" s="1362">
        <v>127.66630000000001</v>
      </c>
      <c r="EP32" s="1362">
        <v>126.6349</v>
      </c>
      <c r="EQ32" s="1362">
        <v>130.69110000000001</v>
      </c>
      <c r="ER32" s="1362">
        <v>128.49290000000002</v>
      </c>
      <c r="ES32" s="1362">
        <v>131.92750000000001</v>
      </c>
      <c r="ET32" s="1362">
        <v>128.42099999999999</v>
      </c>
      <c r="EU32" s="1362">
        <v>121.62260000000001</v>
      </c>
      <c r="EV32" s="1362">
        <v>121.19500000000001</v>
      </c>
      <c r="EW32" s="1522">
        <v>121.8245</v>
      </c>
    </row>
    <row r="33" spans="2:153" ht="15.95" customHeight="1">
      <c r="B33" s="402" t="s">
        <v>115</v>
      </c>
      <c r="C33" s="1527" t="s">
        <v>105</v>
      </c>
      <c r="D33" s="1493">
        <v>125.72770000000001</v>
      </c>
      <c r="E33" s="1493">
        <v>121.4864</v>
      </c>
      <c r="F33" s="1494">
        <v>125.24420000000001</v>
      </c>
      <c r="G33" s="1494">
        <v>131.58369999999999</v>
      </c>
      <c r="H33" s="1494">
        <v>134.2329</v>
      </c>
      <c r="I33" s="1494">
        <v>139.0727</v>
      </c>
      <c r="J33" s="1494">
        <v>143.72290000000001</v>
      </c>
      <c r="K33" s="1494">
        <v>144.3432</v>
      </c>
      <c r="L33" s="1494">
        <v>135.881</v>
      </c>
      <c r="M33" s="1494">
        <v>123.5823</v>
      </c>
      <c r="N33" s="1494">
        <v>121.90870000000001</v>
      </c>
      <c r="O33" s="1495">
        <v>117.96520000000001</v>
      </c>
      <c r="Q33" s="402" t="s">
        <v>115</v>
      </c>
      <c r="R33" s="1527" t="s">
        <v>105</v>
      </c>
      <c r="S33" s="1494">
        <v>117.36060000000001</v>
      </c>
      <c r="T33" s="1494">
        <v>124.985</v>
      </c>
      <c r="U33" s="1494">
        <v>120.3052</v>
      </c>
      <c r="V33" s="1494">
        <v>121.18270000000001</v>
      </c>
      <c r="W33" s="1494">
        <v>130.71680000000001</v>
      </c>
      <c r="X33" s="1494">
        <v>141.15370000000001</v>
      </c>
      <c r="Y33" s="1494">
        <v>133.84030000000001</v>
      </c>
      <c r="Z33" s="1494">
        <v>138.17610000000002</v>
      </c>
      <c r="AA33" s="1494">
        <v>131.77930000000001</v>
      </c>
      <c r="AB33" s="1494">
        <v>126.74290000000001</v>
      </c>
      <c r="AC33" s="1494">
        <v>127.1157</v>
      </c>
      <c r="AD33" s="1495">
        <v>132.1397</v>
      </c>
      <c r="AG33" s="392" t="s">
        <v>116</v>
      </c>
      <c r="AH33" s="1499" t="s">
        <v>105</v>
      </c>
      <c r="AI33" s="1496">
        <v>132.86709999999999</v>
      </c>
      <c r="AJ33" s="1497">
        <v>141.8614</v>
      </c>
      <c r="AK33" s="1497">
        <v>148.49290000000002</v>
      </c>
      <c r="AL33" s="1497">
        <v>154.97470000000001</v>
      </c>
      <c r="AM33" s="1497">
        <v>154.79480000000001</v>
      </c>
      <c r="AN33" s="1497">
        <v>151.94970000000001</v>
      </c>
      <c r="AO33" s="1497">
        <v>155.09</v>
      </c>
      <c r="AP33" s="1497">
        <v>153.02680000000001</v>
      </c>
      <c r="AQ33" s="1497">
        <v>152.0703</v>
      </c>
      <c r="AR33" s="1497">
        <v>153.1865</v>
      </c>
      <c r="AS33" s="1497">
        <v>157.30670000000001</v>
      </c>
      <c r="AT33" s="1498">
        <v>158.94840000000002</v>
      </c>
      <c r="AV33" s="392" t="s">
        <v>116</v>
      </c>
      <c r="AW33" s="1499" t="s">
        <v>105</v>
      </c>
      <c r="AX33" s="1497">
        <v>150.22579999999999</v>
      </c>
      <c r="AY33" s="1497">
        <v>159.5607</v>
      </c>
      <c r="AZ33" s="1497">
        <v>162.93940000000001</v>
      </c>
      <c r="BA33" s="1497">
        <v>167.95230000000001</v>
      </c>
      <c r="BB33" s="1497">
        <v>165.11770000000001</v>
      </c>
      <c r="BC33" s="1497">
        <v>164.88</v>
      </c>
      <c r="BD33" s="1497">
        <v>163.0635</v>
      </c>
      <c r="BE33" s="1497">
        <v>179.39840000000001</v>
      </c>
      <c r="BF33" s="1497">
        <v>192.88470000000001</v>
      </c>
      <c r="BG33" s="1497">
        <v>190.76</v>
      </c>
      <c r="BH33" s="1497">
        <v>180.80070000000001</v>
      </c>
      <c r="BI33" s="1497">
        <v>169.29130000000001</v>
      </c>
      <c r="BK33" s="392" t="s">
        <v>115</v>
      </c>
      <c r="BL33" s="1499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2">
        <v>139.75970000000001</v>
      </c>
      <c r="EM33" s="1362">
        <v>147.71790000000001</v>
      </c>
      <c r="EN33" s="1362">
        <v>155.29390000000001</v>
      </c>
      <c r="EO33" s="1362">
        <v>151.57330000000002</v>
      </c>
      <c r="EP33" s="1362">
        <v>148.6729</v>
      </c>
      <c r="EQ33" s="1362">
        <v>153.3263</v>
      </c>
      <c r="ER33" s="1362">
        <v>152.03550000000001</v>
      </c>
      <c r="ES33" s="1362">
        <v>157.07650000000001</v>
      </c>
      <c r="ET33" s="1362">
        <v>153.19200000000001</v>
      </c>
      <c r="EU33" s="1362">
        <v>143.38320000000002</v>
      </c>
      <c r="EV33" s="1362">
        <v>140.971</v>
      </c>
      <c r="EW33" s="1522">
        <v>141.31229999999999</v>
      </c>
    </row>
    <row r="34" spans="2:153" ht="15.95" customHeight="1">
      <c r="B34" s="402" t="s">
        <v>116</v>
      </c>
      <c r="C34" s="1527" t="s">
        <v>105</v>
      </c>
      <c r="D34" s="1493">
        <v>134.91810000000001</v>
      </c>
      <c r="E34" s="1512">
        <v>132.82140000000001</v>
      </c>
      <c r="F34" s="1513">
        <v>133.96770000000001</v>
      </c>
      <c r="G34" s="1513">
        <v>138.05270000000002</v>
      </c>
      <c r="H34" s="1513">
        <v>140.7448</v>
      </c>
      <c r="I34" s="1513">
        <v>145.1397</v>
      </c>
      <c r="J34" s="1513">
        <v>149.9229</v>
      </c>
      <c r="K34" s="1513">
        <v>152.36940000000001</v>
      </c>
      <c r="L34" s="1513">
        <v>145.2603</v>
      </c>
      <c r="M34" s="1510">
        <v>132.63320000000002</v>
      </c>
      <c r="N34" s="1510">
        <v>128.5873</v>
      </c>
      <c r="O34" s="1514">
        <v>126.20480000000001</v>
      </c>
      <c r="Q34" s="402" t="s">
        <v>116</v>
      </c>
      <c r="R34" s="1527" t="s">
        <v>105</v>
      </c>
      <c r="S34" s="1513">
        <v>125.21520000000001</v>
      </c>
      <c r="T34" s="1513">
        <v>133.54249999999999</v>
      </c>
      <c r="U34" s="1513">
        <v>131.20869999999999</v>
      </c>
      <c r="V34" s="1513">
        <v>130.27670000000001</v>
      </c>
      <c r="W34" s="1513">
        <v>137.78230000000002</v>
      </c>
      <c r="X34" s="1513">
        <v>148.8603</v>
      </c>
      <c r="Y34" s="1513">
        <v>144.9881</v>
      </c>
      <c r="Z34" s="1510">
        <v>147.76940000000002</v>
      </c>
      <c r="AA34" s="1510">
        <v>139.2603</v>
      </c>
      <c r="AB34" s="1513">
        <v>134.95230000000001</v>
      </c>
      <c r="AC34" s="1513">
        <v>136.67100000000002</v>
      </c>
      <c r="AD34" s="1514">
        <v>142.95160000000001</v>
      </c>
      <c r="AG34" s="436" t="s">
        <v>133</v>
      </c>
      <c r="AH34" s="1528" t="s">
        <v>105</v>
      </c>
      <c r="AI34" s="1529">
        <v>131.8236</v>
      </c>
      <c r="AJ34" s="1530">
        <v>137.7268</v>
      </c>
      <c r="AK34" s="1530">
        <v>142.80340000000001</v>
      </c>
      <c r="AL34" s="1530">
        <v>152.43300000000002</v>
      </c>
      <c r="AM34" s="1530">
        <v>152.92330000000001</v>
      </c>
      <c r="AN34" s="1530">
        <v>156.08440000000002</v>
      </c>
      <c r="AO34" s="1530">
        <v>158.44040000000001</v>
      </c>
      <c r="AP34" s="1530">
        <v>154.28200000000001</v>
      </c>
      <c r="AQ34" s="1530">
        <v>153.55280000000002</v>
      </c>
      <c r="AR34" s="1530">
        <v>155.68810000000002</v>
      </c>
      <c r="AS34" s="1530">
        <v>156.66630000000001</v>
      </c>
      <c r="AT34" s="1531">
        <v>165.10480000000001</v>
      </c>
      <c r="AV34" s="436" t="s">
        <v>133</v>
      </c>
      <c r="AW34" s="1528" t="s">
        <v>105</v>
      </c>
      <c r="AX34" s="1530">
        <v>155.14349999999999</v>
      </c>
      <c r="AY34" s="1530">
        <v>166.28200000000001</v>
      </c>
      <c r="AZ34" s="1530">
        <v>165.185</v>
      </c>
      <c r="BA34" s="1530">
        <v>167.16059999999999</v>
      </c>
      <c r="BB34" s="1530">
        <v>165.64850000000001</v>
      </c>
      <c r="BC34" s="1530">
        <v>174.2062</v>
      </c>
      <c r="BD34" s="1530">
        <v>174.8117</v>
      </c>
      <c r="BE34" s="1530">
        <v>184.5497</v>
      </c>
      <c r="BF34" s="1530">
        <v>191.60900000000001</v>
      </c>
      <c r="BG34" s="1530">
        <v>193.27359999999999</v>
      </c>
      <c r="BH34" s="1530">
        <v>183.63310000000001</v>
      </c>
      <c r="BI34" s="1530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2">
        <v>134.6943</v>
      </c>
      <c r="EM34" s="1362">
        <v>140.82750000000001</v>
      </c>
      <c r="EN34" s="1362">
        <v>146.08110000000002</v>
      </c>
      <c r="EO34" s="1362">
        <v>142.57680000000002</v>
      </c>
      <c r="EP34" s="1362">
        <v>137.94390000000001</v>
      </c>
      <c r="EQ34" s="1362">
        <v>143.1388</v>
      </c>
      <c r="ER34" s="1362">
        <v>142.17400000000001</v>
      </c>
      <c r="ES34" s="1362">
        <v>148.50290000000001</v>
      </c>
      <c r="ET34" s="1362">
        <v>144.601</v>
      </c>
      <c r="EU34" s="1362">
        <v>134.7313</v>
      </c>
      <c r="EV34" s="1362">
        <v>130.1078</v>
      </c>
      <c r="EW34" s="1522">
        <v>128.36020000000002</v>
      </c>
    </row>
    <row r="35" spans="2:153" ht="15.95" customHeight="1">
      <c r="B35" s="437" t="s">
        <v>133</v>
      </c>
      <c r="C35" s="1532" t="s">
        <v>105</v>
      </c>
      <c r="D35" s="1533">
        <v>140.25</v>
      </c>
      <c r="E35" s="1534">
        <v>128.99340000000001</v>
      </c>
      <c r="F35" s="1535">
        <v>139.61000000000001</v>
      </c>
      <c r="G35" s="1535">
        <v>147.77160000000001</v>
      </c>
      <c r="H35" s="1535">
        <v>148.1104</v>
      </c>
      <c r="I35" s="1535">
        <v>152.9308</v>
      </c>
      <c r="J35" s="1535">
        <v>160.61520000000002</v>
      </c>
      <c r="K35" s="1535">
        <v>160.38460000000001</v>
      </c>
      <c r="L35" s="1535">
        <v>151.54689999999999</v>
      </c>
      <c r="M35" s="1535">
        <v>134.93340000000001</v>
      </c>
      <c r="N35" s="1535">
        <v>133.30760000000001</v>
      </c>
      <c r="O35" s="1536">
        <v>125.80600000000001</v>
      </c>
      <c r="Q35" s="437" t="s">
        <v>133</v>
      </c>
      <c r="R35" s="1532" t="s">
        <v>105</v>
      </c>
      <c r="S35" s="1535">
        <v>124.8152</v>
      </c>
      <c r="T35" s="1535">
        <v>124.01900000000001</v>
      </c>
      <c r="U35" s="1535">
        <v>130.1448</v>
      </c>
      <c r="V35" s="1535">
        <v>127.36720000000001</v>
      </c>
      <c r="W35" s="1535">
        <v>128.06120000000001</v>
      </c>
      <c r="X35" s="1535">
        <v>145.53579999999999</v>
      </c>
      <c r="Y35" s="1535">
        <v>144.28630000000001</v>
      </c>
      <c r="Z35" s="1535">
        <v>151.90630000000002</v>
      </c>
      <c r="AA35" s="1535">
        <v>145.1721</v>
      </c>
      <c r="AB35" s="1535">
        <v>132.703</v>
      </c>
      <c r="AC35" s="1535">
        <v>131.2319</v>
      </c>
      <c r="AD35" s="1536">
        <v>133.65620000000001</v>
      </c>
      <c r="AG35" s="436"/>
      <c r="AH35" s="1528" t="s">
        <v>137</v>
      </c>
      <c r="AI35" s="1529">
        <v>513.57060000000001</v>
      </c>
      <c r="AJ35" s="1530">
        <v>540.74290000000008</v>
      </c>
      <c r="AK35" s="1530">
        <v>573.64580000000001</v>
      </c>
      <c r="AL35" s="1530">
        <v>604.85969999999998</v>
      </c>
      <c r="AM35" s="1530">
        <v>602.42970000000003</v>
      </c>
      <c r="AN35" s="1530">
        <v>619.19630000000006</v>
      </c>
      <c r="AO35" s="1530">
        <v>632.63229999999999</v>
      </c>
      <c r="AP35" s="1530">
        <v>635.50549999999998</v>
      </c>
      <c r="AQ35" s="1530">
        <v>664.36869999999999</v>
      </c>
      <c r="AR35" s="1530">
        <v>678.68100000000004</v>
      </c>
      <c r="AS35" s="1530">
        <v>692.97829999999999</v>
      </c>
      <c r="AT35" s="1531">
        <v>739.65680000000009</v>
      </c>
      <c r="AV35" s="436"/>
      <c r="AW35" s="1528" t="s">
        <v>137</v>
      </c>
      <c r="AX35" s="1530">
        <v>679.36609999999996</v>
      </c>
      <c r="AY35" s="1530">
        <v>696.34410000000003</v>
      </c>
      <c r="AZ35" s="1530">
        <v>683.27940000000001</v>
      </c>
      <c r="BA35" s="1530">
        <v>698.19169999999997</v>
      </c>
      <c r="BB35" s="1530">
        <v>709.21770000000004</v>
      </c>
      <c r="BC35" s="1530">
        <v>749.50300000000004</v>
      </c>
      <c r="BD35" s="1530">
        <v>732.13189999999997</v>
      </c>
      <c r="BE35" s="1530">
        <v>755.61580000000004</v>
      </c>
      <c r="BF35" s="1530">
        <v>791.17399999999998</v>
      </c>
      <c r="BG35" s="1530">
        <v>793.24969999999996</v>
      </c>
      <c r="BH35" s="1530">
        <v>759.66470000000004</v>
      </c>
      <c r="BI35" s="1530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3">
        <v>560.9221</v>
      </c>
      <c r="EM35" s="1363">
        <v>586.68389999999999</v>
      </c>
      <c r="EN35" s="1363">
        <v>614.54470000000003</v>
      </c>
      <c r="EO35" s="1363">
        <v>597.9914</v>
      </c>
      <c r="EP35" s="1363">
        <v>590.20650000000001</v>
      </c>
      <c r="EQ35" s="1363">
        <v>615.88700000000006</v>
      </c>
      <c r="ER35" s="1363">
        <v>615.28250000000003</v>
      </c>
      <c r="ES35" s="1363">
        <v>636.59160000000008</v>
      </c>
      <c r="ET35" s="1363">
        <v>621.61540000000002</v>
      </c>
      <c r="EU35" s="1363">
        <v>579.7038</v>
      </c>
      <c r="EV35" s="1363">
        <v>559.9547</v>
      </c>
      <c r="EW35" s="1526">
        <v>550.69580000000008</v>
      </c>
    </row>
    <row r="36" spans="2:153" ht="15.95" customHeight="1">
      <c r="B36" s="437"/>
      <c r="C36" s="1532" t="s">
        <v>137</v>
      </c>
      <c r="D36" s="1533">
        <v>590.9316</v>
      </c>
      <c r="E36" s="1534">
        <v>597.86290000000008</v>
      </c>
      <c r="F36" s="1535">
        <v>643.75130000000001</v>
      </c>
      <c r="G36" s="1535">
        <v>655.74430000000007</v>
      </c>
      <c r="H36" s="1535">
        <v>654.05160000000001</v>
      </c>
      <c r="I36" s="1535">
        <v>688.67370000000005</v>
      </c>
      <c r="J36" s="1535">
        <v>692.92230000000006</v>
      </c>
      <c r="K36" s="1535">
        <v>663.05190000000005</v>
      </c>
      <c r="L36" s="1535">
        <v>629.52200000000005</v>
      </c>
      <c r="M36" s="1535">
        <v>568.85030000000006</v>
      </c>
      <c r="N36" s="1535">
        <v>555.76470000000006</v>
      </c>
      <c r="O36" s="1536">
        <v>521.46159999999998</v>
      </c>
      <c r="Q36" s="437"/>
      <c r="R36" s="1532" t="s">
        <v>137</v>
      </c>
      <c r="S36" s="1535">
        <v>509.12550000000005</v>
      </c>
      <c r="T36" s="1535">
        <v>498.27</v>
      </c>
      <c r="U36" s="1535">
        <v>506.41320000000002</v>
      </c>
      <c r="V36" s="1535">
        <v>493.46430000000004</v>
      </c>
      <c r="W36" s="1535">
        <v>519.06190000000004</v>
      </c>
      <c r="X36" s="1535">
        <v>597.49430000000007</v>
      </c>
      <c r="Y36" s="1535">
        <v>589.47739999999999</v>
      </c>
      <c r="Z36" s="1535">
        <v>606.27100000000007</v>
      </c>
      <c r="AA36" s="1535">
        <v>574.23</v>
      </c>
      <c r="AB36" s="1535">
        <v>524.46260000000007</v>
      </c>
      <c r="AC36" s="1535">
        <v>518.08429999999998</v>
      </c>
      <c r="AD36" s="1536">
        <v>534.47649999999999</v>
      </c>
      <c r="AG36" s="392" t="s">
        <v>117</v>
      </c>
      <c r="AH36" s="1476" t="s">
        <v>105</v>
      </c>
      <c r="AI36" s="1496">
        <v>145.8065</v>
      </c>
      <c r="AJ36" s="1497">
        <v>160.53570000000002</v>
      </c>
      <c r="AK36" s="1497">
        <v>168</v>
      </c>
      <c r="AL36" s="1497">
        <v>168</v>
      </c>
      <c r="AM36" s="1497">
        <v>169.67740000000001</v>
      </c>
      <c r="AN36" s="1497">
        <v>166.6</v>
      </c>
      <c r="AO36" s="1497">
        <v>166.54840000000002</v>
      </c>
      <c r="AP36" s="1497">
        <v>164.2903</v>
      </c>
      <c r="AQ36" s="1497">
        <v>160</v>
      </c>
      <c r="AR36" s="1497">
        <v>157.35480000000001</v>
      </c>
      <c r="AS36" s="1497">
        <v>155</v>
      </c>
      <c r="AT36" s="1498">
        <v>153.96770000000001</v>
      </c>
      <c r="AV36" s="392" t="s">
        <v>117</v>
      </c>
      <c r="AW36" s="1476" t="s">
        <v>105</v>
      </c>
      <c r="AX36" s="1497">
        <v>148.64519999999999</v>
      </c>
      <c r="AY36" s="1497">
        <v>156.03450000000001</v>
      </c>
      <c r="AZ36" s="1497">
        <v>166.22579999999999</v>
      </c>
      <c r="BA36" s="1497">
        <v>167</v>
      </c>
      <c r="BB36" s="1497">
        <v>169.83869999999999</v>
      </c>
      <c r="BC36" s="1497">
        <v>178.8</v>
      </c>
      <c r="BD36" s="1497">
        <v>180</v>
      </c>
      <c r="BE36" s="1497">
        <v>184.93549999999999</v>
      </c>
      <c r="BF36" s="1497">
        <v>196.13329999999999</v>
      </c>
      <c r="BG36" s="1497">
        <v>195.45160000000001</v>
      </c>
      <c r="BH36" s="1497">
        <v>181.26669999999999</v>
      </c>
      <c r="BI36" s="1497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2">
        <v>143.22580000000002</v>
      </c>
      <c r="EM36" s="1362">
        <v>150.32140000000001</v>
      </c>
      <c r="EN36" s="1362">
        <v>164.12900000000002</v>
      </c>
      <c r="EO36" s="1362">
        <v>165</v>
      </c>
      <c r="EP36" s="1362">
        <v>165.3871</v>
      </c>
      <c r="EQ36" s="1362">
        <v>172.0333</v>
      </c>
      <c r="ER36" s="1362">
        <v>173.96770000000001</v>
      </c>
      <c r="ES36" s="1362">
        <v>174.16130000000001</v>
      </c>
      <c r="ET36" s="1362">
        <v>171.0333</v>
      </c>
      <c r="EU36" s="1362">
        <v>157.87100000000001</v>
      </c>
      <c r="EV36" s="1362">
        <v>151.13330000000002</v>
      </c>
      <c r="EW36" s="1522">
        <v>150.12900000000002</v>
      </c>
    </row>
    <row r="37" spans="2:153" ht="15.95" customHeight="1">
      <c r="B37" s="402" t="s">
        <v>117</v>
      </c>
      <c r="C37" s="1492" t="s">
        <v>105</v>
      </c>
      <c r="D37" s="1509">
        <v>141.2903</v>
      </c>
      <c r="E37" s="1509">
        <v>140.6429</v>
      </c>
      <c r="F37" s="1510">
        <v>153.6129</v>
      </c>
      <c r="G37" s="1510">
        <v>155</v>
      </c>
      <c r="H37" s="1510">
        <v>155</v>
      </c>
      <c r="I37" s="1510">
        <v>163.4667</v>
      </c>
      <c r="J37" s="1510">
        <v>175.4194</v>
      </c>
      <c r="K37" s="1510">
        <v>170.12900000000002</v>
      </c>
      <c r="L37" s="1510">
        <v>154.76670000000001</v>
      </c>
      <c r="M37" s="1510">
        <v>137.45160000000001</v>
      </c>
      <c r="N37" s="1510">
        <v>136.1</v>
      </c>
      <c r="O37" s="1511">
        <v>140.64520000000002</v>
      </c>
      <c r="Q37" s="402" t="s">
        <v>117</v>
      </c>
      <c r="R37" s="1492" t="s">
        <v>105</v>
      </c>
      <c r="S37" s="1510">
        <v>140.22580000000002</v>
      </c>
      <c r="T37" s="1510">
        <v>147.5</v>
      </c>
      <c r="U37" s="1510">
        <v>149.8065</v>
      </c>
      <c r="V37" s="1510">
        <v>141.33330000000001</v>
      </c>
      <c r="W37" s="1510">
        <v>154.25810000000001</v>
      </c>
      <c r="X37" s="1510">
        <v>168</v>
      </c>
      <c r="Y37" s="1510">
        <v>171</v>
      </c>
      <c r="Z37" s="1510">
        <v>171.74190000000002</v>
      </c>
      <c r="AA37" s="1510">
        <v>157.80000000000001</v>
      </c>
      <c r="AB37" s="1510">
        <v>147.5806</v>
      </c>
      <c r="AC37" s="1510">
        <v>145.4</v>
      </c>
      <c r="AD37" s="1511">
        <v>143.83870000000002</v>
      </c>
      <c r="AG37" s="392" t="s">
        <v>152</v>
      </c>
      <c r="AH37" s="1476" t="s">
        <v>105</v>
      </c>
      <c r="AI37" s="1496">
        <v>150.1437</v>
      </c>
      <c r="AJ37" s="1497">
        <v>144.52970000000002</v>
      </c>
      <c r="AK37" s="1497">
        <v>150.59120000000001</v>
      </c>
      <c r="AL37" s="1497">
        <v>156.80940000000001</v>
      </c>
      <c r="AM37" s="1497">
        <v>161.7157</v>
      </c>
      <c r="AN37" s="1497">
        <v>162.28820000000002</v>
      </c>
      <c r="AO37" s="1497">
        <v>163.8571</v>
      </c>
      <c r="AP37" s="1497">
        <v>165.60249999999999</v>
      </c>
      <c r="AQ37" s="1497">
        <v>163.739</v>
      </c>
      <c r="AR37" s="1497">
        <v>159.59110000000001</v>
      </c>
      <c r="AS37" s="1497">
        <v>160.24090000000001</v>
      </c>
      <c r="AT37" s="1498">
        <v>164.59300000000002</v>
      </c>
      <c r="AV37" s="392" t="s">
        <v>152</v>
      </c>
      <c r="AW37" s="1476" t="s">
        <v>105</v>
      </c>
      <c r="AX37" s="1497">
        <v>161.85849999999999</v>
      </c>
      <c r="AY37" s="1497">
        <v>159.006</v>
      </c>
      <c r="AZ37" s="1497">
        <v>160.82239999999999</v>
      </c>
      <c r="BA37" s="1497">
        <v>163.21809999999999</v>
      </c>
      <c r="BB37" s="1497">
        <v>166.97380000000001</v>
      </c>
      <c r="BC37" s="1497">
        <v>174.70769999999999</v>
      </c>
      <c r="BD37" s="1497">
        <v>174.1961</v>
      </c>
      <c r="BE37" s="1497">
        <v>179.661</v>
      </c>
      <c r="BF37" s="1497">
        <v>195.00149999999999</v>
      </c>
      <c r="BG37" s="1497">
        <v>195.51070000000001</v>
      </c>
      <c r="BH37" s="1497">
        <v>194.6421</v>
      </c>
      <c r="BI37" s="1497">
        <v>195.91800000000001</v>
      </c>
      <c r="BK37" s="392" t="s">
        <v>117</v>
      </c>
      <c r="BL37" s="1476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60">
        <v>151.46110000000002</v>
      </c>
      <c r="EM37" s="1360">
        <v>139.30590000000001</v>
      </c>
      <c r="EN37" s="1360">
        <v>145.28620000000001</v>
      </c>
      <c r="EO37" s="1360">
        <v>152.71200000000002</v>
      </c>
      <c r="EP37" s="1360">
        <v>148.88580000000002</v>
      </c>
      <c r="EQ37" s="1360">
        <v>157.39160000000001</v>
      </c>
      <c r="ER37" s="1360">
        <v>157.69570000000002</v>
      </c>
      <c r="ES37" s="1360">
        <v>155.8699</v>
      </c>
      <c r="ET37" s="1360">
        <v>153.95869999999999</v>
      </c>
      <c r="EU37" s="1360">
        <v>146.0378</v>
      </c>
      <c r="EV37" s="1360">
        <v>142.37470000000002</v>
      </c>
      <c r="EW37" s="1500">
        <v>149.501</v>
      </c>
    </row>
    <row r="38" spans="2:153" ht="15.95" customHeight="1">
      <c r="B38" s="402" t="s">
        <v>152</v>
      </c>
      <c r="C38" s="1492" t="s">
        <v>105</v>
      </c>
      <c r="D38" s="1509">
        <v>160.12800000000001</v>
      </c>
      <c r="E38" s="1509">
        <v>152.9547</v>
      </c>
      <c r="F38" s="1510">
        <v>146.48520000000002</v>
      </c>
      <c r="G38" s="1510">
        <v>150.53200000000001</v>
      </c>
      <c r="H38" s="1510">
        <v>155.35470000000001</v>
      </c>
      <c r="I38" s="1510">
        <v>160.1189</v>
      </c>
      <c r="J38" s="1510">
        <v>165.52070000000001</v>
      </c>
      <c r="K38" s="1510">
        <v>167.72390000000001</v>
      </c>
      <c r="L38" s="1510">
        <v>167.2835</v>
      </c>
      <c r="M38" s="1510">
        <v>159.33960000000002</v>
      </c>
      <c r="N38" s="1510">
        <v>155.95230000000001</v>
      </c>
      <c r="O38" s="1511">
        <v>156.15200000000002</v>
      </c>
      <c r="Q38" s="402" t="s">
        <v>152</v>
      </c>
      <c r="R38" s="1492" t="s">
        <v>105</v>
      </c>
      <c r="S38" s="1510">
        <v>156.9983</v>
      </c>
      <c r="T38" s="1510">
        <v>151.67400000000001</v>
      </c>
      <c r="U38" s="1510">
        <v>147.16580000000002</v>
      </c>
      <c r="V38" s="1510">
        <v>143.21129999999999</v>
      </c>
      <c r="W38" s="1510">
        <v>138.3716</v>
      </c>
      <c r="X38" s="1510">
        <v>146.12200000000001</v>
      </c>
      <c r="Y38" s="1510">
        <v>160.99860000000001</v>
      </c>
      <c r="Z38" s="1510">
        <v>164.3355</v>
      </c>
      <c r="AA38" s="1510">
        <v>164.0309</v>
      </c>
      <c r="AB38" s="1510">
        <v>161.23950000000002</v>
      </c>
      <c r="AC38" s="1510">
        <v>154.6164</v>
      </c>
      <c r="AD38" s="1511">
        <v>152.15630000000002</v>
      </c>
      <c r="AG38" s="392"/>
      <c r="AH38" s="1476" t="s">
        <v>156</v>
      </c>
      <c r="AI38" s="1496">
        <v>640.14449999999999</v>
      </c>
      <c r="AJ38" s="1497">
        <v>613.79430000000002</v>
      </c>
      <c r="AK38" s="1497">
        <v>627.36900000000003</v>
      </c>
      <c r="AL38" s="1497">
        <v>642.99830000000009</v>
      </c>
      <c r="AM38" s="1497">
        <v>665.14319999999998</v>
      </c>
      <c r="AN38" s="1497">
        <v>679.73530000000005</v>
      </c>
      <c r="AO38" s="1497">
        <v>694.43709999999999</v>
      </c>
      <c r="AP38" s="1497">
        <v>704.34260000000006</v>
      </c>
      <c r="AQ38" s="1497">
        <v>700.38170000000002</v>
      </c>
      <c r="AR38" s="1497">
        <v>690.27940000000001</v>
      </c>
      <c r="AS38" s="1497">
        <v>697.78800000000001</v>
      </c>
      <c r="AT38" s="1498">
        <v>712.6748</v>
      </c>
      <c r="AV38" s="392"/>
      <c r="AW38" s="1476" t="s">
        <v>156</v>
      </c>
      <c r="AX38" s="1497">
        <v>702.49680000000001</v>
      </c>
      <c r="AY38" s="1497">
        <v>691.84280000000001</v>
      </c>
      <c r="AZ38" s="1497">
        <v>702.16679999999997</v>
      </c>
      <c r="BA38" s="1497">
        <v>714.54700000000003</v>
      </c>
      <c r="BB38" s="1497">
        <v>740.91160000000002</v>
      </c>
      <c r="BC38" s="1497">
        <v>779.89030000000002</v>
      </c>
      <c r="BD38" s="1497">
        <v>793.30229999999995</v>
      </c>
      <c r="BE38" s="1497">
        <v>812.74969999999996</v>
      </c>
      <c r="BF38" s="1497">
        <v>877.4067</v>
      </c>
      <c r="BG38" s="1497">
        <v>892.23869999999999</v>
      </c>
      <c r="BH38" s="1497">
        <v>881.76099999999997</v>
      </c>
      <c r="BI38" s="1497">
        <v>878.65449999999998</v>
      </c>
      <c r="BK38" s="392" t="s">
        <v>152</v>
      </c>
      <c r="BL38" s="1476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3">
        <v>704.13</v>
      </c>
      <c r="EM38" s="1363">
        <v>648.58609999999999</v>
      </c>
      <c r="EN38" s="1363">
        <v>677.19290000000001</v>
      </c>
      <c r="EO38" s="1363">
        <v>711.40470000000005</v>
      </c>
      <c r="EP38" s="1363">
        <v>691.19290000000001</v>
      </c>
      <c r="EQ38" s="1363">
        <v>733.61030000000005</v>
      </c>
      <c r="ER38" s="1363">
        <v>733.57030000000009</v>
      </c>
      <c r="ES38" s="1363">
        <v>723.76550000000009</v>
      </c>
      <c r="ET38" s="1363">
        <v>715.51300000000003</v>
      </c>
      <c r="EU38" s="1363">
        <v>681.33260000000007</v>
      </c>
      <c r="EV38" s="1363">
        <v>663.62430000000006</v>
      </c>
      <c r="EW38" s="1526">
        <v>695.55810000000008</v>
      </c>
    </row>
    <row r="39" spans="2:153" ht="15.95" customHeight="1">
      <c r="B39" s="402"/>
      <c r="C39" s="1492" t="s">
        <v>156</v>
      </c>
      <c r="D39" s="1509">
        <v>674.75099999999998</v>
      </c>
      <c r="E39" s="1512">
        <v>655.44360000000006</v>
      </c>
      <c r="F39" s="1513">
        <v>627.36350000000004</v>
      </c>
      <c r="G39" s="1513">
        <v>632.02230000000009</v>
      </c>
      <c r="H39" s="1513">
        <v>648.52970000000005</v>
      </c>
      <c r="I39" s="1513">
        <v>674.36400000000003</v>
      </c>
      <c r="J39" s="1513">
        <v>698.43389999999999</v>
      </c>
      <c r="K39" s="1513">
        <v>707.48869999999999</v>
      </c>
      <c r="L39" s="1513">
        <v>710.41770000000008</v>
      </c>
      <c r="M39" s="1510">
        <v>682.04450000000008</v>
      </c>
      <c r="N39" s="1510">
        <v>669.10070000000007</v>
      </c>
      <c r="O39" s="1514">
        <v>660.54230000000007</v>
      </c>
      <c r="Q39" s="402"/>
      <c r="R39" s="1492" t="s">
        <v>156</v>
      </c>
      <c r="S39" s="1513">
        <v>651.34940000000006</v>
      </c>
      <c r="T39" s="1513">
        <v>625.1875</v>
      </c>
      <c r="U39" s="1513">
        <v>601.68900000000008</v>
      </c>
      <c r="V39" s="1513">
        <v>590.86570000000006</v>
      </c>
      <c r="W39" s="1513">
        <v>577.59289999999999</v>
      </c>
      <c r="X39" s="1513">
        <v>619.02769999999998</v>
      </c>
      <c r="Y39" s="1513">
        <v>686.78190000000006</v>
      </c>
      <c r="Z39" s="1510">
        <v>696.87940000000003</v>
      </c>
      <c r="AA39" s="1510">
        <v>699.34969999999998</v>
      </c>
      <c r="AB39" s="1513">
        <v>689.61580000000004</v>
      </c>
      <c r="AC39" s="1513">
        <v>663.97329999999999</v>
      </c>
      <c r="AD39" s="1514">
        <v>653.27420000000006</v>
      </c>
      <c r="AG39" s="392" t="s">
        <v>138</v>
      </c>
      <c r="AH39" s="1476" t="s">
        <v>105</v>
      </c>
      <c r="AI39" s="1515">
        <v>135.0274</v>
      </c>
      <c r="AJ39" s="1516">
        <v>142.75640000000001</v>
      </c>
      <c r="AK39" s="1516">
        <v>147.64680000000001</v>
      </c>
      <c r="AL39" s="1516">
        <v>153.8673</v>
      </c>
      <c r="AM39" s="1516">
        <v>153.84650000000002</v>
      </c>
      <c r="AN39" s="1516">
        <v>150.7893</v>
      </c>
      <c r="AO39" s="1516">
        <v>154.32940000000002</v>
      </c>
      <c r="AP39" s="1516">
        <v>153.57230000000001</v>
      </c>
      <c r="AQ39" s="1497">
        <v>151.13200000000001</v>
      </c>
      <c r="AR39" s="1497">
        <v>153.3526</v>
      </c>
      <c r="AS39" s="1516">
        <v>157.84200000000001</v>
      </c>
      <c r="AT39" s="1517">
        <v>158.1387</v>
      </c>
      <c r="AV39" s="392" t="s">
        <v>138</v>
      </c>
      <c r="AW39" s="1476" t="s">
        <v>105</v>
      </c>
      <c r="AX39" s="1516">
        <v>150.74160000000001</v>
      </c>
      <c r="AY39" s="1516">
        <v>157.9693</v>
      </c>
      <c r="AZ39" s="1516">
        <v>161.15389999999999</v>
      </c>
      <c r="BA39" s="1516">
        <v>164.39830000000001</v>
      </c>
      <c r="BB39" s="1516">
        <v>160.70259999999999</v>
      </c>
      <c r="BC39" s="1516">
        <v>160.88929999999999</v>
      </c>
      <c r="BD39" s="1516">
        <v>160.2039</v>
      </c>
      <c r="BE39" s="1497">
        <v>174.06319999999999</v>
      </c>
      <c r="BF39" s="1497">
        <v>190.22370000000001</v>
      </c>
      <c r="BG39" s="1516">
        <v>188.40389999999999</v>
      </c>
      <c r="BH39" s="1516">
        <v>181.07230000000001</v>
      </c>
      <c r="BI39" s="1516">
        <v>170.73349999999999</v>
      </c>
      <c r="BK39" s="392"/>
      <c r="BL39" s="1499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60">
        <v>149.6771</v>
      </c>
      <c r="EM39" s="1360">
        <v>152.25390000000002</v>
      </c>
      <c r="EN39" s="1360">
        <v>160.1165</v>
      </c>
      <c r="EO39" s="1360">
        <v>155.613</v>
      </c>
      <c r="EP39" s="1360">
        <v>155.57420000000002</v>
      </c>
      <c r="EQ39" s="1360">
        <v>159.03400000000002</v>
      </c>
      <c r="ER39" s="1360">
        <v>160.31190000000001</v>
      </c>
      <c r="ES39" s="1360">
        <v>162.20060000000001</v>
      </c>
      <c r="ET39" s="1360">
        <v>162.75300000000001</v>
      </c>
      <c r="EU39" s="1360">
        <v>153.38580000000002</v>
      </c>
      <c r="EV39" s="1360">
        <v>150.785</v>
      </c>
      <c r="EW39" s="1500">
        <v>150.33580000000001</v>
      </c>
    </row>
    <row r="40" spans="2:153" ht="15.95" customHeight="1">
      <c r="B40" s="402" t="s">
        <v>138</v>
      </c>
      <c r="C40" s="1492" t="s">
        <v>105</v>
      </c>
      <c r="D40" s="1509">
        <v>132.48260000000002</v>
      </c>
      <c r="E40" s="1512">
        <v>130.96639999999999</v>
      </c>
      <c r="F40" s="1513">
        <v>131.5497</v>
      </c>
      <c r="G40" s="1513">
        <v>134.786</v>
      </c>
      <c r="H40" s="1513">
        <v>137.4939</v>
      </c>
      <c r="I40" s="1513">
        <v>141.66130000000001</v>
      </c>
      <c r="J40" s="1513">
        <v>147.5745</v>
      </c>
      <c r="K40" s="1513">
        <v>151.161</v>
      </c>
      <c r="L40" s="1513">
        <v>145.6627</v>
      </c>
      <c r="M40" s="1510">
        <v>136.4648</v>
      </c>
      <c r="N40" s="1510">
        <v>133.80870000000002</v>
      </c>
      <c r="O40" s="1514">
        <v>129.7723</v>
      </c>
      <c r="Q40" s="402" t="s">
        <v>138</v>
      </c>
      <c r="R40" s="1492" t="s">
        <v>105</v>
      </c>
      <c r="S40" s="1513">
        <v>128.34710000000001</v>
      </c>
      <c r="T40" s="1513">
        <v>132.965</v>
      </c>
      <c r="U40" s="1513">
        <v>128.83709999999999</v>
      </c>
      <c r="V40" s="1513">
        <v>123.31200000000001</v>
      </c>
      <c r="W40" s="1513">
        <v>131.85320000000002</v>
      </c>
      <c r="X40" s="1513">
        <v>145.46129999999999</v>
      </c>
      <c r="Y40" s="1513">
        <v>144.48650000000001</v>
      </c>
      <c r="Z40" s="1510">
        <v>146.46100000000001</v>
      </c>
      <c r="AA40" s="1510">
        <v>140.696</v>
      </c>
      <c r="AB40" s="1513">
        <v>138.0635</v>
      </c>
      <c r="AC40" s="1513">
        <v>138.39830000000001</v>
      </c>
      <c r="AD40" s="1514">
        <v>143.33870000000002</v>
      </c>
      <c r="AG40" s="392" t="s">
        <v>134</v>
      </c>
      <c r="AH40" s="1476" t="s">
        <v>105</v>
      </c>
      <c r="AI40" s="1515">
        <v>141.4016</v>
      </c>
      <c r="AJ40" s="1516">
        <v>142.4639</v>
      </c>
      <c r="AK40" s="1516">
        <v>147.7184</v>
      </c>
      <c r="AL40" s="1516">
        <v>152.44999999999999</v>
      </c>
      <c r="AM40" s="1516">
        <v>159.00390000000002</v>
      </c>
      <c r="AN40" s="1516">
        <v>157.8947</v>
      </c>
      <c r="AO40" s="1516">
        <v>164.13060000000002</v>
      </c>
      <c r="AP40" s="1516">
        <v>167.04230000000001</v>
      </c>
      <c r="AQ40" s="1497">
        <v>164.76070000000001</v>
      </c>
      <c r="AR40" s="1497">
        <v>163.80289999999999</v>
      </c>
      <c r="AS40" s="1516">
        <v>169.22830000000002</v>
      </c>
      <c r="AT40" s="1517">
        <v>175.40100000000001</v>
      </c>
      <c r="AV40" s="392" t="s">
        <v>134</v>
      </c>
      <c r="AW40" s="1537" t="s">
        <v>105</v>
      </c>
      <c r="AX40" s="1516">
        <v>166.07810000000001</v>
      </c>
      <c r="AY40" s="1516">
        <v>166.09309999999999</v>
      </c>
      <c r="AZ40" s="1516">
        <v>170.35740000000001</v>
      </c>
      <c r="BA40" s="1516">
        <v>172.7407</v>
      </c>
      <c r="BB40" s="1516">
        <v>171.20099999999999</v>
      </c>
      <c r="BC40" s="1516">
        <v>174.387</v>
      </c>
      <c r="BD40" s="1516">
        <v>174.0129</v>
      </c>
      <c r="BE40" s="1497">
        <v>181.00710000000001</v>
      </c>
      <c r="BF40" s="1497">
        <v>194.9863</v>
      </c>
      <c r="BG40" s="1516">
        <v>197.98320000000001</v>
      </c>
      <c r="BH40" s="1516">
        <v>191.2</v>
      </c>
      <c r="BI40" s="1516">
        <v>184.71940000000001</v>
      </c>
      <c r="BK40" s="392" t="s">
        <v>138</v>
      </c>
      <c r="BL40" s="1499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60">
        <v>145.66740000000001</v>
      </c>
      <c r="EM40" s="1360">
        <v>146.4425</v>
      </c>
      <c r="EN40" s="1360">
        <v>150.45770000000002</v>
      </c>
      <c r="EO40" s="1360">
        <v>146.75</v>
      </c>
      <c r="EP40" s="1360">
        <v>139.2097</v>
      </c>
      <c r="EQ40" s="1360">
        <v>149.78370000000001</v>
      </c>
      <c r="ER40" s="1360">
        <v>154.2732</v>
      </c>
      <c r="ES40" s="1360">
        <v>155.6516</v>
      </c>
      <c r="ET40" s="1360">
        <v>153.11930000000001</v>
      </c>
      <c r="EU40" s="1360">
        <v>145.739</v>
      </c>
      <c r="EV40" s="1360">
        <v>142.92570000000001</v>
      </c>
      <c r="EW40" s="1500">
        <v>143.4042</v>
      </c>
    </row>
    <row r="41" spans="2:153" ht="15.95" customHeight="1">
      <c r="B41" s="402" t="s">
        <v>134</v>
      </c>
      <c r="C41" s="1492" t="s">
        <v>105</v>
      </c>
      <c r="D41" s="1509">
        <v>160.23840000000001</v>
      </c>
      <c r="E41" s="1512">
        <v>142.99039999999999</v>
      </c>
      <c r="F41" s="1513">
        <v>142.63900000000001</v>
      </c>
      <c r="G41" s="1513">
        <v>149.0917</v>
      </c>
      <c r="H41" s="1513">
        <v>151.6223</v>
      </c>
      <c r="I41" s="1513">
        <v>163.29300000000001</v>
      </c>
      <c r="J41" s="1513">
        <v>167.55840000000001</v>
      </c>
      <c r="K41" s="1513">
        <v>165.0848</v>
      </c>
      <c r="L41" s="1513">
        <v>161.87300000000002</v>
      </c>
      <c r="M41" s="1510">
        <v>150.90190000000001</v>
      </c>
      <c r="N41" s="1510">
        <v>142.6217</v>
      </c>
      <c r="O41" s="1514">
        <v>142.35769999999999</v>
      </c>
      <c r="Q41" s="402" t="s">
        <v>134</v>
      </c>
      <c r="R41" s="1492" t="s">
        <v>105</v>
      </c>
      <c r="S41" s="1513">
        <v>139.8329</v>
      </c>
      <c r="T41" s="1513">
        <v>139.17250000000001</v>
      </c>
      <c r="U41" s="1513">
        <v>139.2029</v>
      </c>
      <c r="V41" s="1513">
        <v>138.5283</v>
      </c>
      <c r="W41" s="1513">
        <v>141.14580000000001</v>
      </c>
      <c r="X41" s="1513">
        <v>153.84030000000001</v>
      </c>
      <c r="Y41" s="1513">
        <v>156.27520000000001</v>
      </c>
      <c r="Z41" s="1510">
        <v>154.39060000000001</v>
      </c>
      <c r="AA41" s="1510">
        <v>152.6217</v>
      </c>
      <c r="AB41" s="1513">
        <v>145.17740000000001</v>
      </c>
      <c r="AC41" s="1513">
        <v>143.1567</v>
      </c>
      <c r="AD41" s="1514">
        <v>145.87870000000001</v>
      </c>
      <c r="AG41" s="392" t="s">
        <v>118</v>
      </c>
      <c r="AH41" s="1476" t="s">
        <v>105</v>
      </c>
      <c r="AI41" s="1515">
        <v>147.94230000000002</v>
      </c>
      <c r="AJ41" s="1516">
        <v>149.54859999999999</v>
      </c>
      <c r="AK41" s="1516">
        <v>151.4006</v>
      </c>
      <c r="AL41" s="1516">
        <v>151.7457</v>
      </c>
      <c r="AM41" s="1516">
        <v>149.22650000000002</v>
      </c>
      <c r="AN41" s="1516">
        <v>147.3313</v>
      </c>
      <c r="AO41" s="1516">
        <v>147.48099999999999</v>
      </c>
      <c r="AP41" s="1516">
        <v>149.34390000000002</v>
      </c>
      <c r="AQ41" s="1497">
        <v>151.03570000000002</v>
      </c>
      <c r="AR41" s="1497">
        <v>150.6568</v>
      </c>
      <c r="AS41" s="1516">
        <v>150.2107</v>
      </c>
      <c r="AT41" s="1517">
        <v>152.35840000000002</v>
      </c>
      <c r="AV41" s="392" t="s">
        <v>118</v>
      </c>
      <c r="AW41" s="1476" t="s">
        <v>105</v>
      </c>
      <c r="AX41" s="1516">
        <v>153.31899999999999</v>
      </c>
      <c r="AY41" s="1516">
        <v>156.0797</v>
      </c>
      <c r="AZ41" s="1516">
        <v>157.26390000000001</v>
      </c>
      <c r="BA41" s="1516">
        <v>158.44569999999999</v>
      </c>
      <c r="BB41" s="1516">
        <v>161.2594</v>
      </c>
      <c r="BC41" s="1516">
        <v>164.93430000000001</v>
      </c>
      <c r="BD41" s="1516">
        <v>165.5848</v>
      </c>
      <c r="BE41" s="1497">
        <v>168.38030000000001</v>
      </c>
      <c r="BF41" s="1497">
        <v>173.55430000000001</v>
      </c>
      <c r="BG41" s="1516">
        <v>175.3252</v>
      </c>
      <c r="BH41" s="1516">
        <v>177.922</v>
      </c>
      <c r="BI41" s="1516">
        <v>181.04650000000001</v>
      </c>
      <c r="BK41" s="392" t="s">
        <v>134</v>
      </c>
      <c r="BL41" s="1499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60">
        <v>157.9281</v>
      </c>
      <c r="EM41" s="1360">
        <v>156.79390000000001</v>
      </c>
      <c r="EN41" s="1360">
        <v>157.41390000000001</v>
      </c>
      <c r="EO41" s="1360">
        <v>157.6293</v>
      </c>
      <c r="EP41" s="1360">
        <v>157.63840000000002</v>
      </c>
      <c r="EQ41" s="1360">
        <v>157.56870000000001</v>
      </c>
      <c r="ER41" s="1360">
        <v>157.38320000000002</v>
      </c>
      <c r="ES41" s="1360">
        <v>157.78390000000002</v>
      </c>
      <c r="ET41" s="1360">
        <v>160.59130000000002</v>
      </c>
      <c r="EU41" s="1360">
        <v>163.27970000000002</v>
      </c>
      <c r="EV41" s="1360">
        <v>164.114</v>
      </c>
      <c r="EW41" s="1500">
        <v>163.62</v>
      </c>
    </row>
    <row r="42" spans="2:153" ht="15.95" customHeight="1">
      <c r="B42" s="402" t="s">
        <v>118</v>
      </c>
      <c r="C42" s="1492" t="s">
        <v>105</v>
      </c>
      <c r="D42" s="1509">
        <v>151.40030000000002</v>
      </c>
      <c r="E42" s="1512">
        <v>150.39790000000002</v>
      </c>
      <c r="F42" s="1513">
        <v>147.42260000000002</v>
      </c>
      <c r="G42" s="1513">
        <v>146.5763</v>
      </c>
      <c r="H42" s="1513">
        <v>146.57420000000002</v>
      </c>
      <c r="I42" s="1513">
        <v>145.0583</v>
      </c>
      <c r="J42" s="1513">
        <v>144.41030000000001</v>
      </c>
      <c r="K42" s="1513">
        <v>143.81710000000001</v>
      </c>
      <c r="L42" s="1513">
        <v>143.29570000000001</v>
      </c>
      <c r="M42" s="1510">
        <v>140.8039</v>
      </c>
      <c r="N42" s="1510">
        <v>138.2723</v>
      </c>
      <c r="O42" s="1514">
        <v>138.87100000000001</v>
      </c>
      <c r="Q42" s="402" t="s">
        <v>118</v>
      </c>
      <c r="R42" s="1492" t="s">
        <v>105</v>
      </c>
      <c r="S42" s="1513">
        <v>139.15450000000001</v>
      </c>
      <c r="T42" s="1513">
        <v>138.14750000000001</v>
      </c>
      <c r="U42" s="1513">
        <v>138.22710000000001</v>
      </c>
      <c r="V42" s="1513">
        <v>138.19929999999999</v>
      </c>
      <c r="W42" s="1513">
        <v>139.7671</v>
      </c>
      <c r="X42" s="1513">
        <v>140.6533</v>
      </c>
      <c r="Y42" s="1513">
        <v>139.8871</v>
      </c>
      <c r="Z42" s="1510">
        <v>140.01940000000002</v>
      </c>
      <c r="AA42" s="1510">
        <v>143.69499999999999</v>
      </c>
      <c r="AB42" s="1513">
        <v>148.41550000000001</v>
      </c>
      <c r="AC42" s="1513">
        <v>146.91830000000002</v>
      </c>
      <c r="AD42" s="1514">
        <v>146.96290000000002</v>
      </c>
      <c r="AG42" s="392" t="s">
        <v>119</v>
      </c>
      <c r="AH42" s="1537" t="s">
        <v>105</v>
      </c>
      <c r="AI42" s="1515">
        <v>148.8218</v>
      </c>
      <c r="AJ42" s="1516">
        <v>140.31880000000001</v>
      </c>
      <c r="AK42" s="1516">
        <v>135.5857</v>
      </c>
      <c r="AL42" s="1516">
        <v>138.2775</v>
      </c>
      <c r="AM42" s="1516">
        <v>143.10249999999999</v>
      </c>
      <c r="AN42" s="1516">
        <v>142.8836</v>
      </c>
      <c r="AO42" s="1516">
        <v>147.06020000000001</v>
      </c>
      <c r="AP42" s="1516">
        <v>147.66070000000002</v>
      </c>
      <c r="AQ42" s="1497">
        <v>154.35930000000002</v>
      </c>
      <c r="AR42" s="1497">
        <v>157.4186</v>
      </c>
      <c r="AS42" s="1516">
        <v>162.70260000000002</v>
      </c>
      <c r="AT42" s="1517">
        <v>162.66050000000001</v>
      </c>
      <c r="AV42" s="392" t="s">
        <v>119</v>
      </c>
      <c r="AW42" s="1537" t="s">
        <v>105</v>
      </c>
      <c r="AX42" s="1516">
        <v>153.24549999999999</v>
      </c>
      <c r="AY42" s="1516">
        <v>154.19990000000001</v>
      </c>
      <c r="AZ42" s="1516">
        <v>154.4699</v>
      </c>
      <c r="BA42" s="1516">
        <v>156.0472</v>
      </c>
      <c r="BB42" s="1516">
        <v>156.49119999999999</v>
      </c>
      <c r="BC42" s="1516">
        <v>160.82480000000001</v>
      </c>
      <c r="BD42" s="1516">
        <v>177.9829</v>
      </c>
      <c r="BE42" s="1497">
        <v>187.80930000000001</v>
      </c>
      <c r="BF42" s="1497">
        <v>183.91730000000001</v>
      </c>
      <c r="BG42" s="1516">
        <v>183.06280000000001</v>
      </c>
      <c r="BH42" s="1516">
        <v>183.33430000000001</v>
      </c>
      <c r="BI42" s="1516">
        <v>185.0951</v>
      </c>
      <c r="BK42" s="392" t="s">
        <v>118</v>
      </c>
      <c r="BL42" s="1499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60">
        <v>177.4931</v>
      </c>
      <c r="EM42" s="1360">
        <v>172.6763</v>
      </c>
      <c r="EN42" s="1360">
        <v>167.77530000000002</v>
      </c>
      <c r="EO42" s="1360">
        <v>162.8689</v>
      </c>
      <c r="EP42" s="1360">
        <v>163.3931</v>
      </c>
      <c r="EQ42" s="1360">
        <v>166.608</v>
      </c>
      <c r="ER42" s="1360">
        <v>163.7166</v>
      </c>
      <c r="ES42" s="1360">
        <v>162.00839999999999</v>
      </c>
      <c r="ET42" s="1360">
        <v>163.45959999999999</v>
      </c>
      <c r="EU42" s="1360">
        <v>164.11920000000001</v>
      </c>
      <c r="EV42" s="1360">
        <v>165.8098</v>
      </c>
      <c r="EW42" s="1500">
        <v>166.9847</v>
      </c>
    </row>
    <row r="43" spans="2:153" ht="15.95" customHeight="1">
      <c r="B43" s="402" t="s">
        <v>119</v>
      </c>
      <c r="C43" s="1538" t="s">
        <v>105</v>
      </c>
      <c r="D43" s="1509">
        <v>125.0377</v>
      </c>
      <c r="E43" s="1512">
        <v>125.25810000000001</v>
      </c>
      <c r="F43" s="1513">
        <v>124.63940000000001</v>
      </c>
      <c r="G43" s="1513">
        <v>132.04840000000002</v>
      </c>
      <c r="H43" s="1513">
        <v>138.16230000000002</v>
      </c>
      <c r="I43" s="1513">
        <v>135.5599</v>
      </c>
      <c r="J43" s="1513">
        <v>137.81540000000001</v>
      </c>
      <c r="K43" s="1513">
        <v>149.726</v>
      </c>
      <c r="L43" s="1513">
        <v>152.63390000000001</v>
      </c>
      <c r="M43" s="1510">
        <v>149.98430000000002</v>
      </c>
      <c r="N43" s="1510">
        <v>145.35720000000001</v>
      </c>
      <c r="O43" s="1514">
        <v>137.8888</v>
      </c>
      <c r="Q43" s="402" t="s">
        <v>119</v>
      </c>
      <c r="R43" s="1538" t="s">
        <v>105</v>
      </c>
      <c r="S43" s="1513">
        <v>131.05510000000001</v>
      </c>
      <c r="T43" s="1513">
        <v>134.16130000000001</v>
      </c>
      <c r="U43" s="1513">
        <v>133.55119999999999</v>
      </c>
      <c r="V43" s="1513">
        <v>136.80840000000001</v>
      </c>
      <c r="W43" s="1513">
        <v>139.8202</v>
      </c>
      <c r="X43" s="1513">
        <v>144.69570000000002</v>
      </c>
      <c r="Y43" s="1513">
        <v>147.60420000000002</v>
      </c>
      <c r="Z43" s="1510">
        <v>149.47920000000002</v>
      </c>
      <c r="AA43" s="1510">
        <v>154.6557</v>
      </c>
      <c r="AB43" s="1513">
        <v>157.17910000000001</v>
      </c>
      <c r="AC43" s="1513">
        <v>161.0496</v>
      </c>
      <c r="AD43" s="1514">
        <v>159.05090000000001</v>
      </c>
      <c r="AG43" s="392"/>
      <c r="AH43" s="1476" t="s">
        <v>120</v>
      </c>
      <c r="AI43" s="1515">
        <v>1328.3226</v>
      </c>
      <c r="AJ43" s="1516">
        <v>1233.8929000000001</v>
      </c>
      <c r="AK43" s="1516">
        <v>1204.1935000000001</v>
      </c>
      <c r="AL43" s="1516">
        <v>1238.7333000000001</v>
      </c>
      <c r="AM43" s="1516">
        <v>1282.2258000000002</v>
      </c>
      <c r="AN43" s="1516">
        <v>1299.8667</v>
      </c>
      <c r="AO43" s="1516">
        <v>1343.2903000000001</v>
      </c>
      <c r="AP43" s="1516">
        <v>1353.8387</v>
      </c>
      <c r="AQ43" s="1497">
        <v>1409.3</v>
      </c>
      <c r="AR43" s="1497">
        <v>1436.7419</v>
      </c>
      <c r="AS43" s="1516">
        <v>1485.3667</v>
      </c>
      <c r="AT43" s="1517">
        <v>1468.7742000000001</v>
      </c>
      <c r="AV43" s="392"/>
      <c r="AW43" s="1476" t="s">
        <v>120</v>
      </c>
      <c r="AX43" s="1516">
        <v>1356.6774</v>
      </c>
      <c r="AY43" s="1516">
        <v>1360.931</v>
      </c>
      <c r="AZ43" s="1516">
        <v>1372</v>
      </c>
      <c r="BA43" s="1516">
        <v>1382.4</v>
      </c>
      <c r="BB43" s="1516">
        <v>1406.6774</v>
      </c>
      <c r="BC43" s="1516">
        <v>1428.6333</v>
      </c>
      <c r="BD43" s="1516">
        <v>1523.1289999999999</v>
      </c>
      <c r="BE43" s="1497">
        <v>1555.3226</v>
      </c>
      <c r="BF43" s="1497">
        <v>1559.4</v>
      </c>
      <c r="BG43" s="1516">
        <v>1576.2902999999999</v>
      </c>
      <c r="BH43" s="1516">
        <v>1578.1333</v>
      </c>
      <c r="BI43" s="1516">
        <v>1600.5161000000001</v>
      </c>
      <c r="BK43" s="392" t="s">
        <v>119</v>
      </c>
      <c r="BL43" s="1476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1">
        <v>1743.9677000000001</v>
      </c>
      <c r="EM43" s="1361">
        <v>1714.4286000000002</v>
      </c>
      <c r="EN43" s="1361">
        <v>1704.0645000000002</v>
      </c>
      <c r="EO43" s="1361">
        <v>1687.9333000000001</v>
      </c>
      <c r="EP43" s="1361">
        <v>1691.3871000000001</v>
      </c>
      <c r="EQ43" s="1361">
        <v>1711.7667000000001</v>
      </c>
      <c r="ER43" s="1361">
        <v>1690.4839000000002</v>
      </c>
      <c r="ES43" s="1361">
        <v>1692.9032</v>
      </c>
      <c r="ET43" s="1361">
        <v>1709.7</v>
      </c>
      <c r="EU43" s="1361">
        <v>1703.1290000000001</v>
      </c>
      <c r="EV43" s="1361">
        <v>1707.5333000000001</v>
      </c>
      <c r="EW43" s="1501">
        <v>1716.9032</v>
      </c>
    </row>
    <row r="44" spans="2:153" ht="15.95" customHeight="1">
      <c r="B44" s="402"/>
      <c r="C44" s="1492" t="s">
        <v>120</v>
      </c>
      <c r="D44" s="1509">
        <v>1344.8065000000001</v>
      </c>
      <c r="E44" s="1512">
        <v>1359.5</v>
      </c>
      <c r="F44" s="1513">
        <v>1394.2903000000001</v>
      </c>
      <c r="G44" s="1513">
        <v>1437.2667000000001</v>
      </c>
      <c r="H44" s="1513">
        <v>1463.8387</v>
      </c>
      <c r="I44" s="1513">
        <v>1473.6667</v>
      </c>
      <c r="J44" s="1513">
        <v>1495.0968</v>
      </c>
      <c r="K44" s="1513">
        <v>1532.7419</v>
      </c>
      <c r="L44" s="1513">
        <v>1555.8</v>
      </c>
      <c r="M44" s="1510">
        <v>1545.2258000000002</v>
      </c>
      <c r="N44" s="1510">
        <v>1502.0667000000001</v>
      </c>
      <c r="O44" s="1514">
        <v>1436.4516000000001</v>
      </c>
      <c r="Q44" s="1539"/>
      <c r="R44" s="1492" t="s">
        <v>120</v>
      </c>
      <c r="S44" s="1519">
        <v>1338.0323000000001</v>
      </c>
      <c r="T44" s="1519">
        <v>1336.5</v>
      </c>
      <c r="U44" s="1519">
        <v>1298.3226</v>
      </c>
      <c r="V44" s="1519">
        <v>1323.7</v>
      </c>
      <c r="W44" s="1519">
        <v>1351.8710000000001</v>
      </c>
      <c r="X44" s="1519">
        <v>1385.6</v>
      </c>
      <c r="Y44" s="1519">
        <v>1401.1613</v>
      </c>
      <c r="Z44" s="1520">
        <v>1408.8387</v>
      </c>
      <c r="AA44" s="1520">
        <v>1428.6333</v>
      </c>
      <c r="AB44" s="1519">
        <v>1457.1613</v>
      </c>
      <c r="AC44" s="1519">
        <v>1501.4333000000001</v>
      </c>
      <c r="AD44" s="1521">
        <v>1442.5161000000001</v>
      </c>
      <c r="AG44" s="392" t="s">
        <v>121</v>
      </c>
      <c r="AH44" s="1476" t="s">
        <v>105</v>
      </c>
      <c r="AI44" s="1515">
        <v>156.2037</v>
      </c>
      <c r="AJ44" s="1516">
        <v>154.12030000000001</v>
      </c>
      <c r="AK44" s="1516">
        <v>151.9434</v>
      </c>
      <c r="AL44" s="1516">
        <v>154.90960000000001</v>
      </c>
      <c r="AM44" s="1516">
        <v>163.1994</v>
      </c>
      <c r="AN44" s="1516">
        <v>166.92960000000002</v>
      </c>
      <c r="AO44" s="1516">
        <v>167.81230000000002</v>
      </c>
      <c r="AP44" s="1516">
        <v>165.82689999999999</v>
      </c>
      <c r="AQ44" s="1497">
        <v>162.34200000000001</v>
      </c>
      <c r="AR44" s="1497">
        <v>162.68630000000002</v>
      </c>
      <c r="AS44" s="1516">
        <v>167.024</v>
      </c>
      <c r="AT44" s="1517">
        <v>170.51400000000001</v>
      </c>
      <c r="AV44" s="392" t="s">
        <v>121</v>
      </c>
      <c r="AW44" s="1537" t="s">
        <v>105</v>
      </c>
      <c r="AX44" s="1516">
        <v>168.41249999999999</v>
      </c>
      <c r="AY44" s="1516">
        <v>162.33969999999999</v>
      </c>
      <c r="AZ44" s="1516">
        <v>165.03100000000001</v>
      </c>
      <c r="BA44" s="1516">
        <v>172.57339999999999</v>
      </c>
      <c r="BB44" s="1516">
        <v>180.2963</v>
      </c>
      <c r="BC44" s="1516">
        <v>181.3339</v>
      </c>
      <c r="BD44" s="1516">
        <v>186.0384</v>
      </c>
      <c r="BE44" s="1497">
        <v>186.4</v>
      </c>
      <c r="BF44" s="1497">
        <v>186.57769999999999</v>
      </c>
      <c r="BG44" s="1516">
        <v>190.77510000000001</v>
      </c>
      <c r="BH44" s="1516">
        <v>194.65</v>
      </c>
      <c r="BI44" s="1516">
        <v>193.07480000000001</v>
      </c>
      <c r="BK44" s="392"/>
      <c r="BL44" s="1476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60">
        <v>165.7946</v>
      </c>
      <c r="EM44" s="1360">
        <v>163.37730000000002</v>
      </c>
      <c r="EN44" s="1360">
        <v>163.1044</v>
      </c>
      <c r="EO44" s="1360">
        <v>164.76340000000002</v>
      </c>
      <c r="EP44" s="1360">
        <v>166.57990000000001</v>
      </c>
      <c r="EQ44" s="1360">
        <v>168.9727</v>
      </c>
      <c r="ER44" s="1360">
        <v>168.32310000000001</v>
      </c>
      <c r="ES44" s="1360">
        <v>165.30350000000001</v>
      </c>
      <c r="ET44" s="1360">
        <v>164.66820000000001</v>
      </c>
      <c r="EU44" s="1360">
        <v>165.227</v>
      </c>
      <c r="EV44" s="1360">
        <v>163.75140000000002</v>
      </c>
      <c r="EW44" s="1500">
        <v>158.79840000000002</v>
      </c>
    </row>
    <row r="45" spans="2:153" ht="15.95" customHeight="1">
      <c r="B45" s="402" t="s">
        <v>121</v>
      </c>
      <c r="C45" s="1492" t="s">
        <v>105</v>
      </c>
      <c r="D45" s="1509">
        <v>138.87530000000001</v>
      </c>
      <c r="E45" s="1512">
        <v>150.50300000000001</v>
      </c>
      <c r="F45" s="1513">
        <v>151.672</v>
      </c>
      <c r="G45" s="1513">
        <v>160.2741</v>
      </c>
      <c r="H45" s="1513">
        <v>167.33540000000002</v>
      </c>
      <c r="I45" s="1513">
        <v>175.5916</v>
      </c>
      <c r="J45" s="1513">
        <v>176.45070000000001</v>
      </c>
      <c r="K45" s="1513">
        <v>173.07470000000001</v>
      </c>
      <c r="L45" s="1513">
        <v>163.62720000000002</v>
      </c>
      <c r="M45" s="1510">
        <v>154.17780000000002</v>
      </c>
      <c r="N45" s="1510">
        <v>151.54240000000001</v>
      </c>
      <c r="O45" s="1514">
        <v>149.92850000000001</v>
      </c>
      <c r="Q45" s="402" t="s">
        <v>121</v>
      </c>
      <c r="R45" s="1492" t="s">
        <v>105</v>
      </c>
      <c r="S45" s="1513">
        <v>152.7115</v>
      </c>
      <c r="T45" s="1513">
        <v>156.2465</v>
      </c>
      <c r="U45" s="1513">
        <v>153.3716</v>
      </c>
      <c r="V45" s="1513">
        <v>159.0692</v>
      </c>
      <c r="W45" s="1513">
        <v>163.73150000000001</v>
      </c>
      <c r="X45" s="1513">
        <v>171.2996</v>
      </c>
      <c r="Y45" s="1513">
        <v>170.36190000000002</v>
      </c>
      <c r="Z45" s="1510">
        <v>169.1575</v>
      </c>
      <c r="AA45" s="1510">
        <v>163.54910000000001</v>
      </c>
      <c r="AB45" s="1513">
        <v>153.48340000000002</v>
      </c>
      <c r="AC45" s="1513">
        <v>154.92359999999999</v>
      </c>
      <c r="AD45" s="1514">
        <v>157.17950000000002</v>
      </c>
      <c r="AG45" s="392"/>
      <c r="AH45" s="1476" t="s">
        <v>122</v>
      </c>
      <c r="AI45" s="1515">
        <v>132.36709999999999</v>
      </c>
      <c r="AJ45" s="1516">
        <v>130.54</v>
      </c>
      <c r="AK45" s="1516">
        <v>131.59190000000001</v>
      </c>
      <c r="AL45" s="1516">
        <v>136.71630000000002</v>
      </c>
      <c r="AM45" s="1516">
        <v>143.44230000000002</v>
      </c>
      <c r="AN45" s="1516">
        <v>147.928</v>
      </c>
      <c r="AO45" s="1516">
        <v>148.61260000000001</v>
      </c>
      <c r="AP45" s="1516">
        <v>145.2174</v>
      </c>
      <c r="AQ45" s="1497">
        <v>141.63930000000002</v>
      </c>
      <c r="AR45" s="1497">
        <v>141.52940000000001</v>
      </c>
      <c r="AS45" s="1516">
        <v>143.43630000000002</v>
      </c>
      <c r="AT45" s="1517">
        <v>144.00450000000001</v>
      </c>
      <c r="AV45" s="392"/>
      <c r="AW45" s="1476" t="s">
        <v>122</v>
      </c>
      <c r="AX45" s="1516">
        <v>140.13059999999999</v>
      </c>
      <c r="AY45" s="1516">
        <v>135.74860000000001</v>
      </c>
      <c r="AZ45" s="1516">
        <v>137.8158</v>
      </c>
      <c r="BA45" s="1516">
        <v>141.98269999999999</v>
      </c>
      <c r="BB45" s="1516">
        <v>145.14099999999999</v>
      </c>
      <c r="BC45" s="1516">
        <v>146.1353</v>
      </c>
      <c r="BD45" s="1516">
        <v>146.81389999999999</v>
      </c>
      <c r="BE45" s="1497">
        <v>146.8623</v>
      </c>
      <c r="BF45" s="1497">
        <v>148.94300000000001</v>
      </c>
      <c r="BG45" s="1516">
        <v>153.79390000000001</v>
      </c>
      <c r="BH45" s="1516">
        <v>156.41630000000001</v>
      </c>
      <c r="BI45" s="1516">
        <v>156.81479999999999</v>
      </c>
      <c r="BK45" s="392" t="s">
        <v>121</v>
      </c>
      <c r="BL45" s="1476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1">
        <v>146.54390000000001</v>
      </c>
      <c r="EM45" s="1361">
        <v>144.4375</v>
      </c>
      <c r="EN45" s="1361">
        <v>143.94390000000001</v>
      </c>
      <c r="EO45" s="1361">
        <v>143.73430000000002</v>
      </c>
      <c r="EP45" s="1361">
        <v>146.18680000000001</v>
      </c>
      <c r="EQ45" s="1361">
        <v>148.3563</v>
      </c>
      <c r="ER45" s="1361">
        <v>149.34520000000001</v>
      </c>
      <c r="ES45" s="1361">
        <v>148.14350000000002</v>
      </c>
      <c r="ET45" s="1361">
        <v>147.11170000000001</v>
      </c>
      <c r="EU45" s="1361">
        <v>145.7158</v>
      </c>
      <c r="EV45" s="1361">
        <v>144.29600000000002</v>
      </c>
      <c r="EW45" s="1501">
        <v>142.46899999999999</v>
      </c>
    </row>
    <row r="46" spans="2:153" ht="14.25" customHeight="1" thickBot="1">
      <c r="B46" s="402"/>
      <c r="C46" s="1492" t="s">
        <v>122</v>
      </c>
      <c r="D46" s="1509">
        <v>127.84320000000001</v>
      </c>
      <c r="E46" s="1512">
        <v>133.46680000000001</v>
      </c>
      <c r="F46" s="1513">
        <v>139.04130000000001</v>
      </c>
      <c r="G46" s="1513">
        <v>144.2713</v>
      </c>
      <c r="H46" s="1513">
        <v>148.2268</v>
      </c>
      <c r="I46" s="1513">
        <v>150.65730000000002</v>
      </c>
      <c r="J46" s="1513">
        <v>151.83840000000001</v>
      </c>
      <c r="K46" s="1513">
        <v>149.22390000000001</v>
      </c>
      <c r="L46" s="1513">
        <v>145.614</v>
      </c>
      <c r="M46" s="1510">
        <v>141.17680000000001</v>
      </c>
      <c r="N46" s="1510">
        <v>136.15300000000002</v>
      </c>
      <c r="O46" s="1514">
        <v>134.88580000000002</v>
      </c>
      <c r="Q46" s="1539"/>
      <c r="R46" s="1492" t="s">
        <v>122</v>
      </c>
      <c r="S46" s="1513">
        <v>134.97900000000001</v>
      </c>
      <c r="T46" s="1513">
        <v>136.83250000000001</v>
      </c>
      <c r="U46" s="1513">
        <v>138.1832</v>
      </c>
      <c r="V46" s="1513">
        <v>139.47970000000001</v>
      </c>
      <c r="W46" s="1513">
        <v>140.6713</v>
      </c>
      <c r="X46" s="1513">
        <v>142.136</v>
      </c>
      <c r="Y46" s="1513">
        <v>142.21870000000001</v>
      </c>
      <c r="Z46" s="1510">
        <v>139.5026</v>
      </c>
      <c r="AA46" s="1510">
        <v>136.99030000000002</v>
      </c>
      <c r="AB46" s="1513">
        <v>134.30160000000001</v>
      </c>
      <c r="AC46" s="1513">
        <v>132.59630000000001</v>
      </c>
      <c r="AD46" s="1514">
        <v>133.1848</v>
      </c>
      <c r="AG46" s="1540"/>
      <c r="AH46" s="1540"/>
      <c r="AI46" s="1515"/>
      <c r="AJ46" s="1516"/>
      <c r="AK46" s="1516"/>
      <c r="AL46" s="1516"/>
      <c r="AM46" s="1516"/>
      <c r="AN46" s="1516"/>
      <c r="AO46" s="1516"/>
      <c r="AP46" s="1516"/>
      <c r="AQ46" s="1497"/>
      <c r="AR46" s="1497"/>
      <c r="AS46" s="1516"/>
      <c r="AT46" s="1517"/>
      <c r="AV46" s="1540"/>
      <c r="AW46" s="1540"/>
      <c r="AX46" s="1515"/>
      <c r="AY46" s="1516"/>
      <c r="AZ46" s="1516"/>
      <c r="BA46" s="1516"/>
      <c r="BB46" s="1516"/>
      <c r="BC46" s="1516"/>
      <c r="BD46" s="1516"/>
      <c r="BE46" s="1516"/>
      <c r="BF46" s="1497"/>
      <c r="BG46" s="1497"/>
      <c r="BH46" s="1516"/>
      <c r="BI46" s="1517"/>
      <c r="BK46" s="392"/>
      <c r="BL46" s="1476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4"/>
      <c r="EM46" s="1364"/>
      <c r="EN46" s="1364"/>
      <c r="EO46" s="1364"/>
      <c r="EP46" s="1364"/>
      <c r="EQ46" s="1364"/>
      <c r="ER46" s="1364"/>
      <c r="ES46" s="1364"/>
      <c r="ET46" s="1364"/>
      <c r="EU46" s="1364"/>
      <c r="EV46" s="1364"/>
      <c r="EW46" s="1541"/>
    </row>
    <row r="47" spans="2:153" ht="21.75" customHeight="1" thickBot="1">
      <c r="B47" s="1539"/>
      <c r="C47" s="1539"/>
      <c r="D47" s="1542"/>
      <c r="E47" s="1542"/>
      <c r="F47" s="1543"/>
      <c r="G47" s="1543"/>
      <c r="H47" s="1543"/>
      <c r="I47" s="1543"/>
      <c r="J47" s="1543"/>
      <c r="K47" s="1543"/>
      <c r="L47" s="1543"/>
      <c r="M47" s="1543"/>
      <c r="N47" s="1543"/>
      <c r="O47" s="1544"/>
      <c r="Q47" s="1539"/>
      <c r="R47" s="1539"/>
      <c r="S47" s="1543"/>
      <c r="T47" s="1543"/>
      <c r="U47" s="1543"/>
      <c r="V47" s="1543"/>
      <c r="W47" s="1543"/>
      <c r="X47" s="1543"/>
      <c r="Y47" s="1543"/>
      <c r="Z47" s="1543"/>
      <c r="AA47" s="1543"/>
      <c r="AB47" s="1543"/>
      <c r="AC47" s="1543"/>
      <c r="AD47" s="1544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5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5">
        <v>136.3211</v>
      </c>
      <c r="EM47" s="1365">
        <v>140.8031</v>
      </c>
      <c r="EN47" s="1365">
        <v>146.74540000000002</v>
      </c>
      <c r="EO47" s="1365">
        <v>143.7302</v>
      </c>
      <c r="EP47" s="1365">
        <v>141.59620000000001</v>
      </c>
      <c r="EQ47" s="1365">
        <v>145.31700000000001</v>
      </c>
      <c r="ER47" s="1365">
        <v>145.00900000000001</v>
      </c>
      <c r="ES47" s="1365">
        <v>148.7329</v>
      </c>
      <c r="ET47" s="1365">
        <v>146.78400000000002</v>
      </c>
      <c r="EU47" s="1365">
        <v>138.0771</v>
      </c>
      <c r="EV47" s="1365">
        <v>135.76240000000001</v>
      </c>
      <c r="EW47" s="1366">
        <v>135.65700000000001</v>
      </c>
    </row>
    <row r="48" spans="2:153" ht="16.5" thickBot="1">
      <c r="B48" s="182" t="s">
        <v>139</v>
      </c>
      <c r="C48" s="182" t="s">
        <v>105</v>
      </c>
      <c r="D48" s="1546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7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430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4" t="s">
        <v>318</v>
      </c>
      <c r="R3" s="1775"/>
      <c r="S3" s="1775"/>
      <c r="T3" s="1775"/>
      <c r="U3" s="926"/>
      <c r="V3" s="1139">
        <v>2003</v>
      </c>
      <c r="W3" s="1774" t="s">
        <v>319</v>
      </c>
      <c r="X3" s="1774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4" t="s">
        <v>318</v>
      </c>
      <c r="R7" s="1775"/>
      <c r="S7" s="1775"/>
      <c r="T7" s="1775"/>
      <c r="U7" s="926"/>
      <c r="V7" s="1139">
        <v>2004</v>
      </c>
      <c r="W7" s="1774" t="s">
        <v>319</v>
      </c>
      <c r="X7" s="1774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4" t="s">
        <v>318</v>
      </c>
      <c r="R11" s="1775"/>
      <c r="S11" s="1775"/>
      <c r="T11" s="1775"/>
      <c r="U11" s="926"/>
      <c r="V11" s="1139">
        <v>2005</v>
      </c>
      <c r="W11" s="1774" t="s">
        <v>319</v>
      </c>
      <c r="X11" s="1774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4" t="s">
        <v>318</v>
      </c>
      <c r="R15" s="1775"/>
      <c r="S15" s="1775"/>
      <c r="T15" s="1775"/>
      <c r="U15" s="926"/>
      <c r="V15" s="1139">
        <v>2006</v>
      </c>
      <c r="W15" s="1774" t="s">
        <v>319</v>
      </c>
      <c r="X15" s="1774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4" t="s">
        <v>318</v>
      </c>
      <c r="R19" s="1775"/>
      <c r="S19" s="1775"/>
      <c r="T19" s="1775"/>
      <c r="U19" s="926"/>
      <c r="V19" s="1139">
        <v>2007</v>
      </c>
      <c r="W19" s="1774" t="s">
        <v>319</v>
      </c>
      <c r="X19" s="1774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2" t="s">
        <v>318</v>
      </c>
      <c r="R67" s="1553"/>
      <c r="S67" s="1553"/>
      <c r="T67" s="1553"/>
      <c r="U67" s="926"/>
      <c r="V67" s="1139">
        <v>2019</v>
      </c>
      <c r="W67" s="1552" t="s">
        <v>319</v>
      </c>
      <c r="X67" s="1552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/>
      <c r="I69" s="1167"/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/>
      <c r="S69" s="1167"/>
      <c r="T69" s="1168"/>
      <c r="U69" s="926"/>
      <c r="V69" s="1143" t="s">
        <v>327</v>
      </c>
      <c r="W69" s="1141"/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-100</v>
      </c>
      <c r="I104" s="1165" t="e">
        <f t="shared" si="4"/>
        <v>#DIV/0!</v>
      </c>
      <c r="J104" s="1165" t="e">
        <f t="shared" si="4"/>
        <v>#DIV/0!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-100</v>
      </c>
      <c r="I112" s="1165">
        <f t="shared" si="5"/>
        <v>-100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S37" sqref="S37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528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  <c r="O30" s="374"/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  <c r="O31" s="374"/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  <c r="O32" s="374"/>
    </row>
    <row r="33" spans="2:15">
      <c r="C33" s="1098">
        <v>28</v>
      </c>
      <c r="D33" s="847">
        <v>5.7052006470588239</v>
      </c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  <c r="O33" s="374"/>
    </row>
    <row r="34" spans="2:15">
      <c r="C34" s="1098">
        <v>29</v>
      </c>
      <c r="D34" s="847">
        <v>5.5678755294117641</v>
      </c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5">
      <c r="C35" s="1098">
        <v>30</v>
      </c>
      <c r="D35" s="847">
        <v>5.435954588235294</v>
      </c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5">
      <c r="C36" s="1098">
        <v>31</v>
      </c>
      <c r="D36" s="847"/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5">
      <c r="B37" s="10"/>
      <c r="C37" s="1098">
        <v>32</v>
      </c>
      <c r="D37" s="1098"/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5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5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5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5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5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5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5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5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5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5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5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2"/>
      <c r="E56" s="1776">
        <v>4.1773075882352941</v>
      </c>
      <c r="F56" s="1776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3"/>
      <c r="E57" s="1777"/>
      <c r="F57" s="1777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R18" sqref="R18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81" t="s">
        <v>552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</row>
    <row r="2" spans="1:18" s="797" customFormat="1" ht="25.5" customHeight="1">
      <c r="A2" s="1781" t="s">
        <v>433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</row>
    <row r="3" spans="1:18" s="797" customFormat="1" ht="25.5" customHeight="1" thickBot="1">
      <c r="A3" s="1186"/>
      <c r="B3" s="1186"/>
      <c r="C3" s="1558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8" t="s">
        <v>312</v>
      </c>
      <c r="C4" s="1779"/>
      <c r="D4" s="1779"/>
      <c r="E4" s="1779"/>
      <c r="F4" s="1779"/>
      <c r="G4" s="1779"/>
      <c r="H4" s="1779"/>
      <c r="I4" s="1779"/>
      <c r="J4" s="1779"/>
      <c r="K4" s="1779"/>
      <c r="L4" s="1779"/>
      <c r="M4" s="1779"/>
      <c r="N4" s="1779"/>
      <c r="O4" s="1779"/>
      <c r="P4" s="1779"/>
      <c r="Q4" s="1779"/>
      <c r="R4" s="1780"/>
    </row>
    <row r="5" spans="1:18" s="801" customFormat="1" ht="41.25" customHeight="1" thickBot="1">
      <c r="A5" s="800"/>
      <c r="B5" s="1568" t="s">
        <v>265</v>
      </c>
      <c r="C5" s="1627">
        <v>2019</v>
      </c>
      <c r="D5" s="1568">
        <v>2018</v>
      </c>
      <c r="E5" s="1568">
        <v>2017</v>
      </c>
      <c r="F5" s="1569">
        <v>2016</v>
      </c>
      <c r="G5" s="1569">
        <v>2015</v>
      </c>
      <c r="H5" s="1569">
        <v>2014</v>
      </c>
      <c r="I5" s="1569">
        <v>2013</v>
      </c>
      <c r="J5" s="1569">
        <v>2012</v>
      </c>
      <c r="K5" s="1569">
        <v>2011</v>
      </c>
      <c r="L5" s="1569">
        <v>2010</v>
      </c>
      <c r="M5" s="1570">
        <v>2009</v>
      </c>
      <c r="N5" s="1570">
        <v>2008</v>
      </c>
      <c r="O5" s="1571">
        <v>2007</v>
      </c>
      <c r="P5" s="1569">
        <v>2006</v>
      </c>
      <c r="Q5" s="1570">
        <v>2005</v>
      </c>
      <c r="R5" s="1572">
        <v>2004</v>
      </c>
    </row>
    <row r="6" spans="1:18" s="803" customFormat="1" ht="41.25" customHeight="1">
      <c r="A6" s="802"/>
      <c r="B6" s="1424" t="s">
        <v>239</v>
      </c>
      <c r="C6" s="1628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5" t="s">
        <v>240</v>
      </c>
      <c r="C7" s="1628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5" t="s">
        <v>241</v>
      </c>
      <c r="C8" s="1628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5" t="s">
        <v>242</v>
      </c>
      <c r="C9" s="1628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5" t="s">
        <v>243</v>
      </c>
      <c r="C10" s="1628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5" t="s">
        <v>244</v>
      </c>
      <c r="C11" s="1628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5" t="s">
        <v>245</v>
      </c>
      <c r="C12" s="1629"/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5" t="s">
        <v>246</v>
      </c>
      <c r="C13" s="1629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5" t="s">
        <v>247</v>
      </c>
      <c r="C14" s="1629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5" t="s">
        <v>248</v>
      </c>
      <c r="C15" s="1629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5" t="s">
        <v>249</v>
      </c>
      <c r="C16" s="1629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6" t="s">
        <v>250</v>
      </c>
      <c r="C17" s="1630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419</v>
      </c>
      <c r="B1" s="139"/>
      <c r="C1" s="139"/>
      <c r="D1" s="139"/>
      <c r="E1" s="140" t="s">
        <v>420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421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527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2" t="s">
        <v>7</v>
      </c>
      <c r="C5" s="1683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7">
        <v>5777.9088235294112</v>
      </c>
      <c r="C7" s="1428">
        <v>6596.5401960784311</v>
      </c>
      <c r="D7" s="1429">
        <v>4.506768882352941</v>
      </c>
      <c r="E7" s="1430">
        <v>5.1453013529411766</v>
      </c>
      <c r="F7" s="1431">
        <v>-12.410011130314754</v>
      </c>
    </row>
    <row r="8" spans="1:13" ht="30" customHeight="1">
      <c r="A8" s="294" t="s">
        <v>46</v>
      </c>
      <c r="B8" s="1432">
        <v>5795.9156862745094</v>
      </c>
      <c r="C8" s="1433">
        <v>6651.5</v>
      </c>
      <c r="D8" s="1434">
        <v>4.5208142352941181</v>
      </c>
      <c r="E8" s="1435">
        <v>5.1881700000000004</v>
      </c>
      <c r="F8" s="1436">
        <v>-12.863028094798018</v>
      </c>
    </row>
    <row r="9" spans="1:13" ht="30" customHeight="1">
      <c r="A9" s="295" t="s">
        <v>47</v>
      </c>
      <c r="B9" s="1437">
        <v>5829.3049019607843</v>
      </c>
      <c r="C9" s="1438">
        <v>6618.876470588235</v>
      </c>
      <c r="D9" s="1439">
        <v>4.5468578235294119</v>
      </c>
      <c r="E9" s="1440">
        <v>5.1627236470588231</v>
      </c>
      <c r="F9" s="1441">
        <v>-11.929087544328793</v>
      </c>
    </row>
    <row r="10" spans="1:13" ht="30" customHeight="1">
      <c r="A10" s="295" t="s">
        <v>237</v>
      </c>
      <c r="B10" s="1437">
        <v>5784.964705882353</v>
      </c>
      <c r="C10" s="1438">
        <v>6595.8892156862739</v>
      </c>
      <c r="D10" s="1439">
        <v>4.5122724705882353</v>
      </c>
      <c r="E10" s="1440">
        <v>5.1447935882352942</v>
      </c>
      <c r="F10" s="1441">
        <v>-12.294392511556888</v>
      </c>
    </row>
    <row r="11" spans="1:13" ht="30" customHeight="1" thickBot="1">
      <c r="A11" s="296" t="s">
        <v>48</v>
      </c>
      <c r="B11" s="1442">
        <v>5707.823529411764</v>
      </c>
      <c r="C11" s="1443">
        <v>6539.886274509804</v>
      </c>
      <c r="D11" s="1444">
        <v>4.4521023529411758</v>
      </c>
      <c r="E11" s="1445">
        <v>5.1011112941176471</v>
      </c>
      <c r="F11" s="1446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525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526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3"/>
      <c r="V2" s="1593"/>
      <c r="W2" s="1593"/>
      <c r="X2" s="1593"/>
      <c r="Y2" s="1593"/>
      <c r="Z2" s="1593"/>
      <c r="AA2" s="1593"/>
      <c r="AB2" s="1593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436</v>
      </c>
      <c r="C6" s="892"/>
      <c r="D6" s="892"/>
      <c r="E6" s="895"/>
      <c r="F6" s="895"/>
      <c r="G6" s="43"/>
      <c r="AI6" s="1592"/>
      <c r="AJ6" s="1592"/>
    </row>
    <row r="7" spans="2:36" ht="19.5" customHeight="1">
      <c r="B7" s="1212" t="s">
        <v>437</v>
      </c>
      <c r="C7" s="895"/>
      <c r="D7" s="895"/>
      <c r="E7" s="893"/>
      <c r="F7" s="893"/>
      <c r="G7" s="43"/>
      <c r="AI7" s="1592"/>
      <c r="AJ7" s="1592"/>
    </row>
    <row r="8" spans="2:36" ht="15.75">
      <c r="B8" s="43"/>
      <c r="C8" s="43"/>
      <c r="D8" s="43"/>
      <c r="E8" s="43"/>
      <c r="F8" s="43"/>
      <c r="G8" s="43"/>
      <c r="H8" s="1591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91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576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577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22.07.2019 - 28.07.2019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6" zoomScaleNormal="100" workbookViewId="0">
      <selection activeCell="M24" sqref="M2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578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4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4" t="s">
        <v>159</v>
      </c>
      <c r="D7" s="1685"/>
      <c r="E7" s="1685"/>
      <c r="F7" s="1685"/>
      <c r="G7" s="1399" t="s">
        <v>519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7"/>
      <c r="G8" s="1400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581</v>
      </c>
      <c r="D9" s="30" t="s">
        <v>582</v>
      </c>
      <c r="E9" s="105" t="s">
        <v>581</v>
      </c>
      <c r="F9" s="1398" t="s">
        <v>582</v>
      </c>
      <c r="G9" s="1401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7223.5039999999999</v>
      </c>
      <c r="D12" s="51">
        <v>7396.3850000000002</v>
      </c>
      <c r="E12" s="108">
        <v>7081.8666666666668</v>
      </c>
      <c r="F12" s="108">
        <v>7251.3578431372553</v>
      </c>
      <c r="G12" s="145">
        <v>-2.3373715673264752</v>
      </c>
      <c r="H12" s="32">
        <v>61.54</v>
      </c>
      <c r="I12" s="57">
        <v>92.3</v>
      </c>
      <c r="J12" s="33">
        <v>32.930888934902761</v>
      </c>
      <c r="K12" s="25"/>
      <c r="L12" s="1396"/>
    </row>
    <row r="13" spans="1:18" ht="15">
      <c r="B13" s="56" t="s">
        <v>12</v>
      </c>
      <c r="C13" s="68">
        <v>7130.152</v>
      </c>
      <c r="D13" s="51">
        <v>7300.616</v>
      </c>
      <c r="E13" s="108">
        <v>6990.3450980392154</v>
      </c>
      <c r="F13" s="108">
        <v>7157.4666666666662</v>
      </c>
      <c r="G13" s="145">
        <v>-2.3349262582773829</v>
      </c>
      <c r="H13" s="32">
        <v>57.8</v>
      </c>
      <c r="I13" s="57">
        <v>94.2</v>
      </c>
      <c r="J13" s="33">
        <v>55.034802414666395</v>
      </c>
      <c r="K13" s="25"/>
      <c r="L13" s="1396"/>
    </row>
    <row r="14" spans="1:18" ht="15">
      <c r="B14" s="56" t="s">
        <v>13</v>
      </c>
      <c r="C14" s="68">
        <v>6746.4250000000002</v>
      </c>
      <c r="D14" s="51">
        <v>6951.1980000000003</v>
      </c>
      <c r="E14" s="108">
        <v>6614.1421568627447</v>
      </c>
      <c r="F14" s="108">
        <v>6814.9000000000005</v>
      </c>
      <c r="G14" s="145">
        <v>-2.9458663096634585</v>
      </c>
      <c r="H14" s="57">
        <v>53.34</v>
      </c>
      <c r="I14" s="57">
        <v>95</v>
      </c>
      <c r="J14" s="33">
        <v>10.755698198556935</v>
      </c>
      <c r="K14" s="25"/>
    </row>
    <row r="15" spans="1:18" ht="15">
      <c r="B15" s="56" t="s">
        <v>14</v>
      </c>
      <c r="C15" s="68">
        <v>6410.9480000000003</v>
      </c>
      <c r="D15" s="51">
        <v>6568.3370000000004</v>
      </c>
      <c r="E15" s="108">
        <v>6285.2431372549017</v>
      </c>
      <c r="F15" s="108">
        <v>6439.5460784313727</v>
      </c>
      <c r="G15" s="145">
        <v>-2.3961772972367301</v>
      </c>
      <c r="H15" s="57">
        <v>48.38</v>
      </c>
      <c r="I15" s="57">
        <v>95.8</v>
      </c>
      <c r="J15" s="33">
        <v>1.1734864533392797</v>
      </c>
      <c r="K15" s="25"/>
    </row>
    <row r="16" spans="1:18" ht="15">
      <c r="B16" s="56" t="s">
        <v>15</v>
      </c>
      <c r="C16" s="68">
        <v>5884.4430000000002</v>
      </c>
      <c r="D16" s="51">
        <v>6084.7969999999996</v>
      </c>
      <c r="E16" s="108">
        <v>5769.0617647058825</v>
      </c>
      <c r="F16" s="108">
        <v>5965.4872549019601</v>
      </c>
      <c r="G16" s="145">
        <v>-3.2926981787559941</v>
      </c>
      <c r="H16" s="57">
        <v>43.64</v>
      </c>
      <c r="I16" s="57">
        <v>97.9</v>
      </c>
      <c r="J16" s="33">
        <v>9.6363665323415573E-2</v>
      </c>
      <c r="K16" s="25"/>
    </row>
    <row r="17" spans="2:11" ht="15">
      <c r="B17" s="56" t="s">
        <v>16</v>
      </c>
      <c r="C17" s="68">
        <v>5190.3680000000004</v>
      </c>
      <c r="D17" s="51">
        <v>5678.6750000000002</v>
      </c>
      <c r="E17" s="108">
        <v>5088.5960784313729</v>
      </c>
      <c r="F17" s="108">
        <v>5567.3284313725489</v>
      </c>
      <c r="G17" s="145">
        <v>-8.5989601447520734</v>
      </c>
      <c r="H17" s="57">
        <v>37.78</v>
      </c>
      <c r="I17" s="57">
        <v>86.4</v>
      </c>
      <c r="J17" s="33">
        <v>8.7603332112195977E-3</v>
      </c>
      <c r="K17" s="25"/>
    </row>
    <row r="18" spans="2:11" ht="15" thickBot="1">
      <c r="B18" s="58" t="s">
        <v>124</v>
      </c>
      <c r="C18" s="69">
        <v>7108.5559999999996</v>
      </c>
      <c r="D18" s="70">
        <v>7281.0680000000002</v>
      </c>
      <c r="E18" s="146">
        <v>6969.1725490196077</v>
      </c>
      <c r="F18" s="146">
        <v>7138.3019607843135</v>
      </c>
      <c r="G18" s="147">
        <v>-2.3693227422131016</v>
      </c>
      <c r="H18" s="59">
        <v>58.43</v>
      </c>
      <c r="I18" s="59">
        <v>93.7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7339.6450000000004</v>
      </c>
      <c r="D20" s="51">
        <v>7427.56</v>
      </c>
      <c r="E20" s="108">
        <v>7195.7303921568628</v>
      </c>
      <c r="F20" s="108">
        <v>7281.9215686274511</v>
      </c>
      <c r="G20" s="145">
        <v>-1.1836323099375834</v>
      </c>
      <c r="H20" s="57">
        <v>61.56</v>
      </c>
      <c r="I20" s="57">
        <v>91.4</v>
      </c>
      <c r="J20" s="33">
        <v>26.772913755015555</v>
      </c>
      <c r="K20" s="25"/>
    </row>
    <row r="21" spans="2:11" ht="15">
      <c r="B21" s="56" t="s">
        <v>12</v>
      </c>
      <c r="C21" s="68">
        <v>7253.6490000000003</v>
      </c>
      <c r="D21" s="51">
        <v>7346.5420000000004</v>
      </c>
      <c r="E21" s="108">
        <v>7111.4205882352944</v>
      </c>
      <c r="F21" s="108">
        <v>7202.4921568627451</v>
      </c>
      <c r="G21" s="145">
        <v>-1.2644452315116421</v>
      </c>
      <c r="H21" s="57">
        <v>57.75</v>
      </c>
      <c r="I21" s="57">
        <v>92.7</v>
      </c>
      <c r="J21" s="33">
        <v>58.67859880077544</v>
      </c>
      <c r="K21" s="25"/>
    </row>
    <row r="22" spans="2:11" ht="15">
      <c r="B22" s="56" t="s">
        <v>13</v>
      </c>
      <c r="C22" s="68">
        <v>6886.0749999999998</v>
      </c>
      <c r="D22" s="51">
        <v>7023.4110000000001</v>
      </c>
      <c r="E22" s="108">
        <v>6751.0539215686267</v>
      </c>
      <c r="F22" s="108">
        <v>6885.697058823529</v>
      </c>
      <c r="G22" s="145">
        <v>-1.9554031509760748</v>
      </c>
      <c r="H22" s="57">
        <v>53.23</v>
      </c>
      <c r="I22" s="57">
        <v>94</v>
      </c>
      <c r="J22" s="33">
        <v>13.410125783328072</v>
      </c>
      <c r="K22" s="25"/>
    </row>
    <row r="23" spans="2:11" ht="15">
      <c r="B23" s="56" t="s">
        <v>14</v>
      </c>
      <c r="C23" s="68">
        <v>6484.2</v>
      </c>
      <c r="D23" s="51">
        <v>6637.0360000000001</v>
      </c>
      <c r="E23" s="108">
        <v>6357.0588235294117</v>
      </c>
      <c r="F23" s="108">
        <v>6506.8980392156864</v>
      </c>
      <c r="G23" s="145">
        <v>-2.3027749133800124</v>
      </c>
      <c r="H23" s="57">
        <v>48.37</v>
      </c>
      <c r="I23" s="57">
        <v>94.8</v>
      </c>
      <c r="J23" s="33">
        <v>1.0617194896533069</v>
      </c>
      <c r="K23" s="25"/>
    </row>
    <row r="24" spans="2:11" ht="15">
      <c r="B24" s="56" t="s">
        <v>15</v>
      </c>
      <c r="C24" s="68">
        <v>5880.2870000000003</v>
      </c>
      <c r="D24" s="51">
        <v>6137.1559999999999</v>
      </c>
      <c r="E24" s="108">
        <v>5764.987254901961</v>
      </c>
      <c r="F24" s="108">
        <v>6016.8196078431374</v>
      </c>
      <c r="G24" s="145">
        <v>-4.1854728802722247</v>
      </c>
      <c r="H24" s="57">
        <v>43.47</v>
      </c>
      <c r="I24" s="57">
        <v>94.1</v>
      </c>
      <c r="J24" s="33">
        <v>7.2133808214237413E-2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7216.893</v>
      </c>
      <c r="D26" s="70">
        <v>7323.366</v>
      </c>
      <c r="E26" s="146">
        <v>7075.3852941176474</v>
      </c>
      <c r="F26" s="146">
        <v>7179.7705882352939</v>
      </c>
      <c r="G26" s="147">
        <v>-1.4538806335775101</v>
      </c>
      <c r="H26" s="59">
        <v>58.05</v>
      </c>
      <c r="I26" s="59">
        <v>92.6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7128.4170000000004</v>
      </c>
      <c r="D28" s="51">
        <v>7397.3609999999999</v>
      </c>
      <c r="E28" s="108">
        <v>6988.6441176470589</v>
      </c>
      <c r="F28" s="108">
        <v>7252.3147058823524</v>
      </c>
      <c r="G28" s="145">
        <v>-3.6356749386706895</v>
      </c>
      <c r="H28" s="57">
        <v>61.61</v>
      </c>
      <c r="I28" s="57">
        <v>92.6</v>
      </c>
      <c r="J28" s="33">
        <v>38.599488682421899</v>
      </c>
      <c r="K28" s="25"/>
    </row>
    <row r="29" spans="2:11" ht="15">
      <c r="B29" s="56" t="s">
        <v>12</v>
      </c>
      <c r="C29" s="68">
        <v>6955.7669999999998</v>
      </c>
      <c r="D29" s="51">
        <v>7267.74</v>
      </c>
      <c r="E29" s="108">
        <v>6819.3794117647058</v>
      </c>
      <c r="F29" s="108">
        <v>7125.2352941176468</v>
      </c>
      <c r="G29" s="145">
        <v>-4.2925723815106203</v>
      </c>
      <c r="H29" s="57">
        <v>57.56</v>
      </c>
      <c r="I29" s="57">
        <v>94.9</v>
      </c>
      <c r="J29" s="33">
        <v>51.17166552347696</v>
      </c>
      <c r="K29" s="25"/>
    </row>
    <row r="30" spans="2:11" ht="15">
      <c r="B30" s="56" t="s">
        <v>13</v>
      </c>
      <c r="C30" s="68">
        <v>6410.0280000000002</v>
      </c>
      <c r="D30" s="51">
        <v>6813.1850000000004</v>
      </c>
      <c r="E30" s="108">
        <v>6284.3411764705879</v>
      </c>
      <c r="F30" s="108">
        <v>6679.5931372549021</v>
      </c>
      <c r="G30" s="145">
        <v>-5.9173059296056127</v>
      </c>
      <c r="H30" s="57">
        <v>53.33</v>
      </c>
      <c r="I30" s="57">
        <v>95.6</v>
      </c>
      <c r="J30" s="33">
        <v>9.2186817983413363</v>
      </c>
      <c r="K30" s="25"/>
    </row>
    <row r="31" spans="2:11" ht="15">
      <c r="B31" s="56" t="s">
        <v>14</v>
      </c>
      <c r="C31" s="68">
        <v>6117.41</v>
      </c>
      <c r="D31" s="51">
        <v>6473.1760000000004</v>
      </c>
      <c r="E31" s="108">
        <v>5997.4607843137255</v>
      </c>
      <c r="F31" s="108">
        <v>6346.2509803921575</v>
      </c>
      <c r="G31" s="145">
        <v>-5.4960038163646487</v>
      </c>
      <c r="H31" s="57">
        <v>48.3</v>
      </c>
      <c r="I31" s="57">
        <v>95.9</v>
      </c>
      <c r="J31" s="33">
        <v>0.92910145289019141</v>
      </c>
      <c r="K31" s="25"/>
    </row>
    <row r="32" spans="2:11" ht="15">
      <c r="B32" s="56" t="s">
        <v>15</v>
      </c>
      <c r="C32" s="68">
        <v>5943.4449999999997</v>
      </c>
      <c r="D32" s="51">
        <v>6187.3310000000001</v>
      </c>
      <c r="E32" s="108">
        <v>5826.9068627450979</v>
      </c>
      <c r="F32" s="108">
        <v>6066.0107843137257</v>
      </c>
      <c r="G32" s="145">
        <v>-3.9416995793501339</v>
      </c>
      <c r="H32" s="57">
        <v>43.35</v>
      </c>
      <c r="I32" s="57">
        <v>98.4</v>
      </c>
      <c r="J32" s="33">
        <v>6.8591382428134937E-2</v>
      </c>
      <c r="K32" s="25"/>
    </row>
    <row r="33" spans="2:11" ht="15">
      <c r="B33" s="56" t="s">
        <v>16</v>
      </c>
      <c r="C33" s="68">
        <v>5418.73</v>
      </c>
      <c r="D33" s="51" t="s">
        <v>296</v>
      </c>
      <c r="E33" s="108">
        <v>5312.4803921568619</v>
      </c>
      <c r="F33" s="108" t="s">
        <v>296</v>
      </c>
      <c r="G33" s="145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6961.384</v>
      </c>
      <c r="D34" s="70">
        <v>7263.5770000000002</v>
      </c>
      <c r="E34" s="146">
        <v>6824.886274509804</v>
      </c>
      <c r="F34" s="146">
        <v>7121.153921568628</v>
      </c>
      <c r="G34" s="147">
        <v>-4.1603881944116541</v>
      </c>
      <c r="H34" s="59">
        <v>58.64</v>
      </c>
      <c r="I34" s="59">
        <v>94.1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7309.799</v>
      </c>
      <c r="D36" s="51">
        <v>7407.2169999999996</v>
      </c>
      <c r="E36" s="108">
        <v>7166.4696078431371</v>
      </c>
      <c r="F36" s="108">
        <v>7261.9774509803919</v>
      </c>
      <c r="G36" s="145">
        <v>-1.3151768066198097</v>
      </c>
      <c r="H36" s="57">
        <v>61.3</v>
      </c>
      <c r="I36" s="57">
        <v>93.2</v>
      </c>
      <c r="J36" s="33">
        <v>31.391541978949643</v>
      </c>
      <c r="K36" s="25"/>
    </row>
    <row r="37" spans="2:11" ht="15">
      <c r="B37" s="56" t="s">
        <v>12</v>
      </c>
      <c r="C37" s="68">
        <v>7247.9170000000004</v>
      </c>
      <c r="D37" s="51">
        <v>7346.5190000000002</v>
      </c>
      <c r="E37" s="108">
        <v>7105.8009803921568</v>
      </c>
      <c r="F37" s="108">
        <v>7202.4696078431371</v>
      </c>
      <c r="G37" s="145">
        <v>-1.342159463550014</v>
      </c>
      <c r="H37" s="57">
        <v>57.92</v>
      </c>
      <c r="I37" s="57">
        <v>95.3</v>
      </c>
      <c r="J37" s="33">
        <v>56.573500365269624</v>
      </c>
      <c r="K37" s="25"/>
    </row>
    <row r="38" spans="2:11" ht="15">
      <c r="B38" s="56" t="s">
        <v>13</v>
      </c>
      <c r="C38" s="68">
        <v>6933.55</v>
      </c>
      <c r="D38" s="51">
        <v>7037.0230000000001</v>
      </c>
      <c r="E38" s="108">
        <v>6797.5980392156862</v>
      </c>
      <c r="F38" s="108">
        <v>6899.0421568627453</v>
      </c>
      <c r="G38" s="145">
        <v>-1.4704087225521354</v>
      </c>
      <c r="H38" s="57">
        <v>53.25</v>
      </c>
      <c r="I38" s="57">
        <v>95.2</v>
      </c>
      <c r="J38" s="33">
        <v>10.552233556102708</v>
      </c>
      <c r="K38" s="25"/>
    </row>
    <row r="39" spans="2:11" ht="15">
      <c r="B39" s="56" t="s">
        <v>14</v>
      </c>
      <c r="C39" s="68">
        <v>6487.1239999999998</v>
      </c>
      <c r="D39" s="51">
        <v>6525.2110000000002</v>
      </c>
      <c r="E39" s="108">
        <v>6359.9254901960785</v>
      </c>
      <c r="F39" s="108">
        <v>6397.2656862745098</v>
      </c>
      <c r="G39" s="145">
        <v>-0.58368993738287456</v>
      </c>
      <c r="H39" s="57">
        <v>48.19</v>
      </c>
      <c r="I39" s="57">
        <v>97.3</v>
      </c>
      <c r="J39" s="33">
        <v>1.3880245677642793</v>
      </c>
      <c r="K39" s="25"/>
    </row>
    <row r="40" spans="2:11" ht="15">
      <c r="B40" s="56" t="s">
        <v>15</v>
      </c>
      <c r="C40" s="68">
        <v>5978.9769999999999</v>
      </c>
      <c r="D40" s="51">
        <v>5988.277</v>
      </c>
      <c r="E40" s="108">
        <v>5861.7421568627451</v>
      </c>
      <c r="F40" s="108">
        <v>5870.8598039215685</v>
      </c>
      <c r="G40" s="145">
        <v>-0.15530343703205751</v>
      </c>
      <c r="H40" s="57">
        <v>43.17</v>
      </c>
      <c r="I40" s="57">
        <v>98.9</v>
      </c>
      <c r="J40" s="33">
        <v>9.4699531913742252E-2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7221.56</v>
      </c>
      <c r="D42" s="70">
        <v>7310.835</v>
      </c>
      <c r="E42" s="146">
        <v>7079.9607843137255</v>
      </c>
      <c r="F42" s="146">
        <v>7167.4852941176468</v>
      </c>
      <c r="G42" s="147">
        <v>-1.2211327433870363</v>
      </c>
      <c r="H42" s="59">
        <v>58.34</v>
      </c>
      <c r="I42" s="59">
        <v>94.6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7243.95</v>
      </c>
      <c r="D44" s="51">
        <v>7375.9179999999997</v>
      </c>
      <c r="E44" s="108">
        <v>7101.911764705882</v>
      </c>
      <c r="F44" s="108">
        <v>7231.2921568627444</v>
      </c>
      <c r="G44" s="145">
        <v>-1.789173903505975</v>
      </c>
      <c r="H44" s="57">
        <v>61.55</v>
      </c>
      <c r="I44" s="57">
        <v>92.1</v>
      </c>
      <c r="J44" s="33">
        <v>31.542186419119449</v>
      </c>
      <c r="K44" s="25"/>
    </row>
    <row r="45" spans="2:11" ht="15">
      <c r="B45" s="56" t="s">
        <v>12</v>
      </c>
      <c r="C45" s="68">
        <v>7161.1819999999998</v>
      </c>
      <c r="D45" s="51">
        <v>7278.9639999999999</v>
      </c>
      <c r="E45" s="108">
        <v>7020.7666666666664</v>
      </c>
      <c r="F45" s="108">
        <v>7136.2392156862743</v>
      </c>
      <c r="G45" s="145">
        <v>-1.618114885579873</v>
      </c>
      <c r="H45" s="57">
        <v>57.99</v>
      </c>
      <c r="I45" s="57">
        <v>93.8</v>
      </c>
      <c r="J45" s="33">
        <v>56.052931069109412</v>
      </c>
      <c r="K45" s="25"/>
    </row>
    <row r="46" spans="2:11" ht="15">
      <c r="B46" s="56" t="s">
        <v>13</v>
      </c>
      <c r="C46" s="68">
        <v>6843.527</v>
      </c>
      <c r="D46" s="51">
        <v>6961.6530000000002</v>
      </c>
      <c r="E46" s="108">
        <v>6709.3401960784313</v>
      </c>
      <c r="F46" s="108">
        <v>6825.1500000000005</v>
      </c>
      <c r="G46" s="145">
        <v>-1.6968096513859596</v>
      </c>
      <c r="H46" s="57">
        <v>53.47</v>
      </c>
      <c r="I46" s="57">
        <v>95</v>
      </c>
      <c r="J46" s="33">
        <v>10.900854662709483</v>
      </c>
      <c r="K46" s="25"/>
    </row>
    <row r="47" spans="2:11" ht="15">
      <c r="B47" s="56" t="s">
        <v>14</v>
      </c>
      <c r="C47" s="68">
        <v>6530.2330000000002</v>
      </c>
      <c r="D47" s="51">
        <v>6612.2150000000001</v>
      </c>
      <c r="E47" s="108">
        <v>6402.189215686275</v>
      </c>
      <c r="F47" s="108">
        <v>6482.5637254901958</v>
      </c>
      <c r="G47" s="145">
        <v>-1.2398568407107144</v>
      </c>
      <c r="H47" s="57">
        <v>48.5</v>
      </c>
      <c r="I47" s="57">
        <v>95.6</v>
      </c>
      <c r="J47" s="33">
        <v>1.3589806529355322</v>
      </c>
      <c r="K47" s="25"/>
    </row>
    <row r="48" spans="2:11" ht="15">
      <c r="B48" s="56" t="s">
        <v>15</v>
      </c>
      <c r="C48" s="68">
        <v>5830.7340000000004</v>
      </c>
      <c r="D48" s="51">
        <v>6055.6710000000003</v>
      </c>
      <c r="E48" s="108">
        <v>5716.4058823529413</v>
      </c>
      <c r="F48" s="108">
        <v>5936.9323529411768</v>
      </c>
      <c r="G48" s="145">
        <v>-3.7144851495399913</v>
      </c>
      <c r="H48" s="57">
        <v>43.95</v>
      </c>
      <c r="I48" s="57">
        <v>98.3</v>
      </c>
      <c r="J48" s="33">
        <v>0.13388971950103765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5020.6170000000002</v>
      </c>
      <c r="E49" s="108" t="s">
        <v>296</v>
      </c>
      <c r="F49" s="108">
        <v>4922.1735294117652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7140.83</v>
      </c>
      <c r="D50" s="52">
        <v>7259.4939999999997</v>
      </c>
      <c r="E50" s="148">
        <v>7000.8137254901958</v>
      </c>
      <c r="F50" s="148">
        <v>7117.1509803921563</v>
      </c>
      <c r="G50" s="147">
        <v>-1.6346042850920433</v>
      </c>
      <c r="H50" s="73">
        <v>58.47</v>
      </c>
      <c r="I50" s="73">
        <v>93.4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6" t="s">
        <v>579</v>
      </c>
      <c r="C53" s="1687"/>
      <c r="D53" s="1687"/>
      <c r="E53" s="1687"/>
      <c r="F53" s="1687"/>
      <c r="G53" s="1687"/>
      <c r="H53" s="1687"/>
      <c r="I53" s="1687"/>
      <c r="J53" s="1687"/>
      <c r="K53" s="1687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K16" sqref="K16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8" t="s">
        <v>158</v>
      </c>
      <c r="C1" s="1688"/>
      <c r="D1" s="1688"/>
      <c r="E1" s="812" t="str">
        <f>SKUP_SEUROP_tyg!J1</f>
        <v xml:space="preserve"> 22.07.2019 - 28.07.2019 r. </v>
      </c>
      <c r="F1" s="812"/>
      <c r="G1" s="815"/>
    </row>
    <row r="2" spans="1:18" ht="18.75">
      <c r="A2" s="31"/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2"/>
      <c r="C4" s="1051"/>
      <c r="D4" s="1051"/>
      <c r="E4" s="1051"/>
      <c r="F4" s="1051"/>
      <c r="G4" s="274"/>
      <c r="H4" s="273"/>
    </row>
    <row r="5" spans="1:18" ht="24" customHeight="1" thickBot="1">
      <c r="B5" s="1695" t="s">
        <v>148</v>
      </c>
      <c r="C5" s="1696"/>
      <c r="D5" s="1696"/>
      <c r="E5" s="1697"/>
      <c r="F5" s="227"/>
      <c r="G5" s="227"/>
      <c r="H5" s="227"/>
    </row>
    <row r="6" spans="1:18" ht="37.5" customHeight="1" thickBot="1">
      <c r="B6" s="1377" t="s">
        <v>45</v>
      </c>
      <c r="C6" s="1378" t="s">
        <v>581</v>
      </c>
      <c r="D6" s="1379" t="s">
        <v>582</v>
      </c>
      <c r="E6" s="1370" t="s">
        <v>520</v>
      </c>
      <c r="F6" s="227"/>
      <c r="G6" s="227"/>
      <c r="H6" s="227"/>
    </row>
    <row r="7" spans="1:18" ht="22.5" customHeight="1" thickBot="1">
      <c r="B7" s="1384" t="s">
        <v>11</v>
      </c>
      <c r="C7" s="1385">
        <v>5.435954588235294</v>
      </c>
      <c r="D7" s="1386">
        <v>5.5678755294117641</v>
      </c>
      <c r="E7" s="1387">
        <f>((C7-D7)/D7)*100</f>
        <v>-2.3693227422130847</v>
      </c>
      <c r="F7" s="275"/>
      <c r="G7" s="275"/>
      <c r="H7" s="275"/>
    </row>
    <row r="8" spans="1:18" ht="16.5" customHeight="1">
      <c r="B8" s="1380" t="s">
        <v>46</v>
      </c>
      <c r="C8" s="1381">
        <v>5.5188005294117648</v>
      </c>
      <c r="D8" s="1382">
        <v>5.6002210588235295</v>
      </c>
      <c r="E8" s="1383">
        <f>((C8-D8)/D8)*100</f>
        <v>-1.4538806335775105</v>
      </c>
      <c r="F8" s="813"/>
      <c r="G8" s="275"/>
      <c r="H8" s="275"/>
    </row>
    <row r="9" spans="1:18" ht="15.75" customHeight="1">
      <c r="B9" s="1371" t="s">
        <v>47</v>
      </c>
      <c r="C9" s="1375">
        <v>5.3234112941176468</v>
      </c>
      <c r="D9" s="1373">
        <v>5.55450005882353</v>
      </c>
      <c r="E9" s="86">
        <f>((C9-D9)/D9)*100</f>
        <v>-4.1603881944116665</v>
      </c>
      <c r="F9" s="275"/>
      <c r="G9" s="275"/>
      <c r="H9" s="275"/>
    </row>
    <row r="10" spans="1:18" ht="15.75" customHeight="1">
      <c r="B10" s="1371" t="s">
        <v>188</v>
      </c>
      <c r="C10" s="1375">
        <v>5.5223694117647062</v>
      </c>
      <c r="D10" s="1373">
        <v>5.5906385294117644</v>
      </c>
      <c r="E10" s="86">
        <f>((C10-D10)/D10)*100</f>
        <v>-1.2211327433870307</v>
      </c>
      <c r="F10" s="275"/>
      <c r="G10" s="275"/>
      <c r="H10" s="275"/>
    </row>
    <row r="11" spans="1:18" ht="15.75" customHeight="1" thickBot="1">
      <c r="B11" s="1372" t="s">
        <v>48</v>
      </c>
      <c r="C11" s="1376">
        <v>5.4606347058823532</v>
      </c>
      <c r="D11" s="1374">
        <v>5.5513777647058822</v>
      </c>
      <c r="E11" s="87">
        <f>((C11-D11)/D11)*100</f>
        <v>-1.6346042850920381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9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4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4" t="s">
        <v>297</v>
      </c>
      <c r="C16" s="1694"/>
      <c r="D16" s="1694"/>
      <c r="E16" s="1694"/>
      <c r="F16" s="1694"/>
      <c r="G16" s="1694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2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9" t="s">
        <v>11</v>
      </c>
      <c r="C20" s="287" t="s">
        <v>301</v>
      </c>
      <c r="D20" s="606"/>
      <c r="E20" s="606"/>
      <c r="F20" s="607"/>
      <c r="G20" s="1691" t="s">
        <v>302</v>
      </c>
      <c r="I20" s="1559" t="s">
        <v>540</v>
      </c>
    </row>
    <row r="21" spans="2:11" ht="24" customHeight="1" thickBot="1">
      <c r="B21" s="1690"/>
      <c r="C21" s="608" t="s">
        <v>303</v>
      </c>
      <c r="D21" s="609"/>
      <c r="E21" s="608" t="s">
        <v>304</v>
      </c>
      <c r="F21" s="609"/>
      <c r="G21" s="1692"/>
      <c r="H21" s="152"/>
      <c r="I21" s="1560" t="s">
        <v>541</v>
      </c>
      <c r="J21" s="1561" t="s">
        <v>542</v>
      </c>
      <c r="K21" s="1561" t="s">
        <v>543</v>
      </c>
    </row>
    <row r="22" spans="2:11" ht="15.75" customHeight="1" thickBot="1">
      <c r="B22" s="1690"/>
      <c r="C22" s="621" t="s">
        <v>581</v>
      </c>
      <c r="D22" s="622" t="s">
        <v>583</v>
      </c>
      <c r="E22" s="610" t="str">
        <f>C22</f>
        <v>2019-07-28</v>
      </c>
      <c r="F22" s="610" t="str">
        <f>D22</f>
        <v>2018-07-29</v>
      </c>
      <c r="G22" s="1693"/>
      <c r="I22" s="1562" t="s">
        <v>544</v>
      </c>
      <c r="J22" s="1563">
        <v>75.7</v>
      </c>
      <c r="K22" s="1563">
        <v>1.32</v>
      </c>
    </row>
    <row r="23" spans="2:11" ht="15.75" thickBot="1">
      <c r="B23" s="611" t="s">
        <v>125</v>
      </c>
      <c r="C23" s="612">
        <v>7081.8666666666668</v>
      </c>
      <c r="D23" s="613">
        <v>6037.7274509803919</v>
      </c>
      <c r="E23" s="614">
        <f>(C23/1.32)/1000</f>
        <v>5.3650505050505055</v>
      </c>
      <c r="F23" s="614">
        <f>(D23/1.32)/1000</f>
        <v>4.5740359477124173</v>
      </c>
      <c r="G23" s="615">
        <f t="shared" ref="G23:G29" si="0">((E23-F23)/F23)*100</f>
        <v>17.293579813986664</v>
      </c>
      <c r="I23" s="1562" t="s">
        <v>545</v>
      </c>
      <c r="J23" s="1563">
        <v>75.7</v>
      </c>
      <c r="K23" s="1563">
        <v>1.32</v>
      </c>
    </row>
    <row r="24" spans="2:11" ht="15.75" thickBot="1">
      <c r="B24" s="511" t="s">
        <v>12</v>
      </c>
      <c r="C24" s="624">
        <v>6990.3450980392154</v>
      </c>
      <c r="D24" s="623">
        <v>5956.4362745098033</v>
      </c>
      <c r="E24" s="616">
        <f>(C24/1.32)/1000</f>
        <v>5.2957159833630421</v>
      </c>
      <c r="F24" s="616">
        <f>(D24/1.32)/1000</f>
        <v>4.5124517231134869</v>
      </c>
      <c r="G24" s="617">
        <f t="shared" si="0"/>
        <v>17.35784243934517</v>
      </c>
      <c r="I24" s="1562" t="s">
        <v>546</v>
      </c>
      <c r="J24" s="1563">
        <v>76.3</v>
      </c>
      <c r="K24" s="1563">
        <v>1.31</v>
      </c>
    </row>
    <row r="25" spans="2:11" ht="15.75" thickBot="1">
      <c r="B25" s="511" t="s">
        <v>13</v>
      </c>
      <c r="C25" s="624">
        <v>6614.1421568627447</v>
      </c>
      <c r="D25" s="623">
        <v>5605.3460784313729</v>
      </c>
      <c r="E25" s="616">
        <f>(C25/1.31)/1000</f>
        <v>5.0489634785211797</v>
      </c>
      <c r="F25" s="616">
        <f>(D25/1.31)/1000</f>
        <v>4.2788901362071545</v>
      </c>
      <c r="G25" s="617">
        <f t="shared" si="0"/>
        <v>17.997034693595214</v>
      </c>
      <c r="I25" s="1562" t="s">
        <v>547</v>
      </c>
      <c r="J25" s="1563">
        <v>76.900000000000006</v>
      </c>
      <c r="K25" s="1563">
        <v>1.3</v>
      </c>
    </row>
    <row r="26" spans="2:11" ht="16.5" thickBot="1">
      <c r="B26" s="511" t="s">
        <v>14</v>
      </c>
      <c r="C26" s="624">
        <v>6285.2431372549017</v>
      </c>
      <c r="D26" s="623">
        <v>5232.6892156862741</v>
      </c>
      <c r="E26" s="616">
        <f>(C26/1.3)/1000</f>
        <v>4.8348024132730014</v>
      </c>
      <c r="F26" s="616">
        <f>(D26/1.3)/1000</f>
        <v>4.0251455505279035</v>
      </c>
      <c r="G26" s="617">
        <f t="shared" si="0"/>
        <v>20.114971063317459</v>
      </c>
      <c r="H26" s="276"/>
      <c r="I26" s="1562" t="s">
        <v>548</v>
      </c>
      <c r="J26" s="1563">
        <v>77.5</v>
      </c>
      <c r="K26" s="1563">
        <v>1.29</v>
      </c>
    </row>
    <row r="27" spans="2:11" ht="16.5" thickBot="1">
      <c r="B27" s="511" t="s">
        <v>15</v>
      </c>
      <c r="C27" s="624">
        <v>5769.0617647058825</v>
      </c>
      <c r="D27" s="623">
        <v>4669.2333333333336</v>
      </c>
      <c r="E27" s="616">
        <f>(C27/1.29)/1000</f>
        <v>4.472140902872777</v>
      </c>
      <c r="F27" s="616">
        <f>(D27/1.29)/1000</f>
        <v>3.619560723514212</v>
      </c>
      <c r="G27" s="617">
        <f t="shared" si="0"/>
        <v>23.554796962510952</v>
      </c>
      <c r="H27" s="276"/>
      <c r="I27" s="1562" t="s">
        <v>549</v>
      </c>
      <c r="J27" s="1563">
        <v>78.099999999999994</v>
      </c>
      <c r="K27" s="1563">
        <v>1.28</v>
      </c>
    </row>
    <row r="28" spans="2:11" ht="15.75">
      <c r="B28" s="511" t="s">
        <v>16</v>
      </c>
      <c r="C28" s="624">
        <v>5088.5960784313729</v>
      </c>
      <c r="D28" s="623">
        <v>4389.6637254901962</v>
      </c>
      <c r="E28" s="616">
        <f>(C28/1.28)/1000</f>
        <v>3.9754656862745099</v>
      </c>
      <c r="F28" s="616">
        <f>(D28/1.28)/1000</f>
        <v>3.4294247855392155</v>
      </c>
      <c r="G28" s="617">
        <f t="shared" si="0"/>
        <v>15.922229962230801</v>
      </c>
      <c r="H28" s="276"/>
      <c r="I28" s="1564"/>
    </row>
    <row r="29" spans="2:11" ht="16.5" thickBot="1">
      <c r="B29" s="618" t="s">
        <v>124</v>
      </c>
      <c r="C29" s="625">
        <v>6969.1725490196077</v>
      </c>
      <c r="D29" s="626">
        <v>5925.3411764705879</v>
      </c>
      <c r="E29" s="619">
        <f>(C29*0.78)/1000</f>
        <v>5.435954588235294</v>
      </c>
      <c r="F29" s="619">
        <f>(D29*0.78)/1000</f>
        <v>4.6217661176470584</v>
      </c>
      <c r="G29" s="620">
        <f t="shared" si="0"/>
        <v>17.616392735224323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L18" sqref="L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8" t="s">
        <v>145</v>
      </c>
      <c r="C1" s="1698"/>
      <c r="D1" s="1698"/>
      <c r="E1" s="1698"/>
      <c r="F1" s="355" t="str">
        <f>SKUP_SEUROP_tyg!J1</f>
        <v xml:space="preserve"> 22.07.2019 - 28.07.2019 r. </v>
      </c>
      <c r="G1" s="355"/>
      <c r="I1" s="35"/>
    </row>
    <row r="2" spans="1:20" ht="18" customHeight="1">
      <c r="A2" s="1594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6" t="s">
        <v>3</v>
      </c>
      <c r="D5" s="1707"/>
      <c r="E5" s="1699" t="s">
        <v>520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584</v>
      </c>
      <c r="D6" s="30" t="s">
        <v>585</v>
      </c>
      <c r="E6" s="1700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8006.4690000000001</v>
      </c>
      <c r="D8" s="930">
        <v>8099.4780000000001</v>
      </c>
      <c r="E8" s="931">
        <v>-1.148333262958428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7942.77</v>
      </c>
      <c r="D9" s="108">
        <v>8090.1019999999999</v>
      </c>
      <c r="E9" s="90">
        <v>-1.8211389670983065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8394.2039999999997</v>
      </c>
      <c r="D10" s="108">
        <v>8299.4470000000001</v>
      </c>
      <c r="E10" s="90">
        <v>1.1417266716686016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8103.9219999999996</v>
      </c>
      <c r="D11" s="108">
        <v>8171.84</v>
      </c>
      <c r="E11" s="90">
        <v>-0.83112248893762697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7976.5540000000001</v>
      </c>
      <c r="D12" s="109">
        <v>8071.5649999999996</v>
      </c>
      <c r="E12" s="91">
        <v>-1.1771075373858666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4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4" t="s">
        <v>297</v>
      </c>
      <c r="C15" s="1694"/>
      <c r="D15" s="1694"/>
      <c r="E15" s="1694"/>
      <c r="F15" s="1694"/>
      <c r="G15" s="1694"/>
      <c r="H15" s="35"/>
      <c r="I15" s="35"/>
      <c r="J15" s="1207"/>
      <c r="K15" s="1206"/>
      <c r="L15"/>
      <c r="M15"/>
    </row>
    <row r="16" spans="1:20" ht="18">
      <c r="B16" s="1402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1" t="s">
        <v>586</v>
      </c>
      <c r="C18" s="1702"/>
      <c r="D18" s="1702"/>
      <c r="E18" s="1703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4" t="s">
        <v>45</v>
      </c>
      <c r="C19" s="1682" t="s">
        <v>159</v>
      </c>
      <c r="D19" s="1683"/>
      <c r="E19" s="500" t="s">
        <v>587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5">
        <v>0</v>
      </c>
      <c r="C20" s="501" t="s">
        <v>584</v>
      </c>
      <c r="D20" s="502" t="s">
        <v>588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8006.4690000000001</v>
      </c>
      <c r="D21" s="505">
        <v>6731.1180000000004</v>
      </c>
      <c r="E21" s="506">
        <v>18.947090215919548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7942.77</v>
      </c>
      <c r="D22" s="509">
        <v>6636.4279999999999</v>
      </c>
      <c r="E22" s="510">
        <v>19.684414567595709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8394.2039999999997</v>
      </c>
      <c r="D23" s="513">
        <v>7956.2920000000004</v>
      </c>
      <c r="E23" s="514">
        <v>5.5039709452594163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8103.9219999999996</v>
      </c>
      <c r="D24" s="513">
        <v>6902.9849999999997</v>
      </c>
      <c r="E24" s="514">
        <v>17.397357809701163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7976.5540000000001</v>
      </c>
      <c r="D25" s="518">
        <v>6684.9859999999999</v>
      </c>
      <c r="E25" s="519">
        <v>19.320429392073525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Ceny_miesieczneUE_VI_2019</vt:lpstr>
      <vt:lpstr>Ceny_tygodniowe_UE</vt:lpstr>
      <vt:lpstr>CENY_CZERWIEC_2019_PL</vt:lpstr>
      <vt:lpstr>Handel zagr. wg krajów 5_19</vt:lpstr>
      <vt:lpstr>HANDEL_V_2019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2019-08-01T10:03:03Z</dcterms:modified>
</cp:coreProperties>
</file>