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.krolikowska\Desktop\"/>
    </mc:Choice>
  </mc:AlternateContent>
  <xr:revisionPtr revIDLastSave="0" documentId="8_{25FD3ED4-4D53-4D8A-A1FC-AB954FDDFAB7}" xr6:coauthVersionLast="47" xr6:coauthVersionMax="47" xr10:uidLastSave="{00000000-0000-0000-0000-000000000000}"/>
  <bookViews>
    <workbookView xWindow="-120" yWindow="-120" windowWidth="29040" windowHeight="17520" xr2:uid="{3F89A448-0FEB-462E-A080-0537DBF757A7}"/>
  </bookViews>
  <sheets>
    <sheet name="Arkusz1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4" l="1"/>
  <c r="G17" i="4"/>
  <c r="G16" i="4"/>
  <c r="G15" i="4"/>
  <c r="G14" i="4"/>
  <c r="G13" i="4"/>
  <c r="G12" i="4"/>
  <c r="G11" i="4"/>
  <c r="G10" i="4"/>
  <c r="G9" i="4"/>
  <c r="G8" i="4"/>
  <c r="G18" i="4" l="1"/>
  <c r="F8" i="4"/>
  <c r="F9" i="4"/>
  <c r="D8" i="4" l="1"/>
  <c r="F10" i="4" s="1"/>
  <c r="F11" i="4" s="1"/>
  <c r="D12" i="4"/>
  <c r="D9" i="4"/>
  <c r="D7" i="4" l="1"/>
  <c r="F7" i="4" s="1"/>
  <c r="D17" i="4"/>
  <c r="D16" i="4"/>
  <c r="D15" i="4"/>
  <c r="D14" i="4"/>
  <c r="D13" i="4"/>
  <c r="D11" i="4"/>
  <c r="D10" i="4"/>
  <c r="C18" i="4"/>
  <c r="B18" i="4"/>
  <c r="D18" i="4" l="1"/>
  <c r="F12" i="4" l="1"/>
  <c r="F13" i="4" l="1"/>
  <c r="F14" i="4" l="1"/>
  <c r="F15" i="4" s="1"/>
  <c r="F16" i="4" l="1"/>
  <c r="F17" i="4" l="1"/>
  <c r="F18" i="4" l="1"/>
</calcChain>
</file>

<file path=xl/sharedStrings.xml><?xml version="1.0" encoding="utf-8"?>
<sst xmlns="http://schemas.openxmlformats.org/spreadsheetml/2006/main" count="13" uniqueCount="13">
  <si>
    <t>Lata</t>
  </si>
  <si>
    <t>ŁĄCZNIE</t>
  </si>
  <si>
    <t>Załącznik do OSR:</t>
  </si>
  <si>
    <t xml:space="preserve">Wydatki  MZ 
RAZEM
</t>
  </si>
  <si>
    <t>Wydatki  MZ 
RAZEM
(skorygowane o wskaźnik inflacji)</t>
  </si>
  <si>
    <t>**</t>
  </si>
  <si>
    <t>Wskaźnik inflacji*</t>
  </si>
  <si>
    <t>pkt. 6 OSR *** 
(kwoty w mln zł zaokrąglone):</t>
  </si>
  <si>
    <t>Wydatki 
płacowe MZ 
/22 etaty łącznie, w tym: 8 etatów w 2026 r. i od 2027 r. - 22 etaty/</t>
  </si>
  <si>
    <r>
      <t xml:space="preserve">Wydatki pozapłacowe (koszty utworzenia nowych miejsc pracy dla 22 osób, </t>
    </r>
    <r>
      <rPr>
        <b/>
        <i/>
        <sz val="12"/>
        <color theme="1"/>
        <rFont val="Aptos Narrow"/>
        <family val="2"/>
        <scheme val="minor"/>
      </rPr>
      <t>w tym: 8 etatów w 2026 r. i 14 kolejnych w 2027 r.)</t>
    </r>
  </si>
  <si>
    <t xml:space="preserve">**    Lata - 2028 w kol. "Wydatki MZ RAZEM (skorygowane o wskaźnik inflacji)" kwota ogółem została uzupełniona o kwotę DWR za 2027 r.   
       (zatrudnienie od 01.01.2027 r. - 22 etaty) z wypłatą w 2028 r. </t>
  </si>
  <si>
    <t>SZACUNKI WYDATKÓW PŁACOWYCH I POZAPŁACOWYCH W DEPARTAMENCIE CYBERBEZPIECZEŃSTWA W LATACH 2026 - 2036</t>
  </si>
  <si>
    <t>*      Przy wyliczeniu wysokości kosztów z tytułu wynagrodzeń uwzględniono wskaźnik inflacji zgodnie z dokumentem „Wieloletni   
        plan finansowy państwa na lata 2024–2027”, przyjmując wartość inflacji dla 2027 r. na poziomie 3,0%, dla lat 2028–2029 na poziomie 2,4%, a  w                       kolejnych latach na poziomie 2,2%.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</si>
</sst>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\ &quot;zł&quot;"/>
    <numFmt numFmtId="165" formatCode="0.0%"/>
    <numFmt numFmtId="166" formatCode="#,##0.000"/>
    <numFmt numFmtId="167" formatCode="0.000"/>
  </numFmts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u/>
      <sz val="16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b/>
      <sz val="12"/>
      <color theme="0"/>
      <name val="Aptos Narrow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name val="Aptos Narrow"/>
      <family val="2"/>
      <charset val="238"/>
      <scheme val="minor"/>
    </font>
    <font>
      <b/>
      <i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vertical="top"/>
    </xf>
    <xf numFmtId="165" fontId="2" fillId="0" borderId="0" xfId="2" applyNumberFormat="1" applyFont="1" applyAlignment="1">
      <alignment vertical="top"/>
    </xf>
    <xf numFmtId="43" fontId="2" fillId="0" borderId="0" xfId="1" applyFont="1" applyAlignment="1">
      <alignment vertical="top"/>
    </xf>
    <xf numFmtId="0" fontId="3" fillId="0" borderId="0" xfId="0" applyFont="1"/>
    <xf numFmtId="4" fontId="0" fillId="0" borderId="0" xfId="0" applyNumberFormat="1"/>
    <xf numFmtId="164" fontId="7" fillId="0" borderId="2" xfId="1" applyNumberFormat="1" applyFont="1" applyBorder="1" applyAlignment="1">
      <alignment vertical="top"/>
    </xf>
    <xf numFmtId="164" fontId="9" fillId="2" borderId="2" xfId="0" applyNumberFormat="1" applyFont="1" applyFill="1" applyBorder="1" applyAlignment="1">
      <alignment vertical="top"/>
    </xf>
    <xf numFmtId="164" fontId="7" fillId="5" borderId="2" xfId="1" applyNumberFormat="1" applyFont="1" applyFill="1" applyBorder="1" applyAlignment="1">
      <alignment vertical="top"/>
    </xf>
    <xf numFmtId="164" fontId="9" fillId="2" borderId="2" xfId="0" applyNumberFormat="1" applyFont="1" applyFill="1" applyBorder="1" applyAlignment="1">
      <alignment horizontal="center" vertical="top"/>
    </xf>
    <xf numFmtId="0" fontId="7" fillId="6" borderId="2" xfId="0" applyFont="1" applyFill="1" applyBorder="1" applyAlignment="1">
      <alignment horizontal="center" vertical="top"/>
    </xf>
    <xf numFmtId="164" fontId="7" fillId="6" borderId="2" xfId="1" applyNumberFormat="1" applyFont="1" applyFill="1" applyBorder="1" applyAlignment="1">
      <alignment vertical="top"/>
    </xf>
    <xf numFmtId="166" fontId="7" fillId="4" borderId="2" xfId="0" applyNumberFormat="1" applyFont="1" applyFill="1" applyBorder="1"/>
    <xf numFmtId="0" fontId="12" fillId="0" borderId="0" xfId="0" applyFont="1" applyAlignment="1">
      <alignment vertical="top"/>
    </xf>
    <xf numFmtId="0" fontId="11" fillId="3" borderId="2" xfId="0" applyFont="1" applyFill="1" applyBorder="1" applyAlignment="1">
      <alignment horizontal="center" vertical="top"/>
    </xf>
    <xf numFmtId="164" fontId="11" fillId="0" borderId="2" xfId="1" applyNumberFormat="1" applyFont="1" applyBorder="1" applyAlignment="1">
      <alignment vertical="top"/>
    </xf>
    <xf numFmtId="164" fontId="0" fillId="0" borderId="0" xfId="0" applyNumberFormat="1"/>
    <xf numFmtId="164" fontId="7" fillId="0" borderId="0" xfId="1" applyNumberFormat="1" applyFont="1" applyBorder="1" applyAlignment="1">
      <alignment vertical="top"/>
    </xf>
    <xf numFmtId="166" fontId="9" fillId="2" borderId="2" xfId="0" applyNumberFormat="1" applyFont="1" applyFill="1" applyBorder="1"/>
    <xf numFmtId="0" fontId="13" fillId="2" borderId="2" xfId="0" applyFont="1" applyFill="1" applyBorder="1" applyAlignment="1">
      <alignment horizontal="center" vertical="top"/>
    </xf>
    <xf numFmtId="0" fontId="0" fillId="8" borderId="0" xfId="0" applyFill="1"/>
    <xf numFmtId="4" fontId="0" fillId="8" borderId="0" xfId="0" applyNumberFormat="1" applyFill="1"/>
    <xf numFmtId="165" fontId="8" fillId="6" borderId="2" xfId="2" applyNumberFormat="1" applyFont="1" applyFill="1" applyBorder="1" applyAlignment="1">
      <alignment horizontal="center" vertical="top"/>
    </xf>
    <xf numFmtId="165" fontId="8" fillId="0" borderId="2" xfId="2" applyNumberFormat="1" applyFont="1" applyBorder="1" applyAlignment="1">
      <alignment horizontal="center" vertical="top"/>
    </xf>
    <xf numFmtId="0" fontId="5" fillId="8" borderId="0" xfId="0" applyFont="1" applyFill="1"/>
    <xf numFmtId="0" fontId="13" fillId="5" borderId="0" xfId="0" applyFont="1" applyFill="1" applyAlignment="1">
      <alignment horizontal="center" vertical="top"/>
    </xf>
    <xf numFmtId="164" fontId="9" fillId="5" borderId="0" xfId="0" applyNumberFormat="1" applyFont="1" applyFill="1" applyAlignment="1">
      <alignment vertical="top"/>
    </xf>
    <xf numFmtId="164" fontId="9" fillId="5" borderId="0" xfId="0" applyNumberFormat="1" applyFont="1" applyFill="1" applyAlignment="1">
      <alignment horizontal="center" vertical="top"/>
    </xf>
    <xf numFmtId="166" fontId="9" fillId="5" borderId="0" xfId="0" applyNumberFormat="1" applyFont="1" applyFill="1"/>
    <xf numFmtId="0" fontId="3" fillId="5" borderId="0" xfId="0" applyFont="1" applyFill="1"/>
    <xf numFmtId="0" fontId="7" fillId="7" borderId="5" xfId="0" applyFont="1" applyFill="1" applyBorder="1" applyAlignment="1">
      <alignment horizontal="center" vertical="center" wrapText="1"/>
    </xf>
    <xf numFmtId="4" fontId="7" fillId="0" borderId="0" xfId="0" applyNumberFormat="1" applyFont="1" applyAlignment="1">
      <alignment horizontal="left"/>
    </xf>
    <xf numFmtId="167" fontId="0" fillId="0" borderId="0" xfId="0" applyNumberFormat="1"/>
    <xf numFmtId="167" fontId="15" fillId="0" borderId="0" xfId="0" applyNumberFormat="1" applyFont="1"/>
    <xf numFmtId="167" fontId="10" fillId="0" borderId="0" xfId="0" applyNumberFormat="1" applyFont="1"/>
    <xf numFmtId="165" fontId="8" fillId="0" borderId="2" xfId="2" applyNumberFormat="1" applyFont="1" applyFill="1" applyBorder="1" applyAlignment="1">
      <alignment horizontal="center" vertical="top"/>
    </xf>
    <xf numFmtId="166" fontId="0" fillId="0" borderId="0" xfId="0" applyNumberFormat="1"/>
    <xf numFmtId="164" fontId="7" fillId="0" borderId="2" xfId="1" applyNumberFormat="1" applyFont="1" applyFill="1" applyBorder="1" applyAlignment="1">
      <alignment vertical="top"/>
    </xf>
    <xf numFmtId="167" fontId="17" fillId="0" borderId="0" xfId="0" applyNumberFormat="1" applyFont="1"/>
    <xf numFmtId="2" fontId="14" fillId="0" borderId="2" xfId="0" applyNumberFormat="1" applyFont="1" applyBorder="1" applyAlignment="1">
      <alignment horizontal="left" vertical="center" wrapText="1"/>
    </xf>
    <xf numFmtId="2" fontId="6" fillId="0" borderId="2" xfId="0" applyNumberFormat="1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14" fillId="5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7" fillId="7" borderId="1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 wrapText="1"/>
    </xf>
    <xf numFmtId="165" fontId="4" fillId="7" borderId="2" xfId="2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</cellXfs>
  <cellStyles count="4">
    <cellStyle name="Dziesiętny" xfId="1" builtinId="3"/>
    <cellStyle name="Dziesiętny 2" xfId="3" xr:uid="{AE192B05-6BB1-435E-AB40-10F55002203C}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739EB-DF08-4ADD-9B6A-54D3489FE6CB}">
  <dimension ref="A1:N21"/>
  <sheetViews>
    <sheetView tabSelected="1" topLeftCell="A10" workbookViewId="0">
      <selection activeCell="A20" sqref="A20:H20"/>
    </sheetView>
  </sheetViews>
  <sheetFormatPr defaultRowHeight="15" x14ac:dyDescent="0.25"/>
  <cols>
    <col min="1" max="1" width="14.7109375" customWidth="1"/>
    <col min="2" max="2" width="23.7109375" customWidth="1"/>
    <col min="3" max="3" width="19.42578125" customWidth="1"/>
    <col min="4" max="4" width="17.140625" customWidth="1"/>
    <col min="5" max="5" width="17.28515625" customWidth="1"/>
    <col min="6" max="6" width="20" customWidth="1"/>
    <col min="7" max="7" width="14.85546875" customWidth="1"/>
    <col min="10" max="10" width="11.42578125" bestFit="1" customWidth="1"/>
    <col min="12" max="12" width="11.42578125" bestFit="1" customWidth="1"/>
    <col min="14" max="14" width="10.5703125" bestFit="1" customWidth="1"/>
  </cols>
  <sheetData>
    <row r="1" spans="1:14" s="20" customFormat="1" ht="21" x14ac:dyDescent="0.35">
      <c r="A1" s="24" t="s">
        <v>11</v>
      </c>
      <c r="C1" s="21"/>
      <c r="D1" s="21"/>
      <c r="E1" s="21"/>
      <c r="F1" s="21"/>
      <c r="G1" s="21"/>
    </row>
    <row r="2" spans="1:14" x14ac:dyDescent="0.25">
      <c r="D2" s="5"/>
      <c r="E2" s="5"/>
      <c r="F2" s="5"/>
      <c r="G2" s="5"/>
      <c r="H2" s="5"/>
    </row>
    <row r="3" spans="1:14" ht="21" x14ac:dyDescent="0.25">
      <c r="A3" s="13" t="s">
        <v>2</v>
      </c>
      <c r="B3" s="1"/>
      <c r="C3" s="1"/>
      <c r="D3" s="1"/>
      <c r="E3" s="2"/>
      <c r="F3" s="3"/>
    </row>
    <row r="4" spans="1:14" x14ac:dyDescent="0.25">
      <c r="A4" s="45" t="s">
        <v>0</v>
      </c>
      <c r="B4" s="47" t="s">
        <v>9</v>
      </c>
      <c r="C4" s="47" t="s">
        <v>8</v>
      </c>
      <c r="D4" s="48" t="s">
        <v>3</v>
      </c>
      <c r="E4" s="48" t="s">
        <v>6</v>
      </c>
      <c r="F4" s="49" t="s">
        <v>4</v>
      </c>
    </row>
    <row r="5" spans="1:14" ht="15.75" thickBot="1" x14ac:dyDescent="0.3">
      <c r="A5" s="46"/>
      <c r="B5" s="47"/>
      <c r="C5" s="47"/>
      <c r="D5" s="48"/>
      <c r="E5" s="48"/>
      <c r="F5" s="50"/>
    </row>
    <row r="6" spans="1:14" ht="83.25" customHeight="1" thickBot="1" x14ac:dyDescent="0.3">
      <c r="A6" s="46"/>
      <c r="B6" s="47"/>
      <c r="C6" s="47"/>
      <c r="D6" s="48"/>
      <c r="E6" s="48"/>
      <c r="F6" s="51"/>
      <c r="G6" s="30" t="s">
        <v>7</v>
      </c>
    </row>
    <row r="7" spans="1:14" ht="15.75" x14ac:dyDescent="0.25">
      <c r="A7" s="10">
        <v>2026</v>
      </c>
      <c r="B7" s="11">
        <v>88240</v>
      </c>
      <c r="C7" s="11">
        <v>633114</v>
      </c>
      <c r="D7" s="11">
        <f>B7+C7</f>
        <v>721354</v>
      </c>
      <c r="E7" s="22"/>
      <c r="F7" s="11">
        <f>D7*(1+E7)</f>
        <v>721354</v>
      </c>
      <c r="G7" s="12">
        <f>ROUND(F7/1000000,3)</f>
        <v>0.72099999999999997</v>
      </c>
      <c r="I7" s="34"/>
      <c r="J7" s="32"/>
      <c r="L7" s="32"/>
    </row>
    <row r="8" spans="1:14" ht="15.75" x14ac:dyDescent="0.25">
      <c r="A8" s="14">
        <v>2027</v>
      </c>
      <c r="B8" s="11">
        <v>159040</v>
      </c>
      <c r="C8" s="8">
        <v>5226211</v>
      </c>
      <c r="D8" s="6">
        <f>B8+C8</f>
        <v>5385251</v>
      </c>
      <c r="E8" s="35"/>
      <c r="F8" s="6">
        <f>D8*(1+E8)</f>
        <v>5385251</v>
      </c>
      <c r="G8" s="12">
        <f t="shared" ref="G8:G17" si="0">ROUND(F8/1000000,3)</f>
        <v>5.3849999999999998</v>
      </c>
      <c r="I8" s="34"/>
      <c r="J8" s="32"/>
      <c r="K8" s="16"/>
      <c r="L8" s="32"/>
    </row>
    <row r="9" spans="1:14" ht="15.75" x14ac:dyDescent="0.25">
      <c r="A9" s="14">
        <v>2028</v>
      </c>
      <c r="B9" s="15"/>
      <c r="C9" s="37">
        <v>5612048</v>
      </c>
      <c r="D9" s="6">
        <f>B9+C9</f>
        <v>5612048</v>
      </c>
      <c r="E9" s="23">
        <v>2.4E-2</v>
      </c>
      <c r="F9" s="6">
        <f>(F8+C9-C8-B8)*(1+E9)</f>
        <v>5746737.1519999998</v>
      </c>
      <c r="G9" s="12">
        <f t="shared" si="0"/>
        <v>5.7469999999999999</v>
      </c>
      <c r="H9" s="31" t="s">
        <v>5</v>
      </c>
      <c r="I9" s="34"/>
      <c r="J9" s="36"/>
      <c r="L9" s="32"/>
      <c r="N9" s="32"/>
    </row>
    <row r="10" spans="1:14" ht="15.75" x14ac:dyDescent="0.25">
      <c r="A10" s="14">
        <v>2029</v>
      </c>
      <c r="B10" s="15"/>
      <c r="C10" s="37">
        <v>5612048</v>
      </c>
      <c r="D10" s="6">
        <f t="shared" ref="D10:D17" si="1">B10+C10</f>
        <v>5612048</v>
      </c>
      <c r="E10" s="23">
        <v>2.4E-2</v>
      </c>
      <c r="F10" s="6">
        <f>F9*(1+E10)</f>
        <v>5884658.8436479997</v>
      </c>
      <c r="G10" s="12">
        <f t="shared" si="0"/>
        <v>5.8849999999999998</v>
      </c>
      <c r="I10" s="34"/>
      <c r="J10" s="32"/>
      <c r="L10" s="32"/>
    </row>
    <row r="11" spans="1:14" ht="15.75" x14ac:dyDescent="0.25">
      <c r="A11" s="14">
        <v>2030</v>
      </c>
      <c r="B11" s="15"/>
      <c r="C11" s="37">
        <v>5612048</v>
      </c>
      <c r="D11" s="6">
        <f t="shared" si="1"/>
        <v>5612048</v>
      </c>
      <c r="E11" s="23">
        <v>2.1999999999999999E-2</v>
      </c>
      <c r="F11" s="6">
        <f>F10*(1+E11)</f>
        <v>6014121.3382082554</v>
      </c>
      <c r="G11" s="12">
        <f t="shared" si="0"/>
        <v>6.0140000000000002</v>
      </c>
      <c r="H11" s="16"/>
      <c r="I11" s="34"/>
      <c r="J11" s="32"/>
      <c r="L11" s="32"/>
    </row>
    <row r="12" spans="1:14" ht="15.75" x14ac:dyDescent="0.25">
      <c r="A12" s="14">
        <v>2031</v>
      </c>
      <c r="B12" s="15"/>
      <c r="C12" s="37">
        <v>5612048</v>
      </c>
      <c r="D12" s="6">
        <f>B12+C12</f>
        <v>5612048</v>
      </c>
      <c r="E12" s="23">
        <v>2.1999999999999999E-2</v>
      </c>
      <c r="F12" s="6">
        <f t="shared" ref="F12:F17" si="2">F11*(1+E12)</f>
        <v>6146432.0076488368</v>
      </c>
      <c r="G12" s="12">
        <f t="shared" si="0"/>
        <v>6.1459999999999999</v>
      </c>
      <c r="I12" s="34"/>
      <c r="J12" s="32"/>
      <c r="L12" s="32"/>
    </row>
    <row r="13" spans="1:14" ht="15.75" x14ac:dyDescent="0.25">
      <c r="A13" s="14">
        <v>2032</v>
      </c>
      <c r="B13" s="15"/>
      <c r="C13" s="37">
        <v>5612048</v>
      </c>
      <c r="D13" s="6">
        <f t="shared" si="1"/>
        <v>5612048</v>
      </c>
      <c r="E13" s="23">
        <v>2.1999999999999999E-2</v>
      </c>
      <c r="F13" s="6">
        <f t="shared" si="2"/>
        <v>6281653.5118171116</v>
      </c>
      <c r="G13" s="12">
        <f t="shared" si="0"/>
        <v>6.282</v>
      </c>
      <c r="I13" s="34"/>
      <c r="J13" s="32"/>
      <c r="L13" s="32"/>
    </row>
    <row r="14" spans="1:14" ht="15.75" x14ac:dyDescent="0.25">
      <c r="A14" s="14">
        <v>2033</v>
      </c>
      <c r="B14" s="15"/>
      <c r="C14" s="37">
        <v>5612048</v>
      </c>
      <c r="D14" s="6">
        <f t="shared" si="1"/>
        <v>5612048</v>
      </c>
      <c r="E14" s="23">
        <v>2.1999999999999999E-2</v>
      </c>
      <c r="F14" s="6">
        <f>F13*(1+E14)</f>
        <v>6419849.8890770879</v>
      </c>
      <c r="G14" s="12">
        <f t="shared" si="0"/>
        <v>6.42</v>
      </c>
      <c r="H14" s="17"/>
      <c r="I14" s="34"/>
      <c r="J14" s="32"/>
      <c r="L14" s="32"/>
    </row>
    <row r="15" spans="1:14" ht="15.75" x14ac:dyDescent="0.25">
      <c r="A15" s="14">
        <v>2034</v>
      </c>
      <c r="B15" s="15"/>
      <c r="C15" s="37">
        <v>5612048</v>
      </c>
      <c r="D15" s="6">
        <f t="shared" si="1"/>
        <v>5612048</v>
      </c>
      <c r="E15" s="23">
        <v>2.1999999999999999E-2</v>
      </c>
      <c r="F15" s="6">
        <f>F14*(1+E15)</f>
        <v>6561086.5866367836</v>
      </c>
      <c r="G15" s="12">
        <f t="shared" si="0"/>
        <v>6.5609999999999999</v>
      </c>
      <c r="I15" s="34"/>
      <c r="J15" s="32"/>
      <c r="L15" s="32"/>
    </row>
    <row r="16" spans="1:14" ht="15.75" x14ac:dyDescent="0.25">
      <c r="A16" s="14">
        <v>2035</v>
      </c>
      <c r="B16" s="15"/>
      <c r="C16" s="37">
        <v>5612048</v>
      </c>
      <c r="D16" s="6">
        <f t="shared" si="1"/>
        <v>5612048</v>
      </c>
      <c r="E16" s="23">
        <v>2.1999999999999999E-2</v>
      </c>
      <c r="F16" s="6">
        <f t="shared" si="2"/>
        <v>6705430.4915427929</v>
      </c>
      <c r="G16" s="12">
        <f t="shared" si="0"/>
        <v>6.7050000000000001</v>
      </c>
      <c r="H16" s="17"/>
      <c r="I16" s="34"/>
      <c r="J16" s="32"/>
      <c r="L16" s="32"/>
    </row>
    <row r="17" spans="1:12" ht="15.75" x14ac:dyDescent="0.25">
      <c r="A17" s="14">
        <v>2036</v>
      </c>
      <c r="B17" s="15"/>
      <c r="C17" s="37">
        <v>5612048</v>
      </c>
      <c r="D17" s="6">
        <f t="shared" si="1"/>
        <v>5612048</v>
      </c>
      <c r="E17" s="23">
        <v>2.1999999999999999E-2</v>
      </c>
      <c r="F17" s="6">
        <f t="shared" si="2"/>
        <v>6852949.9623567341</v>
      </c>
      <c r="G17" s="12">
        <f t="shared" si="0"/>
        <v>6.8529999999999998</v>
      </c>
      <c r="I17" s="34"/>
      <c r="J17" s="32"/>
      <c r="L17" s="32"/>
    </row>
    <row r="18" spans="1:12" ht="15.75" x14ac:dyDescent="0.25">
      <c r="A18" s="19" t="s">
        <v>1</v>
      </c>
      <c r="B18" s="7">
        <f t="shared" ref="B18:D18" si="3">SUM(B7:B17)</f>
        <v>247280</v>
      </c>
      <c r="C18" s="7">
        <f t="shared" si="3"/>
        <v>56367757</v>
      </c>
      <c r="D18" s="7">
        <f t="shared" si="3"/>
        <v>56615037</v>
      </c>
      <c r="E18" s="9"/>
      <c r="F18" s="7">
        <f>SUM(F7:F17)</f>
        <v>62719524.782935597</v>
      </c>
      <c r="G18" s="18">
        <f>SUM(G7:G17)</f>
        <v>62.719000000000001</v>
      </c>
      <c r="H18" s="4"/>
      <c r="I18" s="33"/>
      <c r="J18" s="38"/>
      <c r="K18" s="4"/>
    </row>
    <row r="19" spans="1:12" ht="15" customHeight="1" x14ac:dyDescent="0.25">
      <c r="A19" s="25"/>
      <c r="B19" s="26"/>
      <c r="C19" s="26"/>
      <c r="D19" s="26"/>
      <c r="E19" s="27"/>
      <c r="F19" s="26"/>
      <c r="G19" s="28"/>
      <c r="H19" s="29"/>
      <c r="I19" s="29"/>
      <c r="J19" s="4"/>
      <c r="K19" s="4"/>
    </row>
    <row r="20" spans="1:12" ht="48" customHeight="1" x14ac:dyDescent="0.25">
      <c r="A20" s="39" t="s">
        <v>12</v>
      </c>
      <c r="B20" s="40"/>
      <c r="C20" s="40"/>
      <c r="D20" s="40"/>
      <c r="E20" s="40"/>
      <c r="F20" s="40"/>
      <c r="G20" s="40"/>
      <c r="H20" s="41"/>
      <c r="I20" s="29"/>
      <c r="J20" s="4"/>
      <c r="K20" s="4"/>
    </row>
    <row r="21" spans="1:12" ht="47.45" customHeight="1" x14ac:dyDescent="0.25">
      <c r="A21" s="42" t="s">
        <v>10</v>
      </c>
      <c r="B21" s="43"/>
      <c r="C21" s="43"/>
      <c r="D21" s="43"/>
      <c r="E21" s="43"/>
      <c r="F21" s="43"/>
      <c r="G21" s="43"/>
      <c r="H21" s="44"/>
      <c r="I21" s="29"/>
      <c r="J21" s="4"/>
      <c r="K21" s="4"/>
    </row>
  </sheetData>
  <mergeCells count="8">
    <mergeCell ref="A20:H20"/>
    <mergeCell ref="A21:H21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C5AF3960F1B049B53D892FA78AAB35" ma:contentTypeVersion="12" ma:contentTypeDescription="Utwórz nowy dokument." ma:contentTypeScope="" ma:versionID="c264891158a94da9dd06879a7b4f0b5a">
  <xsd:schema xmlns:xsd="http://www.w3.org/2001/XMLSchema" xmlns:xs="http://www.w3.org/2001/XMLSchema" xmlns:p="http://schemas.microsoft.com/office/2006/metadata/properties" xmlns:ns2="e2a66f41-e71c-43c0-978c-6b994620f43b" xmlns:ns3="8d6cc8ba-e0a3-4201-9943-658c578bb511" targetNamespace="http://schemas.microsoft.com/office/2006/metadata/properties" ma:root="true" ma:fieldsID="0f54e3427289c413feda5fbf66e40974" ns2:_="" ns3:_="">
    <xsd:import namespace="e2a66f41-e71c-43c0-978c-6b994620f43b"/>
    <xsd:import namespace="8d6cc8ba-e0a3-4201-9943-658c578bb5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a66f41-e71c-43c0-978c-6b994620f4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e835e703-0ab1-479c-86ae-40704161ae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6cc8ba-e0a3-4201-9943-658c578bb51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5843598-b322-428f-9e8a-d8a703e0deef}" ma:internalName="TaxCatchAll" ma:showField="CatchAllData" ma:web="8d6cc8ba-e0a3-4201-9943-658c578bb5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2a66f41-e71c-43c0-978c-6b994620f43b">
      <Terms xmlns="http://schemas.microsoft.com/office/infopath/2007/PartnerControls"/>
    </lcf76f155ced4ddcb4097134ff3c332f>
    <TaxCatchAll xmlns="8d6cc8ba-e0a3-4201-9943-658c578bb511" xsi:nil="true"/>
  </documentManagement>
</p:properties>
</file>

<file path=customXml/itemProps1.xml><?xml version="1.0" encoding="utf-8"?>
<ds:datastoreItem xmlns:ds="http://schemas.openxmlformats.org/officeDocument/2006/customXml" ds:itemID="{4A23BA3A-77E5-45D9-B180-6C18C11922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C39DE5-78D8-4BFE-99CA-BED084D17C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a66f41-e71c-43c0-978c-6b994620f43b"/>
    <ds:schemaRef ds:uri="8d6cc8ba-e0a3-4201-9943-658c578bb5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BAF20A-D4CE-48BB-9B4C-0D95BE292A69}">
  <ds:schemaRefs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8d6cc8ba-e0a3-4201-9943-658c578bb511"/>
    <ds:schemaRef ds:uri="e2a66f41-e71c-43c0-978c-6b994620f43b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e5ecec43-230a-46d3-9c23-60fe0f28bea3}" enabled="1" method="Privileged" siteId="{0dd46864-0f18-4a08-953a-568265f67b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Cikoto-Wawrzyniak Iwona</dc:creator>
  <cp:keywords/>
  <dc:description/>
  <cp:lastModifiedBy>Królikowska Marta</cp:lastModifiedBy>
  <cp:revision/>
  <cp:lastPrinted>2025-07-25T10:44:57Z</cp:lastPrinted>
  <dcterms:created xsi:type="dcterms:W3CDTF">2024-10-10T12:34:23Z</dcterms:created>
  <dcterms:modified xsi:type="dcterms:W3CDTF">2026-09-22T08:26:10Z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0x01010045C5AF3960F1B049B53D892FA78AAB35</vt:lpwstr>
  </property>
  <property fmtid="{D5CDD505-2E9C-101B-9397-08002B2CF9AE}" pid="3" name="MediaServiceImageTags">
    <vt:lpwstr/>
  </property>
  <property fmtid="{D5CDD505-2E9C-101B-9397-08002B2CF9AE}" pid="4" name="Order">
    <vt:r8>657400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