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IVATE\TW - Dział Wentylacji\Marzena Tobiasz\12. Informacja went do OŚ\2025\"/>
    </mc:Choice>
  </mc:AlternateContent>
  <bookViews>
    <workbookView xWindow="-120" yWindow="-120" windowWidth="29040" windowHeight="15720"/>
  </bookViews>
  <sheets>
    <sheet name="2025" sheetId="2" r:id="rId1"/>
  </sheets>
  <calcPr calcId="152511"/>
</workbook>
</file>

<file path=xl/calcChain.xml><?xml version="1.0" encoding="utf-8"?>
<calcChain xmlns="http://schemas.openxmlformats.org/spreadsheetml/2006/main">
  <c r="B125" i="2" l="1"/>
  <c r="C124" i="2"/>
  <c r="C123" i="2"/>
  <c r="C122" i="2"/>
  <c r="C121" i="2"/>
  <c r="C120" i="2"/>
  <c r="C119" i="2"/>
  <c r="C118" i="2"/>
  <c r="C117" i="2"/>
  <c r="C116" i="2"/>
  <c r="C115" i="2"/>
  <c r="C114" i="2"/>
  <c r="C113" i="2"/>
  <c r="C125" i="2" l="1"/>
  <c r="C63" i="2"/>
  <c r="B108" i="2" l="1"/>
  <c r="C107" i="2"/>
  <c r="C106" i="2"/>
  <c r="C105" i="2"/>
  <c r="C104" i="2"/>
  <c r="C103" i="2"/>
  <c r="C102" i="2"/>
  <c r="C101" i="2"/>
  <c r="C100" i="2"/>
  <c r="C99" i="2"/>
  <c r="C98" i="2"/>
  <c r="C97" i="2"/>
  <c r="C96" i="2"/>
  <c r="C108" i="2" l="1"/>
  <c r="C62" i="2" l="1"/>
  <c r="B72" i="2" l="1"/>
  <c r="C71" i="2"/>
  <c r="C70" i="2"/>
  <c r="C69" i="2"/>
  <c r="C68" i="2"/>
  <c r="C67" i="2"/>
  <c r="C66" i="2"/>
  <c r="C65" i="2"/>
  <c r="C64" i="2"/>
  <c r="C61" i="2"/>
  <c r="C60" i="2" l="1"/>
  <c r="C72" i="2" s="1"/>
  <c r="C23" i="2"/>
  <c r="E23" i="2" s="1"/>
  <c r="F23" i="2" s="1"/>
  <c r="C24" i="2"/>
  <c r="E24" i="2" s="1"/>
  <c r="F24" i="2" s="1"/>
  <c r="C25" i="2"/>
  <c r="E25" i="2" s="1"/>
  <c r="F25" i="2" s="1"/>
  <c r="C26" i="2"/>
  <c r="E26" i="2" s="1"/>
  <c r="F26" i="2" s="1"/>
  <c r="C27" i="2"/>
  <c r="E27" i="2" s="1"/>
  <c r="F27" i="2" s="1"/>
  <c r="C28" i="2"/>
  <c r="E28" i="2" s="1"/>
  <c r="F28" i="2" s="1"/>
  <c r="C29" i="2"/>
  <c r="E29" i="2" s="1"/>
  <c r="F29" i="2" s="1"/>
  <c r="C30" i="2"/>
  <c r="E30" i="2" s="1"/>
  <c r="F30" i="2" s="1"/>
  <c r="C31" i="2"/>
  <c r="E31" i="2" s="1"/>
  <c r="F31" i="2" s="1"/>
  <c r="C32" i="2"/>
  <c r="E32" i="2" s="1"/>
  <c r="F32" i="2" s="1"/>
  <c r="C33" i="2"/>
  <c r="E33" i="2" s="1"/>
  <c r="F33" i="2" s="1"/>
  <c r="C22" i="2"/>
  <c r="E22" i="2" s="1"/>
  <c r="C6" i="2"/>
  <c r="E6" i="2" s="1"/>
  <c r="C7" i="2"/>
  <c r="E7" i="2" s="1"/>
  <c r="C8" i="2"/>
  <c r="E8" i="2" s="1"/>
  <c r="C9" i="2"/>
  <c r="E9" i="2" s="1"/>
  <c r="F9" i="2" s="1"/>
  <c r="C10" i="2"/>
  <c r="E10" i="2" s="1"/>
  <c r="C11" i="2"/>
  <c r="E11" i="2" s="1"/>
  <c r="C12" i="2"/>
  <c r="E12" i="2" s="1"/>
  <c r="C13" i="2"/>
  <c r="E13" i="2" s="1"/>
  <c r="C14" i="2"/>
  <c r="E14" i="2" s="1"/>
  <c r="C15" i="2"/>
  <c r="E15" i="2" s="1"/>
  <c r="C16" i="2"/>
  <c r="E16" i="2" s="1"/>
  <c r="B48" i="2" l="1"/>
  <c r="B84" i="2" s="1"/>
  <c r="B53" i="2"/>
  <c r="B89" i="2" s="1"/>
  <c r="B51" i="2"/>
  <c r="B87" i="2" s="1"/>
  <c r="F7" i="2"/>
  <c r="C44" i="2" s="1"/>
  <c r="C80" i="2" s="1"/>
  <c r="B44" i="2"/>
  <c r="B80" i="2" s="1"/>
  <c r="B49" i="2"/>
  <c r="B85" i="2" s="1"/>
  <c r="F14" i="2"/>
  <c r="C51" i="2" s="1"/>
  <c r="C87" i="2" s="1"/>
  <c r="E34" i="2"/>
  <c r="F22" i="2"/>
  <c r="B43" i="2"/>
  <c r="B79" i="2" s="1"/>
  <c r="F13" i="2"/>
  <c r="B50" i="2"/>
  <c r="B86" i="2" s="1"/>
  <c r="F10" i="2"/>
  <c r="C47" i="2" s="1"/>
  <c r="C83" i="2" s="1"/>
  <c r="B47" i="2"/>
  <c r="B83" i="2" s="1"/>
  <c r="C46" i="2"/>
  <c r="C82" i="2" s="1"/>
  <c r="B46" i="2"/>
  <c r="B82" i="2" s="1"/>
  <c r="F16" i="2"/>
  <c r="C53" i="2" s="1"/>
  <c r="C89" i="2" s="1"/>
  <c r="F12" i="2"/>
  <c r="C49" i="2" s="1"/>
  <c r="C85" i="2" s="1"/>
  <c r="F8" i="2"/>
  <c r="C45" i="2" s="1"/>
  <c r="C81" i="2" s="1"/>
  <c r="B45" i="2"/>
  <c r="B81" i="2" s="1"/>
  <c r="F15" i="2"/>
  <c r="C52" i="2" s="1"/>
  <c r="C88" i="2" s="1"/>
  <c r="B52" i="2"/>
  <c r="B88" i="2" s="1"/>
  <c r="F11" i="2"/>
  <c r="C48" i="2" s="1"/>
  <c r="C84" i="2" s="1"/>
  <c r="F6" i="2"/>
  <c r="C5" i="2"/>
  <c r="E5" i="2" s="1"/>
  <c r="C50" i="2" l="1"/>
  <c r="C86" i="2" s="1"/>
  <c r="E17" i="2"/>
  <c r="E37" i="2" s="1"/>
  <c r="B42" i="2"/>
  <c r="B78" i="2" s="1"/>
  <c r="C43" i="2"/>
  <c r="C79" i="2" s="1"/>
  <c r="F5" i="2"/>
  <c r="C42" i="2" s="1"/>
  <c r="F34" i="2"/>
  <c r="C54" i="2" l="1"/>
  <c r="C78" i="2"/>
  <c r="C90" i="2" s="1"/>
  <c r="B54" i="2"/>
  <c r="B90" i="2"/>
  <c r="F17" i="2"/>
  <c r="F37" i="2" s="1"/>
</calcChain>
</file>

<file path=xl/sharedStrings.xml><?xml version="1.0" encoding="utf-8"?>
<sst xmlns="http://schemas.openxmlformats.org/spreadsheetml/2006/main" count="129" uniqueCount="31">
  <si>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</si>
  <si>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</si>
  <si>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</si>
  <si>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</si>
  <si>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</si>
  <si>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</si>
  <si>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</si>
  <si>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</si>
  <si>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</si>
  <si>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</si>
  <si>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</si>
  <si>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</si>
  <si>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</si>
  <si>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 za rok</t>
  </si>
  <si>
    <t>Szyb Nr 1</t>
  </si>
  <si>
    <t>Szyb Nr 5</t>
  </si>
  <si>
    <t>Ilość dni 
w miesiącu</t>
  </si>
  <si>
    <r>
      <t>Wydzielone CH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
[m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/m-c]</t>
    </r>
  </si>
  <si>
    <r>
      <t>Wydzielone CH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
[kg/m-c]</t>
    </r>
  </si>
  <si>
    <r>
      <t>Wydzielone CH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4 </t>
    </r>
    <r>
      <rPr>
        <sz val="11"/>
        <color theme="1"/>
        <rFont val="Calibri"/>
        <family val="2"/>
        <charset val="238"/>
        <scheme val="minor"/>
      </rPr>
      <t xml:space="preserve">
[m3/min]</t>
    </r>
  </si>
  <si>
    <r>
      <t>Wydzielone CH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4 </t>
    </r>
    <r>
      <rPr>
        <sz val="11"/>
        <color theme="1"/>
        <rFont val="Calibri"/>
        <family val="2"/>
        <charset val="238"/>
        <scheme val="minor"/>
      </rPr>
      <t xml:space="preserve">
[m3/dobę]</t>
    </r>
  </si>
  <si>
    <t>[kg/rok]</t>
  </si>
  <si>
    <t>RAZEM 
Szyb Nr 1 i szyb Nr 5</t>
  </si>
  <si>
    <r>
      <t>[m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/rok]</t>
    </r>
  </si>
  <si>
    <t>Razem rok</t>
  </si>
  <si>
    <r>
      <t>Wydzielanie CH</t>
    </r>
    <r>
      <rPr>
        <vertAlign val="subscript"/>
        <sz val="12"/>
        <color theme="1"/>
        <rFont val="Calibri"/>
        <family val="2"/>
        <charset val="238"/>
        <scheme val="minor"/>
      </rPr>
      <t>4</t>
    </r>
    <r>
      <rPr>
        <sz val="12"/>
        <color theme="1"/>
        <rFont val="Calibri"/>
        <family val="2"/>
        <charset val="238"/>
        <scheme val="minor"/>
      </rPr>
      <t xml:space="preserve"> do atmosfery szybem Nr 1 i szybem Nr 5</t>
    </r>
  </si>
  <si>
    <r>
      <t>Wydzielanie CH</t>
    </r>
    <r>
      <rPr>
        <vertAlign val="subscript"/>
        <sz val="14"/>
        <color theme="1"/>
        <rFont val="Calibri"/>
        <family val="2"/>
        <charset val="238"/>
        <scheme val="minor"/>
      </rPr>
      <t>4</t>
    </r>
    <r>
      <rPr>
        <sz val="14"/>
        <color theme="1"/>
        <rFont val="Calibri"/>
        <family val="2"/>
        <charset val="238"/>
        <scheme val="minor"/>
      </rPr>
      <t xml:space="preserve"> do atmosfery szybami wentylacyjnymi w roku 2025</t>
    </r>
  </si>
  <si>
    <t>Wydzielanie CH4 w roku 2025
stacja odmetanowania</t>
  </si>
  <si>
    <t>Wydzielanie CH4 w roku 2025
Szyb Nr 1+ Nr 5+stacja odmetanowania</t>
  </si>
  <si>
    <t xml:space="preserve">Wydzielanie CH4 w roku 2025                                                           Spółka Modern Solutions for Environment </t>
  </si>
  <si>
    <t>Wydzielanie CH4 w roku 2025                                                           KOGENERACJA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</si>
</sst>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b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6" xfId="0" applyFill="1" applyBorder="1"/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3" xfId="0" applyFill="1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/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6" fontId="0" fillId="0" borderId="8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20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6" fontId="0" fillId="3" borderId="9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166" fontId="0" fillId="3" borderId="20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66" fontId="0" fillId="3" borderId="10" xfId="0" applyNumberForma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6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0" fontId="0" fillId="0" borderId="21" xfId="0" applyBorder="1"/>
    <xf numFmtId="0" fontId="0" fillId="0" borderId="6" xfId="0" applyBorder="1"/>
    <xf numFmtId="4" fontId="0" fillId="0" borderId="16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3" borderId="18" xfId="0" applyNumberFormat="1" applyFill="1" applyBorder="1" applyAlignment="1">
      <alignment horizontal="center" vertical="center"/>
    </xf>
    <xf numFmtId="4" fontId="0" fillId="3" borderId="9" xfId="0" applyNumberForma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0" xfId="0" applyNumberFormat="1"/>
    <xf numFmtId="0" fontId="0" fillId="3" borderId="22" xfId="0" applyFill="1" applyBorder="1"/>
    <xf numFmtId="4" fontId="0" fillId="3" borderId="23" xfId="0" applyNumberFormat="1" applyFill="1" applyBorder="1" applyAlignment="1">
      <alignment horizontal="center" vertical="center"/>
    </xf>
    <xf numFmtId="4" fontId="0" fillId="3" borderId="24" xfId="0" applyNumberForma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6" fontId="1" fillId="0" borderId="7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16" xfId="0" applyNumberFormat="1" applyBorder="1" applyAlignment="1">
      <alignment horizontal="center" vertical="center"/>
    </xf>
    <xf numFmtId="166" fontId="1" fillId="0" borderId="31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right"/>
    </xf>
    <xf numFmtId="166" fontId="0" fillId="0" borderId="10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0" fillId="3" borderId="34" xfId="0" applyNumberFormat="1" applyFill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3" borderId="35" xfId="0" applyNumberFormat="1" applyFill="1" applyBorder="1" applyAlignment="1">
      <alignment horizontal="center" vertical="center"/>
    </xf>
    <xf numFmtId="0" fontId="0" fillId="3" borderId="36" xfId="0" applyFill="1" applyBorder="1"/>
    <xf numFmtId="164" fontId="0" fillId="3" borderId="19" xfId="0" applyNumberForma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 vertical="center"/>
    </xf>
    <xf numFmtId="165" fontId="0" fillId="0" borderId="0" xfId="0" applyNumberFormat="1" applyFont="1"/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zoomScaleNormal="100" workbookViewId="0">
      <selection activeCell="G1" sqref="G1"/>
    </sheetView>
  </sheetViews>
  <sheetFormatPr defaultRowHeight="15" x14ac:dyDescent="0.25"/>
  <cols>
    <col min="1" max="6" width="18.7109375" customWidth="1"/>
  </cols>
  <sheetData>
    <row r="1" spans="1:11" ht="43.5" customHeight="1" thickBot="1" x14ac:dyDescent="0.3">
      <c r="A1" s="74" t="s">
        <v>26</v>
      </c>
      <c r="B1" s="74"/>
      <c r="C1" s="74"/>
      <c r="D1" s="74"/>
      <c r="E1" s="74"/>
      <c r="F1" s="74"/>
    </row>
    <row r="2" spans="1:11" x14ac:dyDescent="0.25">
      <c r="A2" s="75" t="s">
        <v>14</v>
      </c>
      <c r="B2" s="76"/>
      <c r="C2" s="76"/>
      <c r="D2" s="76"/>
      <c r="E2" s="76"/>
      <c r="F2" s="77"/>
    </row>
    <row r="3" spans="1:11" ht="15.75" thickBot="1" x14ac:dyDescent="0.3">
      <c r="A3" s="78"/>
      <c r="B3" s="79"/>
      <c r="C3" s="79"/>
      <c r="D3" s="79"/>
      <c r="E3" s="79"/>
      <c r="F3" s="80"/>
    </row>
    <row r="4" spans="1:11" ht="57" customHeight="1" thickBot="1" x14ac:dyDescent="0.3">
      <c r="A4" s="3" t="s">
        <v>0</v>
      </c>
      <c r="B4" s="12" t="s">
        <v>19</v>
      </c>
      <c r="C4" s="4" t="s">
        <v>20</v>
      </c>
      <c r="D4" s="5" t="s">
        <v>16</v>
      </c>
      <c r="E4" s="5" t="s">
        <v>17</v>
      </c>
      <c r="F4" s="6" t="s">
        <v>18</v>
      </c>
    </row>
    <row r="5" spans="1:11" x14ac:dyDescent="0.25">
      <c r="A5" s="34" t="s">
        <v>1</v>
      </c>
      <c r="B5" s="55">
        <v>3.1509999999999998</v>
      </c>
      <c r="C5" s="20">
        <f>B5*1440</f>
        <v>4537.4399999999996</v>
      </c>
      <c r="D5" s="9">
        <v>31</v>
      </c>
      <c r="E5" s="20">
        <f>C5*D5</f>
        <v>140660.63999999998</v>
      </c>
      <c r="F5" s="18">
        <f>E5*0.716</f>
        <v>100713.01823999999</v>
      </c>
    </row>
    <row r="6" spans="1:11" x14ac:dyDescent="0.25">
      <c r="A6" s="7" t="s">
        <v>2</v>
      </c>
      <c r="B6" s="38">
        <v>6.343</v>
      </c>
      <c r="C6" s="27">
        <f t="shared" ref="C6:C16" si="0">B6*1440</f>
        <v>9133.92</v>
      </c>
      <c r="D6" s="28">
        <v>28</v>
      </c>
      <c r="E6" s="27">
        <f t="shared" ref="E6:E16" si="1">C6*D6</f>
        <v>255749.76000000001</v>
      </c>
      <c r="F6" s="29">
        <f t="shared" ref="F6:F16" si="2">E6*0.716</f>
        <v>183116.82816</v>
      </c>
    </row>
    <row r="7" spans="1:11" x14ac:dyDescent="0.25">
      <c r="A7" s="35" t="s">
        <v>3</v>
      </c>
      <c r="B7" s="37">
        <v>4.2060000000000004</v>
      </c>
      <c r="C7" s="21">
        <f t="shared" si="0"/>
        <v>6056.64</v>
      </c>
      <c r="D7" s="1">
        <v>31</v>
      </c>
      <c r="E7" s="21">
        <f t="shared" si="1"/>
        <v>187755.84</v>
      </c>
      <c r="F7" s="19">
        <f>E7*0.716</f>
        <v>134433.18143999999</v>
      </c>
    </row>
    <row r="8" spans="1:11" x14ac:dyDescent="0.25">
      <c r="A8" s="7" t="s">
        <v>4</v>
      </c>
      <c r="B8" s="26">
        <v>5.1319999999999997</v>
      </c>
      <c r="C8" s="27">
        <f t="shared" si="0"/>
        <v>7390.08</v>
      </c>
      <c r="D8" s="28">
        <v>30</v>
      </c>
      <c r="E8" s="27">
        <f t="shared" si="1"/>
        <v>221702.39999999999</v>
      </c>
      <c r="F8" s="29">
        <f t="shared" si="2"/>
        <v>158738.9184</v>
      </c>
    </row>
    <row r="9" spans="1:11" x14ac:dyDescent="0.25">
      <c r="A9" s="35" t="s">
        <v>5</v>
      </c>
      <c r="B9" s="37">
        <v>3.6659999999999999</v>
      </c>
      <c r="C9" s="21">
        <f t="shared" si="0"/>
        <v>5279.04</v>
      </c>
      <c r="D9" s="1">
        <v>31</v>
      </c>
      <c r="E9" s="21">
        <f t="shared" si="1"/>
        <v>163650.23999999999</v>
      </c>
      <c r="F9" s="19">
        <f>E9*0.716</f>
        <v>117173.57183999999</v>
      </c>
    </row>
    <row r="10" spans="1:11" x14ac:dyDescent="0.25">
      <c r="A10" s="7" t="s">
        <v>6</v>
      </c>
      <c r="B10" s="26">
        <v>5.6989999999999998</v>
      </c>
      <c r="C10" s="27">
        <f t="shared" si="0"/>
        <v>8206.56</v>
      </c>
      <c r="D10" s="28">
        <v>30</v>
      </c>
      <c r="E10" s="27">
        <f t="shared" si="1"/>
        <v>246196.8</v>
      </c>
      <c r="F10" s="29">
        <f t="shared" si="2"/>
        <v>176276.90879999998</v>
      </c>
    </row>
    <row r="11" spans="1:11" x14ac:dyDescent="0.25">
      <c r="A11" s="35" t="s">
        <v>7</v>
      </c>
      <c r="B11" s="37">
        <v>4.8899999999999997</v>
      </c>
      <c r="C11" s="21">
        <f t="shared" si="0"/>
        <v>7041.5999999999995</v>
      </c>
      <c r="D11" s="1">
        <v>31</v>
      </c>
      <c r="E11" s="21">
        <f t="shared" si="1"/>
        <v>218289.59999999998</v>
      </c>
      <c r="F11" s="19">
        <f t="shared" si="2"/>
        <v>156295.35359999997</v>
      </c>
    </row>
    <row r="12" spans="1:11" x14ac:dyDescent="0.25">
      <c r="A12" s="7" t="s">
        <v>8</v>
      </c>
      <c r="B12" s="38">
        <v>4.8579999999999997</v>
      </c>
      <c r="C12" s="27">
        <f t="shared" si="0"/>
        <v>6995.5199999999995</v>
      </c>
      <c r="D12" s="28">
        <v>31</v>
      </c>
      <c r="E12" s="27">
        <f t="shared" si="1"/>
        <v>216861.12</v>
      </c>
      <c r="F12" s="29">
        <f t="shared" si="2"/>
        <v>155272.56191999998</v>
      </c>
    </row>
    <row r="13" spans="1:11" x14ac:dyDescent="0.25">
      <c r="A13" s="35" t="s">
        <v>9</v>
      </c>
      <c r="B13" s="10">
        <v>4.7640000000000002</v>
      </c>
      <c r="C13" s="21">
        <f t="shared" si="0"/>
        <v>6860.1600000000008</v>
      </c>
      <c r="D13" s="1">
        <v>30</v>
      </c>
      <c r="E13" s="21">
        <f t="shared" si="1"/>
        <v>205804.80000000002</v>
      </c>
      <c r="F13" s="19">
        <f t="shared" si="2"/>
        <v>147356.23680000001</v>
      </c>
      <c r="K13" s="67"/>
    </row>
    <row r="14" spans="1:11" x14ac:dyDescent="0.25">
      <c r="A14" s="7" t="s">
        <v>10</v>
      </c>
      <c r="B14" s="38">
        <v>4.1340000000000003</v>
      </c>
      <c r="C14" s="27">
        <f t="shared" si="0"/>
        <v>5952.9600000000009</v>
      </c>
      <c r="D14" s="28">
        <v>31</v>
      </c>
      <c r="E14" s="27">
        <f t="shared" si="1"/>
        <v>184541.76000000004</v>
      </c>
      <c r="F14" s="29">
        <f>E14*0.716</f>
        <v>132131.90016000002</v>
      </c>
    </row>
    <row r="15" spans="1:11" x14ac:dyDescent="0.25">
      <c r="A15" s="35" t="s">
        <v>11</v>
      </c>
      <c r="B15" s="10">
        <v>4.8019999999999996</v>
      </c>
      <c r="C15" s="21">
        <f t="shared" si="0"/>
        <v>6914.8799999999992</v>
      </c>
      <c r="D15" s="1">
        <v>30</v>
      </c>
      <c r="E15" s="21">
        <f t="shared" si="1"/>
        <v>207446.39999999997</v>
      </c>
      <c r="F15" s="19">
        <f t="shared" si="2"/>
        <v>148531.62239999996</v>
      </c>
    </row>
    <row r="16" spans="1:11" ht="15.75" thickBot="1" x14ac:dyDescent="0.3">
      <c r="A16" s="8" t="s">
        <v>12</v>
      </c>
      <c r="B16" s="30">
        <v>3.7509999999999999</v>
      </c>
      <c r="C16" s="31">
        <f t="shared" si="0"/>
        <v>5401.44</v>
      </c>
      <c r="D16" s="32">
        <v>31</v>
      </c>
      <c r="E16" s="31">
        <f t="shared" si="1"/>
        <v>167444.63999999998</v>
      </c>
      <c r="F16" s="33">
        <f t="shared" si="2"/>
        <v>119890.36223999999</v>
      </c>
    </row>
    <row r="17" spans="1:6" ht="15.75" thickBot="1" x14ac:dyDescent="0.3">
      <c r="D17" s="11" t="s">
        <v>13</v>
      </c>
      <c r="E17" s="22">
        <f>SUM(E5:E16)</f>
        <v>2416104</v>
      </c>
      <c r="F17" s="23">
        <f>SUM(F5:F16)</f>
        <v>1729930.4639999999</v>
      </c>
    </row>
    <row r="18" spans="1:6" ht="15.75" thickBot="1" x14ac:dyDescent="0.3"/>
    <row r="19" spans="1:6" ht="15" customHeight="1" x14ac:dyDescent="0.25">
      <c r="A19" s="75" t="s">
        <v>15</v>
      </c>
      <c r="B19" s="76"/>
      <c r="C19" s="76"/>
      <c r="D19" s="76"/>
      <c r="E19" s="76"/>
      <c r="F19" s="77"/>
    </row>
    <row r="20" spans="1:6" ht="15.75" customHeight="1" thickBot="1" x14ac:dyDescent="0.3">
      <c r="A20" s="78"/>
      <c r="B20" s="79"/>
      <c r="C20" s="79"/>
      <c r="D20" s="79"/>
      <c r="E20" s="79"/>
      <c r="F20" s="80"/>
    </row>
    <row r="21" spans="1:6" ht="57" customHeight="1" thickBot="1" x14ac:dyDescent="0.3">
      <c r="A21" s="3" t="s">
        <v>0</v>
      </c>
      <c r="B21" s="12" t="s">
        <v>19</v>
      </c>
      <c r="C21" s="4" t="s">
        <v>20</v>
      </c>
      <c r="D21" s="5" t="s">
        <v>16</v>
      </c>
      <c r="E21" s="5" t="s">
        <v>17</v>
      </c>
      <c r="F21" s="6" t="s">
        <v>18</v>
      </c>
    </row>
    <row r="22" spans="1:6" x14ac:dyDescent="0.25">
      <c r="A22" s="34" t="s">
        <v>1</v>
      </c>
      <c r="B22" s="36">
        <v>19.895</v>
      </c>
      <c r="C22" s="20">
        <f>B22*1440</f>
        <v>28648.799999999999</v>
      </c>
      <c r="D22" s="9">
        <v>31</v>
      </c>
      <c r="E22" s="20">
        <f>C22*D22</f>
        <v>888112.79999999993</v>
      </c>
      <c r="F22" s="18">
        <f>E22*0.716</f>
        <v>635888.76479999989</v>
      </c>
    </row>
    <row r="23" spans="1:6" x14ac:dyDescent="0.25">
      <c r="A23" s="7" t="s">
        <v>2</v>
      </c>
      <c r="B23" s="38">
        <v>21.55</v>
      </c>
      <c r="C23" s="27">
        <f t="shared" ref="C23:C33" si="3">B23*1440</f>
        <v>31032</v>
      </c>
      <c r="D23" s="28">
        <v>28</v>
      </c>
      <c r="E23" s="27">
        <f t="shared" ref="E23:E33" si="4">C23*D23</f>
        <v>868896</v>
      </c>
      <c r="F23" s="29">
        <f t="shared" ref="F23:F33" si="5">E23*0.716</f>
        <v>622129.53599999996</v>
      </c>
    </row>
    <row r="24" spans="1:6" x14ac:dyDescent="0.25">
      <c r="A24" s="35" t="s">
        <v>3</v>
      </c>
      <c r="B24" s="37">
        <v>17.763999999999999</v>
      </c>
      <c r="C24" s="21">
        <f t="shared" si="3"/>
        <v>25580.16</v>
      </c>
      <c r="D24" s="1">
        <v>31</v>
      </c>
      <c r="E24" s="21">
        <f t="shared" si="4"/>
        <v>792984.96</v>
      </c>
      <c r="F24" s="19">
        <f t="shared" si="5"/>
        <v>567777.23135999998</v>
      </c>
    </row>
    <row r="25" spans="1:6" x14ac:dyDescent="0.25">
      <c r="A25" s="7" t="s">
        <v>4</v>
      </c>
      <c r="B25" s="26">
        <v>15.853</v>
      </c>
      <c r="C25" s="27">
        <f t="shared" si="3"/>
        <v>22828.32</v>
      </c>
      <c r="D25" s="28">
        <v>30</v>
      </c>
      <c r="E25" s="27">
        <f t="shared" si="4"/>
        <v>684849.6</v>
      </c>
      <c r="F25" s="29">
        <f t="shared" si="5"/>
        <v>490352.31359999994</v>
      </c>
    </row>
    <row r="26" spans="1:6" x14ac:dyDescent="0.25">
      <c r="A26" s="35" t="s">
        <v>5</v>
      </c>
      <c r="B26" s="37">
        <v>20.477</v>
      </c>
      <c r="C26" s="21">
        <f t="shared" si="3"/>
        <v>29486.880000000001</v>
      </c>
      <c r="D26" s="1">
        <v>31</v>
      </c>
      <c r="E26" s="21">
        <f t="shared" si="4"/>
        <v>914093.28</v>
      </c>
      <c r="F26" s="19">
        <f t="shared" si="5"/>
        <v>654490.78847999999</v>
      </c>
    </row>
    <row r="27" spans="1:6" x14ac:dyDescent="0.25">
      <c r="A27" s="7" t="s">
        <v>6</v>
      </c>
      <c r="B27" s="38">
        <v>14.194000000000001</v>
      </c>
      <c r="C27" s="27">
        <f t="shared" si="3"/>
        <v>20439.36</v>
      </c>
      <c r="D27" s="28">
        <v>30</v>
      </c>
      <c r="E27" s="27">
        <f t="shared" si="4"/>
        <v>613180.80000000005</v>
      </c>
      <c r="F27" s="29">
        <f t="shared" si="5"/>
        <v>439037.45280000003</v>
      </c>
    </row>
    <row r="28" spans="1:6" x14ac:dyDescent="0.25">
      <c r="A28" s="35" t="s">
        <v>7</v>
      </c>
      <c r="B28" s="37">
        <v>11.379</v>
      </c>
      <c r="C28" s="21">
        <f t="shared" si="3"/>
        <v>16385.759999999998</v>
      </c>
      <c r="D28" s="1">
        <v>31</v>
      </c>
      <c r="E28" s="21">
        <f t="shared" si="4"/>
        <v>507958.55999999994</v>
      </c>
      <c r="F28" s="19">
        <f t="shared" si="5"/>
        <v>363698.32895999996</v>
      </c>
    </row>
    <row r="29" spans="1:6" x14ac:dyDescent="0.25">
      <c r="A29" s="7" t="s">
        <v>8</v>
      </c>
      <c r="B29" s="26">
        <v>15.853</v>
      </c>
      <c r="C29" s="27">
        <f t="shared" si="3"/>
        <v>22828.32</v>
      </c>
      <c r="D29" s="28">
        <v>31</v>
      </c>
      <c r="E29" s="27">
        <f t="shared" si="4"/>
        <v>707677.92</v>
      </c>
      <c r="F29" s="29">
        <f t="shared" si="5"/>
        <v>506697.39072000002</v>
      </c>
    </row>
    <row r="30" spans="1:6" x14ac:dyDescent="0.25">
      <c r="A30" s="35" t="s">
        <v>9</v>
      </c>
      <c r="B30" s="10">
        <v>13.065</v>
      </c>
      <c r="C30" s="21">
        <f t="shared" si="3"/>
        <v>18813.599999999999</v>
      </c>
      <c r="D30" s="1">
        <v>30</v>
      </c>
      <c r="E30" s="21">
        <f t="shared" si="4"/>
        <v>564408</v>
      </c>
      <c r="F30" s="19">
        <f t="shared" si="5"/>
        <v>404116.12799999997</v>
      </c>
    </row>
    <row r="31" spans="1:6" x14ac:dyDescent="0.25">
      <c r="A31" s="7" t="s">
        <v>10</v>
      </c>
      <c r="B31" s="38">
        <v>18.157</v>
      </c>
      <c r="C31" s="27">
        <f t="shared" si="3"/>
        <v>26146.080000000002</v>
      </c>
      <c r="D31" s="28">
        <v>31</v>
      </c>
      <c r="E31" s="27">
        <f t="shared" si="4"/>
        <v>810528.4800000001</v>
      </c>
      <c r="F31" s="29">
        <f t="shared" si="5"/>
        <v>580338.39168</v>
      </c>
    </row>
    <row r="32" spans="1:6" x14ac:dyDescent="0.25">
      <c r="A32" s="35" t="s">
        <v>11</v>
      </c>
      <c r="B32" s="10">
        <v>12.984</v>
      </c>
      <c r="C32" s="21">
        <f t="shared" si="3"/>
        <v>18696.96</v>
      </c>
      <c r="D32" s="1">
        <v>30</v>
      </c>
      <c r="E32" s="21">
        <f t="shared" si="4"/>
        <v>560908.79999999993</v>
      </c>
      <c r="F32" s="19">
        <f t="shared" si="5"/>
        <v>401610.70079999993</v>
      </c>
    </row>
    <row r="33" spans="1:6" ht="15.75" thickBot="1" x14ac:dyDescent="0.3">
      <c r="A33" s="8" t="s">
        <v>12</v>
      </c>
      <c r="B33" s="64">
        <v>9.5579999999999998</v>
      </c>
      <c r="C33" s="31">
        <f t="shared" si="3"/>
        <v>13763.52</v>
      </c>
      <c r="D33" s="32">
        <v>31</v>
      </c>
      <c r="E33" s="31">
        <f t="shared" si="4"/>
        <v>426669.12</v>
      </c>
      <c r="F33" s="33">
        <f t="shared" si="5"/>
        <v>305495.08992</v>
      </c>
    </row>
    <row r="34" spans="1:6" ht="15.75" thickBot="1" x14ac:dyDescent="0.3">
      <c r="D34" s="11" t="s">
        <v>13</v>
      </c>
      <c r="E34" s="22">
        <f>SUM(E22:E33)</f>
        <v>8340268.3199999994</v>
      </c>
      <c r="F34" s="23">
        <f>SUM(F22:F33)</f>
        <v>5971632.1171199996</v>
      </c>
    </row>
    <row r="35" spans="1:6" ht="15.75" thickBot="1" x14ac:dyDescent="0.3">
      <c r="D35" s="11"/>
      <c r="E35" s="13"/>
      <c r="F35" s="14"/>
    </row>
    <row r="36" spans="1:6" ht="18" customHeight="1" x14ac:dyDescent="0.25">
      <c r="A36" s="81" t="s">
        <v>22</v>
      </c>
      <c r="B36" s="82"/>
      <c r="C36" s="82"/>
      <c r="D36" s="82"/>
      <c r="E36" s="16" t="s">
        <v>23</v>
      </c>
      <c r="F36" s="17" t="s">
        <v>21</v>
      </c>
    </row>
    <row r="37" spans="1:6" ht="15.75" thickBot="1" x14ac:dyDescent="0.3">
      <c r="A37" s="83"/>
      <c r="B37" s="84"/>
      <c r="C37" s="84"/>
      <c r="D37" s="84"/>
      <c r="E37" s="24">
        <f>E17+E34</f>
        <v>10756372.32</v>
      </c>
      <c r="F37" s="25">
        <f>F17+F34</f>
        <v>7701562.5811199993</v>
      </c>
    </row>
    <row r="40" spans="1:6" ht="19.5" thickBot="1" x14ac:dyDescent="0.4">
      <c r="A40" s="85" t="s">
        <v>25</v>
      </c>
      <c r="B40" s="85"/>
      <c r="C40" s="85"/>
    </row>
    <row r="41" spans="1:6" ht="36" thickBot="1" x14ac:dyDescent="0.3">
      <c r="A41" s="3" t="s">
        <v>0</v>
      </c>
      <c r="B41" s="4" t="s">
        <v>17</v>
      </c>
      <c r="C41" s="6" t="s">
        <v>18</v>
      </c>
      <c r="F41" s="15"/>
    </row>
    <row r="42" spans="1:6" x14ac:dyDescent="0.25">
      <c r="A42" s="39" t="s">
        <v>1</v>
      </c>
      <c r="B42" s="41">
        <f>E5+E22</f>
        <v>1028773.44</v>
      </c>
      <c r="C42" s="42">
        <f>F5+F22</f>
        <v>736601.78303999989</v>
      </c>
    </row>
    <row r="43" spans="1:6" x14ac:dyDescent="0.25">
      <c r="A43" s="2" t="s">
        <v>2</v>
      </c>
      <c r="B43" s="43">
        <f t="shared" ref="B43:B53" si="6">E6+E23</f>
        <v>1124645.76</v>
      </c>
      <c r="C43" s="44">
        <f t="shared" ref="C43:C53" si="7">F6+F23</f>
        <v>805246.36416</v>
      </c>
    </row>
    <row r="44" spans="1:6" x14ac:dyDescent="0.25">
      <c r="A44" s="40" t="s">
        <v>3</v>
      </c>
      <c r="B44" s="45">
        <f>E7+E24</f>
        <v>980740.79999999993</v>
      </c>
      <c r="C44" s="46">
        <f>F7+F24</f>
        <v>702210.41279999993</v>
      </c>
    </row>
    <row r="45" spans="1:6" x14ac:dyDescent="0.25">
      <c r="A45" s="2" t="s">
        <v>4</v>
      </c>
      <c r="B45" s="43">
        <f t="shared" si="6"/>
        <v>906552</v>
      </c>
      <c r="C45" s="44">
        <f>F8+F25</f>
        <v>649091.23199999996</v>
      </c>
    </row>
    <row r="46" spans="1:6" x14ac:dyDescent="0.25">
      <c r="A46" s="40" t="s">
        <v>5</v>
      </c>
      <c r="B46" s="45">
        <f t="shared" si="6"/>
        <v>1077743.52</v>
      </c>
      <c r="C46" s="46">
        <f t="shared" si="7"/>
        <v>771664.36031999998</v>
      </c>
    </row>
    <row r="47" spans="1:6" x14ac:dyDescent="0.25">
      <c r="A47" s="2" t="s">
        <v>6</v>
      </c>
      <c r="B47" s="43">
        <f t="shared" si="6"/>
        <v>859377.60000000009</v>
      </c>
      <c r="C47" s="44">
        <f t="shared" si="7"/>
        <v>615314.36159999995</v>
      </c>
    </row>
    <row r="48" spans="1:6" x14ac:dyDescent="0.25">
      <c r="A48" s="40" t="s">
        <v>7</v>
      </c>
      <c r="B48" s="45">
        <f>E11+E28</f>
        <v>726248.15999999992</v>
      </c>
      <c r="C48" s="46">
        <f t="shared" si="7"/>
        <v>519993.68255999993</v>
      </c>
      <c r="D48" s="47"/>
    </row>
    <row r="49" spans="1:6" x14ac:dyDescent="0.25">
      <c r="A49" s="2" t="s">
        <v>8</v>
      </c>
      <c r="B49" s="43">
        <f>E12+E29</f>
        <v>924539.04</v>
      </c>
      <c r="C49" s="44">
        <f t="shared" si="7"/>
        <v>661969.95264000003</v>
      </c>
    </row>
    <row r="50" spans="1:6" x14ac:dyDescent="0.25">
      <c r="A50" s="40" t="s">
        <v>9</v>
      </c>
      <c r="B50" s="45">
        <f t="shared" si="6"/>
        <v>770212.8</v>
      </c>
      <c r="C50" s="46">
        <f>F13+F30</f>
        <v>551472.36479999998</v>
      </c>
    </row>
    <row r="51" spans="1:6" x14ac:dyDescent="0.25">
      <c r="A51" s="2" t="s">
        <v>10</v>
      </c>
      <c r="B51" s="43">
        <f>E14+E31</f>
        <v>995070.24000000011</v>
      </c>
      <c r="C51" s="44">
        <f>F14+F31</f>
        <v>712470.29184000008</v>
      </c>
    </row>
    <row r="52" spans="1:6" x14ac:dyDescent="0.25">
      <c r="A52" s="40" t="s">
        <v>11</v>
      </c>
      <c r="B52" s="45">
        <f t="shared" si="6"/>
        <v>768355.2</v>
      </c>
      <c r="C52" s="46">
        <f t="shared" si="7"/>
        <v>550142.32319999987</v>
      </c>
    </row>
    <row r="53" spans="1:6" ht="15.75" thickBot="1" x14ac:dyDescent="0.3">
      <c r="A53" s="48" t="s">
        <v>12</v>
      </c>
      <c r="B53" s="49">
        <f t="shared" si="6"/>
        <v>594113.76</v>
      </c>
      <c r="C53" s="50">
        <f t="shared" si="7"/>
        <v>425385.45215999999</v>
      </c>
    </row>
    <row r="54" spans="1:6" ht="15.75" thickBot="1" x14ac:dyDescent="0.3">
      <c r="A54" s="53" t="s">
        <v>24</v>
      </c>
      <c r="B54" s="65">
        <f>SUM(B42:B53)</f>
        <v>10756372.319999998</v>
      </c>
      <c r="C54" s="65">
        <f>SUM(C42:C53)</f>
        <v>7701562.5811199984</v>
      </c>
    </row>
    <row r="56" spans="1:6" ht="15.75" thickBot="1" x14ac:dyDescent="0.3"/>
    <row r="57" spans="1:6" ht="15" customHeight="1" x14ac:dyDescent="0.25">
      <c r="A57" s="68" t="s">
        <v>27</v>
      </c>
      <c r="B57" s="69"/>
      <c r="C57" s="70"/>
      <c r="D57" s="51"/>
      <c r="E57" s="51"/>
      <c r="F57" s="51"/>
    </row>
    <row r="58" spans="1:6" ht="24.75" customHeight="1" thickBot="1" x14ac:dyDescent="0.3">
      <c r="A58" s="71"/>
      <c r="B58" s="72"/>
      <c r="C58" s="73"/>
      <c r="D58" s="51"/>
      <c r="E58" s="51"/>
      <c r="F58" s="51"/>
    </row>
    <row r="59" spans="1:6" ht="36" thickBot="1" x14ac:dyDescent="0.3">
      <c r="A59" s="3" t="s">
        <v>0</v>
      </c>
      <c r="B59" s="5" t="s">
        <v>17</v>
      </c>
      <c r="C59" s="6" t="s">
        <v>18</v>
      </c>
    </row>
    <row r="60" spans="1:6" x14ac:dyDescent="0.25">
      <c r="A60" s="39" t="s">
        <v>1</v>
      </c>
      <c r="B60" s="59">
        <v>46025</v>
      </c>
      <c r="C60" s="18">
        <f>B60*0.716</f>
        <v>32953.9</v>
      </c>
    </row>
    <row r="61" spans="1:6" x14ac:dyDescent="0.25">
      <c r="A61" s="2" t="s">
        <v>2</v>
      </c>
      <c r="B61" s="60">
        <v>28386</v>
      </c>
      <c r="C61" s="29">
        <f t="shared" ref="C61:C71" si="8">B61*0.716</f>
        <v>20324.376</v>
      </c>
    </row>
    <row r="62" spans="1:6" x14ac:dyDescent="0.25">
      <c r="A62" s="40" t="s">
        <v>3</v>
      </c>
      <c r="B62" s="61">
        <v>80284</v>
      </c>
      <c r="C62" s="19">
        <f t="shared" si="8"/>
        <v>57483.343999999997</v>
      </c>
    </row>
    <row r="63" spans="1:6" x14ac:dyDescent="0.25">
      <c r="A63" s="2" t="s">
        <v>4</v>
      </c>
      <c r="B63" s="60">
        <v>36576</v>
      </c>
      <c r="C63" s="29">
        <f>B63*0.716</f>
        <v>26188.415999999997</v>
      </c>
    </row>
    <row r="64" spans="1:6" x14ac:dyDescent="0.25">
      <c r="A64" s="40" t="s">
        <v>5</v>
      </c>
      <c r="B64" s="61">
        <v>22011</v>
      </c>
      <c r="C64" s="19">
        <f t="shared" si="8"/>
        <v>15759.876</v>
      </c>
    </row>
    <row r="65" spans="1:3" x14ac:dyDescent="0.25">
      <c r="A65" s="2" t="s">
        <v>6</v>
      </c>
      <c r="B65" s="60">
        <v>15960</v>
      </c>
      <c r="C65" s="29">
        <f t="shared" si="8"/>
        <v>11427.359999999999</v>
      </c>
    </row>
    <row r="66" spans="1:3" x14ac:dyDescent="0.25">
      <c r="A66" s="40" t="s">
        <v>7</v>
      </c>
      <c r="B66" s="61">
        <v>21103</v>
      </c>
      <c r="C66" s="19">
        <f t="shared" si="8"/>
        <v>15109.748</v>
      </c>
    </row>
    <row r="67" spans="1:3" x14ac:dyDescent="0.25">
      <c r="A67" s="2" t="s">
        <v>8</v>
      </c>
      <c r="B67" s="60">
        <v>18152</v>
      </c>
      <c r="C67" s="29">
        <f t="shared" si="8"/>
        <v>12996.832</v>
      </c>
    </row>
    <row r="68" spans="1:3" x14ac:dyDescent="0.25">
      <c r="A68" s="40" t="s">
        <v>9</v>
      </c>
      <c r="B68" s="61">
        <v>5511</v>
      </c>
      <c r="C68" s="19">
        <f t="shared" si="8"/>
        <v>3945.8759999999997</v>
      </c>
    </row>
    <row r="69" spans="1:3" x14ac:dyDescent="0.25">
      <c r="A69" s="2" t="s">
        <v>10</v>
      </c>
      <c r="B69" s="60">
        <v>31210</v>
      </c>
      <c r="C69" s="29">
        <f t="shared" si="8"/>
        <v>22346.36</v>
      </c>
    </row>
    <row r="70" spans="1:3" x14ac:dyDescent="0.25">
      <c r="A70" s="40" t="s">
        <v>11</v>
      </c>
      <c r="B70" s="61">
        <v>9114</v>
      </c>
      <c r="C70" s="19">
        <f t="shared" si="8"/>
        <v>6525.6239999999998</v>
      </c>
    </row>
    <row r="71" spans="1:3" ht="15.75" thickBot="1" x14ac:dyDescent="0.3">
      <c r="A71" s="63" t="s">
        <v>12</v>
      </c>
      <c r="B71" s="62">
        <v>7242</v>
      </c>
      <c r="C71" s="33">
        <f t="shared" si="8"/>
        <v>5185.2719999999999</v>
      </c>
    </row>
    <row r="72" spans="1:3" ht="15.75" thickBot="1" x14ac:dyDescent="0.3">
      <c r="A72" s="54" t="s">
        <v>13</v>
      </c>
      <c r="B72" s="22">
        <f>SUM(B60:B71)</f>
        <v>321574</v>
      </c>
      <c r="C72" s="52">
        <f>SUM(C60:C71)</f>
        <v>230246.98399999994</v>
      </c>
    </row>
    <row r="74" spans="1:3" ht="15" customHeight="1" thickBot="1" x14ac:dyDescent="0.3"/>
    <row r="75" spans="1:3" x14ac:dyDescent="0.25">
      <c r="A75" s="68" t="s">
        <v>28</v>
      </c>
      <c r="B75" s="69"/>
      <c r="C75" s="70"/>
    </row>
    <row r="76" spans="1:3" ht="29.25" customHeight="1" thickBot="1" x14ac:dyDescent="0.3">
      <c r="A76" s="71"/>
      <c r="B76" s="72"/>
      <c r="C76" s="73"/>
    </row>
    <row r="77" spans="1:3" ht="36" thickBot="1" x14ac:dyDescent="0.3">
      <c r="A77" s="3" t="s">
        <v>0</v>
      </c>
      <c r="B77" s="5" t="s">
        <v>17</v>
      </c>
      <c r="C77" s="6" t="s">
        <v>18</v>
      </c>
    </row>
    <row r="78" spans="1:3" x14ac:dyDescent="0.25">
      <c r="A78" s="39" t="s">
        <v>1</v>
      </c>
      <c r="B78" s="59">
        <f>SUM(B42+B60)</f>
        <v>1074798.44</v>
      </c>
      <c r="C78" s="18">
        <f t="shared" ref="B78:C89" si="9">SUM(C42+C60)</f>
        <v>769555.68303999992</v>
      </c>
    </row>
    <row r="79" spans="1:3" x14ac:dyDescent="0.25">
      <c r="A79" s="2" t="s">
        <v>2</v>
      </c>
      <c r="B79" s="61">
        <f t="shared" si="9"/>
        <v>1153031.76</v>
      </c>
      <c r="C79" s="19">
        <f t="shared" si="9"/>
        <v>825570.74016000004</v>
      </c>
    </row>
    <row r="80" spans="1:3" x14ac:dyDescent="0.25">
      <c r="A80" s="40" t="s">
        <v>3</v>
      </c>
      <c r="B80" s="61">
        <f t="shared" si="9"/>
        <v>1061024.7999999998</v>
      </c>
      <c r="C80" s="19">
        <f t="shared" si="9"/>
        <v>759693.75679999997</v>
      </c>
    </row>
    <row r="81" spans="1:6" x14ac:dyDescent="0.25">
      <c r="A81" s="2" t="s">
        <v>4</v>
      </c>
      <c r="B81" s="61">
        <f t="shared" si="9"/>
        <v>943128</v>
      </c>
      <c r="C81" s="19">
        <f>SUM(C45+C63)</f>
        <v>675279.64799999993</v>
      </c>
    </row>
    <row r="82" spans="1:6" x14ac:dyDescent="0.25">
      <c r="A82" s="40" t="s">
        <v>5</v>
      </c>
      <c r="B82" s="61">
        <f t="shared" si="9"/>
        <v>1099754.52</v>
      </c>
      <c r="C82" s="19">
        <f t="shared" si="9"/>
        <v>787424.23632000003</v>
      </c>
    </row>
    <row r="83" spans="1:6" x14ac:dyDescent="0.25">
      <c r="A83" s="2" t="s">
        <v>6</v>
      </c>
      <c r="B83" s="61">
        <f t="shared" si="9"/>
        <v>875337.60000000009</v>
      </c>
      <c r="C83" s="19">
        <f t="shared" si="9"/>
        <v>626741.72159999993</v>
      </c>
    </row>
    <row r="84" spans="1:6" x14ac:dyDescent="0.25">
      <c r="A84" s="40" t="s">
        <v>7</v>
      </c>
      <c r="B84" s="61">
        <f>SUM(B48+B66)</f>
        <v>747351.15999999992</v>
      </c>
      <c r="C84" s="19">
        <f t="shared" si="9"/>
        <v>535103.43055999989</v>
      </c>
    </row>
    <row r="85" spans="1:6" x14ac:dyDescent="0.25">
      <c r="A85" s="2" t="s">
        <v>8</v>
      </c>
      <c r="B85" s="61">
        <f>SUM(B49+B67)</f>
        <v>942691.04</v>
      </c>
      <c r="C85" s="19">
        <f t="shared" si="9"/>
        <v>674966.78464000009</v>
      </c>
    </row>
    <row r="86" spans="1:6" x14ac:dyDescent="0.25">
      <c r="A86" s="40" t="s">
        <v>9</v>
      </c>
      <c r="B86" s="61">
        <f>SUM(B50+B68)</f>
        <v>775723.8</v>
      </c>
      <c r="C86" s="19">
        <f t="shared" si="9"/>
        <v>555418.24080000003</v>
      </c>
    </row>
    <row r="87" spans="1:6" x14ac:dyDescent="0.25">
      <c r="A87" s="2" t="s">
        <v>10</v>
      </c>
      <c r="B87" s="61">
        <f>SUM(B51+B69)</f>
        <v>1026280.2400000001</v>
      </c>
      <c r="C87" s="19">
        <f t="shared" si="9"/>
        <v>734816.65184000006</v>
      </c>
    </row>
    <row r="88" spans="1:6" x14ac:dyDescent="0.25">
      <c r="A88" s="40" t="s">
        <v>11</v>
      </c>
      <c r="B88" s="61">
        <f t="shared" si="9"/>
        <v>777469.2</v>
      </c>
      <c r="C88" s="19">
        <f t="shared" si="9"/>
        <v>556667.94719999982</v>
      </c>
    </row>
    <row r="89" spans="1:6" ht="15.75" thickBot="1" x14ac:dyDescent="0.3">
      <c r="A89" s="63" t="s">
        <v>12</v>
      </c>
      <c r="B89" s="66">
        <f t="shared" si="9"/>
        <v>601355.76</v>
      </c>
      <c r="C89" s="58">
        <f t="shared" si="9"/>
        <v>430570.72415999998</v>
      </c>
    </row>
    <row r="90" spans="1:6" ht="15.75" thickBot="1" x14ac:dyDescent="0.3">
      <c r="A90" s="57" t="s">
        <v>13</v>
      </c>
      <c r="B90" s="22">
        <f>SUM(B78:B89)</f>
        <v>11077946.319999998</v>
      </c>
      <c r="C90" s="56">
        <f>SUM(C78:C89)</f>
        <v>7931809.5651200013</v>
      </c>
    </row>
    <row r="92" spans="1:6" ht="15.75" thickBot="1" x14ac:dyDescent="0.3"/>
    <row r="93" spans="1:6" ht="15" customHeight="1" x14ac:dyDescent="0.25">
      <c r="A93" s="68" t="s">
        <v>29</v>
      </c>
      <c r="B93" s="69"/>
      <c r="C93" s="70"/>
      <c r="D93" s="51"/>
      <c r="E93" s="51"/>
      <c r="F93" s="51"/>
    </row>
    <row r="94" spans="1:6" ht="24.75" customHeight="1" thickBot="1" x14ac:dyDescent="0.3">
      <c r="A94" s="71"/>
      <c r="B94" s="72"/>
      <c r="C94" s="73"/>
      <c r="D94" s="51"/>
      <c r="E94" s="51"/>
      <c r="F94" s="51"/>
    </row>
    <row r="95" spans="1:6" ht="36" thickBot="1" x14ac:dyDescent="0.3">
      <c r="A95" s="3" t="s">
        <v>0</v>
      </c>
      <c r="B95" s="5" t="s">
        <v>17</v>
      </c>
      <c r="C95" s="6" t="s">
        <v>18</v>
      </c>
    </row>
    <row r="96" spans="1:6" x14ac:dyDescent="0.25">
      <c r="A96" s="39" t="s">
        <v>1</v>
      </c>
      <c r="B96" s="59">
        <v>238066</v>
      </c>
      <c r="C96" s="18">
        <f>B96*0.716</f>
        <v>170455.25599999999</v>
      </c>
    </row>
    <row r="97" spans="1:6" x14ac:dyDescent="0.25">
      <c r="A97" s="2" t="s">
        <v>2</v>
      </c>
      <c r="B97" s="60">
        <v>348483</v>
      </c>
      <c r="C97" s="29">
        <f t="shared" ref="C97:C107" si="10">B97*0.716</f>
        <v>249513.82799999998</v>
      </c>
    </row>
    <row r="98" spans="1:6" x14ac:dyDescent="0.25">
      <c r="A98" s="40" t="s">
        <v>3</v>
      </c>
      <c r="B98" s="61">
        <v>68981</v>
      </c>
      <c r="C98" s="19">
        <f t="shared" si="10"/>
        <v>49390.396000000001</v>
      </c>
    </row>
    <row r="99" spans="1:6" x14ac:dyDescent="0.25">
      <c r="A99" s="2" t="s">
        <v>4</v>
      </c>
      <c r="B99" s="60">
        <v>2103</v>
      </c>
      <c r="C99" s="29">
        <f t="shared" si="10"/>
        <v>1505.748</v>
      </c>
    </row>
    <row r="100" spans="1:6" x14ac:dyDescent="0.25">
      <c r="A100" s="40" t="s">
        <v>5</v>
      </c>
      <c r="B100" s="61">
        <v>111</v>
      </c>
      <c r="C100" s="19">
        <f t="shared" si="10"/>
        <v>79.475999999999999</v>
      </c>
    </row>
    <row r="101" spans="1:6" x14ac:dyDescent="0.25">
      <c r="A101" s="2" t="s">
        <v>6</v>
      </c>
      <c r="B101" s="60">
        <v>0</v>
      </c>
      <c r="C101" s="29">
        <f t="shared" si="10"/>
        <v>0</v>
      </c>
    </row>
    <row r="102" spans="1:6" x14ac:dyDescent="0.25">
      <c r="A102" s="40" t="s">
        <v>7</v>
      </c>
      <c r="B102" s="61">
        <v>0</v>
      </c>
      <c r="C102" s="19">
        <f t="shared" si="10"/>
        <v>0</v>
      </c>
    </row>
    <row r="103" spans="1:6" x14ac:dyDescent="0.25">
      <c r="A103" s="2" t="s">
        <v>8</v>
      </c>
      <c r="B103" s="60">
        <v>0</v>
      </c>
      <c r="C103" s="29">
        <f t="shared" si="10"/>
        <v>0</v>
      </c>
    </row>
    <row r="104" spans="1:6" x14ac:dyDescent="0.25">
      <c r="A104" s="40" t="s">
        <v>9</v>
      </c>
      <c r="B104" s="61">
        <v>1019</v>
      </c>
      <c r="C104" s="19">
        <f t="shared" si="10"/>
        <v>729.60399999999993</v>
      </c>
    </row>
    <row r="105" spans="1:6" x14ac:dyDescent="0.25">
      <c r="A105" s="2" t="s">
        <v>10</v>
      </c>
      <c r="B105" s="60">
        <v>13021</v>
      </c>
      <c r="C105" s="29">
        <f t="shared" si="10"/>
        <v>9323.0360000000001</v>
      </c>
    </row>
    <row r="106" spans="1:6" x14ac:dyDescent="0.25">
      <c r="A106" s="40" t="s">
        <v>11</v>
      </c>
      <c r="B106" s="61">
        <v>243592</v>
      </c>
      <c r="C106" s="19">
        <f t="shared" si="10"/>
        <v>174411.872</v>
      </c>
    </row>
    <row r="107" spans="1:6" ht="15.75" thickBot="1" x14ac:dyDescent="0.3">
      <c r="A107" s="63" t="s">
        <v>12</v>
      </c>
      <c r="B107" s="62">
        <v>426126</v>
      </c>
      <c r="C107" s="33">
        <f t="shared" si="10"/>
        <v>305106.21600000001</v>
      </c>
    </row>
    <row r="108" spans="1:6" ht="15.75" thickBot="1" x14ac:dyDescent="0.3">
      <c r="A108" s="54" t="s">
        <v>13</v>
      </c>
      <c r="B108" s="22">
        <f>SUM(B96:B107)</f>
        <v>1341502</v>
      </c>
      <c r="C108" s="52">
        <f>SUM(C96:C107)</f>
        <v>960515.43200000003</v>
      </c>
    </row>
    <row r="109" spans="1:6" ht="15.75" thickBot="1" x14ac:dyDescent="0.3"/>
    <row r="110" spans="1:6" ht="15" customHeight="1" x14ac:dyDescent="0.25">
      <c r="A110" s="68" t="s">
        <v>30</v>
      </c>
      <c r="B110" s="69"/>
      <c r="C110" s="70"/>
      <c r="D110" s="51"/>
      <c r="E110" s="51"/>
      <c r="F110" s="51"/>
    </row>
    <row r="111" spans="1:6" ht="24.75" customHeight="1" thickBot="1" x14ac:dyDescent="0.3">
      <c r="A111" s="71"/>
      <c r="B111" s="72"/>
      <c r="C111" s="73"/>
      <c r="D111" s="51"/>
      <c r="E111" s="51"/>
      <c r="F111" s="51"/>
    </row>
    <row r="112" spans="1:6" ht="36" thickBot="1" x14ac:dyDescent="0.3">
      <c r="A112" s="3" t="s">
        <v>0</v>
      </c>
      <c r="B112" s="5" t="s">
        <v>17</v>
      </c>
      <c r="C112" s="6" t="s">
        <v>18</v>
      </c>
    </row>
    <row r="113" spans="1:3" x14ac:dyDescent="0.25">
      <c r="A113" s="39" t="s">
        <v>1</v>
      </c>
      <c r="B113" s="59">
        <v>761156</v>
      </c>
      <c r="C113" s="18">
        <f>B113*0.716</f>
        <v>544987.696</v>
      </c>
    </row>
    <row r="114" spans="1:3" x14ac:dyDescent="0.25">
      <c r="A114" s="2" t="s">
        <v>2</v>
      </c>
      <c r="B114" s="60">
        <v>447311</v>
      </c>
      <c r="C114" s="29">
        <f t="shared" ref="C114:C124" si="11">B114*0.716</f>
        <v>320274.67599999998</v>
      </c>
    </row>
    <row r="115" spans="1:3" x14ac:dyDescent="0.25">
      <c r="A115" s="40" t="s">
        <v>3</v>
      </c>
      <c r="B115" s="61">
        <v>901474</v>
      </c>
      <c r="C115" s="19">
        <f t="shared" si="11"/>
        <v>645455.38399999996</v>
      </c>
    </row>
    <row r="116" spans="1:3" x14ac:dyDescent="0.25">
      <c r="A116" s="2" t="s">
        <v>4</v>
      </c>
      <c r="B116" s="60">
        <v>882470</v>
      </c>
      <c r="C116" s="29">
        <f t="shared" si="11"/>
        <v>631848.52</v>
      </c>
    </row>
    <row r="117" spans="1:3" x14ac:dyDescent="0.25">
      <c r="A117" s="40" t="s">
        <v>5</v>
      </c>
      <c r="B117" s="61">
        <v>926866</v>
      </c>
      <c r="C117" s="19">
        <f t="shared" si="11"/>
        <v>663636.05599999998</v>
      </c>
    </row>
    <row r="118" spans="1:3" x14ac:dyDescent="0.25">
      <c r="A118" s="2" t="s">
        <v>6</v>
      </c>
      <c r="B118" s="60">
        <v>854204</v>
      </c>
      <c r="C118" s="29">
        <f t="shared" si="11"/>
        <v>611610.06400000001</v>
      </c>
    </row>
    <row r="119" spans="1:3" x14ac:dyDescent="0.25">
      <c r="A119" s="40" t="s">
        <v>7</v>
      </c>
      <c r="B119" s="61">
        <v>846037</v>
      </c>
      <c r="C119" s="19">
        <f t="shared" si="11"/>
        <v>605762.49199999997</v>
      </c>
    </row>
    <row r="120" spans="1:3" x14ac:dyDescent="0.25">
      <c r="A120" s="2" t="s">
        <v>8</v>
      </c>
      <c r="B120" s="60">
        <v>749706</v>
      </c>
      <c r="C120" s="29">
        <f t="shared" si="11"/>
        <v>536789.49599999993</v>
      </c>
    </row>
    <row r="121" spans="1:3" x14ac:dyDescent="0.25">
      <c r="A121" s="40" t="s">
        <v>9</v>
      </c>
      <c r="B121" s="61">
        <v>672831</v>
      </c>
      <c r="C121" s="19">
        <f t="shared" si="11"/>
        <v>481746.99599999998</v>
      </c>
    </row>
    <row r="122" spans="1:3" x14ac:dyDescent="0.25">
      <c r="A122" s="2" t="s">
        <v>10</v>
      </c>
      <c r="B122" s="60">
        <v>772847</v>
      </c>
      <c r="C122" s="29">
        <f t="shared" si="11"/>
        <v>553358.45199999993</v>
      </c>
    </row>
    <row r="123" spans="1:3" x14ac:dyDescent="0.25">
      <c r="A123" s="40" t="s">
        <v>11</v>
      </c>
      <c r="B123" s="61">
        <v>388457</v>
      </c>
      <c r="C123" s="19">
        <f t="shared" si="11"/>
        <v>278135.212</v>
      </c>
    </row>
    <row r="124" spans="1:3" ht="15.75" thickBot="1" x14ac:dyDescent="0.3">
      <c r="A124" s="63" t="s">
        <v>12</v>
      </c>
      <c r="B124" s="62">
        <v>140124</v>
      </c>
      <c r="C124" s="33">
        <f t="shared" si="11"/>
        <v>100328.784</v>
      </c>
    </row>
    <row r="125" spans="1:3" ht="15.75" thickBot="1" x14ac:dyDescent="0.3">
      <c r="A125" s="54" t="s">
        <v>13</v>
      </c>
      <c r="B125" s="22">
        <f>SUM(B113:B124)</f>
        <v>8343483</v>
      </c>
      <c r="C125" s="52">
        <f>SUM(C113:C124)</f>
        <v>5973933.8279999997</v>
      </c>
    </row>
  </sheetData>
  <mergeCells count="9">
    <mergeCell ref="A110:C111"/>
    <mergeCell ref="A93:C94"/>
    <mergeCell ref="A75:C76"/>
    <mergeCell ref="A57:C58"/>
    <mergeCell ref="A1:F1"/>
    <mergeCell ref="A2:F3"/>
    <mergeCell ref="A19:F20"/>
    <mergeCell ref="A36:D37"/>
    <mergeCell ref="A40:C40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Karabinowicz</dc:creator>
  <cp:lastModifiedBy>Wojciech Byrski</cp:lastModifiedBy>
  <cp:lastPrinted>2025-04-09T04:22:34Z</cp:lastPrinted>
  <dcterms:created xsi:type="dcterms:W3CDTF">2015-02-18T07:47:59Z</dcterms:created>
  <dcterms:modified xsi:type="dcterms:W3CDTF">2026-01-02T06:41:40Z</dcterms:modified>
</cp:coreProperties>
</file>