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showInkAnnotation="0" hidePivotFieldList="1" defaultThemeVersion="124226"/>
  <mc:AlternateContent xmlns:mc="http://schemas.openxmlformats.org/markup-compatibility/2006">
    <mc:Choice Requires="x15">
      <x15ac:absPath xmlns:x15ac="http://schemas.microsoft.com/office/spreadsheetml/2010/11/ac" url="C:\Users\tbagniewski\Documents\Klęski  2020\Pisma ogólne\"/>
    </mc:Choice>
  </mc:AlternateContent>
  <xr:revisionPtr revIDLastSave="0" documentId="8_{B1A6DAC8-3ACF-4D1F-941E-5D55C7B35096}" xr6:coauthVersionLast="45" xr6:coauthVersionMax="45" xr10:uidLastSave="{00000000-0000-0000-0000-000000000000}"/>
  <workbookProtection workbookAlgorithmName="SHA-512" workbookHashValue="hQsJgniiVE/f8rBD+HNwR3Fufq3LEe+6Ae/RFUt1Xfr1h9z7We8KJAvwTZvYJ4SQBEl7q+Wr4oyg8AF5yPuRCA==" workbookSaltValue="SFr0XsrgjkhkQ6Bt69SHAA==" workbookSpinCount="100000" lockStructure="1"/>
  <bookViews>
    <workbookView xWindow="-120" yWindow="-120" windowWidth="29040" windowHeight="15840" tabRatio="925" xr2:uid="{00000000-000D-0000-FFFF-FFFF00000000}"/>
  </bookViews>
  <sheets>
    <sheet name="Protokół" sheetId="5" r:id="rId1"/>
    <sheet name="Prod. roślinna" sheetId="1" r:id="rId2"/>
    <sheet name="Prod. roślinna str 2" sheetId="14" r:id="rId3"/>
    <sheet name="Prod. roślinna-rozpisanie szkód" sheetId="12" r:id="rId4"/>
    <sheet name="Prod. zwierzęca towar." sheetId="4" r:id="rId5"/>
    <sheet name="Prod. ryb" sheetId="7" r:id="rId6"/>
    <sheet name="Środki trwałe" sheetId="2" r:id="rId7"/>
    <sheet name="Uprawy trwałe" sheetId="3" r:id="rId8"/>
    <sheet name="Regiony FADN" sheetId="8" r:id="rId9"/>
    <sheet name="Dane średnie prod rośl.i zwierz" sheetId="9" r:id="rId10"/>
    <sheet name="Koszty nieponiesione" sheetId="13" state="hidden" r:id="rId11"/>
    <sheet name="Kalendarz" sheetId="15" state="hidden" r:id="rId12"/>
    <sheet name="Koszty nieponiesione " sheetId="11" state="hidden" r:id="rId13"/>
  </sheets>
  <definedNames>
    <definedName name="_xlnm._FilterDatabase" localSheetId="9" hidden="1">'Dane średnie prod rośl.i zwierz'!$A$2:$G$760</definedName>
    <definedName name="_xlnm._FilterDatabase" localSheetId="3" hidden="1">'Dane średnie prod rośl.i zwierz'!$K$190:$K$198</definedName>
    <definedName name="_xlnm._FilterDatabase" localSheetId="0" hidden="1">Protokół!$A$28:$W$30</definedName>
    <definedName name="Apr">DaysAndWeeks+DATE(CalendarYear,4,1)-WEEKDAY(DATE(CalendarYear,4,1),WeekdayOption)+1</definedName>
    <definedName name="Aug">DaysAndWeeks+DATE(CalendarYear,8,1)-WEEKDAY(DATE(CalendarYear,8,1),WeekdayOption)+1</definedName>
    <definedName name="_xlnm.Database" localSheetId="3">Tabela_NS_S_OUT[#All]</definedName>
    <definedName name="_xlnm.Database">Tabela_NS_S_OUT[#All]</definedName>
    <definedName name="CalendarYear">#REF!</definedName>
    <definedName name="dane">'Dane średnie prod rośl.i zwierz'!$A$2:$G$760</definedName>
    <definedName name="DayHeaders">LEFT(TEXT(#REF!,"ddd"),2)</definedName>
    <definedName name="DaysAndWeeks">{0,1,2,3,4,5,6} + {0;1;2;3;4;5}*7</definedName>
    <definedName name="Dec">DaysAndWeeks+DATE(CalendarYear,12,1)-WEEKDAY(DATE(CalendarYear,12,1),WeekdayOption)+1</definedName>
    <definedName name="Feb">DaysAndWeeks+DATE(CalendarYear,2,1)-WEEKDAY(DATE(CalendarYear,2,1),WeekdayOption)+1</definedName>
    <definedName name="Jan">DaysAndWeeks+DATE(CalendarYear,1,1)-WEEKDAY(DATE(CalendarYear,1,1),WeekdayOption)+1</definedName>
    <definedName name="Jul">DaysAndWeeks+DATE(CalendarYear,7,1)-WEEKDAY(DATE(CalendarYear,7,1),WeekdayOption)+1</definedName>
    <definedName name="Jun">DaysAndWeeks+DATE(CalendarYear,6,1)-WEEKDAY(DATE(CalendarYear,6,1),WeekdayOption)+1</definedName>
    <definedName name="_xlnm.Criteria" localSheetId="9">'Dane średnie prod rośl.i zwierz'!#REF!</definedName>
    <definedName name="Mar">DaysAndWeeks+DATE(CalendarYear,3,1)-WEEKDAY(DATE(CalendarYear,3,1),WeekdayOption)+1</definedName>
    <definedName name="May">DaysAndWeeks+DATE(CalendarYear,5,1)-WEEKDAY(DATE(CalendarYear,5,1),WeekdayOption)+1</definedName>
    <definedName name="MonthHeaders">UPPER(TEXT(#REF!,"mmmm"))</definedName>
    <definedName name="Nov">DaysAndWeeks+DATE(CalendarYear,11,1)-WEEKDAY(DATE(CalendarYear,11,1),WeekdayOption)+1</definedName>
    <definedName name="Oct">DaysAndWeeks+DATE(CalendarYear,10,1)-WEEKDAY(DATE(CalendarYear,10,1),WeekdayOption)+1</definedName>
    <definedName name="region">Protokół!$V$1</definedName>
    <definedName name="Regiony">'Regiony FADN'!$A$4:$D$4</definedName>
    <definedName name="rosliny">'Dane średnie prod rośl.i zwierz'!$K$3:$K$149</definedName>
    <definedName name="Sep">DaysAndWeeks+DATE(CalendarYear,9,1)-WEEKDAY(DATE(CalendarYear,9,1),WeekdayOption)+1</definedName>
    <definedName name="WeekdayOption">MATCH(WeekStart,Weekdays,0)+10</definedName>
    <definedName name="Weekdays">{"Monday","Tuesday","Wednesday","Thursday","Friday","Saturday","Sunday"}</definedName>
    <definedName name="WeekStart">#REF!</definedName>
    <definedName name="_xlnm.Extract" localSheetId="9">'Dane średnie prod rośl.i zwierz'!$J$2:$O$2</definedName>
    <definedName name="zwierzeta">'Dane średnie prod rośl.i zwierz'!$K$150:$K$177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83" i="9" l="1"/>
  <c r="B584" i="9"/>
  <c r="B585" i="9"/>
  <c r="B586" i="9"/>
  <c r="B443" i="9"/>
  <c r="B444" i="9"/>
  <c r="B445" i="9"/>
  <c r="B446" i="9"/>
  <c r="E446" i="13"/>
  <c r="D446" i="13"/>
  <c r="E445" i="13"/>
  <c r="D445" i="13"/>
  <c r="E444" i="13"/>
  <c r="D444" i="13"/>
  <c r="E443" i="13"/>
  <c r="D443" i="13"/>
  <c r="E586" i="13"/>
  <c r="D586" i="13"/>
  <c r="E585" i="13"/>
  <c r="D585" i="13"/>
  <c r="E584" i="13"/>
  <c r="D584" i="13"/>
  <c r="E583" i="13"/>
  <c r="D583" i="13"/>
  <c r="D8" i="4" l="1"/>
  <c r="D9" i="4"/>
  <c r="D10" i="4"/>
  <c r="D11" i="4"/>
  <c r="D12" i="4"/>
  <c r="D13" i="4"/>
  <c r="D14" i="4"/>
  <c r="D15" i="4"/>
  <c r="D16" i="4"/>
  <c r="D17" i="4"/>
  <c r="D18" i="4"/>
  <c r="D19" i="4"/>
  <c r="D20" i="4"/>
  <c r="D21" i="4"/>
  <c r="D22" i="4"/>
  <c r="D23" i="4"/>
  <c r="D24" i="4"/>
  <c r="D25" i="4"/>
  <c r="D26" i="4"/>
  <c r="D27" i="4"/>
  <c r="D28" i="4"/>
  <c r="D29" i="4"/>
  <c r="D7" i="4"/>
  <c r="B700" i="9"/>
  <c r="B701" i="9"/>
  <c r="B702" i="9"/>
  <c r="B699" i="9"/>
  <c r="O9" i="14" l="1"/>
  <c r="N9" i="14" s="1"/>
  <c r="O10" i="14"/>
  <c r="N10" i="14" s="1"/>
  <c r="O11" i="14"/>
  <c r="N11" i="14" s="1"/>
  <c r="O12" i="14"/>
  <c r="N12" i="14" s="1"/>
  <c r="O13" i="14"/>
  <c r="N13" i="14" s="1"/>
  <c r="O14" i="14"/>
  <c r="N14" i="14" s="1"/>
  <c r="O15" i="14"/>
  <c r="N15" i="14" s="1"/>
  <c r="O16" i="14"/>
  <c r="N16" i="14" s="1"/>
  <c r="O17" i="14"/>
  <c r="N17" i="14" s="1"/>
  <c r="O18" i="14"/>
  <c r="N18" i="14" s="1"/>
  <c r="O19" i="14"/>
  <c r="N19" i="14" s="1"/>
  <c r="O20" i="14"/>
  <c r="N20" i="14" s="1"/>
  <c r="O21" i="14"/>
  <c r="N21" i="14" s="1"/>
  <c r="O22" i="14"/>
  <c r="N22" i="14" s="1"/>
  <c r="O23" i="14"/>
  <c r="N23" i="14" s="1"/>
  <c r="O24" i="14"/>
  <c r="N24" i="14" s="1"/>
  <c r="O25" i="14"/>
  <c r="N25" i="14" s="1"/>
  <c r="O26" i="14"/>
  <c r="N26" i="14" s="1"/>
  <c r="O27" i="14"/>
  <c r="N27" i="14" s="1"/>
  <c r="O28" i="14"/>
  <c r="N28" i="14" s="1"/>
  <c r="O29" i="14"/>
  <c r="N29" i="14" s="1"/>
  <c r="O30" i="14"/>
  <c r="N30" i="14" s="1"/>
  <c r="O31" i="14"/>
  <c r="N31" i="14" s="1"/>
  <c r="O32" i="14"/>
  <c r="N32" i="14" s="1"/>
  <c r="O33" i="14"/>
  <c r="N33" i="14" s="1"/>
  <c r="O34" i="14"/>
  <c r="N34" i="14" s="1"/>
  <c r="O35" i="14"/>
  <c r="N35" i="14" s="1"/>
  <c r="O36" i="14"/>
  <c r="N36" i="14" s="1"/>
  <c r="O37" i="14"/>
  <c r="N37" i="14" s="1"/>
  <c r="O38" i="14"/>
  <c r="N38" i="14" s="1"/>
  <c r="O39" i="14"/>
  <c r="N39" i="14" s="1"/>
  <c r="O40" i="14"/>
  <c r="N40" i="14" s="1"/>
  <c r="O41" i="14"/>
  <c r="N41" i="14" s="1"/>
  <c r="O42" i="14"/>
  <c r="N42" i="14" s="1"/>
  <c r="O43" i="14"/>
  <c r="N43" i="14" s="1"/>
  <c r="O44" i="14"/>
  <c r="N44" i="14" s="1"/>
  <c r="O45" i="14"/>
  <c r="N45" i="14" s="1"/>
  <c r="O46" i="14"/>
  <c r="N46" i="14" s="1"/>
  <c r="O47" i="14"/>
  <c r="N47" i="14" s="1"/>
  <c r="O48" i="14"/>
  <c r="N48" i="14" s="1"/>
  <c r="O49" i="14"/>
  <c r="N49" i="14" s="1"/>
  <c r="O50" i="14"/>
  <c r="N50" i="14" s="1"/>
  <c r="O51" i="14"/>
  <c r="N51" i="14" s="1"/>
  <c r="O52" i="14"/>
  <c r="N52" i="14" s="1"/>
  <c r="O53" i="14"/>
  <c r="N53" i="14" s="1"/>
  <c r="O54" i="14"/>
  <c r="N54" i="14" s="1"/>
  <c r="O55" i="14"/>
  <c r="N55" i="14" s="1"/>
  <c r="O56" i="14"/>
  <c r="N56" i="14" s="1"/>
  <c r="O8" i="14"/>
  <c r="N8" i="14" s="1"/>
  <c r="O11" i="1"/>
  <c r="N11" i="1" s="1"/>
  <c r="O12" i="1"/>
  <c r="N12" i="1" s="1"/>
  <c r="O13" i="1"/>
  <c r="N13" i="1" s="1"/>
  <c r="O14" i="1"/>
  <c r="N14" i="1" s="1"/>
  <c r="O15" i="1"/>
  <c r="N15" i="1" s="1"/>
  <c r="O16" i="1"/>
  <c r="N16" i="1" s="1"/>
  <c r="O17" i="1"/>
  <c r="N17" i="1" s="1"/>
  <c r="O18" i="1"/>
  <c r="N18" i="1" s="1"/>
  <c r="O19" i="1"/>
  <c r="N19" i="1" s="1"/>
  <c r="O20" i="1"/>
  <c r="N20" i="1" s="1"/>
  <c r="O21" i="1"/>
  <c r="N21" i="1" s="1"/>
  <c r="O22" i="1"/>
  <c r="N22" i="1" s="1"/>
  <c r="O23" i="1"/>
  <c r="N23" i="1" s="1"/>
  <c r="O24" i="1"/>
  <c r="N24" i="1" s="1"/>
  <c r="O25" i="1"/>
  <c r="N25" i="1" s="1"/>
  <c r="O26" i="1"/>
  <c r="N26" i="1" s="1"/>
  <c r="O27" i="1"/>
  <c r="N27" i="1" s="1"/>
  <c r="O28" i="1"/>
  <c r="N28" i="1" s="1"/>
  <c r="O29" i="1"/>
  <c r="N29" i="1" s="1"/>
  <c r="O30" i="1"/>
  <c r="N30" i="1" s="1"/>
  <c r="O31" i="1"/>
  <c r="N31" i="1" s="1"/>
  <c r="O32" i="1"/>
  <c r="N32" i="1" s="1"/>
  <c r="O33" i="1"/>
  <c r="N33" i="1" s="1"/>
  <c r="O34" i="1"/>
  <c r="N34" i="1" s="1"/>
  <c r="O35" i="1"/>
  <c r="N35" i="1" s="1"/>
  <c r="O36" i="1"/>
  <c r="N36" i="1" s="1"/>
  <c r="O37" i="1"/>
  <c r="N37" i="1" s="1"/>
  <c r="O38" i="1"/>
  <c r="N38" i="1" s="1"/>
  <c r="O39" i="1"/>
  <c r="N39" i="1" s="1"/>
  <c r="O40" i="1"/>
  <c r="N40" i="1" s="1"/>
  <c r="O41" i="1"/>
  <c r="N41" i="1" s="1"/>
  <c r="O42" i="1"/>
  <c r="N42" i="1" s="1"/>
  <c r="O43" i="1"/>
  <c r="N43" i="1" s="1"/>
  <c r="O44" i="1"/>
  <c r="N44" i="1" s="1"/>
  <c r="O46" i="1"/>
  <c r="N46" i="1" s="1"/>
  <c r="N57" i="14" l="1"/>
  <c r="D30" i="4"/>
  <c r="B695" i="9"/>
  <c r="B696" i="9"/>
  <c r="B697" i="9"/>
  <c r="B698" i="9"/>
  <c r="B679" i="9" l="1"/>
  <c r="B680" i="9"/>
  <c r="B675" i="9"/>
  <c r="B682" i="9"/>
  <c r="B681" i="9"/>
  <c r="W8" i="9" l="1"/>
  <c r="B283" i="9"/>
  <c r="B284" i="9"/>
  <c r="B285" i="9"/>
  <c r="B286" i="9"/>
  <c r="B159" i="9"/>
  <c r="B160" i="9"/>
  <c r="B161" i="9"/>
  <c r="B162" i="9"/>
  <c r="B163" i="9"/>
  <c r="D587" i="13"/>
  <c r="D588" i="13"/>
  <c r="D589" i="13"/>
  <c r="D590" i="13"/>
  <c r="D582" i="13"/>
  <c r="D159" i="13"/>
  <c r="D160" i="13"/>
  <c r="D161" i="13"/>
  <c r="D162" i="13"/>
  <c r="D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67" i="13"/>
  <c r="E568" i="13"/>
  <c r="E569" i="13"/>
  <c r="E570" i="13"/>
  <c r="E571" i="13"/>
  <c r="E572" i="13"/>
  <c r="E573" i="13"/>
  <c r="E574" i="13"/>
  <c r="E575" i="13"/>
  <c r="E576" i="13"/>
  <c r="E577" i="13"/>
  <c r="E578" i="13"/>
  <c r="E579" i="13"/>
  <c r="E580" i="13"/>
  <c r="E581" i="13"/>
  <c r="E582" i="13"/>
  <c r="E587" i="13"/>
  <c r="E588" i="13"/>
  <c r="E589" i="13"/>
  <c r="E590" i="13"/>
  <c r="E158" i="13"/>
  <c r="E3" i="13" l="1"/>
  <c r="M64" i="1" l="1"/>
  <c r="L64" i="1"/>
  <c r="K64" i="1"/>
  <c r="I64" i="1"/>
  <c r="H64" i="1"/>
  <c r="G64" i="1"/>
  <c r="F64" i="1"/>
  <c r="U90" i="5"/>
  <c r="U149" i="5"/>
  <c r="T119" i="5"/>
  <c r="U62" i="5"/>
  <c r="Q45" i="14" l="1"/>
  <c r="Q46" i="14"/>
  <c r="Q47" i="14"/>
  <c r="Q48" i="14"/>
  <c r="Q49" i="14"/>
  <c r="Q50" i="14"/>
  <c r="Q51" i="14"/>
  <c r="Q52" i="14"/>
  <c r="Q53" i="14"/>
  <c r="Q54" i="14"/>
  <c r="P57" i="14"/>
  <c r="P47" i="1" s="1"/>
  <c r="D57" i="14"/>
  <c r="D47" i="1" s="1"/>
  <c r="Q56" i="14"/>
  <c r="A56" i="14"/>
  <c r="Q55" i="14"/>
  <c r="A55" i="14"/>
  <c r="Q44" i="14"/>
  <c r="A44" i="14"/>
  <c r="Q43" i="14"/>
  <c r="A43" i="14"/>
  <c r="Q42" i="14"/>
  <c r="A42" i="14"/>
  <c r="Q41" i="14"/>
  <c r="A41" i="14"/>
  <c r="Q40" i="14"/>
  <c r="A40" i="14"/>
  <c r="Q39" i="14"/>
  <c r="A39" i="14"/>
  <c r="Q38" i="14"/>
  <c r="A38" i="14"/>
  <c r="Q37" i="14"/>
  <c r="A37" i="14"/>
  <c r="Q36" i="14"/>
  <c r="A36" i="14"/>
  <c r="Q35" i="14"/>
  <c r="A35" i="14"/>
  <c r="Q34" i="14"/>
  <c r="A34" i="14"/>
  <c r="Q33" i="14"/>
  <c r="A33" i="14"/>
  <c r="Q32" i="14"/>
  <c r="A32" i="14"/>
  <c r="Q31" i="14"/>
  <c r="A31" i="14"/>
  <c r="Q30" i="14"/>
  <c r="A30" i="14"/>
  <c r="Q29" i="14"/>
  <c r="A29" i="14"/>
  <c r="Q28" i="14"/>
  <c r="A28" i="14"/>
  <c r="Q27" i="14"/>
  <c r="A27" i="14"/>
  <c r="Q26" i="14"/>
  <c r="A26" i="14"/>
  <c r="Q25" i="14"/>
  <c r="A25" i="14"/>
  <c r="Q24" i="14"/>
  <c r="A24" i="14"/>
  <c r="Q23" i="14"/>
  <c r="A23" i="14"/>
  <c r="Q22" i="14"/>
  <c r="A22" i="14"/>
  <c r="Q21" i="14"/>
  <c r="A21" i="14"/>
  <c r="Q20" i="14"/>
  <c r="A20" i="14"/>
  <c r="Q19" i="14"/>
  <c r="A19" i="14"/>
  <c r="Q18" i="14"/>
  <c r="A18" i="14"/>
  <c r="Q17" i="14"/>
  <c r="A17" i="14"/>
  <c r="Q16" i="14"/>
  <c r="A16" i="14"/>
  <c r="Q15" i="14"/>
  <c r="A15" i="14"/>
  <c r="Q14" i="14"/>
  <c r="A14" i="14"/>
  <c r="Q13" i="14"/>
  <c r="A13" i="14"/>
  <c r="Q12" i="14"/>
  <c r="A12" i="14"/>
  <c r="Q11" i="14"/>
  <c r="A11" i="14"/>
  <c r="Q10" i="14"/>
  <c r="A10" i="14"/>
  <c r="Q9" i="14"/>
  <c r="A9" i="14"/>
  <c r="Q8" i="14"/>
  <c r="A8" i="14"/>
  <c r="F2" i="14"/>
  <c r="P1" i="14"/>
  <c r="B12" i="4"/>
  <c r="B13" i="4"/>
  <c r="B14" i="4"/>
  <c r="B15" i="4"/>
  <c r="B16" i="4"/>
  <c r="B17" i="4"/>
  <c r="B18" i="4"/>
  <c r="B19" i="4"/>
  <c r="B20" i="4"/>
  <c r="B21" i="4"/>
  <c r="B22" i="4"/>
  <c r="B23" i="4"/>
  <c r="B24" i="4"/>
  <c r="B25" i="4"/>
  <c r="B26" i="4"/>
  <c r="B27" i="4"/>
  <c r="B28" i="4"/>
  <c r="B29" i="4"/>
  <c r="B30" i="4"/>
  <c r="B8" i="4"/>
  <c r="B9" i="4"/>
  <c r="B10" i="4"/>
  <c r="B11" i="4"/>
  <c r="B7" i="4"/>
  <c r="Q57" i="14" l="1"/>
  <c r="B6" i="4"/>
  <c r="A9" i="1"/>
  <c r="O9" i="1" s="1"/>
  <c r="N9" i="1" s="1"/>
  <c r="A10" i="1"/>
  <c r="O10" i="1" s="1"/>
  <c r="N10" i="1" s="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O45" i="1" s="1"/>
  <c r="N45" i="1" s="1"/>
  <c r="A46" i="1"/>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A8" i="1"/>
  <c r="O8" i="1" s="1"/>
  <c r="N8" i="1" s="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79" i="13"/>
  <c r="D280" i="13"/>
  <c r="D281"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38" i="13"/>
  <c r="D439" i="13"/>
  <c r="D440" i="13"/>
  <c r="D441" i="13"/>
  <c r="D442"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5" i="13"/>
  <c r="D576" i="13"/>
  <c r="D577" i="13"/>
  <c r="D578" i="13"/>
  <c r="D579" i="13"/>
  <c r="D580" i="13"/>
  <c r="D581" i="13"/>
  <c r="D3" i="13"/>
  <c r="N47" i="1" l="1"/>
  <c r="J8" i="14"/>
  <c r="J8" i="1"/>
  <c r="J11" i="14"/>
  <c r="J9" i="14"/>
  <c r="J9" i="1"/>
  <c r="J10" i="14"/>
  <c r="J53" i="14"/>
  <c r="J49" i="14"/>
  <c r="J45" i="14"/>
  <c r="J41" i="14"/>
  <c r="J37" i="14"/>
  <c r="J33" i="14"/>
  <c r="J29" i="14"/>
  <c r="J25" i="14"/>
  <c r="J21" i="14"/>
  <c r="J17" i="14"/>
  <c r="J13" i="14"/>
  <c r="J55" i="14"/>
  <c r="J47" i="14"/>
  <c r="J35" i="14"/>
  <c r="J23" i="14"/>
  <c r="J54" i="14"/>
  <c r="J50" i="14"/>
  <c r="J46" i="14"/>
  <c r="J42" i="14"/>
  <c r="J38" i="14"/>
  <c r="J34" i="14"/>
  <c r="J30" i="14"/>
  <c r="J26" i="14"/>
  <c r="J22" i="14"/>
  <c r="J18" i="14"/>
  <c r="J14" i="14"/>
  <c r="J51" i="14"/>
  <c r="J43" i="14"/>
  <c r="J31" i="14"/>
  <c r="J19" i="14"/>
  <c r="J56" i="14"/>
  <c r="J52" i="14"/>
  <c r="J48" i="14"/>
  <c r="J44" i="14"/>
  <c r="J40" i="14"/>
  <c r="J36" i="14"/>
  <c r="J32" i="14"/>
  <c r="J28" i="14"/>
  <c r="J24" i="14"/>
  <c r="J20" i="14"/>
  <c r="J16" i="14"/>
  <c r="J12" i="14"/>
  <c r="J39" i="14"/>
  <c r="J27" i="14"/>
  <c r="J15" i="14"/>
  <c r="J12" i="1"/>
  <c r="J16" i="1"/>
  <c r="J20" i="1"/>
  <c r="J24" i="1"/>
  <c r="J28" i="1"/>
  <c r="J32" i="1"/>
  <c r="J36" i="1"/>
  <c r="J40" i="1"/>
  <c r="J44" i="1"/>
  <c r="J11" i="1"/>
  <c r="J15" i="1"/>
  <c r="J19" i="1"/>
  <c r="J23" i="1"/>
  <c r="J27" i="1"/>
  <c r="J31" i="1"/>
  <c r="J35" i="1"/>
  <c r="J39" i="1"/>
  <c r="J43" i="1"/>
  <c r="J10" i="1"/>
  <c r="J14" i="1"/>
  <c r="J18" i="1"/>
  <c r="J22" i="1"/>
  <c r="J26" i="1"/>
  <c r="J30" i="1"/>
  <c r="J34" i="1"/>
  <c r="J38" i="1"/>
  <c r="J42" i="1"/>
  <c r="J46" i="1"/>
  <c r="J13" i="1"/>
  <c r="J17" i="1"/>
  <c r="J21" i="1"/>
  <c r="J25" i="1"/>
  <c r="J29" i="1"/>
  <c r="J33" i="1"/>
  <c r="J37" i="1"/>
  <c r="J41" i="1"/>
  <c r="J45" i="1"/>
  <c r="Q23" i="1" l="1"/>
  <c r="Q24" i="1"/>
  <c r="Q25" i="1"/>
  <c r="Q26" i="1"/>
  <c r="Q27" i="1"/>
  <c r="Q28" i="1"/>
  <c r="Q29" i="1"/>
  <c r="Q30" i="1"/>
  <c r="Q31" i="1"/>
  <c r="Q32" i="1"/>
  <c r="Q33" i="1"/>
  <c r="Q34" i="1"/>
  <c r="Q35" i="1"/>
  <c r="Q36" i="1"/>
  <c r="Q37" i="1"/>
  <c r="Q38" i="1"/>
  <c r="Q39" i="1"/>
  <c r="Q40" i="1"/>
  <c r="Q41" i="1"/>
  <c r="Q42" i="1"/>
  <c r="Q43" i="1"/>
  <c r="Q44" i="1"/>
  <c r="Q45" i="1"/>
  <c r="Q46" i="1"/>
  <c r="Q9" i="1"/>
  <c r="Q10" i="1"/>
  <c r="Q11" i="1"/>
  <c r="Q12" i="1"/>
  <c r="Q13" i="1"/>
  <c r="Q14" i="1"/>
  <c r="Q15" i="1"/>
  <c r="Q16" i="1"/>
  <c r="Q17" i="1"/>
  <c r="Q18" i="1"/>
  <c r="Q19" i="1"/>
  <c r="Q20" i="1"/>
  <c r="Q21" i="1"/>
  <c r="Q22" i="1"/>
  <c r="Q8" i="1"/>
  <c r="Q47" i="1" l="1"/>
  <c r="N73" i="5" s="1"/>
  <c r="M31" i="4"/>
  <c r="L31" i="4"/>
  <c r="H29" i="4"/>
  <c r="J29" i="4"/>
  <c r="H30" i="4"/>
  <c r="J30" i="4"/>
  <c r="K29" i="4" l="1"/>
  <c r="K30"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O8" i="12"/>
  <c r="N8" i="12"/>
  <c r="M47" i="12"/>
  <c r="K47" i="12"/>
  <c r="I47" i="12"/>
  <c r="G47" i="12"/>
  <c r="E47" i="12"/>
  <c r="O47" i="12" l="1"/>
  <c r="C47" i="12"/>
  <c r="E2" i="12"/>
  <c r="M1" i="12"/>
  <c r="W9" i="9" l="1"/>
  <c r="W10" i="9"/>
  <c r="E25" i="2" l="1"/>
  <c r="J82" i="5" s="1"/>
  <c r="E34" i="2"/>
  <c r="J81" i="5" s="1"/>
  <c r="B694" i="9" l="1"/>
  <c r="B693" i="9"/>
  <c r="B692" i="9"/>
  <c r="B691" i="9"/>
  <c r="B690" i="9"/>
  <c r="B689" i="9"/>
  <c r="B688" i="9"/>
  <c r="B687" i="9"/>
  <c r="B686" i="9"/>
  <c r="B685" i="9"/>
  <c r="B684" i="9"/>
  <c r="B683" i="9"/>
  <c r="B678" i="9"/>
  <c r="B677" i="9"/>
  <c r="B676" i="9"/>
  <c r="B674" i="9"/>
  <c r="B673" i="9"/>
  <c r="B672" i="9"/>
  <c r="B671" i="9"/>
  <c r="B670" i="9"/>
  <c r="B669" i="9"/>
  <c r="B668" i="9"/>
  <c r="B667" i="9"/>
  <c r="B666" i="9"/>
  <c r="B665" i="9"/>
  <c r="B664" i="9"/>
  <c r="B663" i="9"/>
  <c r="B662" i="9"/>
  <c r="B661" i="9"/>
  <c r="B660" i="9"/>
  <c r="B659" i="9"/>
  <c r="B658" i="9"/>
  <c r="B657" i="9"/>
  <c r="B656" i="9"/>
  <c r="B655" i="9"/>
  <c r="B654" i="9"/>
  <c r="B653" i="9"/>
  <c r="B652" i="9"/>
  <c r="B651" i="9"/>
  <c r="B650" i="9"/>
  <c r="B649" i="9"/>
  <c r="B648" i="9"/>
  <c r="B647" i="9"/>
  <c r="B646" i="9"/>
  <c r="B645" i="9"/>
  <c r="B644" i="9"/>
  <c r="B643" i="9"/>
  <c r="B642" i="9"/>
  <c r="B641" i="9"/>
  <c r="B640" i="9"/>
  <c r="B639" i="9"/>
  <c r="B638" i="9"/>
  <c r="B637" i="9"/>
  <c r="B636" i="9"/>
  <c r="B635" i="9"/>
  <c r="B630" i="9"/>
  <c r="B629" i="9"/>
  <c r="B628" i="9"/>
  <c r="B627" i="9"/>
  <c r="B626" i="9"/>
  <c r="B625" i="9"/>
  <c r="B624" i="9"/>
  <c r="B623" i="9"/>
  <c r="B622" i="9"/>
  <c r="B621" i="9"/>
  <c r="B620" i="9"/>
  <c r="B619" i="9"/>
  <c r="B618" i="9"/>
  <c r="B617" i="9"/>
  <c r="B616" i="9"/>
  <c r="B615" i="9"/>
  <c r="B614" i="9"/>
  <c r="B613" i="9"/>
  <c r="B612" i="9"/>
  <c r="B611" i="9"/>
  <c r="B602" i="9"/>
  <c r="B601" i="9"/>
  <c r="B600" i="9"/>
  <c r="B599" i="9"/>
  <c r="B598" i="9"/>
  <c r="B597" i="9"/>
  <c r="B596" i="9"/>
  <c r="B595" i="9"/>
  <c r="B594" i="9"/>
  <c r="B593" i="9"/>
  <c r="B592" i="9"/>
  <c r="B591" i="9"/>
  <c r="B590" i="9"/>
  <c r="B589" i="9"/>
  <c r="B588" i="9"/>
  <c r="B587" i="9"/>
  <c r="B582" i="9"/>
  <c r="B581" i="9"/>
  <c r="B580" i="9"/>
  <c r="B579" i="9"/>
  <c r="B578" i="9"/>
  <c r="B577" i="9"/>
  <c r="B576" i="9"/>
  <c r="B575" i="9"/>
  <c r="B574" i="9"/>
  <c r="B573" i="9"/>
  <c r="B572" i="9"/>
  <c r="B571" i="9"/>
  <c r="B570" i="9"/>
  <c r="B569" i="9"/>
  <c r="B568" i="9"/>
  <c r="B567" i="9"/>
  <c r="B566" i="9"/>
  <c r="B565" i="9"/>
  <c r="B564" i="9"/>
  <c r="B563" i="9"/>
  <c r="B562" i="9"/>
  <c r="B561" i="9"/>
  <c r="B560" i="9"/>
  <c r="B559" i="9"/>
  <c r="B558" i="9"/>
  <c r="B557" i="9"/>
  <c r="B556" i="9"/>
  <c r="B555" i="9"/>
  <c r="B554" i="9"/>
  <c r="B553" i="9"/>
  <c r="B552" i="9"/>
  <c r="B551" i="9"/>
  <c r="B550" i="9"/>
  <c r="B549" i="9"/>
  <c r="B548" i="9"/>
  <c r="B547" i="9"/>
  <c r="B546" i="9"/>
  <c r="B545" i="9"/>
  <c r="B544" i="9"/>
  <c r="B543" i="9"/>
  <c r="B542" i="9"/>
  <c r="B541" i="9"/>
  <c r="B540" i="9"/>
  <c r="B539" i="9"/>
  <c r="B538" i="9"/>
  <c r="B537" i="9"/>
  <c r="B536" i="9"/>
  <c r="B535" i="9"/>
  <c r="B534" i="9"/>
  <c r="B533" i="9"/>
  <c r="B532" i="9"/>
  <c r="B531" i="9"/>
  <c r="B530" i="9"/>
  <c r="B529" i="9"/>
  <c r="B528" i="9"/>
  <c r="B527" i="9"/>
  <c r="B526" i="9"/>
  <c r="B525" i="9"/>
  <c r="B524" i="9"/>
  <c r="B523" i="9"/>
  <c r="B522" i="9"/>
  <c r="B521" i="9"/>
  <c r="B520" i="9"/>
  <c r="B519" i="9"/>
  <c r="B518" i="9"/>
  <c r="B517" i="9"/>
  <c r="B516" i="9"/>
  <c r="B515" i="9"/>
  <c r="B514" i="9"/>
  <c r="B513" i="9"/>
  <c r="B512" i="9"/>
  <c r="B511" i="9"/>
  <c r="B510" i="9"/>
  <c r="B509" i="9"/>
  <c r="B508" i="9"/>
  <c r="B507" i="9"/>
  <c r="B506" i="9"/>
  <c r="B505" i="9"/>
  <c r="B504" i="9"/>
  <c r="B503" i="9"/>
  <c r="B502" i="9"/>
  <c r="B501" i="9"/>
  <c r="B500" i="9"/>
  <c r="B499" i="9"/>
  <c r="B498" i="9"/>
  <c r="B497" i="9"/>
  <c r="B496" i="9"/>
  <c r="B495" i="9"/>
  <c r="B494" i="9"/>
  <c r="B493" i="9"/>
  <c r="B492" i="9"/>
  <c r="B491" i="9"/>
  <c r="B490" i="9"/>
  <c r="B489" i="9"/>
  <c r="B488" i="9"/>
  <c r="B487" i="9"/>
  <c r="B486" i="9"/>
  <c r="B485" i="9"/>
  <c r="B484" i="9"/>
  <c r="B483" i="9"/>
  <c r="B482" i="9"/>
  <c r="B481" i="9"/>
  <c r="B480" i="9"/>
  <c r="B479" i="9"/>
  <c r="B478" i="9"/>
  <c r="B477" i="9"/>
  <c r="B476" i="9"/>
  <c r="B475" i="9"/>
  <c r="B474" i="9"/>
  <c r="B473" i="9"/>
  <c r="B472" i="9"/>
  <c r="B471" i="9"/>
  <c r="B470" i="9"/>
  <c r="B469" i="9"/>
  <c r="B468" i="9"/>
  <c r="B467" i="9"/>
  <c r="B466" i="9"/>
  <c r="B465" i="9"/>
  <c r="B464" i="9"/>
  <c r="B463" i="9"/>
  <c r="B462" i="9"/>
  <c r="B461" i="9"/>
  <c r="B460" i="9"/>
  <c r="B459" i="9"/>
  <c r="B458" i="9"/>
  <c r="B457" i="9"/>
  <c r="B456" i="9"/>
  <c r="B455" i="9"/>
  <c r="B454" i="9"/>
  <c r="B453" i="9"/>
  <c r="B452" i="9"/>
  <c r="B451" i="9"/>
  <c r="B450" i="9"/>
  <c r="B449" i="9"/>
  <c r="B448" i="9"/>
  <c r="B447" i="9"/>
  <c r="B442" i="9"/>
  <c r="B441" i="9"/>
  <c r="B440" i="9"/>
  <c r="B439" i="9"/>
  <c r="B438" i="9"/>
  <c r="B437" i="9"/>
  <c r="B436" i="9"/>
  <c r="B435" i="9"/>
  <c r="B434" i="9"/>
  <c r="B433" i="9"/>
  <c r="B432" i="9"/>
  <c r="B431" i="9"/>
  <c r="B430" i="9"/>
  <c r="B429" i="9"/>
  <c r="B428" i="9"/>
  <c r="B427" i="9"/>
  <c r="B426" i="9"/>
  <c r="B425" i="9"/>
  <c r="B424" i="9"/>
  <c r="B423" i="9"/>
  <c r="B422" i="9"/>
  <c r="B421" i="9"/>
  <c r="B420" i="9"/>
  <c r="B419" i="9"/>
  <c r="B418" i="9"/>
  <c r="B417" i="9"/>
  <c r="B416" i="9"/>
  <c r="B415" i="9"/>
  <c r="B414" i="9"/>
  <c r="B413" i="9"/>
  <c r="B412" i="9"/>
  <c r="B411" i="9"/>
  <c r="B410" i="9"/>
  <c r="B409" i="9"/>
  <c r="B408" i="9"/>
  <c r="B407" i="9"/>
  <c r="B406" i="9"/>
  <c r="B405" i="9"/>
  <c r="B404" i="9"/>
  <c r="B403" i="9"/>
  <c r="B402" i="9"/>
  <c r="B401" i="9"/>
  <c r="B400" i="9"/>
  <c r="B399" i="9"/>
  <c r="B398" i="9"/>
  <c r="B397" i="9"/>
  <c r="B396" i="9"/>
  <c r="B395" i="9"/>
  <c r="B394" i="9"/>
  <c r="B393" i="9"/>
  <c r="B392" i="9"/>
  <c r="B391" i="9"/>
  <c r="B390" i="9"/>
  <c r="B389" i="9"/>
  <c r="B388" i="9"/>
  <c r="B387" i="9"/>
  <c r="B386" i="9"/>
  <c r="B385" i="9"/>
  <c r="B384" i="9"/>
  <c r="B383" i="9"/>
  <c r="B382" i="9"/>
  <c r="B381" i="9"/>
  <c r="B380" i="9"/>
  <c r="B379" i="9"/>
  <c r="B378" i="9"/>
  <c r="B377" i="9"/>
  <c r="B376" i="9"/>
  <c r="B375" i="9"/>
  <c r="B374" i="9"/>
  <c r="B373" i="9"/>
  <c r="B372" i="9"/>
  <c r="B371" i="9"/>
  <c r="B370" i="9"/>
  <c r="B369" i="9"/>
  <c r="B368" i="9"/>
  <c r="B367" i="9"/>
  <c r="B366" i="9"/>
  <c r="B365" i="9"/>
  <c r="B364" i="9"/>
  <c r="B363" i="9"/>
  <c r="B362" i="9"/>
  <c r="B361" i="9"/>
  <c r="B360" i="9"/>
  <c r="B359" i="9"/>
  <c r="B358" i="9"/>
  <c r="B357" i="9"/>
  <c r="B356" i="9"/>
  <c r="B355" i="9"/>
  <c r="B354" i="9"/>
  <c r="B353" i="9"/>
  <c r="B352" i="9"/>
  <c r="B351" i="9"/>
  <c r="B350" i="9"/>
  <c r="B349" i="9"/>
  <c r="B348" i="9"/>
  <c r="B347" i="9"/>
  <c r="B346" i="9"/>
  <c r="B345" i="9"/>
  <c r="B344" i="9"/>
  <c r="B343" i="9"/>
  <c r="B342" i="9"/>
  <c r="B341" i="9"/>
  <c r="B340" i="9"/>
  <c r="B339" i="9"/>
  <c r="B338" i="9"/>
  <c r="B337"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B3" i="9"/>
  <c r="D23" i="3"/>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M20" i="7"/>
  <c r="N55" i="5" s="1"/>
  <c r="D20" i="7"/>
  <c r="J19" i="7"/>
  <c r="H19" i="7"/>
  <c r="J18" i="7"/>
  <c r="H18" i="7"/>
  <c r="J17" i="7"/>
  <c r="H17" i="7"/>
  <c r="J16" i="7"/>
  <c r="H16" i="7"/>
  <c r="J15" i="7"/>
  <c r="H15" i="7"/>
  <c r="J14" i="7"/>
  <c r="H14" i="7"/>
  <c r="J13" i="7"/>
  <c r="H13" i="7"/>
  <c r="K13" i="7" s="1"/>
  <c r="L13" i="7" s="1"/>
  <c r="J12" i="7"/>
  <c r="H12" i="7"/>
  <c r="K12" i="7" s="1"/>
  <c r="L12" i="7" s="1"/>
  <c r="J11" i="7"/>
  <c r="H11" i="7"/>
  <c r="J10" i="7"/>
  <c r="H10" i="7"/>
  <c r="J9" i="7"/>
  <c r="H9" i="7"/>
  <c r="J8" i="7"/>
  <c r="H8" i="7"/>
  <c r="J7" i="7"/>
  <c r="H7" i="7"/>
  <c r="D2" i="7"/>
  <c r="M1" i="7"/>
  <c r="N51" i="5"/>
  <c r="N50" i="5"/>
  <c r="E2" i="4"/>
  <c r="M1" i="4"/>
  <c r="N45" i="5"/>
  <c r="C70" i="5"/>
  <c r="F2" i="1"/>
  <c r="P1" i="1"/>
  <c r="N56" i="5"/>
  <c r="K19" i="7" l="1"/>
  <c r="L19" i="7" s="1"/>
  <c r="K9" i="7"/>
  <c r="L9" i="7" s="1"/>
  <c r="K11" i="7"/>
  <c r="L11" i="7" s="1"/>
  <c r="E44" i="1"/>
  <c r="K18" i="7"/>
  <c r="L18" i="7" s="1"/>
  <c r="F12" i="14"/>
  <c r="F16" i="14"/>
  <c r="F20" i="14"/>
  <c r="F24" i="14"/>
  <c r="F28" i="14"/>
  <c r="F32" i="14"/>
  <c r="F36" i="14"/>
  <c r="F40" i="14"/>
  <c r="F44" i="14"/>
  <c r="F48" i="14"/>
  <c r="F52" i="14"/>
  <c r="F56" i="14"/>
  <c r="E11" i="14"/>
  <c r="E15" i="14"/>
  <c r="E19" i="14"/>
  <c r="E23" i="14"/>
  <c r="E27" i="14"/>
  <c r="E31" i="14"/>
  <c r="E35" i="14"/>
  <c r="E39" i="14"/>
  <c r="E43" i="14"/>
  <c r="E47" i="14"/>
  <c r="E51" i="14"/>
  <c r="E55" i="14"/>
  <c r="F10" i="14"/>
  <c r="F22" i="14"/>
  <c r="F30" i="14"/>
  <c r="F38" i="14"/>
  <c r="F46" i="14"/>
  <c r="F54" i="14"/>
  <c r="E13" i="14"/>
  <c r="E21" i="14"/>
  <c r="E33" i="14"/>
  <c r="E41" i="14"/>
  <c r="E49" i="14"/>
  <c r="E8" i="14"/>
  <c r="F13" i="14"/>
  <c r="F21" i="14"/>
  <c r="F29" i="14"/>
  <c r="F37" i="14"/>
  <c r="F45" i="14"/>
  <c r="F53" i="14"/>
  <c r="E12" i="14"/>
  <c r="E20" i="14"/>
  <c r="E28" i="14"/>
  <c r="G28" i="14" s="1"/>
  <c r="H28" i="14" s="1"/>
  <c r="E36" i="14"/>
  <c r="E44" i="14"/>
  <c r="E52" i="14"/>
  <c r="F11" i="14"/>
  <c r="F15" i="14"/>
  <c r="F19" i="14"/>
  <c r="F23" i="14"/>
  <c r="F27" i="14"/>
  <c r="F31" i="14"/>
  <c r="F35" i="14"/>
  <c r="F39" i="14"/>
  <c r="F43" i="14"/>
  <c r="F47" i="14"/>
  <c r="F51" i="14"/>
  <c r="F55" i="14"/>
  <c r="E10" i="14"/>
  <c r="G10" i="14" s="1"/>
  <c r="H10" i="14" s="1"/>
  <c r="E14" i="14"/>
  <c r="E18" i="14"/>
  <c r="E22" i="14"/>
  <c r="E26" i="14"/>
  <c r="E30" i="14"/>
  <c r="E34" i="14"/>
  <c r="E38" i="14"/>
  <c r="G38" i="14" s="1"/>
  <c r="H38" i="14" s="1"/>
  <c r="E42" i="14"/>
  <c r="E46" i="14"/>
  <c r="E50" i="14"/>
  <c r="E54" i="14"/>
  <c r="F14" i="14"/>
  <c r="F18" i="14"/>
  <c r="F26" i="14"/>
  <c r="F34" i="14"/>
  <c r="F42" i="14"/>
  <c r="F50" i="14"/>
  <c r="E9" i="14"/>
  <c r="E17" i="14"/>
  <c r="E25" i="14"/>
  <c r="E29" i="14"/>
  <c r="E37" i="14"/>
  <c r="E45" i="14"/>
  <c r="E53" i="14"/>
  <c r="F9" i="14"/>
  <c r="F17" i="14"/>
  <c r="F25" i="14"/>
  <c r="F33" i="14"/>
  <c r="F41" i="14"/>
  <c r="F49" i="14"/>
  <c r="F8" i="14"/>
  <c r="E16" i="14"/>
  <c r="E24" i="14"/>
  <c r="E32" i="14"/>
  <c r="E40" i="14"/>
  <c r="G40" i="14" s="1"/>
  <c r="H40" i="14" s="1"/>
  <c r="E48" i="14"/>
  <c r="E56" i="14"/>
  <c r="F7" i="4"/>
  <c r="E8" i="1"/>
  <c r="K10" i="7"/>
  <c r="L10" i="7" s="1"/>
  <c r="K16" i="7"/>
  <c r="L16" i="7" s="1"/>
  <c r="E45" i="1"/>
  <c r="F45" i="1"/>
  <c r="E46" i="1"/>
  <c r="F46" i="1"/>
  <c r="K14" i="7"/>
  <c r="L14" i="7" s="1"/>
  <c r="K8" i="7"/>
  <c r="L8" i="7" s="1"/>
  <c r="K15" i="7"/>
  <c r="L15" i="7" s="1"/>
  <c r="K17" i="7"/>
  <c r="L17" i="7" s="1"/>
  <c r="K10" i="3"/>
  <c r="H20" i="7"/>
  <c r="N62" i="5" s="1"/>
  <c r="K16" i="3"/>
  <c r="K13" i="3"/>
  <c r="K19" i="3"/>
  <c r="K21" i="3"/>
  <c r="K17" i="3"/>
  <c r="K20" i="3"/>
  <c r="K14" i="3"/>
  <c r="K8" i="3"/>
  <c r="K11" i="3"/>
  <c r="K15" i="3"/>
  <c r="K18" i="3"/>
  <c r="K9" i="3"/>
  <c r="K12" i="3"/>
  <c r="K22" i="3"/>
  <c r="G23" i="3"/>
  <c r="E22" i="1"/>
  <c r="F25" i="4"/>
  <c r="G27" i="4"/>
  <c r="G23" i="4"/>
  <c r="G15" i="4"/>
  <c r="G11" i="4"/>
  <c r="G22" i="4"/>
  <c r="G19" i="4"/>
  <c r="F13" i="4"/>
  <c r="F21" i="4"/>
  <c r="F9" i="4"/>
  <c r="F17" i="4"/>
  <c r="G7" i="4"/>
  <c r="F10" i="4"/>
  <c r="F14" i="4"/>
  <c r="F18" i="4"/>
  <c r="F22" i="4"/>
  <c r="F26" i="4"/>
  <c r="G10" i="4"/>
  <c r="G14" i="4"/>
  <c r="G18" i="4"/>
  <c r="F8" i="4"/>
  <c r="G9" i="4"/>
  <c r="J9" i="4" s="1"/>
  <c r="F12" i="4"/>
  <c r="G13" i="4"/>
  <c r="H13" i="4" s="1"/>
  <c r="F16" i="4"/>
  <c r="G17" i="4"/>
  <c r="F20" i="4"/>
  <c r="G21" i="4"/>
  <c r="F24" i="4"/>
  <c r="G25" i="4"/>
  <c r="F27" i="4"/>
  <c r="G26" i="4"/>
  <c r="G8" i="4"/>
  <c r="F11" i="4"/>
  <c r="G12" i="4"/>
  <c r="F15" i="4"/>
  <c r="G16" i="4"/>
  <c r="F19" i="4"/>
  <c r="G20" i="4"/>
  <c r="F23" i="4"/>
  <c r="G24" i="4"/>
  <c r="J28" i="4"/>
  <c r="F32" i="1"/>
  <c r="F36" i="1"/>
  <c r="E30" i="1"/>
  <c r="F16" i="1"/>
  <c r="F40" i="1"/>
  <c r="F8" i="1"/>
  <c r="F24" i="1"/>
  <c r="E42" i="1"/>
  <c r="E14" i="1"/>
  <c r="E10" i="1"/>
  <c r="E18" i="1"/>
  <c r="E26" i="1"/>
  <c r="E34" i="1"/>
  <c r="F44" i="1"/>
  <c r="F12" i="1"/>
  <c r="F20" i="1"/>
  <c r="F28" i="1"/>
  <c r="E38" i="1"/>
  <c r="F10" i="1"/>
  <c r="F14" i="1"/>
  <c r="F18" i="1"/>
  <c r="F22" i="1"/>
  <c r="F26" i="1"/>
  <c r="F30" i="1"/>
  <c r="F34" i="1"/>
  <c r="F38" i="1"/>
  <c r="F42" i="1"/>
  <c r="E12" i="1"/>
  <c r="E16" i="1"/>
  <c r="E20" i="1"/>
  <c r="E24" i="1"/>
  <c r="E28" i="1"/>
  <c r="E32" i="1"/>
  <c r="E36" i="1"/>
  <c r="E40" i="1"/>
  <c r="F9" i="1"/>
  <c r="F11" i="1"/>
  <c r="F13" i="1"/>
  <c r="F15" i="1"/>
  <c r="F17" i="1"/>
  <c r="F19" i="1"/>
  <c r="F21" i="1"/>
  <c r="F23" i="1"/>
  <c r="F25" i="1"/>
  <c r="F27" i="1"/>
  <c r="F29" i="1"/>
  <c r="F31" i="1"/>
  <c r="F33" i="1"/>
  <c r="F35" i="1"/>
  <c r="F37" i="1"/>
  <c r="F39" i="1"/>
  <c r="F41" i="1"/>
  <c r="F43" i="1"/>
  <c r="E9" i="1"/>
  <c r="E11" i="1"/>
  <c r="E13" i="1"/>
  <c r="E15" i="1"/>
  <c r="E17" i="1"/>
  <c r="E19" i="1"/>
  <c r="E21" i="1"/>
  <c r="E23" i="1"/>
  <c r="E25" i="1"/>
  <c r="E27" i="1"/>
  <c r="E29" i="1"/>
  <c r="E31" i="1"/>
  <c r="E33" i="1"/>
  <c r="E35" i="1"/>
  <c r="E37" i="1"/>
  <c r="E39" i="1"/>
  <c r="E41" i="1"/>
  <c r="E43" i="1"/>
  <c r="K7" i="7"/>
  <c r="L7" i="7" s="1"/>
  <c r="G29" i="14" l="1"/>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L10" i="14"/>
  <c r="M10" i="14" s="1"/>
  <c r="L28" i="14"/>
  <c r="M28" i="14" s="1"/>
  <c r="L40" i="14"/>
  <c r="M40" i="14" s="1"/>
  <c r="L38" i="14"/>
  <c r="M38"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G22" i="1"/>
  <c r="K23" i="3"/>
  <c r="J79" i="5" s="1"/>
  <c r="J78" i="5" s="1"/>
  <c r="J19" i="4"/>
  <c r="H9" i="4"/>
  <c r="K9" i="4" s="1"/>
  <c r="G36" i="1"/>
  <c r="H36" i="1" s="1"/>
  <c r="J25" i="4"/>
  <c r="J10" i="4"/>
  <c r="H26" i="4"/>
  <c r="H21" i="4"/>
  <c r="H10" i="4"/>
  <c r="G40" i="1"/>
  <c r="H40" i="1" s="1"/>
  <c r="G8" i="1"/>
  <c r="H8" i="1" s="1"/>
  <c r="H11" i="4"/>
  <c r="H22" i="4"/>
  <c r="H27" i="4"/>
  <c r="G38" i="1"/>
  <c r="H38" i="1" s="1"/>
  <c r="J23" i="4"/>
  <c r="H15" i="4"/>
  <c r="J7" i="4"/>
  <c r="J14" i="4"/>
  <c r="H17" i="4"/>
  <c r="H24" i="4"/>
  <c r="H16" i="4"/>
  <c r="H8" i="4"/>
  <c r="J11" i="4"/>
  <c r="H14" i="4"/>
  <c r="J17" i="4"/>
  <c r="J27" i="4"/>
  <c r="H19" i="4"/>
  <c r="J20" i="4"/>
  <c r="H12" i="4"/>
  <c r="H18" i="4"/>
  <c r="J13" i="4"/>
  <c r="K13" i="4" s="1"/>
  <c r="H7" i="4"/>
  <c r="H25" i="4"/>
  <c r="J8" i="4"/>
  <c r="J15" i="4"/>
  <c r="J22" i="4"/>
  <c r="J26" i="4"/>
  <c r="J24" i="4"/>
  <c r="J16" i="4"/>
  <c r="H23" i="4"/>
  <c r="J18" i="4"/>
  <c r="J21" i="4"/>
  <c r="J12" i="4"/>
  <c r="H20" i="4"/>
  <c r="H28"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H46" i="1"/>
  <c r="H22" i="1"/>
  <c r="K20" i="7"/>
  <c r="K22" i="4" l="1"/>
  <c r="M48" i="14"/>
  <c r="L8" i="14"/>
  <c r="H57" i="14"/>
  <c r="H47" i="1" s="1"/>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L8" i="1"/>
  <c r="J31" i="4"/>
  <c r="H31" i="4"/>
  <c r="N53" i="5"/>
  <c r="R53" i="5" s="1"/>
  <c r="L20" i="7"/>
  <c r="K19" i="4"/>
  <c r="K11" i="4"/>
  <c r="K20" i="4"/>
  <c r="K10" i="4"/>
  <c r="K25" i="4"/>
  <c r="K15" i="4"/>
  <c r="K27" i="4"/>
  <c r="K26" i="4"/>
  <c r="K21" i="4"/>
  <c r="K8" i="4"/>
  <c r="K23" i="4"/>
  <c r="K14" i="4"/>
  <c r="K7" i="4"/>
  <c r="K18" i="4"/>
  <c r="K17" i="4"/>
  <c r="K12" i="4"/>
  <c r="K16" i="4"/>
  <c r="K24" i="4"/>
  <c r="K28"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4" l="1"/>
  <c r="K47" i="1" s="1"/>
  <c r="L57" i="14"/>
  <c r="L47" i="1" s="1"/>
  <c r="M8" i="14"/>
  <c r="M57" i="14" s="1"/>
  <c r="M8" i="1"/>
  <c r="N61" i="5"/>
  <c r="N59" i="5" s="1"/>
  <c r="K31" i="4"/>
  <c r="M18" i="1"/>
  <c r="N46" i="5"/>
  <c r="M47" i="1" l="1"/>
  <c r="N43" i="5" s="1"/>
  <c r="R43" i="5" s="1"/>
  <c r="N48" i="5"/>
  <c r="R48" i="5" s="1"/>
  <c r="N66" i="5" l="1"/>
  <c r="R66" i="5" s="1"/>
</calcChain>
</file>

<file path=xl/sharedStrings.xml><?xml version="1.0" encoding="utf-8"?>
<sst xmlns="http://schemas.openxmlformats.org/spreadsheetml/2006/main" count="5370" uniqueCount="707">
  <si>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</si>
  <si>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</si>
  <si>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</si>
  <si>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</si>
  <si>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</si>
  <si>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</si>
  <si>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</si>
  <si>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</si>
  <si>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</si>
  <si>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</si>
  <si>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</si>
  <si>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</si>
  <si>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</si>
  <si>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</si>
  <si>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</si>
  <si>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</si>
  <si>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</si>
  <si>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</si>
  <si>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</si>
  <si>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</si>
  <si>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</si>
  <si>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</si>
  <si>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</si>
  <si>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</si>
  <si>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</si>
  <si>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</si>
  <si>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</si>
  <si>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</si>
  <si>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</si>
  <si>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</si>
  <si>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</si>
  <si>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</si>
  <si>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</si>
  <si>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</si>
  <si>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</si>
  <si>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</si>
  <si>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</si>
  <si>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</si>
  <si>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</si>
  <si>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</si>
  <si>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</si>
  <si>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</si>
  <si>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w tym</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</si>
  <si>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</si>
  <si>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</si>
  <si>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</si>
  <si>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</si>
  <si>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</si>
  <si>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</si>
  <si>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</si>
  <si>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</si>
  <si>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</si>
  <si>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</si>
  <si>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</si>
  <si>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</si>
  <si>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</si>
  <si>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</si>
  <si>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</si>
  <si>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</si>
  <si>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</si>
  <si>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</si>
  <si>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</si>
  <si>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</si>
  <si>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</si>
  <si>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</si>
  <si>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</si>
  <si>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</si>
  <si>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</si>
  <si>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</si>
  <si>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</si>
  <si>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</si>
  <si>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</si>
  <si>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</si>
  <si>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</si>
  <si>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</si>
  <si>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</si>
  <si>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</si>
  <si>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</si>
  <si>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</si>
  <si>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</si>
  <si>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</si>
  <si>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</si>
  <si>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</si>
  <si>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</si>
  <si>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</si>
  <si>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</si>
  <si>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</si>
  <si>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</si>
  <si>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</si>
  <si>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</si>
  <si>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</si>
  <si>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</si>
  <si>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suszy</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</si>
  <si>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</si>
  <si>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</si>
  <si>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</si>
  <si>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</si>
  <si>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</si>
  <si>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</si>
  <si>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</si>
  <si>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</si>
  <si>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</si>
  <si>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</si>
  <si>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</si>
  <si>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</si>
  <si>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</si>
  <si>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</si>
  <si>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</si>
  <si>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</si>
  <si>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</si>
  <si>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</si>
  <si>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</si>
  <si>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</si>
  <si>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</si>
  <si>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</si>
  <si>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</si>
  <si>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</si>
  <si>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</si>
  <si>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</si>
  <si>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</si>
  <si>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</si>
  <si>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</si>
  <si>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</si>
  <si>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</si>
  <si>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</si>
  <si>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</si>
  <si>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</si>
  <si>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</si>
  <si>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</si>
  <si>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</si>
  <si>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</si>
  <si>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</si>
  <si>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</si>
  <si>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</si>
  <si>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</si>
  <si>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</si>
  <si>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</si>
  <si>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</si>
  <si>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</si>
  <si>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</si>
  <si>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</si>
  <si>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</si>
  <si>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</si>
  <si>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</si>
  <si>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</si>
  <si>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</si>
  <si>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</si>
  <si>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</si>
  <si>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</si>
  <si>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</si>
  <si>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</si>
  <si>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</si>
  <si>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</si>
  <si>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</si>
  <si>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</si>
  <si>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</si>
  <si>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</si>
  <si>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</si>
  <si>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</si>
  <si>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</si>
  <si>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</si>
  <si>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</si>
  <si>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</si>
  <si>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</si>
  <si>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</si>
  <si>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</si>
  <si>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</si>
  <si>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</si>
  <si>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</si>
  <si>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</si>
  <si>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</si>
  <si>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</si>
  <si>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</si>
  <si>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</si>
  <si>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</si>
  <si>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</si>
  <si>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</si>
  <si>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</si>
  <si>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</si>
  <si>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</si>
  <si>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</si>
  <si>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</si>
  <si>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</si>
  <si>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</si>
  <si>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</si>
  <si>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</si>
  <si>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</si>
  <si>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</si>
  <si>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</si>
  <si>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</si>
  <si>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</si>
  <si>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</si>
  <si>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</si>
  <si>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</si>
  <si>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</si>
  <si>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</si>
  <si>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</si>
  <si>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</si>
  <si>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</si>
  <si>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</si>
  <si>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</si>
  <si>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</si>
  <si>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</si>
  <si>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</si>
  <si>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</si>
  <si>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</si>
  <si>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61-21-90</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</si>
  <si>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</si>
  <si>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</si>
  <si>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</si>
  <si>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</si>
  <si>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</si>
  <si>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</si>
  <si>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</si>
  <si>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</si>
  <si>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</si>
  <si>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</si>
  <si>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</si>
  <si>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</si>
  <si>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</si>
  <si>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</si>
  <si>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</si>
  <si>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</si>
  <si>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</si>
  <si>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</si>
  <si>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</si>
  <si>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</si>
  <si>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</si>
  <si>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</si>
  <si>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</si>
  <si>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</si>
  <si>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</si>
  <si>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</si>
  <si>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</si>
  <si>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</si>
  <si>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</si>
  <si>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</si>
  <si>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</si>
  <si>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</si>
  <si>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</si>
  <si>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</si>
  <si>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</si>
  <si>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</si>
  <si>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</si>
  <si>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61-33-40</t>
  </si>
  <si>
    <t>Soja oleista</t>
  </si>
  <si>
    <t>61-33-90</t>
  </si>
  <si>
    <t>Pozostałe rośliny oleiste</t>
  </si>
  <si>
    <t>61-34</t>
  </si>
  <si>
    <t>61-34-10</t>
  </si>
  <si>
    <t>61-35</t>
  </si>
  <si>
    <t>Rośliny przemysłowe specjalne</t>
  </si>
  <si>
    <t>61-35-10</t>
  </si>
  <si>
    <t>Tytoń na liście</t>
  </si>
  <si>
    <t>61-35-20</t>
  </si>
  <si>
    <t>Chmiel na szyszki</t>
  </si>
  <si>
    <t>61-35-30</t>
  </si>
  <si>
    <t>Rośliny zielarskie (lecznicze, przyprawowe, aromatyczne)</t>
  </si>
  <si>
    <t>61-35-40</t>
  </si>
  <si>
    <t>61-4</t>
  </si>
  <si>
    <t>Ziemniaki</t>
  </si>
  <si>
    <t>61-41-00</t>
  </si>
  <si>
    <t>Ziemniaki sadzeniaki (kwalifikowane)</t>
  </si>
  <si>
    <t>61-42-00</t>
  </si>
  <si>
    <t>Ziemniaki jadalne</t>
  </si>
  <si>
    <t>61-43-00</t>
  </si>
  <si>
    <t>Ziemniaki skrobiowe</t>
  </si>
  <si>
    <t>61-44-00</t>
  </si>
  <si>
    <t>61-49-00</t>
  </si>
  <si>
    <t>Ziemniaki ogólnoużytkowe</t>
  </si>
  <si>
    <t>61-5</t>
  </si>
  <si>
    <t>Rośliny pastewne objętościowe na gruntach ornych</t>
  </si>
  <si>
    <t>61-51</t>
  </si>
  <si>
    <t>Okopowe pastewne na pasze</t>
  </si>
  <si>
    <t>61-51-10</t>
  </si>
  <si>
    <t>Buraki pastewne na pasze</t>
  </si>
  <si>
    <t>61-51-20</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</si>
  <si>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</si>
  <si>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</si>
  <si>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</si>
  <si>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</si>
  <si>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</si>
  <si>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</si>
  <si>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</si>
  <si>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</si>
  <si>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</si>
  <si>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</si>
  <si>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</si>
  <si>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</si>
  <si>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</si>
  <si>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</si>
  <si>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</si>
  <si>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</si>
  <si>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</si>
  <si>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</si>
  <si>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</si>
  <si>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</si>
  <si>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</si>
  <si>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</si>
  <si>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</si>
  <si>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</si>
  <si>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</si>
  <si>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</si>
  <si>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</si>
  <si>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</si>
  <si>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</si>
  <si>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</si>
  <si>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</si>
  <si>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</si>
  <si>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</si>
  <si>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</si>
  <si>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</si>
  <si>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</si>
  <si>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</si>
  <si>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</si>
  <si>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</si>
  <si>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</si>
  <si>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</si>
  <si>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</si>
  <si>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</si>
  <si>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</si>
  <si>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</si>
  <si>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</si>
  <si>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</si>
  <si>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</si>
  <si>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</si>
  <si>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61-72-70</t>
  </si>
  <si>
    <t>Cebula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</si>
  <si>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</si>
  <si>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</si>
  <si>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</si>
  <si>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</si>
  <si>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</si>
  <si>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</si>
  <si>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</si>
  <si>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</si>
  <si>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</si>
  <si>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</si>
  <si>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</si>
  <si>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</si>
  <si>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</si>
  <si>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</si>
  <si>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</si>
  <si>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</si>
  <si>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</si>
  <si>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</si>
  <si>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</si>
  <si>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</si>
  <si>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</si>
  <si>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</si>
  <si>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</si>
  <si>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</si>
  <si>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</si>
  <si>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</si>
  <si>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</si>
  <si>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</si>
  <si>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</si>
  <si>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</si>
  <si>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</si>
  <si>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</si>
  <si>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</si>
  <si>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</si>
  <si>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</si>
  <si>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</si>
  <si>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</si>
  <si>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</si>
  <si>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</si>
  <si>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</si>
  <si>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</si>
  <si>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</si>
  <si>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</si>
  <si>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</si>
  <si>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</si>
  <si>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</si>
  <si>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</si>
  <si>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</si>
  <si>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</si>
  <si>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</si>
  <si>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</si>
  <si>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</si>
  <si>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</si>
  <si>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</si>
  <si>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</si>
  <si>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</si>
  <si>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</si>
  <si>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</si>
  <si>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</si>
  <si>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</si>
  <si>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</si>
  <si>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</si>
  <si>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</si>
  <si>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</si>
  <si>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</si>
  <si>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</si>
  <si>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</si>
  <si>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</si>
  <si>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</si>
  <si>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</si>
  <si>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</si>
  <si>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</si>
  <si>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</si>
  <si>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62-3</t>
  </si>
  <si>
    <t>Plantacje nasienne roślin korzeniowych</t>
  </si>
  <si>
    <t>62-32-00</t>
  </si>
  <si>
    <t>Uprawy drugoroczne - nasiona</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</si>
  <si>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</si>
  <si>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</si>
  <si>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</si>
  <si>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</si>
  <si>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</si>
  <si>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</si>
  <si>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</si>
  <si>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</si>
  <si>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</si>
  <si>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</si>
  <si>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</si>
  <si>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</si>
  <si>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</si>
  <si>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</si>
  <si>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</si>
  <si>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</si>
  <si>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</si>
  <si>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04210</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</si>
  <si>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</si>
  <si>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</si>
  <si>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</si>
  <si>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</si>
  <si>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</si>
  <si>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</si>
  <si>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</si>
  <si>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</si>
  <si>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</si>
  <si>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</si>
  <si>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</si>
  <si>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</si>
  <si>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</si>
  <si>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</si>
  <si>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</si>
  <si>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</si>
  <si>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</si>
  <si>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</si>
  <si>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</si>
  <si>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</si>
  <si>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</si>
  <si>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</si>
  <si>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</si>
  <si>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</si>
  <si>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</si>
  <si>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</si>
  <si>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</si>
  <si>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</si>
  <si>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</si>
  <si>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</si>
  <si>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MlekoOw</t>
  </si>
  <si>
    <t>Mleko owcze</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</si>
  <si>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</si>
  <si>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</si>
  <si>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</si>
  <si>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</si>
  <si>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</si>
  <si>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</si>
  <si>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</si>
  <si>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</si>
  <si>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</si>
  <si>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</si>
  <si>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</si>
  <si>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</si>
  <si>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</si>
  <si>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</si>
  <si>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</si>
  <si>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Kolumna1</t>
  </si>
  <si>
    <t>info</t>
  </si>
  <si>
    <t>Pozostałe strączkowe jadalne na nasiona suche</t>
  </si>
  <si>
    <t>Słonecznik oleisty</t>
  </si>
  <si>
    <t>Rośliny włókniste (uprawa lub słoma)</t>
  </si>
  <si>
    <t>Len i lnianka włókniste</t>
  </si>
  <si>
    <t>Wiklina</t>
  </si>
  <si>
    <t>Ziemniaki pastewne</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</si>
  <si>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</si>
  <si>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</si>
  <si>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</si>
  <si>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</si>
  <si>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</si>
  <si>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</si>
  <si>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</si>
  <si>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</si>
  <si>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</si>
  <si>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</si>
  <si>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</si>
  <si>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</si>
  <si>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</si>
  <si>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</si>
  <si>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</si>
  <si>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</si>
  <si>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</si>
  <si>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</si>
  <si>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Wartość produkcji          w zł</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</si>
  <si>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</si>
  <si>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</si>
  <si>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</si>
  <si>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</si>
  <si>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</si>
  <si>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</si>
  <si>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</si>
  <si>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</si>
  <si>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</si>
  <si>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</si>
  <si>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</si>
  <si>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</si>
  <si>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</si>
  <si>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</si>
  <si>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</si>
  <si>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</si>
  <si>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</si>
  <si>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</si>
  <si>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</si>
  <si>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</si>
  <si>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</si>
  <si>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</si>
  <si>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</si>
  <si>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</si>
  <si>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</si>
  <si>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t>
  </si>
  <si>
    <t>ksiąg rachunkowych</t>
  </si>
  <si>
    <t xml:space="preserve"> średniej rocznej produkcji w gospodarstwie rolnym. </t>
  </si>
  <si>
    <t>Koszty nieponiesione w związku z wystąpieniem szkód                      w zł</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</si>
  <si>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</si>
  <si>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</si>
  <si>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</si>
  <si>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</si>
  <si>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</si>
  <si>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</si>
  <si>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</si>
  <si>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</si>
  <si>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</si>
  <si>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</si>
  <si>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</si>
  <si>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</si>
  <si>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</si>
  <si>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</si>
  <si>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</si>
  <si>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</si>
  <si>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AJałówki od 1 do 2 lat</t>
  </si>
  <si>
    <t>BJałówki od 1 do 2 lat</t>
  </si>
  <si>
    <t>CJałówki od 1 do 2 lat</t>
  </si>
  <si>
    <t>DJałówki od 1 do 2 lat</t>
  </si>
  <si>
    <t>ACielęta od 6 mies. do 1 roku</t>
  </si>
  <si>
    <t>BCielęta od 6 mies. do 1 roku</t>
  </si>
  <si>
    <t>CCielęta od 6 mies. do 1 roku</t>
  </si>
  <si>
    <t>DCielęta od 6 mies. do 1 roku</t>
  </si>
  <si>
    <t>Warchlaki</t>
  </si>
  <si>
    <t>Warchlaki do opasu o wadze od 20 do 50 kg</t>
  </si>
  <si>
    <t>AWarchlaki do opasu o wadze od 20 do 50 kg</t>
  </si>
  <si>
    <t>BWarchlaki do opasu o wadze od 20 do 50 kg</t>
  </si>
  <si>
    <t>CWarchlaki do opasu o wadze od 20 do 50 kg</t>
  </si>
  <si>
    <t>DWarchlaki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</si>
  <si>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</si>
  <si>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</si>
  <si>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</si>
  <si>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</si>
  <si>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</si>
  <si>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</si>
  <si>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</si>
  <si>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</si>
  <si>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</si>
  <si>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</si>
  <si>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</si>
  <si>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</si>
  <si>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</si>
  <si>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</si>
  <si>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</si>
  <si>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</si>
  <si>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</si>
  <si>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</si>
  <si>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Koszty nieponiesione na 1 ha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</si>
  <si>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</si>
  <si>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</si>
  <si>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</si>
  <si>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</si>
  <si>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</si>
  <si>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</si>
  <si>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</si>
  <si>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</si>
  <si>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</si>
  <si>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</si>
  <si>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</si>
  <si>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</si>
  <si>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</si>
  <si>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</si>
  <si>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Szkółki w uprawie polowej</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</si>
  <si>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</si>
  <si>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</si>
  <si>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</si>
  <si>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</si>
  <si>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</si>
  <si>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</si>
  <si>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</si>
  <si>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</si>
  <si>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</si>
  <si>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</si>
  <si>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</si>
  <si>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</si>
  <si>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ZIELONE</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</si>
  <si>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</si>
  <si>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</si>
  <si>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</si>
  <si>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</si>
  <si>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</si>
  <si>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</si>
  <si>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</si>
  <si>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</si>
  <si>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</si>
  <si>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</si>
  <si>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</si>
  <si>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</si>
  <si>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</si>
  <si>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</si>
  <si>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</si>
  <si>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</si>
  <si>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</si>
  <si>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</si>
  <si>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</si>
  <si>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</si>
  <si>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</si>
  <si>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</si>
  <si>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</si>
  <si>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</si>
  <si>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</si>
  <si>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</si>
  <si>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</si>
  <si>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</si>
  <si>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</si>
  <si>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</si>
  <si>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</si>
  <si>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</si>
  <si>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</si>
  <si>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</si>
  <si>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</si>
  <si>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</si>
  <si>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</si>
  <si>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</si>
  <si>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</si>
  <si>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</si>
  <si>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</si>
  <si>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</si>
  <si>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</si>
  <si>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</si>
  <si>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</si>
  <si>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</si>
  <si>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</si>
  <si>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</si>
  <si>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</si>
  <si>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</si>
  <si>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</si>
  <si>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</si>
  <si>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</si>
  <si>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</si>
  <si>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</si>
  <si>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</si>
  <si>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</si>
  <si>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</si>
  <si>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</si>
  <si>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Oświadczam, że wszystkie dane podane w protokole oraz w załącznikach do niego są prawdziwe i zgodne ze stanem faktycznym, a także, że znane mi są skutki składania fałszywych oświadczeń wynikające z art. 297 Kodeksu karnego (DZ.U. z 2018  poz. 1600).</t>
  </si>
  <si>
    <t>………………………………………………………….</t>
  </si>
  <si>
    <t>…………………………...………………</t>
  </si>
  <si>
    <t xml:space="preserve"> w przedmiotowym gospodarstwie rolnym.</t>
  </si>
  <si>
    <t>Liczba zwierząt ubezpieczonych</t>
  </si>
  <si>
    <t>Powierzchnia upraw ubezpieczonych</t>
  </si>
  <si>
    <t>…….…………………….</t>
  </si>
  <si>
    <t>…………...……………………….</t>
  </si>
  <si>
    <t>……………………….….</t>
  </si>
  <si>
    <t>……………</t>
  </si>
  <si>
    <t>Liczba zwierząt szt</t>
  </si>
  <si>
    <t>Mieszanki strączkowych z innymi roślinami ozime na nasiona suche</t>
  </si>
  <si>
    <t>61-23-20</t>
  </si>
  <si>
    <t>JajaKPo</t>
  </si>
  <si>
    <t>Jaja konsumpcyjne pozostałe</t>
  </si>
  <si>
    <t>……………………………..…………</t>
  </si>
  <si>
    <t>Razem (poz. 1 - 88)</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</si>
  <si>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</si>
  <si>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</si>
  <si>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</si>
  <si>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</si>
  <si>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</si>
  <si>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</si>
  <si>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</si>
  <si>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</si>
  <si>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kozy 1 roczne i starsze</t>
  </si>
  <si>
    <t>konie</t>
  </si>
  <si>
    <t>Kozy 1 roczne i starsze</t>
  </si>
  <si>
    <t>Konie</t>
  </si>
  <si>
    <t>Rośliny pastewne objętościowe z użytków zielonych (uprawa lub zielonka) (UZ)</t>
  </si>
  <si>
    <t>Rośliny pastewne objętościowe z łąk - zielonka (UZ)</t>
  </si>
  <si>
    <t>Trawy w uprawie polowej na zielonkę (UZ)</t>
  </si>
  <si>
    <t>Motylkowe drobnonasienne na zielonkę (UZ)</t>
  </si>
  <si>
    <t>Mieszanki motylkowych z trawami (UZ)</t>
  </si>
  <si>
    <t>Rośliny pastewne objętościowe z pastwisk (UZ)</t>
  </si>
  <si>
    <t>Rośliny pastewne objętościowe z pastwisk pielęgnowanych (UZ)</t>
  </si>
  <si>
    <t>Rośliny pastewne objętościowe z pastwisk niepielęgnowanych (UZ)</t>
  </si>
  <si>
    <t>powierzchnia upraw rolnych w dniu wystąpienia szkód z wyłączeniem wieloletnich użytków zielonych (UZ)</t>
  </si>
  <si>
    <t>Winogrona w uprawie pod osłonami wysokimi</t>
  </si>
  <si>
    <t>Pozostałe uprawy, produkty roślinne różne</t>
  </si>
  <si>
    <t>61-92-20</t>
  </si>
  <si>
    <t>64-90-00</t>
  </si>
  <si>
    <t> </t>
  </si>
  <si>
    <r>
      <rPr>
        <sz val="14"/>
        <rFont val="Arial"/>
        <family val="2"/>
        <charset val="238"/>
      </rPr>
      <t>*</t>
    </r>
    <r>
      <rPr>
        <sz val="8"/>
        <rFont val="Arial"/>
        <family val="2"/>
        <charset val="238"/>
      </rPr>
      <t xml:space="preserve">Dane w kolumnie 9 "Wysokości szkód w uprawach uwzględnianych w produkcji zwierzęcej” oblicza się w zakresie upraw : ziemniaki pastewne, rośliny pastewne objętościowe na gruntach ornych, okopowe pastewne na pasze, buraki pastewne na pasze, brukiew pastewna na pasze, marchew pastewna na pasze, topinambur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ogółem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opasu o wadze od 20 do 50 kg.</t>
    </r>
  </si>
  <si>
    <t>*Dane w kolumnie 9 "Wysokości szkód w uprawach uwzględnianych w produkcji zwierzęcej” oblicza się w zakresie upraw : ziemniaki pastewne, rośliny pastewne objętościowe na gruntach ornych, okopowe pastewne na pasze, buraki pastewne na pasze, brukiew pastewna na pasze, marchew pastewna na pasze, topinambur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ogółem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opasu o wadze od 20 do 50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</si>
</sst>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64"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sz val="11"/>
      <name val="Arial Narrow"/>
      <family val="2"/>
      <charset val="238"/>
    </font>
    <font>
      <b/>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i/>
      <sz val="11"/>
      <name val="Arial Narrow"/>
      <family val="2"/>
      <charset val="238"/>
    </font>
  </fonts>
  <fills count="10">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theme="5" tint="0.59999389629810485"/>
        <bgColor indexed="64"/>
      </patternFill>
    </fill>
  </fills>
  <borders count="6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52" fillId="0" borderId="0" applyFont="0" applyFill="0" applyBorder="0" applyProtection="0">
      <alignment horizontal="right"/>
    </xf>
  </cellStyleXfs>
  <cellXfs count="613">
    <xf numFmtId="0" fontId="0" fillId="0" borderId="0" xfId="0"/>
    <xf numFmtId="0" fontId="3" fillId="0" borderId="0" xfId="0" applyFont="1" applyFill="1" applyBorder="1" applyAlignment="1" applyProtection="1">
      <alignment horizontal="center" vertical="center"/>
    </xf>
    <xf numFmtId="0" fontId="5" fillId="0" borderId="0" xfId="0" applyFont="1" applyFill="1" applyBorder="1" applyAlignment="1" applyProtection="1">
      <alignment vertical="center" wrapText="1"/>
    </xf>
    <xf numFmtId="0" fontId="8" fillId="0" borderId="0" xfId="0" applyFont="1" applyFill="1" applyBorder="1" applyAlignment="1" applyProtection="1">
      <alignment horizontal="left" vertical="center"/>
    </xf>
    <xf numFmtId="0" fontId="4" fillId="3" borderId="16"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xf>
    <xf numFmtId="0" fontId="16" fillId="0" borderId="16"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2" borderId="18" xfId="0" applyFont="1" applyFill="1" applyBorder="1" applyAlignment="1" applyProtection="1">
      <alignment horizontal="center" vertical="center"/>
    </xf>
    <xf numFmtId="0" fontId="16" fillId="0" borderId="0" xfId="0" applyFont="1" applyProtection="1"/>
    <xf numFmtId="0" fontId="3" fillId="0" borderId="13" xfId="0" applyFont="1" applyFill="1" applyBorder="1" applyAlignment="1" applyProtection="1">
      <alignment horizontal="center" vertical="center"/>
    </xf>
    <xf numFmtId="1" fontId="16" fillId="0" borderId="16" xfId="0" applyNumberFormat="1" applyFont="1" applyFill="1" applyBorder="1" applyAlignment="1" applyProtection="1">
      <alignment horizontal="right" vertical="center" wrapText="1"/>
      <protection locked="0"/>
    </xf>
    <xf numFmtId="4" fontId="16" fillId="0" borderId="16" xfId="0" applyNumberFormat="1" applyFont="1" applyFill="1" applyBorder="1" applyAlignment="1" applyProtection="1">
      <alignment horizontal="right" vertical="center" wrapText="1"/>
      <protection locked="0"/>
    </xf>
    <xf numFmtId="4" fontId="16" fillId="3" borderId="16" xfId="0" applyNumberFormat="1" applyFont="1" applyFill="1" applyBorder="1" applyAlignment="1" applyProtection="1">
      <alignment horizontal="right" vertical="center" wrapText="1"/>
    </xf>
    <xf numFmtId="0" fontId="3" fillId="0" borderId="13" xfId="0" applyFont="1" applyBorder="1" applyAlignment="1" applyProtection="1">
      <alignment horizontal="center" vertical="center"/>
    </xf>
    <xf numFmtId="4" fontId="15" fillId="3" borderId="24" xfId="0" applyNumberFormat="1" applyFont="1" applyFill="1" applyBorder="1" applyAlignment="1" applyProtection="1">
      <alignment horizontal="right" vertical="center" wrapText="1"/>
    </xf>
    <xf numFmtId="0" fontId="6" fillId="0" borderId="0" xfId="0" applyFont="1" applyFill="1" applyBorder="1" applyAlignment="1" applyProtection="1">
      <alignment vertical="center" wrapText="1"/>
    </xf>
    <xf numFmtId="0" fontId="21" fillId="0" borderId="0" xfId="0" applyFont="1" applyFill="1" applyBorder="1" applyProtection="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Fill="1" applyBorder="1" applyAlignment="1" applyProtection="1">
      <alignment vertical="center" wrapText="1"/>
    </xf>
    <xf numFmtId="168" fontId="7" fillId="3" borderId="19" xfId="0" applyNumberFormat="1" applyFont="1" applyFill="1" applyBorder="1" applyAlignment="1" applyProtection="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pplyProtection="1">
      <alignment vertical="center"/>
    </xf>
    <xf numFmtId="0" fontId="14" fillId="0" borderId="0" xfId="0" applyFont="1" applyAlignment="1" applyProtection="1">
      <alignment horizontal="center" vertical="center"/>
    </xf>
    <xf numFmtId="0" fontId="30" fillId="0" borderId="0" xfId="0" applyFont="1" applyFill="1" applyBorder="1" applyAlignment="1" applyProtection="1">
      <alignment vertical="center" wrapText="1"/>
    </xf>
    <xf numFmtId="3" fontId="15" fillId="3" borderId="24" xfId="0" applyNumberFormat="1" applyFont="1" applyFill="1" applyBorder="1" applyAlignment="1" applyProtection="1">
      <alignment horizontal="center" vertical="center" wrapText="1"/>
    </xf>
    <xf numFmtId="4" fontId="15" fillId="3" borderId="21" xfId="0" applyNumberFormat="1" applyFont="1" applyFill="1" applyBorder="1" applyAlignment="1" applyProtection="1">
      <alignment horizontal="right" vertical="center" wrapText="1"/>
    </xf>
    <xf numFmtId="4" fontId="15" fillId="3" borderId="42" xfId="0" applyNumberFormat="1" applyFont="1" applyFill="1" applyBorder="1" applyAlignment="1" applyProtection="1">
      <alignment horizontal="right" vertical="center" wrapText="1"/>
    </xf>
    <xf numFmtId="0" fontId="12" fillId="0" borderId="0" xfId="0" applyFont="1"/>
    <xf numFmtId="0" fontId="12" fillId="0" borderId="16" xfId="0" applyFont="1" applyBorder="1"/>
    <xf numFmtId="172" fontId="32" fillId="0" borderId="0" xfId="1" applyNumberFormat="1" applyFont="1" applyFill="1"/>
    <xf numFmtId="4" fontId="32" fillId="0" borderId="0" xfId="1" applyNumberFormat="1" applyFont="1" applyFill="1"/>
    <xf numFmtId="4" fontId="34" fillId="0" borderId="0" xfId="1" applyNumberFormat="1" applyFont="1" applyFill="1"/>
    <xf numFmtId="0" fontId="16" fillId="0" borderId="0" xfId="0" applyFont="1" applyAlignment="1" applyProtection="1"/>
    <xf numFmtId="0" fontId="10" fillId="0" borderId="0" xfId="0" applyFont="1" applyProtection="1"/>
    <xf numFmtId="0" fontId="10" fillId="0" borderId="0" xfId="0" applyFont="1" applyFill="1" applyAlignment="1" applyProtection="1">
      <alignment vertical="center"/>
    </xf>
    <xf numFmtId="0" fontId="10" fillId="0" borderId="0" xfId="0" applyFont="1" applyAlignment="1" applyProtection="1">
      <alignment vertical="center"/>
    </xf>
    <xf numFmtId="0" fontId="10" fillId="0" borderId="0" xfId="0" applyFont="1" applyFill="1" applyAlignment="1" applyProtection="1">
      <alignment vertical="center" wrapText="1"/>
    </xf>
    <xf numFmtId="0" fontId="11" fillId="0" borderId="0" xfId="0" applyFont="1" applyFill="1" applyAlignment="1" applyProtection="1">
      <alignment wrapText="1"/>
    </xf>
    <xf numFmtId="0" fontId="11" fillId="0" borderId="0" xfId="0" applyFont="1" applyAlignment="1" applyProtection="1">
      <alignment wrapText="1"/>
    </xf>
    <xf numFmtId="0" fontId="10" fillId="0" borderId="0" xfId="0" applyFont="1" applyFill="1" applyProtection="1"/>
    <xf numFmtId="0" fontId="10" fillId="0" borderId="0" xfId="0" applyFont="1" applyFill="1" applyAlignment="1" applyProtection="1"/>
    <xf numFmtId="0" fontId="16" fillId="0" borderId="0" xfId="0" applyFont="1" applyFill="1" applyProtection="1"/>
    <xf numFmtId="0" fontId="16" fillId="0" borderId="0" xfId="0" applyFont="1" applyBorder="1" applyProtection="1"/>
    <xf numFmtId="0" fontId="10" fillId="0" borderId="0" xfId="0" applyFont="1" applyFill="1" applyAlignment="1" applyProtection="1">
      <alignment wrapText="1"/>
    </xf>
    <xf numFmtId="0" fontId="15" fillId="0" borderId="0" xfId="0" applyFont="1" applyFill="1" applyAlignment="1" applyProtection="1">
      <alignment vertical="center" wrapText="1"/>
    </xf>
    <xf numFmtId="0" fontId="13" fillId="0" borderId="0" xfId="0" applyFont="1" applyFill="1" applyAlignment="1" applyProtection="1">
      <alignment vertical="center"/>
    </xf>
    <xf numFmtId="0" fontId="11" fillId="0" borderId="0" xfId="0" applyFont="1" applyAlignment="1" applyProtection="1">
      <alignment vertical="center" wrapText="1"/>
    </xf>
    <xf numFmtId="0" fontId="18" fillId="0" borderId="0" xfId="0" applyFont="1" applyFill="1" applyAlignment="1" applyProtection="1">
      <alignment vertical="center" wrapText="1"/>
    </xf>
    <xf numFmtId="0" fontId="13" fillId="0" borderId="0" xfId="0" applyFont="1" applyFill="1" applyAlignment="1" applyProtection="1">
      <alignment horizontal="left" vertical="center" wrapText="1"/>
    </xf>
    <xf numFmtId="0" fontId="10" fillId="0" borderId="0" xfId="0" applyFont="1" applyAlignment="1" applyProtection="1">
      <alignment wrapText="1"/>
    </xf>
    <xf numFmtId="0" fontId="14" fillId="0" borderId="0" xfId="0" applyFont="1" applyProtection="1"/>
    <xf numFmtId="0" fontId="14" fillId="0" borderId="0" xfId="0" applyFont="1" applyFill="1" applyAlignment="1" applyProtection="1">
      <alignment vertical="center" wrapText="1"/>
    </xf>
    <xf numFmtId="0" fontId="6" fillId="0" borderId="0" xfId="0" applyFont="1" applyFill="1" applyBorder="1" applyAlignment="1" applyProtection="1">
      <alignment horizontal="center" vertical="center"/>
    </xf>
    <xf numFmtId="0" fontId="16" fillId="0" borderId="13" xfId="0" applyFont="1" applyBorder="1" applyAlignment="1" applyProtection="1">
      <alignment horizontal="center"/>
    </xf>
    <xf numFmtId="0" fontId="16" fillId="0" borderId="0" xfId="0" applyFont="1" applyAlignment="1" applyProtection="1">
      <alignment wrapText="1"/>
    </xf>
    <xf numFmtId="0" fontId="16" fillId="0" borderId="0" xfId="0" applyFont="1" applyAlignment="1" applyProtection="1">
      <alignment horizontal="center" wrapText="1"/>
    </xf>
    <xf numFmtId="0" fontId="2" fillId="0" borderId="0" xfId="0" applyFont="1" applyFill="1" applyBorder="1" applyAlignment="1" applyProtection="1">
      <alignment vertical="center" wrapText="1"/>
    </xf>
    <xf numFmtId="0" fontId="0" fillId="0" borderId="0" xfId="0" applyProtection="1"/>
    <xf numFmtId="0" fontId="0" fillId="0" borderId="0" xfId="0" applyAlignment="1" applyProtection="1"/>
    <xf numFmtId="0" fontId="0" fillId="0" borderId="0" xfId="0" applyAlignment="1" applyProtection="1">
      <alignment horizontal="center"/>
    </xf>
    <xf numFmtId="0" fontId="9" fillId="0" borderId="0" xfId="0" applyFont="1" applyAlignment="1" applyProtection="1">
      <alignment vertical="center"/>
    </xf>
    <xf numFmtId="4" fontId="16" fillId="0" borderId="0" xfId="0" applyNumberFormat="1" applyFont="1" applyFill="1" applyBorder="1" applyAlignment="1" applyProtection="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pplyProtection="1">
      <alignment vertical="center"/>
    </xf>
    <xf numFmtId="0" fontId="7" fillId="0" borderId="13" xfId="0" applyFont="1" applyFill="1" applyBorder="1" applyAlignment="1" applyProtection="1">
      <alignment horizontal="center" vertical="center"/>
    </xf>
    <xf numFmtId="0" fontId="7" fillId="0" borderId="13" xfId="0" applyFont="1" applyBorder="1" applyAlignment="1" applyProtection="1">
      <alignment horizontal="center" vertical="center"/>
    </xf>
    <xf numFmtId="0" fontId="7" fillId="6" borderId="7" xfId="0" applyFont="1" applyFill="1" applyBorder="1" applyAlignment="1" applyProtection="1">
      <alignment horizontal="center" vertical="center" wrapText="1"/>
    </xf>
    <xf numFmtId="0" fontId="7" fillId="6" borderId="12"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xf>
    <xf numFmtId="0" fontId="7" fillId="6" borderId="39" xfId="0" applyFont="1" applyFill="1" applyBorder="1" applyAlignment="1" applyProtection="1">
      <alignment horizontal="center" vertical="center"/>
    </xf>
    <xf numFmtId="0" fontId="7" fillId="6" borderId="9"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3" xfId="0" applyFont="1" applyBorder="1" applyAlignment="1" applyProtection="1">
      <alignment horizontal="center" vertical="center"/>
    </xf>
    <xf numFmtId="166" fontId="7" fillId="3" borderId="19" xfId="0" applyNumberFormat="1" applyFont="1" applyFill="1" applyBorder="1" applyAlignment="1" applyProtection="1">
      <alignment horizontal="center" vertical="center" wrapText="1"/>
    </xf>
    <xf numFmtId="0" fontId="36" fillId="3" borderId="19" xfId="0" applyFont="1" applyFill="1" applyBorder="1" applyAlignment="1" applyProtection="1">
      <alignment horizontal="center" vertical="center" wrapText="1"/>
    </xf>
    <xf numFmtId="4" fontId="37" fillId="3" borderId="20" xfId="0" applyNumberFormat="1" applyFont="1" applyFill="1" applyBorder="1" applyAlignment="1" applyProtection="1">
      <alignment horizontal="right" vertical="center" wrapText="1"/>
    </xf>
    <xf numFmtId="0" fontId="21" fillId="0" borderId="0" xfId="0" applyFont="1" applyFill="1" applyBorder="1" applyAlignment="1" applyProtection="1">
      <alignment horizontal="right" vertical="center" wrapText="1"/>
    </xf>
    <xf numFmtId="3" fontId="4" fillId="0" borderId="16" xfId="0" applyNumberFormat="1" applyFont="1" applyFill="1" applyBorder="1" applyAlignment="1" applyProtection="1">
      <alignment horizontal="right" vertical="center" wrapText="1"/>
      <protection locked="0"/>
    </xf>
    <xf numFmtId="49" fontId="4" fillId="0" borderId="16" xfId="0" applyNumberFormat="1" applyFont="1" applyFill="1" applyBorder="1" applyAlignment="1" applyProtection="1">
      <alignment horizontal="right" vertical="center" wrapText="1"/>
      <protection locked="0"/>
    </xf>
    <xf numFmtId="0" fontId="7" fillId="6" borderId="32" xfId="0" applyFont="1" applyFill="1" applyBorder="1" applyAlignment="1" applyProtection="1">
      <alignment horizontal="center" vertical="center" wrapText="1"/>
    </xf>
    <xf numFmtId="0" fontId="7" fillId="6" borderId="29"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xf>
    <xf numFmtId="0" fontId="10" fillId="0" borderId="0" xfId="0" applyFont="1" applyAlignment="1" applyProtection="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pplyProtection="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Fill="1" applyBorder="1" applyAlignment="1" applyProtection="1">
      <alignment horizontal="right" vertical="center" wrapText="1"/>
      <protection locked="0"/>
    </xf>
    <xf numFmtId="4" fontId="26" fillId="3" borderId="19" xfId="0" applyNumberFormat="1" applyFont="1" applyFill="1" applyBorder="1" applyAlignment="1" applyProtection="1">
      <alignment horizontal="right" vertical="center" wrapText="1"/>
    </xf>
    <xf numFmtId="4" fontId="26" fillId="3" borderId="20" xfId="0" applyNumberFormat="1" applyFont="1" applyFill="1" applyBorder="1" applyAlignment="1" applyProtection="1">
      <alignment horizontal="right" vertical="center" wrapText="1"/>
    </xf>
    <xf numFmtId="4" fontId="26" fillId="3" borderId="19" xfId="0" applyNumberFormat="1" applyFont="1" applyFill="1" applyBorder="1" applyAlignment="1" applyProtection="1">
      <alignment vertical="center"/>
    </xf>
    <xf numFmtId="167" fontId="4" fillId="0" borderId="16" xfId="0" applyNumberFormat="1" applyFont="1" applyBorder="1" applyAlignment="1" applyProtection="1">
      <alignment horizontal="right" vertical="center"/>
      <protection locked="0"/>
    </xf>
    <xf numFmtId="0" fontId="38" fillId="0" borderId="0" xfId="0" applyFont="1" applyAlignment="1" applyProtection="1">
      <alignment vertical="center"/>
    </xf>
    <xf numFmtId="0" fontId="39" fillId="0" borderId="0" xfId="0" applyFont="1" applyProtection="1"/>
    <xf numFmtId="0" fontId="3" fillId="0" borderId="0" xfId="0" applyFont="1" applyProtection="1"/>
    <xf numFmtId="0" fontId="6" fillId="6" borderId="13"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4" fontId="16" fillId="0" borderId="14" xfId="0" applyNumberFormat="1" applyFont="1" applyFill="1" applyBorder="1" applyAlignment="1" applyProtection="1">
      <alignment horizontal="right" vertical="center"/>
      <protection locked="0"/>
    </xf>
    <xf numFmtId="0" fontId="3" fillId="0" borderId="0" xfId="0" applyFont="1" applyAlignment="1" applyProtection="1">
      <alignment horizontal="right"/>
    </xf>
    <xf numFmtId="0" fontId="16" fillId="0" borderId="0" xfId="0" applyFont="1" applyAlignment="1" applyProtection="1">
      <alignment horizontal="center"/>
    </xf>
    <xf numFmtId="0" fontId="16" fillId="0" borderId="0" xfId="0" applyFont="1" applyAlignment="1" applyProtection="1">
      <alignment horizontal="center" vertical="center"/>
    </xf>
    <xf numFmtId="0" fontId="3" fillId="3" borderId="16" xfId="0" applyFont="1" applyFill="1" applyBorder="1" applyAlignment="1" applyProtection="1">
      <alignment horizontal="right" vertical="center" wrapText="1"/>
    </xf>
    <xf numFmtId="0" fontId="3" fillId="2" borderId="16" xfId="0" applyFont="1" applyFill="1" applyBorder="1" applyAlignment="1" applyProtection="1">
      <alignment horizontal="right" vertical="center" wrapText="1"/>
    </xf>
    <xf numFmtId="0" fontId="41" fillId="0" borderId="0" xfId="0" applyFont="1" applyAlignment="1" applyProtection="1"/>
    <xf numFmtId="0" fontId="21" fillId="0" borderId="0" xfId="0" applyFont="1" applyAlignment="1" applyProtection="1">
      <alignment horizontal="left"/>
    </xf>
    <xf numFmtId="0" fontId="16" fillId="0" borderId="0" xfId="0" applyFont="1" applyFill="1" applyAlignment="1" applyProtection="1"/>
    <xf numFmtId="0" fontId="16" fillId="0" borderId="14" xfId="0" applyFont="1" applyFill="1" applyBorder="1" applyAlignment="1" applyProtection="1">
      <alignment horizontal="left" vertical="center" wrapText="1"/>
      <protection locked="0"/>
    </xf>
    <xf numFmtId="4" fontId="3" fillId="0" borderId="16" xfId="0" applyNumberFormat="1" applyFont="1" applyFill="1" applyBorder="1" applyAlignment="1" applyProtection="1">
      <alignment horizontal="right" vertical="center" wrapText="1"/>
      <protection locked="0"/>
    </xf>
    <xf numFmtId="0" fontId="7" fillId="6" borderId="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29" fillId="0" borderId="0" xfId="0" applyFont="1" applyFill="1" applyBorder="1" applyAlignment="1" applyProtection="1">
      <alignment vertical="center" wrapText="1"/>
    </xf>
    <xf numFmtId="0" fontId="16" fillId="0" borderId="0" xfId="0" applyFont="1" applyFill="1" applyBorder="1" applyProtection="1"/>
    <xf numFmtId="4" fontId="7" fillId="0" borderId="0" xfId="0" applyNumberFormat="1" applyFont="1" applyFill="1" applyBorder="1" applyAlignment="1" applyProtection="1">
      <alignment vertical="center"/>
    </xf>
    <xf numFmtId="0" fontId="27" fillId="0" borderId="0" xfId="0" applyFont="1" applyAlignment="1" applyProtection="1">
      <alignment horizontal="center"/>
    </xf>
    <xf numFmtId="0" fontId="28"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xf>
    <xf numFmtId="0" fontId="29" fillId="0" borderId="0" xfId="0" applyFont="1" applyAlignment="1" applyProtection="1">
      <alignment horizontal="center"/>
    </xf>
    <xf numFmtId="4" fontId="4" fillId="0" borderId="0" xfId="0" applyNumberFormat="1" applyFont="1" applyFill="1" applyBorder="1" applyAlignment="1" applyProtection="1"/>
    <xf numFmtId="0" fontId="6" fillId="6" borderId="30"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7" fillId="6" borderId="22" xfId="0" applyFont="1" applyFill="1" applyBorder="1" applyAlignment="1" applyProtection="1">
      <alignment horizontal="center" vertical="center" wrapText="1"/>
    </xf>
    <xf numFmtId="0" fontId="13" fillId="0" borderId="0" xfId="0" applyFont="1" applyFill="1" applyAlignment="1" applyProtection="1">
      <alignment vertical="center" wrapText="1"/>
    </xf>
    <xf numFmtId="0" fontId="15" fillId="0" borderId="0" xfId="0" applyFont="1" applyFill="1" applyAlignment="1" applyProtection="1"/>
    <xf numFmtId="0" fontId="13" fillId="0" borderId="0" xfId="0" applyFont="1" applyFill="1" applyAlignment="1" applyProtection="1">
      <alignment horizontal="center" vertical="center"/>
    </xf>
    <xf numFmtId="4" fontId="46" fillId="0" borderId="0" xfId="0" applyNumberFormat="1" applyFont="1" applyFill="1" applyAlignment="1" applyProtection="1"/>
    <xf numFmtId="0" fontId="13" fillId="0" borderId="0" xfId="0" applyFont="1" applyFill="1" applyAlignment="1" applyProtection="1"/>
    <xf numFmtId="0" fontId="13" fillId="0" borderId="0" xfId="0" applyFont="1" applyFill="1" applyAlignment="1" applyProtection="1">
      <alignment wrapText="1"/>
    </xf>
    <xf numFmtId="0" fontId="8" fillId="0" borderId="0" xfId="0" applyFont="1" applyFill="1" applyBorder="1" applyAlignment="1" applyProtection="1">
      <alignment horizontal="right" wrapText="1"/>
    </xf>
    <xf numFmtId="3" fontId="16" fillId="3" borderId="44" xfId="0" applyNumberFormat="1" applyFont="1" applyFill="1" applyBorder="1" applyAlignment="1" applyProtection="1">
      <alignment horizontal="center" vertical="center" wrapText="1"/>
    </xf>
    <xf numFmtId="4" fontId="16" fillId="3" borderId="42" xfId="0" applyNumberFormat="1" applyFont="1" applyFill="1" applyBorder="1" applyAlignment="1" applyProtection="1">
      <alignment horizontal="right" vertical="center"/>
    </xf>
    <xf numFmtId="0" fontId="15" fillId="2" borderId="14"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4" fontId="15" fillId="0" borderId="0" xfId="0" applyNumberFormat="1" applyFont="1" applyFill="1" applyBorder="1" applyAlignment="1" applyProtection="1">
      <alignment horizontal="right" vertical="center" wrapText="1"/>
    </xf>
    <xf numFmtId="3" fontId="16" fillId="0" borderId="0" xfId="0" applyNumberFormat="1" applyFont="1" applyFill="1" applyBorder="1" applyAlignment="1" applyProtection="1">
      <alignment horizontal="center" vertical="center" wrapText="1"/>
    </xf>
    <xf numFmtId="4" fontId="16" fillId="0" borderId="0" xfId="0" applyNumberFormat="1" applyFont="1" applyFill="1" applyBorder="1" applyAlignment="1" applyProtection="1">
      <alignment horizontal="right" vertical="center"/>
    </xf>
    <xf numFmtId="4" fontId="32" fillId="0" borderId="0" xfId="1" applyNumberFormat="1" applyFont="1"/>
    <xf numFmtId="3" fontId="16" fillId="3" borderId="21" xfId="0" applyNumberFormat="1" applyFont="1" applyFill="1" applyBorder="1" applyAlignment="1" applyProtection="1">
      <alignment horizontal="center" vertical="center" wrapText="1"/>
    </xf>
    <xf numFmtId="3" fontId="16" fillId="3" borderId="43" xfId="0" applyNumberFormat="1" applyFont="1" applyFill="1" applyBorder="1" applyAlignment="1" applyProtection="1">
      <alignment horizontal="center" vertical="center" wrapText="1"/>
    </xf>
    <xf numFmtId="4" fontId="15" fillId="3" borderId="45" xfId="0" applyNumberFormat="1" applyFont="1" applyFill="1" applyBorder="1" applyAlignment="1" applyProtection="1">
      <alignment horizontal="right" vertical="center" wrapText="1"/>
    </xf>
    <xf numFmtId="0" fontId="16" fillId="0" borderId="0" xfId="0" applyFont="1" applyAlignment="1" applyProtection="1">
      <alignment horizontal="center"/>
    </xf>
    <xf numFmtId="4" fontId="34" fillId="0" borderId="0" xfId="1" applyNumberFormat="1" applyFont="1" applyFill="1" applyProtection="1"/>
    <xf numFmtId="0" fontId="35" fillId="0" borderId="0" xfId="1" applyFont="1" applyProtection="1"/>
    <xf numFmtId="172" fontId="32" fillId="0" borderId="0" xfId="1" applyNumberFormat="1" applyFont="1" applyFill="1" applyProtection="1"/>
    <xf numFmtId="4" fontId="32" fillId="0" borderId="0" xfId="1" applyNumberFormat="1" applyFont="1" applyFill="1" applyProtection="1"/>
    <xf numFmtId="0" fontId="33" fillId="0" borderId="0" xfId="1" applyFont="1" applyProtection="1"/>
    <xf numFmtId="172" fontId="33" fillId="0" borderId="0" xfId="1" applyNumberFormat="1" applyFont="1" applyFill="1" applyProtection="1"/>
    <xf numFmtId="0" fontId="0" fillId="0" borderId="0" xfId="0" applyFill="1" applyProtection="1"/>
    <xf numFmtId="0" fontId="3" fillId="0" borderId="16" xfId="0" applyFont="1" applyFill="1" applyBorder="1" applyAlignment="1" applyProtection="1">
      <alignment horizontal="right" vertical="center" wrapText="1"/>
      <protection locked="0"/>
    </xf>
    <xf numFmtId="0" fontId="51" fillId="0" borderId="0" xfId="0" applyFont="1" applyProtection="1"/>
    <xf numFmtId="49" fontId="4" fillId="0" borderId="16" xfId="0" applyNumberFormat="1" applyFont="1" applyFill="1" applyBorder="1" applyAlignment="1" applyProtection="1">
      <alignment horizontal="center" vertical="center" wrapText="1"/>
      <protection locked="0"/>
    </xf>
    <xf numFmtId="4" fontId="4" fillId="0" borderId="16" xfId="0" applyNumberFormat="1" applyFont="1" applyFill="1" applyBorder="1" applyAlignment="1" applyProtection="1">
      <alignment horizontal="right" vertical="center" wrapText="1"/>
      <protection locked="0"/>
    </xf>
    <xf numFmtId="4" fontId="4" fillId="0" borderId="38" xfId="0" applyNumberFormat="1" applyFont="1" applyFill="1" applyBorder="1" applyAlignment="1" applyProtection="1">
      <alignment horizontal="right" vertical="center" wrapText="1"/>
      <protection locked="0"/>
    </xf>
    <xf numFmtId="0" fontId="7" fillId="6" borderId="38"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6" xfId="0" applyFont="1" applyBorder="1" applyAlignment="1" applyProtection="1">
      <alignment horizontal="center" vertical="center"/>
    </xf>
    <xf numFmtId="0" fontId="7" fillId="6" borderId="11"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12" fillId="0" borderId="0" xfId="0" applyFont="1" applyAlignment="1" applyProtection="1"/>
    <xf numFmtId="0" fontId="6" fillId="6" borderId="18" xfId="0" applyFont="1" applyFill="1" applyBorder="1" applyAlignment="1" applyProtection="1">
      <alignment horizontal="center" vertical="center" wrapText="1"/>
    </xf>
    <xf numFmtId="49" fontId="7" fillId="0" borderId="15" xfId="0" applyNumberFormat="1" applyFont="1" applyFill="1" applyBorder="1" applyAlignment="1" applyProtection="1">
      <alignment horizontal="center" vertical="center"/>
      <protection locked="0"/>
    </xf>
    <xf numFmtId="49" fontId="14" fillId="0" borderId="16" xfId="0" applyNumberFormat="1" applyFont="1" applyFill="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Fill="1" applyBorder="1" applyAlignment="1" applyProtection="1">
      <alignment horizontal="center" vertical="center"/>
      <protection locked="0"/>
    </xf>
    <xf numFmtId="2" fontId="14" fillId="0" borderId="16" xfId="0" applyNumberFormat="1" applyFont="1" applyFill="1" applyBorder="1" applyAlignment="1" applyProtection="1">
      <alignment horizontal="center" vertical="center" wrapText="1"/>
      <protection locked="0"/>
    </xf>
    <xf numFmtId="4" fontId="14" fillId="2" borderId="16" xfId="0" applyNumberFormat="1" applyFont="1" applyFill="1" applyBorder="1" applyAlignment="1" applyProtection="1">
      <alignment vertical="center"/>
    </xf>
    <xf numFmtId="2" fontId="14" fillId="0" borderId="16" xfId="0" applyNumberFormat="1" applyFont="1" applyFill="1" applyBorder="1" applyAlignment="1" applyProtection="1">
      <alignment horizontal="center" vertical="center"/>
      <protection locked="0"/>
    </xf>
    <xf numFmtId="4" fontId="4" fillId="3" borderId="16" xfId="0" applyNumberFormat="1" applyFont="1" applyFill="1" applyBorder="1" applyAlignment="1" applyProtection="1">
      <alignment horizontal="right" vertical="center"/>
    </xf>
    <xf numFmtId="4" fontId="4" fillId="2" borderId="18" xfId="0" applyNumberFormat="1" applyFont="1" applyFill="1" applyBorder="1" applyAlignment="1" applyProtection="1">
      <alignment horizontal="right" vertical="center"/>
    </xf>
    <xf numFmtId="49" fontId="7" fillId="0" borderId="15"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pplyProtection="1">
      <alignment vertical="center" wrapText="1"/>
    </xf>
    <xf numFmtId="0" fontId="4" fillId="3" borderId="19"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4" fontId="26" fillId="3" borderId="19" xfId="0" applyNumberFormat="1" applyFont="1" applyFill="1" applyBorder="1" applyAlignment="1" applyProtection="1">
      <alignment vertical="center" wrapText="1"/>
    </xf>
    <xf numFmtId="3" fontId="14" fillId="3" borderId="19" xfId="0" applyNumberFormat="1"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xf>
    <xf numFmtId="168" fontId="7" fillId="2" borderId="20" xfId="0" applyNumberFormat="1" applyFont="1" applyFill="1" applyBorder="1" applyAlignment="1" applyProtection="1">
      <alignment horizontal="right" vertical="center" wrapText="1"/>
    </xf>
    <xf numFmtId="4" fontId="14" fillId="3" borderId="19" xfId="0" applyNumberFormat="1" applyFont="1" applyFill="1" applyBorder="1" applyAlignment="1" applyProtection="1">
      <alignment vertical="center"/>
    </xf>
    <xf numFmtId="0" fontId="16" fillId="0" borderId="4"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wrapText="1"/>
    </xf>
    <xf numFmtId="4" fontId="16" fillId="2" borderId="18" xfId="0" applyNumberFormat="1" applyFont="1" applyFill="1" applyBorder="1" applyProtection="1"/>
    <xf numFmtId="0" fontId="16" fillId="0" borderId="13" xfId="0" applyFont="1" applyFill="1" applyBorder="1" applyAlignment="1" applyProtection="1">
      <alignment horizontal="center"/>
    </xf>
    <xf numFmtId="0" fontId="16" fillId="0" borderId="41" xfId="0" applyFont="1" applyBorder="1" applyAlignment="1" applyProtection="1">
      <alignment horizontal="center"/>
    </xf>
    <xf numFmtId="0" fontId="16" fillId="0" borderId="19" xfId="0" applyFont="1" applyFill="1" applyBorder="1" applyAlignment="1" applyProtection="1">
      <alignment horizontal="left" vertical="center" wrapText="1"/>
      <protection locked="0"/>
    </xf>
    <xf numFmtId="4" fontId="16" fillId="0" borderId="48" xfId="0" applyNumberFormat="1" applyFont="1" applyFill="1" applyBorder="1" applyAlignment="1" applyProtection="1">
      <alignment horizontal="right" vertical="center"/>
      <protection locked="0"/>
    </xf>
    <xf numFmtId="4" fontId="16" fillId="2" borderId="20" xfId="0" applyNumberFormat="1" applyFont="1" applyFill="1" applyBorder="1" applyProtection="1"/>
    <xf numFmtId="0" fontId="8" fillId="0" borderId="0" xfId="0" applyFont="1" applyProtection="1"/>
    <xf numFmtId="0" fontId="8" fillId="0" borderId="0" xfId="0" applyFont="1" applyAlignment="1" applyProtection="1">
      <alignment horizontal="right"/>
    </xf>
    <xf numFmtId="0" fontId="3" fillId="0" borderId="0" xfId="0" applyFont="1" applyFill="1" applyProtection="1"/>
    <xf numFmtId="0" fontId="7" fillId="6" borderId="52" xfId="0" applyFont="1" applyFill="1" applyBorder="1" applyAlignment="1" applyProtection="1">
      <alignment horizontal="center" vertical="center" wrapText="1"/>
    </xf>
    <xf numFmtId="0" fontId="15" fillId="2" borderId="49" xfId="0" applyFont="1" applyFill="1" applyBorder="1" applyAlignment="1" applyProtection="1">
      <alignment horizontal="center" vertical="center" wrapText="1"/>
    </xf>
    <xf numFmtId="0" fontId="15" fillId="2" borderId="51" xfId="0" applyFont="1" applyFill="1" applyBorder="1" applyAlignment="1" applyProtection="1">
      <alignment horizontal="center" vertical="center" wrapText="1"/>
    </xf>
    <xf numFmtId="0" fontId="6" fillId="6" borderId="49" xfId="0" applyFont="1" applyFill="1" applyBorder="1" applyAlignment="1" applyProtection="1">
      <alignment horizontal="center" vertical="center" wrapText="1"/>
    </xf>
    <xf numFmtId="4" fontId="16" fillId="2" borderId="16" xfId="0" applyNumberFormat="1" applyFont="1" applyFill="1" applyBorder="1" applyAlignment="1" applyProtection="1">
      <alignment horizontal="right" vertical="center" wrapText="1"/>
    </xf>
    <xf numFmtId="0" fontId="10" fillId="0" borderId="0" xfId="0" applyFont="1" applyFill="1" applyAlignment="1" applyProtection="1">
      <alignment horizontal="right"/>
    </xf>
    <xf numFmtId="0" fontId="12" fillId="0" borderId="0" xfId="0" applyFont="1" applyFill="1" applyAlignment="1" applyProtection="1"/>
    <xf numFmtId="4" fontId="16" fillId="0" borderId="19" xfId="0" applyNumberFormat="1" applyFont="1" applyFill="1" applyBorder="1" applyAlignment="1" applyProtection="1">
      <alignment horizontal="right" vertical="center" wrapText="1"/>
      <protection locked="0"/>
    </xf>
    <xf numFmtId="0" fontId="3" fillId="0" borderId="41" xfId="0" applyFont="1" applyFill="1" applyBorder="1" applyAlignment="1" applyProtection="1">
      <alignment horizontal="center" vertical="center"/>
    </xf>
    <xf numFmtId="1" fontId="16" fillId="0" borderId="19" xfId="0" applyNumberFormat="1" applyFont="1" applyFill="1" applyBorder="1" applyAlignment="1" applyProtection="1">
      <alignment horizontal="right" vertical="center" wrapText="1"/>
      <protection locked="0"/>
    </xf>
    <xf numFmtId="0" fontId="3" fillId="0" borderId="19" xfId="0" applyFont="1" applyFill="1" applyBorder="1" applyAlignment="1" applyProtection="1">
      <alignment horizontal="right" vertical="center" wrapText="1"/>
      <protection locked="0"/>
    </xf>
    <xf numFmtId="49" fontId="16" fillId="0" borderId="19" xfId="0" applyNumberFormat="1" applyFont="1" applyFill="1" applyBorder="1" applyAlignment="1" applyProtection="1">
      <alignment horizontal="left" vertical="top"/>
      <protection locked="0"/>
    </xf>
    <xf numFmtId="0" fontId="15" fillId="0" borderId="0" xfId="0" applyFont="1" applyFill="1" applyProtection="1"/>
    <xf numFmtId="0" fontId="4" fillId="0" borderId="0" xfId="0" applyFont="1" applyFill="1" applyAlignment="1" applyProtection="1">
      <alignment horizontal="left" wrapText="1"/>
    </xf>
    <xf numFmtId="0" fontId="16" fillId="0" borderId="0" xfId="0" applyFont="1" applyFill="1" applyBorder="1" applyAlignment="1" applyProtection="1"/>
    <xf numFmtId="0" fontId="15" fillId="0" borderId="0" xfId="0" applyFont="1" applyFill="1" applyAlignment="1" applyProtection="1">
      <alignment wrapText="1"/>
    </xf>
    <xf numFmtId="4" fontId="16" fillId="0" borderId="0" xfId="0" applyNumberFormat="1" applyFont="1" applyFill="1" applyAlignment="1" applyProtection="1">
      <protection locked="0"/>
    </xf>
    <xf numFmtId="0" fontId="16" fillId="0" borderId="0" xfId="0" applyFont="1" applyFill="1" applyAlignment="1" applyProtection="1">
      <alignment vertical="center"/>
    </xf>
    <xf numFmtId="0" fontId="16" fillId="0" borderId="0" xfId="0" applyFont="1" applyFill="1" applyAlignment="1" applyProtection="1">
      <alignment vertical="center" wrapText="1"/>
    </xf>
    <xf numFmtId="0" fontId="14" fillId="0" borderId="0" xfId="0" applyFont="1" applyFill="1" applyAlignment="1" applyProtection="1">
      <alignment horizontal="left" vertical="center" wrapText="1"/>
    </xf>
    <xf numFmtId="0" fontId="11" fillId="0" borderId="0" xfId="0" applyFont="1" applyFill="1" applyAlignment="1" applyProtection="1">
      <alignment horizontal="center" vertical="center"/>
    </xf>
    <xf numFmtId="4" fontId="16" fillId="3" borderId="16" xfId="0" applyNumberFormat="1" applyFont="1" applyFill="1" applyBorder="1" applyAlignment="1" applyProtection="1">
      <alignment horizontal="right" wrapText="1"/>
    </xf>
    <xf numFmtId="4" fontId="16" fillId="2" borderId="16" xfId="0" applyNumberFormat="1" applyFont="1" applyFill="1" applyBorder="1" applyAlignment="1" applyProtection="1">
      <alignment horizontal="right" wrapText="1"/>
    </xf>
    <xf numFmtId="0" fontId="14" fillId="0" borderId="0" xfId="0" applyFont="1" applyFill="1" applyAlignment="1" applyProtection="1">
      <alignment horizontal="left"/>
    </xf>
    <xf numFmtId="0" fontId="3" fillId="0" borderId="0" xfId="0" applyFont="1" applyFill="1" applyAlignment="1" applyProtection="1">
      <alignment horizontal="left" wrapText="1"/>
    </xf>
    <xf numFmtId="0" fontId="5" fillId="0" borderId="0" xfId="0" applyFont="1" applyFill="1" applyBorder="1" applyAlignment="1" applyProtection="1">
      <alignment horizontal="center" vertical="center" wrapText="1"/>
    </xf>
    <xf numFmtId="0" fontId="29" fillId="6" borderId="18"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center"/>
    </xf>
    <xf numFmtId="0" fontId="7" fillId="6" borderId="11"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21" fillId="0" borderId="0" xfId="0" applyFont="1" applyFill="1" applyAlignment="1" applyProtection="1">
      <alignment horizontal="right" vertical="center" wrapText="1"/>
    </xf>
    <xf numFmtId="0" fontId="7" fillId="6" borderId="9" xfId="0" applyFont="1" applyFill="1" applyBorder="1" applyAlignment="1" applyProtection="1">
      <alignment horizontal="center" vertical="center" wrapText="1"/>
    </xf>
    <xf numFmtId="0" fontId="6" fillId="3" borderId="43" xfId="0" applyFont="1" applyFill="1" applyBorder="1" applyAlignment="1" applyProtection="1">
      <alignment horizontal="left" vertical="center"/>
    </xf>
    <xf numFmtId="0" fontId="28" fillId="6" borderId="16" xfId="0" applyFont="1" applyFill="1" applyBorder="1" applyAlignment="1" applyProtection="1">
      <alignment horizontal="center" vertical="center" wrapText="1"/>
    </xf>
    <xf numFmtId="0" fontId="20" fillId="0" borderId="0" xfId="0" applyFont="1" applyAlignment="1" applyProtection="1">
      <alignment horizontal="center"/>
    </xf>
    <xf numFmtId="0" fontId="7" fillId="6" borderId="16" xfId="0" applyFont="1" applyFill="1" applyBorder="1" applyAlignment="1" applyProtection="1">
      <alignment horizontal="center" vertical="center"/>
    </xf>
    <xf numFmtId="4" fontId="16" fillId="0" borderId="0" xfId="0" applyNumberFormat="1" applyFont="1" applyFill="1" applyAlignment="1" applyProtection="1">
      <alignment wrapText="1"/>
    </xf>
    <xf numFmtId="0" fontId="16" fillId="0" borderId="16" xfId="0" applyFont="1" applyFill="1" applyBorder="1" applyAlignment="1" applyProtection="1">
      <alignment horizontal="center" vertical="center" wrapText="1"/>
    </xf>
    <xf numFmtId="3" fontId="16" fillId="0" borderId="16" xfId="0" applyNumberFormat="1" applyFont="1" applyFill="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applyProtection="1"/>
    <xf numFmtId="10" fontId="16" fillId="2" borderId="19" xfId="0" applyNumberFormat="1" applyFont="1" applyFill="1" applyBorder="1" applyProtection="1"/>
    <xf numFmtId="0" fontId="7" fillId="6" borderId="6" xfId="0" applyFont="1" applyFill="1" applyBorder="1" applyAlignment="1" applyProtection="1">
      <alignment horizontal="center" vertical="center" wrapText="1"/>
    </xf>
    <xf numFmtId="0" fontId="21" fillId="0" borderId="0" xfId="0" applyFont="1" applyFill="1" applyBorder="1" applyAlignment="1" applyProtection="1">
      <alignment horizontal="center"/>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center"/>
    </xf>
    <xf numFmtId="0" fontId="7" fillId="6" borderId="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16" fillId="0" borderId="0" xfId="0" applyFont="1" applyAlignment="1" applyProtection="1">
      <alignment horizontal="center"/>
    </xf>
    <xf numFmtId="0" fontId="6" fillId="6" borderId="22" xfId="0" applyFont="1" applyFill="1" applyBorder="1" applyAlignment="1" applyProtection="1">
      <alignment horizontal="center" vertical="center" wrapText="1"/>
    </xf>
    <xf numFmtId="0" fontId="7" fillId="6" borderId="55" xfId="0" applyFont="1" applyFill="1" applyBorder="1" applyAlignment="1" applyProtection="1">
      <alignment horizontal="center" vertical="center" wrapText="1"/>
    </xf>
    <xf numFmtId="0" fontId="3" fillId="0" borderId="39" xfId="0" applyFont="1" applyFill="1" applyBorder="1" applyAlignment="1" applyProtection="1">
      <alignment horizontal="center" vertical="center"/>
    </xf>
    <xf numFmtId="10" fontId="48" fillId="0" borderId="0" xfId="2" applyNumberFormat="1" applyFont="1" applyFill="1" applyAlignment="1" applyProtection="1">
      <alignment wrapText="1"/>
    </xf>
    <xf numFmtId="0" fontId="14" fillId="0" borderId="0" xfId="0" applyFont="1" applyFill="1" applyAlignment="1" applyProtection="1">
      <alignment horizontal="right"/>
    </xf>
    <xf numFmtId="0" fontId="4" fillId="0" borderId="0" xfId="0" applyFont="1" applyFill="1" applyAlignment="1" applyProtection="1"/>
    <xf numFmtId="10" fontId="11" fillId="0" borderId="42" xfId="2" applyNumberFormat="1" applyFont="1" applyFill="1" applyBorder="1" applyAlignment="1" applyProtection="1">
      <alignment horizontal="center" vertical="center" wrapText="1"/>
    </xf>
    <xf numFmtId="0" fontId="44" fillId="0" borderId="0" xfId="0" applyFont="1" applyFill="1" applyAlignment="1" applyProtection="1">
      <alignment horizontal="center"/>
      <protection locked="0"/>
    </xf>
    <xf numFmtId="0" fontId="14" fillId="0" borderId="0" xfId="0" applyFont="1" applyFill="1" applyAlignment="1" applyProtection="1">
      <alignment horizontal="center" vertical="center"/>
    </xf>
    <xf numFmtId="0" fontId="16" fillId="0" borderId="0" xfId="0" applyFont="1" applyFill="1" applyAlignment="1" applyProtection="1"/>
    <xf numFmtId="0" fontId="10" fillId="0" borderId="0" xfId="0" applyFont="1" applyAlignment="1" applyProtection="1"/>
    <xf numFmtId="0" fontId="0" fillId="0" borderId="0" xfId="0" applyAlignment="1">
      <alignment horizontal="center"/>
    </xf>
    <xf numFmtId="0" fontId="0" fillId="0" borderId="0" xfId="0" applyAlignment="1">
      <alignment horizontal="center" vertical="center"/>
    </xf>
    <xf numFmtId="0" fontId="53" fillId="7" borderId="0" xfId="0" applyFont="1" applyFill="1" applyBorder="1" applyAlignment="1" applyProtection="1">
      <alignment horizontal="center" vertical="center" wrapText="1"/>
      <protection locked="0"/>
    </xf>
    <xf numFmtId="0" fontId="54" fillId="0" borderId="0" xfId="0" applyFont="1" applyFill="1" applyAlignment="1" applyProtection="1">
      <alignment horizontal="right" vertical="center" wrapText="1"/>
    </xf>
    <xf numFmtId="0" fontId="25" fillId="0" borderId="0" xfId="0" applyFont="1" applyAlignment="1" applyProtection="1">
      <alignment horizontal="left" vertical="center"/>
    </xf>
    <xf numFmtId="0" fontId="55" fillId="0" borderId="0" xfId="0" applyFont="1" applyFill="1" applyProtection="1">
      <protection locked="0"/>
    </xf>
    <xf numFmtId="0" fontId="54" fillId="0" borderId="0" xfId="0" applyFont="1" applyFill="1" applyAlignment="1" applyProtection="1">
      <alignment horizontal="left" wrapText="1"/>
    </xf>
    <xf numFmtId="0" fontId="10" fillId="0" borderId="0" xfId="0" applyFont="1" applyFill="1" applyBorder="1" applyAlignment="1" applyProtection="1">
      <alignment horizontal="center"/>
      <protection locked="0"/>
    </xf>
    <xf numFmtId="0" fontId="10" fillId="0" borderId="0" xfId="0" applyFont="1" applyFill="1" applyBorder="1" applyProtection="1"/>
    <xf numFmtId="0" fontId="10" fillId="0" borderId="0" xfId="0" applyFont="1" applyFill="1" applyAlignment="1" applyProtection="1">
      <alignment horizontal="center" vertical="center" wrapText="1"/>
      <protection locked="0"/>
    </xf>
    <xf numFmtId="0" fontId="10" fillId="0" borderId="45" xfId="0" applyFont="1" applyBorder="1" applyAlignment="1" applyProtection="1">
      <alignment horizontal="left" vertical="center"/>
    </xf>
    <xf numFmtId="0" fontId="58" fillId="0" borderId="0" xfId="0" applyFont="1" applyFill="1" applyProtection="1">
      <protection locked="0"/>
    </xf>
    <xf numFmtId="0" fontId="10" fillId="0" borderId="0" xfId="0" applyFont="1" applyFill="1" applyAlignment="1" applyProtection="1">
      <alignment horizontal="right"/>
      <protection locked="0"/>
    </xf>
    <xf numFmtId="0" fontId="10" fillId="0" borderId="59" xfId="0" applyFont="1" applyFill="1" applyBorder="1" applyAlignment="1" applyProtection="1">
      <alignment horizontal="left"/>
    </xf>
    <xf numFmtId="0" fontId="55" fillId="0" borderId="0" xfId="0" applyFont="1" applyFill="1" applyAlignment="1" applyProtection="1">
      <alignment horizontal="center"/>
      <protection locked="0"/>
    </xf>
    <xf numFmtId="0" fontId="10" fillId="0" borderId="0" xfId="0" applyFont="1" applyFill="1" applyBorder="1" applyAlignment="1" applyProtection="1">
      <alignment vertical="center" wrapText="1"/>
    </xf>
    <xf numFmtId="0" fontId="54" fillId="0" borderId="0" xfId="0" applyFont="1" applyFill="1" applyAlignment="1" applyProtection="1">
      <alignment horizontal="right" wrapText="1"/>
    </xf>
    <xf numFmtId="0" fontId="25" fillId="0" borderId="0" xfId="0" applyFont="1" applyAlignment="1" applyProtection="1">
      <alignment horizontal="left"/>
    </xf>
    <xf numFmtId="0" fontId="10" fillId="0" borderId="0" xfId="0" applyFont="1" applyFill="1" applyAlignment="1" applyProtection="1">
      <alignment horizontal="right" vertical="center"/>
    </xf>
    <xf numFmtId="0" fontId="10" fillId="0" borderId="0" xfId="0" applyFont="1" applyFill="1" applyAlignment="1" applyProtection="1">
      <alignment horizontal="center"/>
    </xf>
    <xf numFmtId="0" fontId="5" fillId="0" borderId="0" xfId="0" applyFont="1" applyFill="1" applyBorder="1" applyAlignment="1" applyProtection="1">
      <alignment horizontal="left" vertical="center" wrapText="1"/>
    </xf>
    <xf numFmtId="0" fontId="10" fillId="0" borderId="0" xfId="0" applyFont="1" applyFill="1" applyAlignment="1" applyProtection="1">
      <alignment horizontal="left"/>
    </xf>
    <xf numFmtId="0" fontId="10" fillId="0" borderId="58" xfId="0" applyFont="1" applyFill="1" applyBorder="1" applyAlignment="1" applyProtection="1">
      <alignment horizontal="left"/>
    </xf>
    <xf numFmtId="0" fontId="15" fillId="0" borderId="0" xfId="0" applyFont="1" applyFill="1" applyAlignment="1" applyProtection="1">
      <alignment horizontal="center"/>
    </xf>
    <xf numFmtId="0" fontId="10" fillId="0" borderId="0" xfId="0" applyFont="1" applyFill="1" applyAlignment="1" applyProtection="1">
      <alignment horizontal="center"/>
      <protection locked="0"/>
    </xf>
    <xf numFmtId="0" fontId="10" fillId="0" borderId="0" xfId="0" applyFont="1" applyFill="1" applyAlignment="1" applyProtection="1">
      <alignment horizontal="center" vertical="center"/>
    </xf>
    <xf numFmtId="0" fontId="15" fillId="0" borderId="0" xfId="0" applyFont="1" applyFill="1" applyAlignment="1" applyProtection="1">
      <alignment horizontal="center" vertical="center" wrapText="1"/>
    </xf>
    <xf numFmtId="0" fontId="16" fillId="0" borderId="0" xfId="0" applyFont="1" applyFill="1" applyAlignment="1" applyProtection="1">
      <alignment horizontal="left" vertical="center" wrapText="1"/>
    </xf>
    <xf numFmtId="0" fontId="16" fillId="0" borderId="0" xfId="0" applyFont="1" applyFill="1" applyAlignment="1" applyProtection="1">
      <alignment horizontal="left" vertical="center"/>
    </xf>
    <xf numFmtId="0" fontId="16" fillId="0" borderId="0" xfId="0" applyFont="1" applyFill="1" applyAlignment="1" applyProtection="1">
      <alignment horizontal="center" vertical="center"/>
    </xf>
    <xf numFmtId="0" fontId="10" fillId="0" borderId="0" xfId="0" applyFont="1" applyFill="1" applyAlignment="1" applyProtection="1">
      <alignment horizontal="center" vertical="center"/>
      <protection locked="0"/>
    </xf>
    <xf numFmtId="0" fontId="15" fillId="0" borderId="0" xfId="0" applyFont="1" applyFill="1" applyAlignment="1" applyProtection="1">
      <alignment horizontal="left"/>
    </xf>
    <xf numFmtId="0" fontId="16" fillId="0" borderId="0" xfId="0" applyFont="1" applyFill="1" applyAlignment="1" applyProtection="1">
      <alignment horizontal="left"/>
    </xf>
    <xf numFmtId="0" fontId="10" fillId="0" borderId="0" xfId="0" applyFont="1" applyAlignment="1" applyProtection="1">
      <alignment horizontal="left"/>
    </xf>
    <xf numFmtId="0" fontId="16" fillId="0" borderId="0" xfId="0" applyFont="1" applyFill="1" applyAlignment="1" applyProtection="1">
      <alignment horizontal="center"/>
    </xf>
    <xf numFmtId="0" fontId="10" fillId="0" borderId="0" xfId="0" applyFont="1" applyFill="1" applyBorder="1" applyAlignment="1" applyProtection="1">
      <alignment horizontal="center"/>
    </xf>
    <xf numFmtId="0" fontId="16" fillId="0" borderId="0" xfId="0" applyFont="1" applyFill="1" applyBorder="1" applyAlignment="1" applyProtection="1">
      <alignment horizontal="center"/>
    </xf>
    <xf numFmtId="0" fontId="11" fillId="0" borderId="0" xfId="0" applyFont="1" applyFill="1" applyAlignment="1" applyProtection="1">
      <alignment horizontal="left"/>
    </xf>
    <xf numFmtId="0" fontId="31" fillId="0" borderId="0" xfId="0" applyFont="1" applyFill="1" applyBorder="1" applyAlignment="1" applyProtection="1">
      <alignment horizontal="center" wrapText="1"/>
    </xf>
    <xf numFmtId="0" fontId="13" fillId="0" borderId="0" xfId="0" applyFont="1" applyFill="1" applyAlignment="1" applyProtection="1">
      <alignment horizontal="left" vertical="center"/>
    </xf>
    <xf numFmtId="4" fontId="46" fillId="0" borderId="0" xfId="0" applyNumberFormat="1" applyFont="1" applyFill="1" applyAlignment="1" applyProtection="1">
      <alignment horizontal="right"/>
    </xf>
    <xf numFmtId="0" fontId="17" fillId="0" borderId="0" xfId="0" applyFont="1" applyFill="1" applyAlignment="1" applyProtection="1">
      <alignment horizontal="left" vertical="center" wrapText="1"/>
    </xf>
    <xf numFmtId="0" fontId="10" fillId="0" borderId="0" xfId="0" applyFont="1" applyFill="1" applyAlignment="1" applyProtection="1">
      <alignment horizontal="center" wrapText="1"/>
    </xf>
    <xf numFmtId="0" fontId="10" fillId="0" borderId="0" xfId="0" applyFont="1" applyFill="1" applyAlignment="1" applyProtection="1">
      <alignment horizontal="center" vertical="center" wrapText="1"/>
    </xf>
    <xf numFmtId="0" fontId="10" fillId="0" borderId="0" xfId="0" applyFont="1" applyAlignment="1" applyProtection="1">
      <alignment horizontal="center"/>
    </xf>
    <xf numFmtId="0" fontId="31" fillId="0" borderId="0" xfId="0" applyFont="1" applyFill="1" applyBorder="1" applyAlignment="1" applyProtection="1">
      <alignment wrapText="1"/>
    </xf>
    <xf numFmtId="0" fontId="16" fillId="0" borderId="0" xfId="0" applyFont="1" applyFill="1" applyAlignment="1" applyProtection="1">
      <alignment horizontal="center" vertical="center" wrapText="1"/>
    </xf>
    <xf numFmtId="0" fontId="16" fillId="0" borderId="0" xfId="0" applyFont="1" applyFill="1" applyAlignment="1" applyProtection="1">
      <alignment wrapText="1"/>
    </xf>
    <xf numFmtId="0" fontId="10" fillId="0" borderId="0" xfId="0" applyFont="1" applyFill="1" applyBorder="1" applyAlignment="1" applyProtection="1">
      <alignment vertical="center"/>
    </xf>
    <xf numFmtId="0" fontId="10" fillId="0" borderId="0" xfId="0" applyFont="1" applyFill="1" applyBorder="1" applyAlignment="1" applyProtection="1">
      <alignment vertical="top"/>
    </xf>
    <xf numFmtId="0" fontId="10" fillId="0" borderId="21" xfId="0" applyFont="1" applyFill="1" applyBorder="1" applyAlignment="1" applyProtection="1">
      <alignment horizontal="right" vertical="center"/>
      <protection locked="0"/>
    </xf>
    <xf numFmtId="0" fontId="10" fillId="0" borderId="0" xfId="0" applyFont="1" applyProtection="1">
      <protection locked="0"/>
    </xf>
    <xf numFmtId="0" fontId="10" fillId="0" borderId="0" xfId="0" applyFont="1" applyFill="1" applyBorder="1" applyAlignment="1" applyProtection="1">
      <alignment horizontal="center"/>
    </xf>
    <xf numFmtId="0" fontId="61" fillId="0" borderId="0" xfId="0" applyFont="1" applyAlignment="1" applyProtection="1"/>
    <xf numFmtId="0" fontId="8" fillId="0" borderId="13" xfId="0" applyFont="1" applyFill="1" applyBorder="1" applyAlignment="1" applyProtection="1">
      <alignment horizontal="center" vertical="center"/>
    </xf>
    <xf numFmtId="0" fontId="14" fillId="0" borderId="0" xfId="0" applyFont="1" applyFill="1" applyBorder="1" applyAlignment="1" applyProtection="1"/>
    <xf numFmtId="0" fontId="16" fillId="0" borderId="0" xfId="0" applyFont="1" applyAlignment="1" applyProtection="1">
      <alignment horizontal="right"/>
    </xf>
    <xf numFmtId="0" fontId="7" fillId="6" borderId="9"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xf>
    <xf numFmtId="0" fontId="12" fillId="0" borderId="16" xfId="0" applyFont="1" applyBorder="1" applyAlignment="1">
      <alignment horizontal="center"/>
    </xf>
    <xf numFmtId="4" fontId="34" fillId="8" borderId="16" xfId="1" applyNumberFormat="1" applyFont="1" applyFill="1" applyBorder="1" applyProtection="1"/>
    <xf numFmtId="4" fontId="34" fillId="8" borderId="16" xfId="1" applyNumberFormat="1" applyFont="1" applyFill="1" applyBorder="1" applyAlignment="1" applyProtection="1">
      <alignment horizontal="center" vertical="center"/>
    </xf>
    <xf numFmtId="4" fontId="34" fillId="8" borderId="16" xfId="1" applyNumberFormat="1" applyFont="1" applyFill="1" applyBorder="1" applyAlignment="1" applyProtection="1">
      <alignment horizontal="center" vertical="center" wrapText="1"/>
    </xf>
    <xf numFmtId="0" fontId="0" fillId="8" borderId="0" xfId="0" applyFill="1" applyProtection="1"/>
    <xf numFmtId="172" fontId="32" fillId="8" borderId="16" xfId="1" applyNumberFormat="1" applyFont="1" applyFill="1" applyBorder="1" applyProtection="1"/>
    <xf numFmtId="172" fontId="32" fillId="8" borderId="16" xfId="1" applyNumberFormat="1" applyFont="1" applyFill="1" applyBorder="1" applyAlignment="1" applyProtection="1">
      <alignment horizontal="center" vertical="center"/>
    </xf>
    <xf numFmtId="172" fontId="0" fillId="8" borderId="0" xfId="0" applyNumberFormat="1" applyFill="1" applyProtection="1"/>
    <xf numFmtId="4" fontId="0" fillId="8" borderId="0" xfId="0" applyNumberFormat="1" applyFill="1" applyProtection="1"/>
    <xf numFmtId="172" fontId="32" fillId="8" borderId="16" xfId="1" applyNumberFormat="1" applyFont="1" applyFill="1" applyBorder="1" applyAlignment="1" applyProtection="1">
      <alignment horizontal="center"/>
    </xf>
    <xf numFmtId="4" fontId="32" fillId="8" borderId="0" xfId="1" applyNumberFormat="1" applyFont="1" applyFill="1" applyProtection="1"/>
    <xf numFmtId="4" fontId="32" fillId="8" borderId="0" xfId="1" applyNumberFormat="1" applyFont="1" applyFill="1" applyAlignment="1" applyProtection="1">
      <alignment horizontal="center" vertical="center"/>
    </xf>
    <xf numFmtId="0" fontId="6" fillId="6" borderId="16" xfId="0" applyFont="1" applyFill="1" applyBorder="1" applyAlignment="1" applyProtection="1">
      <alignment horizontal="center" vertical="center" wrapText="1"/>
    </xf>
    <xf numFmtId="0" fontId="53" fillId="0" borderId="13" xfId="0" applyFont="1" applyFill="1" applyBorder="1" applyAlignment="1" applyProtection="1">
      <alignment horizontal="center" vertical="center"/>
    </xf>
    <xf numFmtId="0" fontId="12" fillId="0" borderId="16" xfId="0" applyFont="1" applyFill="1" applyBorder="1" applyAlignment="1" applyProtection="1">
      <alignment horizontal="left" vertical="center" wrapText="1"/>
      <protection locked="0"/>
    </xf>
    <xf numFmtId="4" fontId="53" fillId="0" borderId="16" xfId="0" applyNumberFormat="1" applyFont="1" applyFill="1" applyBorder="1" applyAlignment="1" applyProtection="1">
      <alignment horizontal="right" vertical="center" wrapText="1"/>
      <protection locked="0"/>
    </xf>
    <xf numFmtId="4" fontId="53" fillId="3" borderId="16" xfId="0" applyNumberFormat="1" applyFont="1" applyFill="1" applyBorder="1" applyAlignment="1" applyProtection="1">
      <alignment horizontal="right" vertical="center" wrapText="1"/>
    </xf>
    <xf numFmtId="4" fontId="12" fillId="3" borderId="16" xfId="0" applyNumberFormat="1" applyFont="1" applyFill="1" applyBorder="1" applyAlignment="1" applyProtection="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Fill="1" applyBorder="1" applyAlignment="1" applyProtection="1">
      <alignment horizontal="right" vertical="center"/>
      <protection locked="0"/>
    </xf>
    <xf numFmtId="4" fontId="12" fillId="3" borderId="14" xfId="0" applyNumberFormat="1" applyFont="1" applyFill="1" applyBorder="1" applyAlignment="1" applyProtection="1">
      <alignment horizontal="right" vertical="center"/>
    </xf>
    <xf numFmtId="4" fontId="53" fillId="0" borderId="18" xfId="0" applyNumberFormat="1" applyFont="1" applyFill="1" applyBorder="1" applyAlignment="1" applyProtection="1">
      <alignment horizontal="right" vertical="center"/>
      <protection locked="0"/>
    </xf>
    <xf numFmtId="4" fontId="12" fillId="2" borderId="51" xfId="0" applyNumberFormat="1" applyFont="1" applyFill="1" applyBorder="1" applyProtection="1"/>
    <xf numFmtId="4" fontId="12" fillId="2" borderId="49" xfId="0" applyNumberFormat="1" applyFont="1" applyFill="1" applyBorder="1" applyProtection="1"/>
    <xf numFmtId="0" fontId="53" fillId="0" borderId="13" xfId="0" applyFont="1" applyBorder="1" applyAlignment="1" applyProtection="1">
      <alignment horizontal="center" vertical="center"/>
    </xf>
    <xf numFmtId="0" fontId="53" fillId="0" borderId="31" xfId="0" applyFont="1" applyBorder="1" applyAlignment="1" applyProtection="1">
      <alignment horizontal="center" vertical="center"/>
    </xf>
    <xf numFmtId="0" fontId="12" fillId="0" borderId="13" xfId="0" applyFont="1" applyBorder="1" applyAlignment="1" applyProtection="1">
      <alignment horizontal="center"/>
    </xf>
    <xf numFmtId="0" fontId="12" fillId="0" borderId="31" xfId="0" applyFont="1" applyBorder="1" applyAlignment="1" applyProtection="1">
      <alignment horizontal="center"/>
    </xf>
    <xf numFmtId="0" fontId="12" fillId="0" borderId="31" xfId="0" applyFont="1" applyFill="1" applyBorder="1" applyAlignment="1" applyProtection="1">
      <alignment horizontal="center"/>
    </xf>
    <xf numFmtId="0" fontId="12" fillId="0" borderId="34" xfId="0" applyFont="1" applyBorder="1" applyAlignment="1" applyProtection="1">
      <alignment horizontal="center"/>
    </xf>
    <xf numFmtId="4" fontId="12" fillId="3" borderId="23" xfId="0" applyNumberFormat="1" applyFont="1" applyFill="1" applyBorder="1" applyAlignment="1" applyProtection="1">
      <alignment horizontal="right" vertical="center"/>
    </xf>
    <xf numFmtId="4" fontId="53" fillId="0" borderId="20" xfId="0" applyNumberFormat="1" applyFont="1" applyFill="1" applyBorder="1" applyAlignment="1" applyProtection="1">
      <alignment horizontal="right" vertical="center"/>
      <protection locked="0"/>
    </xf>
    <xf numFmtId="4" fontId="12" fillId="2" borderId="50" xfId="0" applyNumberFormat="1" applyFont="1" applyFill="1" applyBorder="1" applyProtection="1"/>
    <xf numFmtId="4" fontId="59" fillId="3" borderId="24" xfId="0" applyNumberFormat="1" applyFont="1" applyFill="1" applyBorder="1" applyAlignment="1" applyProtection="1">
      <alignment horizontal="right" vertical="center" wrapText="1"/>
    </xf>
    <xf numFmtId="3" fontId="12" fillId="3" borderId="24" xfId="0" applyNumberFormat="1" applyFont="1" applyFill="1" applyBorder="1" applyAlignment="1" applyProtection="1">
      <alignment horizontal="center" vertical="center" wrapText="1"/>
    </xf>
    <xf numFmtId="4" fontId="59" fillId="3" borderId="35" xfId="0" applyNumberFormat="1" applyFont="1" applyFill="1" applyBorder="1" applyAlignment="1" applyProtection="1">
      <alignment horizontal="right" vertical="center" wrapText="1"/>
    </xf>
    <xf numFmtId="4" fontId="12" fillId="2" borderId="42" xfId="0" applyNumberFormat="1" applyFont="1" applyFill="1" applyBorder="1" applyProtection="1"/>
    <xf numFmtId="0" fontId="6" fillId="3" borderId="36" xfId="0" applyFont="1" applyFill="1" applyBorder="1" applyAlignment="1" applyProtection="1">
      <alignment horizontal="center" vertical="center"/>
    </xf>
    <xf numFmtId="4" fontId="6" fillId="3" borderId="53" xfId="0" applyNumberFormat="1" applyFont="1" applyFill="1" applyBorder="1" applyAlignment="1" applyProtection="1">
      <alignment vertical="center"/>
    </xf>
    <xf numFmtId="0" fontId="3" fillId="6" borderId="33"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8" fillId="0" borderId="16" xfId="0" applyFont="1" applyFill="1" applyBorder="1" applyAlignment="1" applyProtection="1">
      <alignment horizontal="left" vertical="center" wrapText="1"/>
      <protection locked="0"/>
    </xf>
    <xf numFmtId="14" fontId="8" fillId="0" borderId="16" xfId="0" applyNumberFormat="1" applyFont="1" applyFill="1" applyBorder="1" applyAlignment="1" applyProtection="1">
      <alignment horizontal="right" vertical="center" wrapText="1"/>
      <protection locked="0"/>
    </xf>
    <xf numFmtId="49" fontId="8" fillId="0" borderId="14" xfId="0" applyNumberFormat="1" applyFont="1" applyFill="1" applyBorder="1" applyAlignment="1" applyProtection="1">
      <alignment horizontal="right" vertical="center" wrapText="1"/>
      <protection locked="0"/>
    </xf>
    <xf numFmtId="4" fontId="8" fillId="0" borderId="16" xfId="0" applyNumberFormat="1" applyFont="1" applyBorder="1" applyAlignment="1" applyProtection="1">
      <protection locked="0"/>
    </xf>
    <xf numFmtId="4" fontId="8" fillId="0" borderId="18" xfId="0" applyNumberFormat="1" applyFont="1" applyBorder="1" applyAlignment="1" applyProtection="1">
      <protection locked="0"/>
    </xf>
    <xf numFmtId="0" fontId="8" fillId="0" borderId="31"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protection locked="0"/>
    </xf>
    <xf numFmtId="14" fontId="8" fillId="0" borderId="23" xfId="0" applyNumberFormat="1" applyFont="1" applyFill="1" applyBorder="1" applyAlignment="1" applyProtection="1">
      <alignment horizontal="right" vertical="center" wrapText="1"/>
      <protection locked="0"/>
    </xf>
    <xf numFmtId="49" fontId="8" fillId="0" borderId="61" xfId="0" applyNumberFormat="1" applyFont="1" applyFill="1" applyBorder="1" applyAlignment="1" applyProtection="1">
      <alignment horizontal="right" vertical="center" wrapText="1"/>
      <protection locked="0"/>
    </xf>
    <xf numFmtId="4" fontId="8" fillId="0" borderId="23" xfId="0" applyNumberFormat="1" applyFont="1" applyBorder="1" applyAlignment="1" applyProtection="1">
      <protection locked="0"/>
    </xf>
    <xf numFmtId="4" fontId="8" fillId="0" borderId="64" xfId="0" applyNumberFormat="1" applyFont="1" applyBorder="1" applyAlignment="1" applyProtection="1">
      <protection locked="0"/>
    </xf>
    <xf numFmtId="0" fontId="8" fillId="0" borderId="41" xfId="0" applyFont="1" applyFill="1" applyBorder="1" applyAlignment="1" applyProtection="1">
      <alignment horizontal="center" vertical="center"/>
    </xf>
    <xf numFmtId="0" fontId="8" fillId="0" borderId="19" xfId="0" applyFont="1" applyFill="1" applyBorder="1" applyAlignment="1" applyProtection="1">
      <alignment horizontal="left" vertical="center" wrapText="1"/>
      <protection locked="0"/>
    </xf>
    <xf numFmtId="14" fontId="8" fillId="0" borderId="19" xfId="0" applyNumberFormat="1" applyFont="1" applyFill="1" applyBorder="1" applyAlignment="1" applyProtection="1">
      <alignment horizontal="right" vertical="center" wrapText="1"/>
      <protection locked="0"/>
    </xf>
    <xf numFmtId="49" fontId="8" fillId="0" borderId="48" xfId="0" applyNumberFormat="1" applyFont="1" applyFill="1" applyBorder="1" applyAlignment="1" applyProtection="1">
      <alignment horizontal="right" vertical="center" wrapText="1"/>
      <protection locked="0"/>
    </xf>
    <xf numFmtId="4" fontId="8" fillId="0" borderId="19" xfId="0" applyNumberFormat="1" applyFont="1" applyBorder="1" applyAlignment="1" applyProtection="1">
      <protection locked="0"/>
    </xf>
    <xf numFmtId="4" fontId="8" fillId="0" borderId="20" xfId="0" applyNumberFormat="1" applyFont="1" applyBorder="1" applyAlignment="1" applyProtection="1">
      <protection locked="0"/>
    </xf>
    <xf numFmtId="0" fontId="0" fillId="0" borderId="0" xfId="0" applyNumberFormat="1" applyProtection="1"/>
    <xf numFmtId="0" fontId="16" fillId="0" borderId="0" xfId="0" applyFont="1" applyAlignment="1" applyProtection="1">
      <alignment horizontal="right"/>
    </xf>
    <xf numFmtId="0" fontId="7" fillId="6" borderId="2" xfId="0" applyFont="1" applyFill="1" applyBorder="1" applyAlignment="1" applyProtection="1">
      <alignment horizontal="center" vertical="center" wrapText="1"/>
    </xf>
    <xf numFmtId="172" fontId="63" fillId="0" borderId="0" xfId="1" applyNumberFormat="1" applyFont="1" applyFill="1" applyProtection="1"/>
    <xf numFmtId="4" fontId="59" fillId="3" borderId="44" xfId="0" applyNumberFormat="1" applyFont="1" applyFill="1" applyBorder="1" applyAlignment="1" applyProtection="1">
      <alignment horizontal="right" vertical="center" wrapText="1"/>
    </xf>
    <xf numFmtId="0" fontId="8" fillId="0" borderId="0" xfId="0" applyFont="1" applyFill="1" applyBorder="1" applyAlignment="1" applyProtection="1">
      <alignment vertical="center" wrapText="1"/>
    </xf>
    <xf numFmtId="0" fontId="10" fillId="0" borderId="0" xfId="0" applyFont="1" applyFill="1" applyBorder="1" applyAlignment="1" applyProtection="1">
      <alignment horizontal="right"/>
      <protection locked="0"/>
    </xf>
    <xf numFmtId="0" fontId="58" fillId="0" borderId="0" xfId="0" applyFont="1" applyFill="1" applyAlignment="1" applyProtection="1">
      <alignment horizontal="center"/>
      <protection locked="0"/>
    </xf>
    <xf numFmtId="0" fontId="10" fillId="0" borderId="0" xfId="0" applyFont="1" applyFill="1" applyBorder="1" applyAlignment="1" applyProtection="1">
      <alignment horizontal="right"/>
    </xf>
    <xf numFmtId="0" fontId="10" fillId="0" borderId="0" xfId="0" applyFont="1" applyFill="1" applyBorder="1" applyAlignment="1" applyProtection="1"/>
    <xf numFmtId="172" fontId="32" fillId="9" borderId="0" xfId="1" applyNumberFormat="1" applyFont="1" applyFill="1"/>
    <xf numFmtId="4" fontId="32" fillId="0" borderId="16" xfId="1" applyNumberFormat="1" applyFont="1" applyFill="1" applyBorder="1" applyProtection="1"/>
    <xf numFmtId="0" fontId="33" fillId="0" borderId="0" xfId="1" applyFont="1" applyFill="1" applyProtection="1"/>
    <xf numFmtId="0" fontId="0" fillId="0" borderId="0" xfId="0" applyFill="1"/>
    <xf numFmtId="0" fontId="0" fillId="0" borderId="0" xfId="0" applyNumberFormat="1" applyFill="1" applyProtection="1"/>
    <xf numFmtId="0" fontId="15" fillId="0" borderId="0" xfId="0" applyFont="1" applyFill="1" applyAlignment="1" applyProtection="1">
      <alignment horizontal="left" vertical="center" wrapText="1"/>
    </xf>
    <xf numFmtId="0" fontId="10" fillId="0" borderId="0" xfId="0" applyFont="1" applyFill="1" applyAlignment="1" applyProtection="1">
      <alignment horizontal="center" vertical="center"/>
    </xf>
    <xf numFmtId="0" fontId="10" fillId="0" borderId="0" xfId="0" applyFont="1" applyFill="1" applyAlignment="1" applyProtection="1">
      <alignment horizontal="center"/>
    </xf>
    <xf numFmtId="0" fontId="10" fillId="0" borderId="0" xfId="0" applyFont="1" applyAlignment="1" applyProtection="1">
      <alignment horizontal="center"/>
    </xf>
    <xf numFmtId="0" fontId="15" fillId="0" borderId="14" xfId="0" applyFont="1" applyFill="1" applyBorder="1" applyAlignment="1" applyProtection="1">
      <alignment horizontal="center" vertical="center" wrapText="1"/>
      <protection locked="0"/>
    </xf>
    <xf numFmtId="0" fontId="15" fillId="0" borderId="39"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0" fillId="0" borderId="61" xfId="0" applyFont="1" applyFill="1" applyBorder="1" applyAlignment="1" applyProtection="1">
      <alignment horizontal="center" vertical="top" wrapText="1"/>
      <protection locked="0"/>
    </xf>
    <xf numFmtId="0" fontId="10" fillId="0" borderId="62" xfId="0" applyFont="1" applyFill="1" applyBorder="1" applyAlignment="1" applyProtection="1">
      <alignment horizontal="center" vertical="top" wrapText="1"/>
      <protection locked="0"/>
    </xf>
    <xf numFmtId="0" fontId="10" fillId="0" borderId="63" xfId="0" applyFont="1" applyFill="1" applyBorder="1" applyAlignment="1" applyProtection="1">
      <alignment horizontal="center" vertical="top" wrapText="1"/>
      <protection locked="0"/>
    </xf>
    <xf numFmtId="0" fontId="10" fillId="0" borderId="46" xfId="0" applyFont="1" applyFill="1" applyBorder="1" applyAlignment="1" applyProtection="1">
      <alignment horizontal="center" vertical="top" wrapText="1"/>
      <protection locked="0"/>
    </xf>
    <xf numFmtId="0" fontId="10" fillId="0" borderId="0" xfId="0" applyFont="1" applyFill="1" applyBorder="1" applyAlignment="1" applyProtection="1">
      <alignment horizontal="center" vertical="top" wrapText="1"/>
      <protection locked="0"/>
    </xf>
    <xf numFmtId="0" fontId="10" fillId="0" borderId="47" xfId="0" applyFont="1" applyFill="1" applyBorder="1" applyAlignment="1" applyProtection="1">
      <alignment horizontal="center" vertical="top" wrapText="1"/>
      <protection locked="0"/>
    </xf>
    <xf numFmtId="0" fontId="10" fillId="0" borderId="9" xfId="0" applyFont="1" applyFill="1" applyBorder="1" applyAlignment="1" applyProtection="1">
      <alignment horizontal="center" vertical="top" wrapText="1"/>
      <protection locked="0"/>
    </xf>
    <xf numFmtId="0" fontId="10" fillId="0" borderId="22" xfId="0" applyFont="1" applyFill="1" applyBorder="1" applyAlignment="1" applyProtection="1">
      <alignment horizontal="center" vertical="top" wrapText="1"/>
      <protection locked="0"/>
    </xf>
    <xf numFmtId="0" fontId="10" fillId="0" borderId="10" xfId="0" applyFont="1" applyFill="1" applyBorder="1" applyAlignment="1" applyProtection="1">
      <alignment horizontal="center" vertical="top" wrapText="1"/>
      <protection locked="0"/>
    </xf>
    <xf numFmtId="0" fontId="16" fillId="0" borderId="0" xfId="0" applyFont="1" applyFill="1" applyAlignment="1" applyProtection="1">
      <alignment horizontal="left" vertical="center" wrapText="1"/>
    </xf>
    <xf numFmtId="0" fontId="14" fillId="0" borderId="0" xfId="0" applyFont="1" applyFill="1" applyAlignment="1" applyProtection="1">
      <alignment horizontal="center"/>
    </xf>
    <xf numFmtId="0" fontId="3" fillId="0" borderId="0" xfId="0" applyFont="1" applyFill="1" applyAlignment="1" applyProtection="1">
      <alignment horizontal="right"/>
    </xf>
    <xf numFmtId="0" fontId="16" fillId="0" borderId="0" xfId="0" applyFont="1" applyFill="1" applyAlignment="1" applyProtection="1">
      <alignment horizontal="center"/>
    </xf>
    <xf numFmtId="0" fontId="16" fillId="0" borderId="0" xfId="0" applyFont="1" applyAlignment="1" applyProtection="1">
      <alignment horizontal="center"/>
    </xf>
    <xf numFmtId="0" fontId="56" fillId="0" borderId="16"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protection locked="0"/>
    </xf>
    <xf numFmtId="0" fontId="16" fillId="0" borderId="0" xfId="0" applyFont="1" applyFill="1" applyAlignment="1" applyProtection="1">
      <alignment horizontal="left" vertical="center"/>
    </xf>
    <xf numFmtId="0" fontId="50" fillId="0" borderId="0" xfId="0" applyFont="1" applyFill="1" applyAlignment="1" applyProtection="1">
      <alignment horizontal="center" vertical="top" wrapText="1"/>
    </xf>
    <xf numFmtId="0" fontId="31" fillId="0" borderId="0" xfId="0" applyFont="1" applyFill="1" applyBorder="1" applyAlignment="1" applyProtection="1">
      <alignment horizontal="center" wrapText="1"/>
    </xf>
    <xf numFmtId="0" fontId="31" fillId="0" borderId="0" xfId="0" applyFont="1" applyFill="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10" fillId="0" borderId="0" xfId="0" applyFont="1" applyFill="1" applyAlignment="1" applyProtection="1">
      <alignment horizontal="left" vertical="center"/>
    </xf>
    <xf numFmtId="0" fontId="10" fillId="0" borderId="0" xfId="0" applyFont="1" applyFill="1" applyAlignment="1" applyProtection="1">
      <alignment horizontal="left" vertical="center" wrapText="1"/>
    </xf>
    <xf numFmtId="0" fontId="10" fillId="0" borderId="0" xfId="0" applyFont="1" applyFill="1" applyAlignment="1" applyProtection="1">
      <alignment horizontal="left" vertical="center" wrapText="1"/>
      <protection locked="0"/>
    </xf>
    <xf numFmtId="0" fontId="5" fillId="0" borderId="0" xfId="0" applyFont="1" applyFill="1" applyBorder="1" applyAlignment="1" applyProtection="1">
      <alignment horizontal="left" wrapText="1"/>
    </xf>
    <xf numFmtId="0" fontId="3" fillId="0" borderId="0" xfId="0" applyFont="1" applyFill="1" applyBorder="1" applyAlignment="1" applyProtection="1">
      <alignment horizontal="center" wrapText="1"/>
    </xf>
    <xf numFmtId="2" fontId="10" fillId="0" borderId="0" xfId="0" applyNumberFormat="1" applyFont="1" applyFill="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right"/>
    </xf>
    <xf numFmtId="0" fontId="10" fillId="0" borderId="0" xfId="0" applyFont="1" applyFill="1" applyBorder="1" applyAlignment="1" applyProtection="1">
      <alignment horizontal="left"/>
    </xf>
    <xf numFmtId="0" fontId="18" fillId="0" borderId="0" xfId="0" applyFont="1" applyFill="1" applyAlignment="1" applyProtection="1">
      <alignment horizontal="left" vertical="center" wrapText="1"/>
    </xf>
    <xf numFmtId="4" fontId="48" fillId="0" borderId="0" xfId="0" applyNumberFormat="1" applyFont="1" applyFill="1" applyBorder="1" applyAlignment="1" applyProtection="1">
      <alignment horizontal="right"/>
    </xf>
    <xf numFmtId="4" fontId="46" fillId="0" borderId="0" xfId="0" applyNumberFormat="1" applyFont="1" applyFill="1" applyBorder="1" applyAlignment="1" applyProtection="1">
      <alignment horizontal="right"/>
    </xf>
    <xf numFmtId="4" fontId="46" fillId="0" borderId="0" xfId="0" applyNumberFormat="1" applyFont="1" applyFill="1" applyAlignment="1" applyProtection="1">
      <alignment horizontal="right"/>
    </xf>
    <xf numFmtId="0" fontId="15" fillId="0" borderId="0" xfId="0" applyFont="1" applyFill="1" applyAlignment="1" applyProtection="1">
      <alignment horizontal="center" wrapText="1"/>
    </xf>
    <xf numFmtId="0" fontId="49" fillId="0" borderId="0" xfId="0" applyFont="1" applyFill="1" applyAlignment="1" applyProtection="1">
      <alignment horizontal="left"/>
    </xf>
    <xf numFmtId="0" fontId="23" fillId="0" borderId="0" xfId="0" applyFont="1" applyFill="1" applyAlignment="1" applyProtection="1">
      <alignment horizontal="left" vertical="center"/>
    </xf>
    <xf numFmtId="0" fontId="15" fillId="0" borderId="0" xfId="0" applyFont="1" applyFill="1" applyAlignment="1" applyProtection="1">
      <alignment horizontal="left" wrapText="1"/>
    </xf>
    <xf numFmtId="0" fontId="13" fillId="0" borderId="0" xfId="0" applyFont="1" applyFill="1" applyAlignment="1" applyProtection="1">
      <alignment horizontal="left" vertical="center"/>
    </xf>
    <xf numFmtId="4" fontId="47" fillId="0" borderId="0" xfId="0" applyNumberFormat="1" applyFont="1" applyFill="1" applyAlignment="1" applyProtection="1">
      <alignment horizontal="right"/>
    </xf>
    <xf numFmtId="0" fontId="3" fillId="0" borderId="0" xfId="0" applyFont="1" applyFill="1" applyAlignment="1" applyProtection="1">
      <alignment horizontal="left" vertical="center" wrapText="1"/>
    </xf>
    <xf numFmtId="0" fontId="25" fillId="0" borderId="0" xfId="0" applyFont="1" applyFill="1" applyBorder="1" applyAlignment="1" applyProtection="1">
      <alignment horizontal="center" vertical="center" wrapText="1"/>
    </xf>
    <xf numFmtId="0" fontId="10" fillId="0" borderId="0" xfId="0" applyFont="1" applyFill="1" applyAlignment="1" applyProtection="1">
      <alignment horizontal="left"/>
      <protection locked="0"/>
    </xf>
    <xf numFmtId="0" fontId="16" fillId="0" borderId="0" xfId="0" applyFont="1" applyFill="1" applyBorder="1" applyAlignment="1" applyProtection="1">
      <alignment horizontal="center"/>
    </xf>
    <xf numFmtId="0" fontId="11" fillId="0" borderId="0" xfId="0" applyFont="1" applyFill="1" applyAlignment="1" applyProtection="1">
      <alignment horizontal="left"/>
    </xf>
    <xf numFmtId="0" fontId="15" fillId="0" borderId="0" xfId="0" applyFont="1" applyFill="1" applyAlignment="1" applyProtection="1">
      <alignment horizontal="center"/>
    </xf>
    <xf numFmtId="0" fontId="10" fillId="0" borderId="0" xfId="0" applyFont="1" applyFill="1" applyAlignment="1" applyProtection="1">
      <alignment horizontal="left" wrapText="1"/>
    </xf>
    <xf numFmtId="0" fontId="4" fillId="0" borderId="0" xfId="0" applyFont="1" applyFill="1" applyAlignment="1" applyProtection="1">
      <alignment horizontal="center"/>
    </xf>
    <xf numFmtId="0" fontId="10" fillId="0" borderId="0" xfId="0" applyFont="1" applyFill="1" applyAlignment="1" applyProtection="1">
      <alignment horizontal="center"/>
      <protection locked="0"/>
    </xf>
    <xf numFmtId="49" fontId="10" fillId="0" borderId="0" xfId="0" applyNumberFormat="1" applyFont="1" applyFill="1" applyAlignment="1" applyProtection="1">
      <alignment horizontal="left" vertical="center" wrapText="1"/>
      <protection locked="0"/>
    </xf>
    <xf numFmtId="0" fontId="23" fillId="0" borderId="0" xfId="0" applyFont="1" applyFill="1" applyAlignment="1" applyProtection="1">
      <alignment horizontal="left" vertical="center" wrapText="1"/>
    </xf>
    <xf numFmtId="0" fontId="17" fillId="0" borderId="0" xfId="0" applyFont="1" applyFill="1" applyAlignment="1" applyProtection="1">
      <alignment horizontal="left" vertical="center"/>
    </xf>
    <xf numFmtId="0" fontId="17" fillId="0" borderId="0" xfId="0" applyFont="1" applyFill="1" applyAlignment="1" applyProtection="1">
      <alignment horizontal="left" vertical="center" wrapText="1"/>
    </xf>
    <xf numFmtId="0" fontId="25" fillId="0" borderId="0" xfId="0" applyFont="1" applyAlignment="1" applyProtection="1">
      <alignment horizontal="center" vertical="center"/>
    </xf>
    <xf numFmtId="0" fontId="10" fillId="0" borderId="43" xfId="0" applyFont="1" applyFill="1" applyBorder="1" applyAlignment="1" applyProtection="1">
      <alignment horizontal="center" vertical="center"/>
      <protection locked="0"/>
    </xf>
    <xf numFmtId="0" fontId="16" fillId="0" borderId="0" xfId="0" applyFont="1" applyFill="1" applyAlignment="1" applyProtection="1">
      <alignment horizontal="center" vertical="center"/>
    </xf>
    <xf numFmtId="0" fontId="16" fillId="0" borderId="0" xfId="0" applyFont="1" applyFill="1" applyAlignment="1" applyProtection="1">
      <alignment horizontal="center" vertical="center" wrapText="1"/>
      <protection locked="0"/>
    </xf>
    <xf numFmtId="0" fontId="10" fillId="0" borderId="0" xfId="0" applyFont="1" applyFill="1" applyAlignment="1" applyProtection="1">
      <alignment horizontal="center" vertical="center"/>
      <protection locked="0"/>
    </xf>
    <xf numFmtId="0" fontId="15" fillId="0" borderId="0" xfId="0" applyFont="1" applyFill="1" applyAlignment="1" applyProtection="1">
      <alignment horizontal="left"/>
    </xf>
    <xf numFmtId="0" fontId="16" fillId="0" borderId="0" xfId="0" applyFont="1" applyFill="1" applyAlignment="1" applyProtection="1">
      <alignment horizontal="center"/>
      <protection locked="0"/>
    </xf>
    <xf numFmtId="175" fontId="16" fillId="0" borderId="0" xfId="0" applyNumberFormat="1" applyFont="1" applyFill="1" applyAlignment="1" applyProtection="1">
      <alignment horizontal="center"/>
      <protection locked="0"/>
    </xf>
    <xf numFmtId="0" fontId="16" fillId="0" borderId="0" xfId="0" applyFont="1" applyFill="1" applyAlignment="1" applyProtection="1">
      <alignment horizontal="left" wrapText="1"/>
    </xf>
    <xf numFmtId="0" fontId="57" fillId="0" borderId="0" xfId="0" applyFont="1" applyFill="1" applyAlignment="1" applyProtection="1">
      <alignment horizontal="left" vertical="center" wrapText="1"/>
    </xf>
    <xf numFmtId="0" fontId="16" fillId="0" borderId="0" xfId="0" applyFont="1" applyFill="1" applyAlignment="1" applyProtection="1">
      <alignment horizontal="left"/>
    </xf>
    <xf numFmtId="0" fontId="15" fillId="0" borderId="0" xfId="0" applyFont="1" applyFill="1" applyAlignment="1" applyProtection="1">
      <alignment horizontal="center" vertical="center" wrapText="1"/>
    </xf>
    <xf numFmtId="4" fontId="48" fillId="0" borderId="0" xfId="0" applyNumberFormat="1" applyFont="1" applyFill="1" applyAlignment="1" applyProtection="1">
      <alignment horizontal="center" vertical="center" wrapText="1"/>
    </xf>
    <xf numFmtId="0" fontId="24" fillId="0" borderId="56" xfId="0" applyFont="1" applyFill="1" applyBorder="1" applyAlignment="1" applyProtection="1">
      <alignment horizontal="center" vertical="center" wrapText="1"/>
    </xf>
    <xf numFmtId="0" fontId="24" fillId="0" borderId="57"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xf>
    <xf numFmtId="4" fontId="11" fillId="0" borderId="21" xfId="0" applyNumberFormat="1" applyFont="1" applyFill="1" applyBorder="1" applyAlignment="1" applyProtection="1">
      <alignment horizontal="right" vertical="center"/>
    </xf>
    <xf numFmtId="4" fontId="11" fillId="0" borderId="45" xfId="0" applyNumberFormat="1" applyFont="1" applyFill="1" applyBorder="1" applyAlignment="1" applyProtection="1">
      <alignment horizontal="right" vertical="center"/>
    </xf>
    <xf numFmtId="0" fontId="45" fillId="0" borderId="0" xfId="0" applyFont="1" applyFill="1" applyAlignment="1" applyProtection="1">
      <alignment horizontal="center"/>
    </xf>
    <xf numFmtId="0" fontId="10" fillId="0" borderId="0" xfId="0" applyFont="1" applyAlignment="1" applyProtection="1">
      <alignment horizontal="left"/>
    </xf>
    <xf numFmtId="4" fontId="48" fillId="0" borderId="0" xfId="0" applyNumberFormat="1" applyFont="1" applyFill="1" applyAlignment="1" applyProtection="1">
      <alignment horizontal="center"/>
    </xf>
    <xf numFmtId="0" fontId="11" fillId="0" borderId="0" xfId="0" applyFont="1" applyAlignment="1" applyProtection="1">
      <alignment horizontal="left"/>
    </xf>
    <xf numFmtId="0" fontId="10" fillId="0" borderId="0" xfId="0" applyFont="1" applyFill="1" applyAlignment="1" applyProtection="1">
      <alignment horizontal="left" wrapText="1"/>
      <protection locked="0"/>
    </xf>
    <xf numFmtId="0" fontId="17" fillId="0" borderId="0" xfId="0" applyFont="1" applyFill="1" applyAlignment="1" applyProtection="1">
      <alignment horizontal="left"/>
    </xf>
    <xf numFmtId="0" fontId="17" fillId="0" borderId="0" xfId="0" applyFont="1" applyFill="1" applyAlignment="1" applyProtection="1">
      <alignment horizontal="left" wrapText="1"/>
    </xf>
    <xf numFmtId="0" fontId="54" fillId="0" borderId="0" xfId="0" applyFont="1" applyFill="1" applyAlignment="1" applyProtection="1">
      <alignment horizontal="center"/>
    </xf>
    <xf numFmtId="0" fontId="10" fillId="0" borderId="58" xfId="0" applyFont="1" applyFill="1" applyBorder="1" applyAlignment="1" applyProtection="1">
      <alignment horizontal="left"/>
    </xf>
    <xf numFmtId="0" fontId="14" fillId="0" borderId="58" xfId="0" applyFont="1" applyFill="1" applyBorder="1" applyAlignment="1" applyProtection="1">
      <alignment horizontal="center" wrapText="1"/>
      <protection locked="0"/>
    </xf>
    <xf numFmtId="0" fontId="10" fillId="0" borderId="16" xfId="0" applyFont="1" applyFill="1" applyBorder="1" applyAlignment="1" applyProtection="1">
      <alignment horizontal="center" vertical="center" wrapText="1"/>
    </xf>
    <xf numFmtId="0" fontId="10" fillId="0" borderId="16" xfId="0" applyFont="1" applyFill="1" applyBorder="1" applyAlignment="1" applyProtection="1">
      <alignment horizontal="center"/>
      <protection locked="0"/>
    </xf>
    <xf numFmtId="0" fontId="10" fillId="0" borderId="16" xfId="0" applyFont="1" applyBorder="1" applyAlignment="1" applyProtection="1">
      <alignment horizontal="center"/>
      <protection locked="0"/>
    </xf>
    <xf numFmtId="0" fontId="61" fillId="0" borderId="0" xfId="0" applyFont="1" applyAlignment="1" applyProtection="1">
      <alignment horizontal="center"/>
    </xf>
    <xf numFmtId="0" fontId="60" fillId="0" borderId="0" xfId="0" applyFont="1" applyAlignment="1" applyProtection="1">
      <alignment horizontal="center"/>
    </xf>
    <xf numFmtId="0" fontId="25" fillId="0" borderId="60" xfId="0" applyFont="1" applyBorder="1" applyAlignment="1" applyProtection="1">
      <alignment horizontal="center"/>
    </xf>
    <xf numFmtId="0" fontId="59" fillId="0" borderId="0" xfId="0" applyFont="1" applyFill="1" applyAlignment="1" applyProtection="1">
      <alignment horizontal="left" vertical="center"/>
    </xf>
    <xf numFmtId="0" fontId="10" fillId="0" borderId="0" xfId="0" applyFont="1" applyFill="1" applyAlignment="1" applyProtection="1">
      <alignment horizontal="right" vertical="center"/>
    </xf>
    <xf numFmtId="0" fontId="10" fillId="0" borderId="57" xfId="0" applyFont="1" applyFill="1" applyBorder="1" applyAlignment="1" applyProtection="1">
      <alignment horizontal="right" vertical="center"/>
    </xf>
    <xf numFmtId="0" fontId="11" fillId="0" borderId="0" xfId="0" applyFont="1" applyFill="1" applyAlignment="1" applyProtection="1">
      <alignment horizontal="center"/>
    </xf>
    <xf numFmtId="0" fontId="4" fillId="0" borderId="0" xfId="0" applyFont="1" applyFill="1" applyAlignment="1" applyProtection="1">
      <alignment horizontal="right"/>
    </xf>
    <xf numFmtId="0" fontId="10" fillId="0" borderId="0" xfId="0" applyFont="1" applyFill="1" applyAlignment="1" applyProtection="1">
      <alignment horizontal="center" wrapText="1"/>
    </xf>
    <xf numFmtId="0" fontId="10" fillId="0" borderId="0" xfId="0" applyFont="1" applyFill="1" applyAlignment="1" applyProtection="1">
      <alignment horizontal="center" vertical="center" wrapText="1"/>
    </xf>
    <xf numFmtId="0" fontId="10" fillId="0" borderId="0" xfId="0" applyFont="1" applyFill="1" applyAlignment="1" applyProtection="1">
      <alignment horizontal="center" wrapText="1"/>
      <protection locked="0"/>
    </xf>
    <xf numFmtId="0" fontId="10" fillId="0" borderId="0" xfId="0" applyFont="1" applyFill="1" applyAlignment="1" applyProtection="1">
      <alignment horizontal="left"/>
    </xf>
    <xf numFmtId="49" fontId="10" fillId="0" borderId="0" xfId="0" applyNumberFormat="1" applyFont="1" applyFill="1" applyAlignment="1" applyProtection="1">
      <alignment horizontal="center" wrapText="1"/>
      <protection locked="0"/>
    </xf>
    <xf numFmtId="0" fontId="14" fillId="0" borderId="0" xfId="0" applyFont="1" applyFill="1" applyAlignment="1" applyProtection="1">
      <alignment horizontal="center" vertical="center" wrapText="1"/>
    </xf>
    <xf numFmtId="0" fontId="14"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3" fillId="0" borderId="0" xfId="0" applyFont="1" applyAlignment="1" applyProtection="1">
      <alignment horizontal="center"/>
    </xf>
    <xf numFmtId="0" fontId="3" fillId="0" borderId="0" xfId="0" applyFont="1" applyFill="1" applyAlignment="1" applyProtection="1">
      <alignment horizontal="center"/>
    </xf>
    <xf numFmtId="0" fontId="3" fillId="6" borderId="29" xfId="0" applyFont="1" applyFill="1" applyBorder="1" applyAlignment="1" applyProtection="1">
      <alignment horizontal="center" vertical="center" wrapText="1"/>
    </xf>
    <xf numFmtId="0" fontId="3" fillId="6" borderId="18" xfId="0" applyFont="1" applyFill="1" applyBorder="1" applyAlignment="1" applyProtection="1">
      <alignment horizontal="center" vertical="center" wrapText="1"/>
    </xf>
    <xf numFmtId="0" fontId="3" fillId="6" borderId="33"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6" fillId="6" borderId="4"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3" fillId="0" borderId="0" xfId="0" applyFont="1" applyAlignment="1" applyProtection="1">
      <alignment horizontal="left"/>
    </xf>
    <xf numFmtId="0" fontId="6" fillId="3" borderId="36" xfId="0" applyFont="1" applyFill="1" applyBorder="1" applyAlignment="1" applyProtection="1">
      <alignment horizontal="left" vertical="center"/>
    </xf>
    <xf numFmtId="0" fontId="6" fillId="3" borderId="54" xfId="0" applyFont="1" applyFill="1" applyBorder="1" applyAlignment="1" applyProtection="1">
      <alignment horizontal="left" vertical="center"/>
    </xf>
    <xf numFmtId="0" fontId="16" fillId="0" borderId="0" xfId="0" applyFont="1" applyAlignment="1" applyProtection="1">
      <alignment horizontal="right"/>
    </xf>
    <xf numFmtId="0" fontId="21" fillId="0" borderId="0" xfId="0" applyFont="1" applyFill="1" applyBorder="1" applyAlignment="1" applyProtection="1">
      <alignment horizontal="left" vertical="center" wrapText="1"/>
    </xf>
    <xf numFmtId="0" fontId="2" fillId="2" borderId="21" xfId="0" applyFont="1" applyFill="1" applyBorder="1" applyAlignment="1" applyProtection="1">
      <alignment horizontal="left" vertical="center"/>
    </xf>
    <xf numFmtId="0" fontId="2" fillId="2" borderId="25" xfId="0" applyFont="1" applyFill="1" applyBorder="1" applyAlignment="1" applyProtection="1">
      <alignment horizontal="left" vertical="center"/>
    </xf>
    <xf numFmtId="0" fontId="21" fillId="0" borderId="0" xfId="0" applyFont="1" applyFill="1" applyAlignment="1" applyProtection="1">
      <alignment horizontal="center" vertical="center" wrapText="1"/>
    </xf>
    <xf numFmtId="0" fontId="21" fillId="0" borderId="0" xfId="0" applyFont="1" applyFill="1" applyBorder="1" applyAlignment="1" applyProtection="1">
      <alignment horizontal="center"/>
    </xf>
    <xf numFmtId="0" fontId="4" fillId="0" borderId="0" xfId="0" applyFont="1" applyAlignment="1" applyProtection="1">
      <alignment horizontal="center" wrapText="1"/>
    </xf>
    <xf numFmtId="0" fontId="8" fillId="0" borderId="0" xfId="0" applyFont="1" applyAlignment="1" applyProtection="1">
      <alignment horizontal="center"/>
    </xf>
    <xf numFmtId="0" fontId="21" fillId="0" borderId="0" xfId="0" applyFont="1" applyAlignment="1" applyProtection="1">
      <alignment horizontal="left" wrapText="1"/>
    </xf>
    <xf numFmtId="0" fontId="6" fillId="6" borderId="1"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4" fillId="0" borderId="0" xfId="0" applyFont="1" applyAlignment="1" applyProtection="1">
      <alignment horizontal="left" wrapText="1"/>
    </xf>
    <xf numFmtId="0" fontId="8" fillId="0" borderId="0" xfId="0" applyFont="1" applyAlignment="1" applyProtection="1">
      <alignment horizontal="left"/>
    </xf>
    <xf numFmtId="0" fontId="8" fillId="0" borderId="0" xfId="0" applyFont="1" applyFill="1" applyAlignment="1" applyProtection="1">
      <alignment horizontal="center"/>
    </xf>
    <xf numFmtId="0" fontId="16" fillId="2" borderId="33" xfId="0" applyFont="1" applyFill="1" applyBorder="1" applyAlignment="1" applyProtection="1">
      <alignment horizontal="center" vertical="center"/>
    </xf>
    <xf numFmtId="0" fontId="16" fillId="2" borderId="29" xfId="0" applyFont="1" applyFill="1" applyBorder="1" applyAlignment="1" applyProtection="1">
      <alignment horizontal="center" vertical="center"/>
    </xf>
    <xf numFmtId="0" fontId="6" fillId="3" borderId="21" xfId="0" applyFont="1" applyFill="1" applyBorder="1" applyAlignment="1" applyProtection="1">
      <alignment horizontal="left" vertical="center"/>
    </xf>
    <xf numFmtId="0" fontId="6" fillId="3" borderId="45" xfId="0" applyFont="1" applyFill="1" applyBorder="1" applyAlignment="1" applyProtection="1">
      <alignment horizontal="left" vertical="center"/>
    </xf>
    <xf numFmtId="0" fontId="6" fillId="6" borderId="33"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21" fillId="0" borderId="0" xfId="0" applyFont="1" applyFill="1" applyAlignment="1" applyProtection="1">
      <alignment horizontal="right" vertical="center" wrapText="1"/>
    </xf>
    <xf numFmtId="0" fontId="7" fillId="6" borderId="2" xfId="0" applyFont="1" applyFill="1" applyBorder="1" applyAlignment="1" applyProtection="1">
      <alignment horizontal="center" vertical="center" wrapText="1"/>
    </xf>
    <xf numFmtId="0" fontId="7" fillId="6" borderId="3"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7" fillId="6" borderId="10"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0" fontId="7" fillId="6" borderId="6" xfId="0" applyFont="1" applyFill="1" applyBorder="1" applyAlignment="1" applyProtection="1">
      <alignment horizontal="center" vertical="center" wrapText="1"/>
    </xf>
    <xf numFmtId="0" fontId="7" fillId="6" borderId="11" xfId="0" applyFont="1" applyFill="1" applyBorder="1" applyAlignment="1" applyProtection="1">
      <alignment horizontal="center" vertical="center" wrapText="1"/>
    </xf>
    <xf numFmtId="0" fontId="16" fillId="0" borderId="55" xfId="0" applyFont="1" applyFill="1" applyBorder="1" applyAlignment="1" applyProtection="1">
      <alignment horizontal="left"/>
    </xf>
    <xf numFmtId="0" fontId="16" fillId="0" borderId="0" xfId="0" applyFont="1" applyAlignment="1" applyProtection="1">
      <alignment horizontal="left"/>
    </xf>
    <xf numFmtId="0" fontId="6" fillId="3" borderId="43" xfId="0" applyFont="1" applyFill="1" applyBorder="1" applyAlignment="1" applyProtection="1">
      <alignment horizontal="left" vertical="center"/>
    </xf>
    <xf numFmtId="0" fontId="7" fillId="6" borderId="1" xfId="0" applyFont="1" applyFill="1" applyBorder="1" applyAlignment="1" applyProtection="1">
      <alignment horizontal="center" vertical="center" wrapText="1"/>
    </xf>
    <xf numFmtId="0" fontId="7" fillId="6" borderId="8" xfId="0" applyFont="1" applyFill="1" applyBorder="1" applyAlignment="1" applyProtection="1">
      <alignment horizontal="center" vertical="center" wrapText="1"/>
    </xf>
    <xf numFmtId="0" fontId="30" fillId="0" borderId="0" xfId="0" applyFont="1" applyFill="1" applyBorder="1" applyAlignment="1" applyProtection="1">
      <alignment horizontal="right" vertical="center" wrapText="1"/>
    </xf>
    <xf numFmtId="0" fontId="21" fillId="0" borderId="0" xfId="0" applyFont="1" applyFill="1" applyAlignment="1" applyProtection="1">
      <alignment horizontal="left" vertical="center" wrapText="1"/>
    </xf>
    <xf numFmtId="0" fontId="28" fillId="6" borderId="33" xfId="0" applyFont="1" applyFill="1" applyBorder="1" applyAlignment="1" applyProtection="1">
      <alignment horizontal="center" vertical="center" wrapText="1"/>
    </xf>
    <xf numFmtId="0" fontId="28" fillId="6" borderId="16" xfId="0" applyFont="1" applyFill="1" applyBorder="1" applyAlignment="1" applyProtection="1">
      <alignment horizontal="center" vertical="center" wrapText="1"/>
    </xf>
    <xf numFmtId="0" fontId="26" fillId="3" borderId="41" xfId="0" applyFont="1" applyFill="1" applyBorder="1" applyAlignment="1" applyProtection="1">
      <alignment horizontal="left" vertical="center" wrapText="1"/>
    </xf>
    <xf numFmtId="0" fontId="26" fillId="3" borderId="19" xfId="0" applyFont="1" applyFill="1" applyBorder="1" applyAlignment="1" applyProtection="1">
      <alignment horizontal="left" vertical="center" wrapText="1"/>
    </xf>
    <xf numFmtId="0" fontId="28" fillId="6" borderId="32" xfId="0" applyFont="1" applyFill="1" applyBorder="1" applyAlignment="1" applyProtection="1">
      <alignment horizontal="center" vertical="center" wrapText="1"/>
    </xf>
    <xf numFmtId="0" fontId="28" fillId="6" borderId="13" xfId="0" applyFont="1" applyFill="1" applyBorder="1" applyAlignment="1" applyProtection="1">
      <alignment horizontal="center" vertical="center" wrapText="1"/>
    </xf>
    <xf numFmtId="0" fontId="28" fillId="6" borderId="29" xfId="0"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protection locked="0"/>
    </xf>
    <xf numFmtId="0" fontId="12" fillId="0" borderId="0" xfId="0" applyFont="1" applyFill="1" applyAlignment="1" applyProtection="1">
      <alignment horizontal="center"/>
    </xf>
    <xf numFmtId="0" fontId="26" fillId="3" borderId="16"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20" fillId="0" borderId="0" xfId="0" applyFont="1" applyAlignment="1" applyProtection="1">
      <alignment horizontal="center"/>
    </xf>
    <xf numFmtId="0" fontId="26" fillId="3" borderId="36" xfId="0" applyFont="1" applyFill="1" applyBorder="1" applyAlignment="1" applyProtection="1">
      <alignment horizontal="left" vertical="center" wrapText="1"/>
    </xf>
    <xf numFmtId="0" fontId="26" fillId="3" borderId="37" xfId="0" applyFont="1" applyFill="1" applyBorder="1" applyAlignment="1" applyProtection="1">
      <alignment horizontal="left" vertical="center" wrapText="1"/>
    </xf>
    <xf numFmtId="0" fontId="7" fillId="6" borderId="16" xfId="0" applyFont="1" applyFill="1" applyBorder="1" applyAlignment="1" applyProtection="1">
      <alignment horizontal="center" vertical="center"/>
    </xf>
    <xf numFmtId="0" fontId="7" fillId="6" borderId="46" xfId="0" applyFont="1" applyFill="1" applyBorder="1" applyAlignment="1" applyProtection="1">
      <alignment horizontal="center" vertical="center"/>
    </xf>
    <xf numFmtId="0" fontId="7" fillId="6" borderId="0" xfId="0" applyFont="1" applyFill="1" applyBorder="1" applyAlignment="1" applyProtection="1">
      <alignment horizontal="center" vertical="center"/>
    </xf>
    <xf numFmtId="0" fontId="7" fillId="6" borderId="47" xfId="0" applyFont="1" applyFill="1" applyBorder="1" applyAlignment="1" applyProtection="1">
      <alignment horizontal="center" vertical="center"/>
    </xf>
    <xf numFmtId="0" fontId="7" fillId="6" borderId="4" xfId="0" applyFont="1" applyFill="1" applyBorder="1" applyAlignment="1" applyProtection="1">
      <alignment horizontal="center" vertical="center" wrapText="1"/>
    </xf>
    <xf numFmtId="0" fontId="7" fillId="6" borderId="5" xfId="0"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0" fontId="7" fillId="6" borderId="14" xfId="0" applyFont="1" applyFill="1" applyBorder="1" applyAlignment="1" applyProtection="1">
      <alignment horizontal="center" vertical="center"/>
    </xf>
    <xf numFmtId="0" fontId="7" fillId="6" borderId="15" xfId="0" applyFont="1" applyFill="1" applyBorder="1" applyAlignment="1" applyProtection="1">
      <alignment horizontal="center" vertical="center"/>
    </xf>
    <xf numFmtId="0" fontId="26" fillId="2" borderId="26" xfId="0" applyFont="1" applyFill="1" applyBorder="1" applyAlignment="1" applyProtection="1">
      <alignment horizontal="left" vertical="center" wrapText="1"/>
    </xf>
    <xf numFmtId="0" fontId="26" fillId="2" borderId="40" xfId="0" applyFont="1" applyFill="1" applyBorder="1" applyAlignment="1" applyProtection="1">
      <alignment horizontal="left" vertical="center" wrapText="1"/>
    </xf>
    <xf numFmtId="0" fontId="26" fillId="2" borderId="27" xfId="0" applyFont="1" applyFill="1" applyBorder="1" applyAlignment="1" applyProtection="1">
      <alignment horizontal="left" vertical="center" wrapText="1"/>
    </xf>
    <xf numFmtId="0" fontId="12" fillId="0" borderId="0" xfId="0" applyFont="1" applyAlignment="1">
      <alignment horizontal="center"/>
    </xf>
    <xf numFmtId="0" fontId="12" fillId="0" borderId="16" xfId="0" applyFont="1" applyBorder="1" applyAlignment="1">
      <alignment horizontal="center"/>
    </xf>
  </cellXfs>
  <cellStyles count="6">
    <cellStyle name="Day" xfId="5" xr:uid="{00000000-0005-0000-0000-000000000000}"/>
    <cellStyle name="Dziesiętny" xfId="4" builtinId="3"/>
    <cellStyle name="Normalny" xfId="0" builtinId="0"/>
    <cellStyle name="Normalny 2" xfId="1" xr:uid="{00000000-0005-0000-0000-000003000000}"/>
    <cellStyle name="Procentowy" xfId="2" builtinId="5"/>
    <cellStyle name="Walutowy" xfId="3" builtinId="4"/>
  </cellStyles>
  <dxfs count="12">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protection locked="1" hidden="0"/>
    </dxf>
    <dxf>
      <font>
        <b/>
        <i val="0"/>
        <strike val="0"/>
        <condense val="0"/>
        <extend val="0"/>
        <outline val="0"/>
        <shadow val="0"/>
        <u val="none"/>
        <vertAlign val="baseline"/>
        <sz val="11"/>
        <color auto="1"/>
        <name val="Arial Narrow"/>
        <scheme val="none"/>
      </font>
      <numFmt numFmtId="4" formatCode="#,##0.00"/>
      <protection locked="1" hidden="0"/>
    </dxf>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NS_S_OUT" displayName="Tabela_NS_S_OUT" ref="A2:H702" totalsRowShown="0" headerRowDxfId="9" dataDxfId="8" headerRowCellStyle="Normalny 2" dataCellStyle="Normalny 2">
  <tableColumns count="8">
    <tableColumn id="107" xr3:uid="{00000000-0010-0000-0000-00006B000000}" name="SYM" dataDxfId="7" dataCellStyle="Normalny 2"/>
    <tableColumn id="2" xr3:uid="{00000000-0010-0000-0000-000002000000}" name="info" dataDxfId="6" dataCellStyle="Normalny 2">
      <calculatedColumnFormula>Tabela_NS_S_OUT[[#This Row],[FADN_REG]]&amp;Tabela_NS_S_OUT[[#This Row],[NAZWA]]</calculatedColumnFormula>
    </tableColumn>
    <tableColumn id="108" xr3:uid="{00000000-0010-0000-0000-00006C000000}" name="NAZWA" dataDxfId="5" dataCellStyle="Normalny 2"/>
    <tableColumn id="109" xr3:uid="{00000000-0010-0000-0000-00006D000000}" name="JM" dataDxfId="4" dataCellStyle="Normalny 2"/>
    <tableColumn id="110" xr3:uid="{00000000-0010-0000-0000-00006E000000}" name="FADN_REG" dataDxfId="3" dataCellStyle="Normalny 2"/>
    <tableColumn id="113" xr3:uid="{00000000-0010-0000-0000-000071000000}" name="LM_P" dataDxfId="2" dataCellStyle="Normalny 2"/>
    <tableColumn id="116" xr3:uid="{00000000-0010-0000-0000-000074000000}" name="LM_S" dataDxfId="1" dataCellStyle="Normalny 2"/>
    <tableColumn id="1" xr3:uid="{00000000-0010-0000-0000-000001000000}" name="Kolumna1" dataDxfId="0" dataCellStyle="Normalny 2"/>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topLeftCell="A3" zoomScale="90" zoomScaleNormal="100" zoomScaleSheetLayoutView="120" zoomScalePageLayoutView="90" workbookViewId="0">
      <selection sqref="A1:G1"/>
    </sheetView>
  </sheetViews>
  <sheetFormatPr defaultColWidth="9.140625" defaultRowHeight="12.75" x14ac:dyDescent="0.2"/>
  <cols>
    <col min="1" max="1" width="3.7109375" style="38" customWidth="1"/>
    <col min="2" max="2" width="5.140625" style="38" customWidth="1"/>
    <col min="3" max="3" width="4.28515625" style="38" customWidth="1"/>
    <col min="4" max="4" width="4.85546875" style="38" customWidth="1"/>
    <col min="5" max="6" width="3" style="38" customWidth="1"/>
    <col min="7" max="7" width="4.85546875" style="38" customWidth="1"/>
    <col min="8" max="8" width="4.42578125" style="38" customWidth="1"/>
    <col min="9" max="9" width="7.85546875" style="38" customWidth="1"/>
    <col min="10" max="10" width="6.7109375" style="38" customWidth="1"/>
    <col min="11" max="11" width="5.28515625" style="38" customWidth="1"/>
    <col min="12" max="12" width="7.7109375" style="38" customWidth="1"/>
    <col min="13" max="13" width="8.85546875" style="38" customWidth="1"/>
    <col min="14" max="14" width="8.7109375" style="38" customWidth="1"/>
    <col min="15" max="15" width="6.7109375" style="38" customWidth="1"/>
    <col min="16" max="16" width="10.28515625" style="38" customWidth="1"/>
    <col min="17" max="17" width="4.7109375" style="38" customWidth="1"/>
    <col min="18" max="18" width="7.5703125" style="38" customWidth="1"/>
    <col min="19" max="19" width="4.28515625" style="38" customWidth="1"/>
    <col min="20" max="20" width="4.85546875" style="38" customWidth="1"/>
    <col min="21" max="21" width="5.7109375" style="38" customWidth="1"/>
    <col min="22" max="22" width="4.42578125" style="38" customWidth="1"/>
    <col min="23" max="24" width="5.140625" style="38" customWidth="1"/>
    <col min="25" max="16384" width="9.140625" style="38"/>
  </cols>
  <sheetData>
    <row r="1" spans="1:23" ht="28.5" customHeight="1" x14ac:dyDescent="0.25">
      <c r="A1" s="449" t="s">
        <v>559</v>
      </c>
      <c r="B1" s="449"/>
      <c r="C1" s="449"/>
      <c r="D1" s="449"/>
      <c r="E1" s="449"/>
      <c r="F1" s="449"/>
      <c r="G1" s="449"/>
      <c r="I1" s="333"/>
      <c r="J1" s="333"/>
      <c r="K1" s="447" t="s">
        <v>106</v>
      </c>
      <c r="L1" s="447"/>
      <c r="M1" s="447"/>
      <c r="N1" s="448" t="s">
        <v>604</v>
      </c>
      <c r="O1" s="448"/>
      <c r="P1" s="448"/>
      <c r="Q1" s="2"/>
      <c r="R1" s="2"/>
      <c r="S1" s="454" t="s">
        <v>52</v>
      </c>
      <c r="T1" s="454"/>
      <c r="U1" s="454"/>
      <c r="V1" s="290" t="s">
        <v>128</v>
      </c>
    </row>
    <row r="2" spans="1:23" ht="11.25" customHeight="1" x14ac:dyDescent="0.25">
      <c r="A2" s="446" t="s">
        <v>558</v>
      </c>
      <c r="B2" s="446"/>
      <c r="C2" s="446"/>
      <c r="D2" s="446"/>
      <c r="E2" s="446"/>
      <c r="F2" s="446"/>
      <c r="G2" s="446"/>
      <c r="H2" s="326"/>
      <c r="I2" s="156"/>
      <c r="J2" s="156"/>
      <c r="K2" s="156"/>
      <c r="L2" s="2"/>
      <c r="M2" s="2"/>
      <c r="N2" s="2"/>
      <c r="O2" s="2"/>
      <c r="P2" s="2"/>
      <c r="Q2" s="2"/>
      <c r="R2" s="2"/>
    </row>
    <row r="3" spans="1:23" ht="30.75" customHeight="1" x14ac:dyDescent="0.2">
      <c r="A3" s="456" t="s">
        <v>686</v>
      </c>
      <c r="B3" s="456"/>
      <c r="C3" s="456"/>
      <c r="D3" s="456"/>
      <c r="E3" s="456"/>
      <c r="F3" s="456"/>
      <c r="G3" s="456"/>
      <c r="H3" s="456"/>
      <c r="I3" s="456"/>
      <c r="J3" s="456"/>
      <c r="K3" s="456"/>
      <c r="L3" s="456"/>
      <c r="M3" s="456"/>
      <c r="N3" s="456"/>
      <c r="O3" s="456"/>
      <c r="P3" s="456"/>
      <c r="Q3" s="456"/>
      <c r="R3" s="456"/>
      <c r="S3" s="456"/>
      <c r="T3" s="456"/>
      <c r="U3" s="456"/>
      <c r="V3" s="456"/>
      <c r="W3" s="456"/>
    </row>
    <row r="4" spans="1:23" ht="12.75" customHeight="1" x14ac:dyDescent="0.2">
      <c r="A4" s="412"/>
      <c r="B4" s="415"/>
      <c r="C4" s="457" t="s">
        <v>514</v>
      </c>
      <c r="D4" s="457"/>
      <c r="E4" s="457"/>
      <c r="F4" s="457"/>
      <c r="G4" s="457"/>
      <c r="H4" s="457"/>
      <c r="I4" s="414" t="s">
        <v>22</v>
      </c>
      <c r="J4" s="234" t="s">
        <v>515</v>
      </c>
      <c r="K4" s="412"/>
      <c r="L4" s="412"/>
      <c r="M4" s="415"/>
      <c r="N4" s="458"/>
      <c r="O4" s="458"/>
      <c r="P4" s="458"/>
      <c r="Q4" s="416"/>
      <c r="R4" s="416"/>
      <c r="S4" s="412"/>
      <c r="T4" s="412"/>
      <c r="U4" s="412"/>
      <c r="V4" s="412"/>
      <c r="W4" s="412"/>
    </row>
    <row r="5" spans="1:23" ht="18" customHeight="1" x14ac:dyDescent="0.2">
      <c r="A5" s="245"/>
      <c r="B5" s="413" t="s">
        <v>102</v>
      </c>
      <c r="C5" s="458" t="s">
        <v>684</v>
      </c>
      <c r="D5" s="458"/>
      <c r="E5" s="458"/>
      <c r="F5" s="458"/>
      <c r="G5" s="458"/>
      <c r="H5" s="458"/>
      <c r="I5" s="245"/>
      <c r="J5" s="245"/>
      <c r="K5" s="245"/>
      <c r="L5" s="245"/>
      <c r="M5" s="413" t="s">
        <v>102</v>
      </c>
      <c r="N5" s="458" t="s">
        <v>685</v>
      </c>
      <c r="O5" s="458"/>
      <c r="P5" s="458"/>
      <c r="Q5" s="245"/>
      <c r="R5" s="245"/>
    </row>
    <row r="6" spans="1:23" ht="18" customHeight="1" x14ac:dyDescent="0.2">
      <c r="A6" s="453" t="s">
        <v>644</v>
      </c>
      <c r="B6" s="453"/>
      <c r="C6" s="453"/>
      <c r="D6" s="453"/>
      <c r="E6" s="453"/>
      <c r="F6" s="453"/>
      <c r="G6" s="453"/>
      <c r="H6" s="453"/>
      <c r="I6" s="453"/>
      <c r="J6" s="453"/>
      <c r="K6" s="453"/>
      <c r="L6" s="453"/>
      <c r="M6" s="453"/>
      <c r="N6" s="453"/>
      <c r="O6" s="453"/>
      <c r="P6" s="453"/>
      <c r="Q6" s="453"/>
      <c r="R6" s="453"/>
      <c r="S6" s="453"/>
      <c r="T6" s="453"/>
      <c r="U6" s="453"/>
      <c r="V6" s="453"/>
      <c r="W6" s="453"/>
    </row>
    <row r="7" spans="1:23" ht="6" hidden="1" customHeight="1" x14ac:dyDescent="0.2">
      <c r="A7" s="245"/>
      <c r="B7" s="245"/>
      <c r="C7" s="245"/>
      <c r="D7" s="245"/>
      <c r="E7" s="245"/>
      <c r="F7" s="245"/>
      <c r="G7" s="245"/>
      <c r="H7" s="245"/>
      <c r="I7" s="245"/>
      <c r="J7" s="245"/>
      <c r="K7" s="245"/>
      <c r="L7" s="245"/>
      <c r="M7" s="245"/>
      <c r="N7" s="245"/>
      <c r="O7" s="245"/>
      <c r="P7" s="245"/>
      <c r="Q7" s="245"/>
      <c r="R7" s="245"/>
    </row>
    <row r="8" spans="1:23" ht="47.25" customHeight="1" x14ac:dyDescent="0.2">
      <c r="A8" s="451" t="s">
        <v>582</v>
      </c>
      <c r="B8" s="451"/>
      <c r="C8" s="451"/>
      <c r="D8" s="451"/>
      <c r="E8" s="451"/>
      <c r="F8" s="451"/>
      <c r="G8" s="452" t="s">
        <v>607</v>
      </c>
      <c r="H8" s="452"/>
      <c r="I8" s="452"/>
      <c r="J8" s="452"/>
      <c r="K8" s="452"/>
      <c r="L8" s="451" t="s">
        <v>590</v>
      </c>
      <c r="M8" s="451"/>
      <c r="N8" s="451"/>
      <c r="O8" s="451"/>
      <c r="P8" s="451"/>
      <c r="Q8" s="451"/>
      <c r="R8" s="455" t="s">
        <v>617</v>
      </c>
      <c r="S8" s="455"/>
      <c r="T8" s="455"/>
      <c r="U8" s="455"/>
      <c r="V8" s="455"/>
      <c r="W8" s="455"/>
    </row>
    <row r="9" spans="1:23" ht="30" customHeight="1" x14ac:dyDescent="0.2">
      <c r="A9" s="423" t="s">
        <v>608</v>
      </c>
      <c r="B9" s="423"/>
      <c r="C9" s="423"/>
      <c r="D9" s="423"/>
      <c r="E9" s="423"/>
      <c r="F9" s="423"/>
      <c r="G9" s="452" t="s">
        <v>623</v>
      </c>
      <c r="H9" s="452"/>
      <c r="I9" s="452"/>
      <c r="J9" s="452"/>
      <c r="K9" s="452"/>
      <c r="L9" s="39"/>
      <c r="M9" s="39"/>
      <c r="N9" s="39"/>
      <c r="O9" s="40"/>
      <c r="P9" s="40"/>
      <c r="Q9" s="308"/>
      <c r="R9" s="308"/>
    </row>
    <row r="10" spans="1:23" ht="8.25" customHeight="1" x14ac:dyDescent="0.2">
      <c r="A10" s="450"/>
      <c r="B10" s="450"/>
      <c r="C10" s="450"/>
      <c r="D10" s="450"/>
      <c r="E10" s="39"/>
      <c r="F10" s="423"/>
      <c r="G10" s="423"/>
      <c r="H10" s="423"/>
      <c r="I10" s="313"/>
      <c r="J10" s="423"/>
      <c r="K10" s="423"/>
      <c r="L10" s="39"/>
      <c r="M10" s="39"/>
      <c r="N10" s="39"/>
      <c r="O10" s="40"/>
      <c r="P10" s="40"/>
      <c r="Q10" s="3"/>
      <c r="R10" s="321"/>
    </row>
    <row r="11" spans="1:23" ht="28.5" customHeight="1" x14ac:dyDescent="0.2">
      <c r="A11" s="451" t="s">
        <v>603</v>
      </c>
      <c r="B11" s="451"/>
      <c r="C11" s="451"/>
      <c r="D11" s="451"/>
      <c r="E11" s="451"/>
      <c r="F11" s="451"/>
      <c r="G11" s="451"/>
      <c r="H11" s="451"/>
      <c r="I11" s="451"/>
      <c r="J11" s="451"/>
      <c r="K11" s="451"/>
      <c r="L11" s="451"/>
      <c r="M11" s="451"/>
      <c r="N11" s="451"/>
      <c r="O11" s="451"/>
      <c r="P11" s="451"/>
      <c r="Q11" s="478" t="s">
        <v>609</v>
      </c>
      <c r="R11" s="478"/>
      <c r="S11" s="478"/>
      <c r="T11" s="478"/>
      <c r="U11" s="478"/>
    </row>
    <row r="12" spans="1:23" ht="9" customHeight="1" x14ac:dyDescent="0.2">
      <c r="A12" s="424"/>
      <c r="B12" s="424"/>
      <c r="C12" s="424"/>
      <c r="D12" s="424"/>
      <c r="E12" s="424"/>
      <c r="F12" s="424"/>
      <c r="G12" s="424"/>
      <c r="H12" s="309"/>
      <c r="I12" s="309"/>
      <c r="J12" s="309"/>
      <c r="K12" s="309"/>
      <c r="L12" s="42"/>
      <c r="M12" s="42"/>
      <c r="N12" s="42"/>
      <c r="O12" s="43"/>
      <c r="P12" s="43"/>
      <c r="Q12" s="43"/>
      <c r="R12" s="43"/>
    </row>
    <row r="13" spans="1:23" ht="21" customHeight="1" x14ac:dyDescent="0.2">
      <c r="A13" s="445" t="s">
        <v>583</v>
      </c>
      <c r="B13" s="445"/>
      <c r="C13" s="445"/>
      <c r="D13" s="445"/>
      <c r="E13" s="445"/>
      <c r="F13" s="445"/>
      <c r="G13" s="445"/>
      <c r="H13" s="445"/>
      <c r="I13" s="445"/>
      <c r="J13" s="445"/>
      <c r="K13" s="445"/>
      <c r="L13" s="445"/>
      <c r="M13" s="486" t="s">
        <v>610</v>
      </c>
      <c r="N13" s="486"/>
      <c r="O13" s="486"/>
      <c r="P13" s="486"/>
      <c r="Q13" s="484" t="s">
        <v>131</v>
      </c>
      <c r="R13" s="484"/>
      <c r="S13" s="485" t="s">
        <v>611</v>
      </c>
      <c r="T13" s="485"/>
      <c r="U13" s="485"/>
      <c r="V13" s="485"/>
    </row>
    <row r="14" spans="1:23" ht="9.75" customHeight="1" x14ac:dyDescent="0.2">
      <c r="A14" s="316"/>
      <c r="B14" s="316"/>
      <c r="C14" s="316"/>
      <c r="D14" s="316"/>
      <c r="E14" s="316"/>
      <c r="F14" s="316"/>
      <c r="G14" s="316"/>
      <c r="H14" s="316"/>
      <c r="I14" s="316"/>
      <c r="J14" s="316"/>
      <c r="K14" s="316"/>
      <c r="L14" s="316"/>
      <c r="M14" s="313"/>
      <c r="N14" s="313"/>
      <c r="O14" s="313"/>
      <c r="P14" s="313"/>
      <c r="Q14" s="317"/>
      <c r="R14" s="317"/>
      <c r="S14" s="334"/>
      <c r="T14" s="334"/>
      <c r="U14" s="334"/>
      <c r="V14" s="334"/>
    </row>
    <row r="15" spans="1:23" ht="15.75" customHeight="1" x14ac:dyDescent="0.2">
      <c r="A15" s="456" t="s">
        <v>645</v>
      </c>
      <c r="B15" s="456"/>
      <c r="C15" s="456"/>
      <c r="D15" s="456"/>
      <c r="E15" s="456"/>
      <c r="F15" s="456"/>
      <c r="G15" s="456"/>
      <c r="H15" s="456"/>
      <c r="I15" s="456"/>
      <c r="J15" s="456"/>
      <c r="K15" s="456"/>
      <c r="L15" s="456"/>
      <c r="M15" s="456"/>
      <c r="N15" s="456"/>
      <c r="O15" s="456"/>
      <c r="P15" s="456"/>
      <c r="Q15" s="456"/>
      <c r="R15" s="456"/>
      <c r="S15" s="456"/>
      <c r="T15" s="456"/>
      <c r="U15" s="456"/>
      <c r="V15" s="456"/>
      <c r="W15" s="456"/>
    </row>
    <row r="16" spans="1:23" ht="25.5" customHeight="1" x14ac:dyDescent="0.2">
      <c r="A16" s="466" t="s">
        <v>612</v>
      </c>
      <c r="B16" s="466"/>
      <c r="C16" s="466"/>
      <c r="D16" s="466"/>
      <c r="E16" s="466"/>
      <c r="F16" s="466"/>
      <c r="G16" s="466"/>
      <c r="H16" s="466"/>
      <c r="I16" s="466"/>
      <c r="J16" s="466"/>
      <c r="K16" s="466"/>
      <c r="L16" s="488" t="s">
        <v>624</v>
      </c>
      <c r="M16" s="488"/>
      <c r="N16" s="488"/>
      <c r="O16" s="488"/>
      <c r="P16" s="488"/>
      <c r="R16" s="503" t="s">
        <v>512</v>
      </c>
      <c r="S16" s="503"/>
      <c r="T16" s="503"/>
      <c r="U16" s="503"/>
      <c r="V16" s="287"/>
    </row>
    <row r="17" spans="1:23" ht="9" customHeight="1" x14ac:dyDescent="0.2">
      <c r="A17" s="487"/>
      <c r="B17" s="487"/>
      <c r="C17" s="487"/>
      <c r="D17" s="487"/>
      <c r="N17" s="44"/>
    </row>
    <row r="18" spans="1:23" ht="22.5" customHeight="1" x14ac:dyDescent="0.2">
      <c r="A18" s="487" t="s">
        <v>513</v>
      </c>
      <c r="B18" s="487"/>
      <c r="C18" s="487"/>
      <c r="D18" s="488" t="s">
        <v>613</v>
      </c>
      <c r="E18" s="488"/>
      <c r="F18" s="488"/>
      <c r="G18" s="488"/>
      <c r="I18" s="319" t="s">
        <v>55</v>
      </c>
      <c r="J18" s="489" t="s">
        <v>677</v>
      </c>
      <c r="K18" s="489"/>
      <c r="L18" s="489"/>
      <c r="M18" s="489"/>
      <c r="N18" s="44"/>
      <c r="O18" s="424" t="s">
        <v>56</v>
      </c>
      <c r="P18" s="424"/>
    </row>
    <row r="19" spans="1:23" ht="6.75" customHeight="1" x14ac:dyDescent="0.2">
      <c r="A19" s="44"/>
      <c r="B19" s="474"/>
      <c r="C19" s="474"/>
      <c r="D19" s="311"/>
      <c r="E19" s="311"/>
      <c r="F19" s="311"/>
      <c r="G19" s="311"/>
      <c r="H19" s="151"/>
      <c r="I19" s="232"/>
      <c r="J19" s="232"/>
      <c r="K19" s="44"/>
      <c r="L19" s="44"/>
      <c r="M19" s="44"/>
      <c r="N19" s="44"/>
    </row>
    <row r="20" spans="1:23" ht="18" customHeight="1" x14ac:dyDescent="0.2">
      <c r="B20" s="45" t="s">
        <v>35</v>
      </c>
      <c r="C20" s="45"/>
      <c r="D20" s="45"/>
      <c r="E20" s="45"/>
      <c r="F20" s="45"/>
      <c r="G20" s="45"/>
      <c r="H20" s="45"/>
      <c r="I20" s="45" t="s">
        <v>57</v>
      </c>
      <c r="J20" s="44"/>
      <c r="K20" s="44"/>
      <c r="N20" s="45" t="s">
        <v>35</v>
      </c>
      <c r="O20" s="45"/>
      <c r="P20" s="45"/>
      <c r="Q20" s="45"/>
      <c r="R20" s="45" t="s">
        <v>57</v>
      </c>
      <c r="S20" s="44"/>
      <c r="T20" s="45"/>
    </row>
    <row r="21" spans="1:23" ht="20.25" customHeight="1" x14ac:dyDescent="0.2">
      <c r="A21" s="225" t="s">
        <v>77</v>
      </c>
      <c r="B21" s="477" t="s">
        <v>619</v>
      </c>
      <c r="C21" s="477"/>
      <c r="D21" s="477"/>
      <c r="E21" s="477"/>
      <c r="F21" s="477"/>
      <c r="G21" s="477"/>
      <c r="H21" s="44"/>
      <c r="I21" s="471" t="s">
        <v>668</v>
      </c>
      <c r="J21" s="471"/>
      <c r="K21" s="471"/>
      <c r="M21" s="225" t="s">
        <v>568</v>
      </c>
      <c r="N21" s="477" t="s">
        <v>669</v>
      </c>
      <c r="O21" s="477"/>
      <c r="P21" s="477"/>
      <c r="Q21" s="45"/>
      <c r="R21" s="477" t="s">
        <v>605</v>
      </c>
      <c r="S21" s="477"/>
      <c r="T21" s="477"/>
      <c r="U21" s="477"/>
    </row>
    <row r="22" spans="1:23" ht="20.25" customHeight="1" x14ac:dyDescent="0.2">
      <c r="A22" s="225" t="s">
        <v>76</v>
      </c>
      <c r="B22" s="477" t="s">
        <v>619</v>
      </c>
      <c r="C22" s="477"/>
      <c r="D22" s="477"/>
      <c r="E22" s="477"/>
      <c r="F22" s="477"/>
      <c r="G22" s="477"/>
      <c r="H22" s="45"/>
      <c r="I22" s="471" t="s">
        <v>668</v>
      </c>
      <c r="J22" s="471"/>
      <c r="K22" s="471"/>
      <c r="M22" s="225" t="s">
        <v>569</v>
      </c>
      <c r="N22" s="477" t="s">
        <v>669</v>
      </c>
      <c r="O22" s="477"/>
      <c r="P22" s="477"/>
      <c r="Q22" s="45"/>
      <c r="R22" s="477" t="s">
        <v>605</v>
      </c>
      <c r="S22" s="477"/>
      <c r="T22" s="477"/>
      <c r="U22" s="477"/>
    </row>
    <row r="23" spans="1:23" ht="20.25" customHeight="1" x14ac:dyDescent="0.2">
      <c r="A23" s="225" t="s">
        <v>75</v>
      </c>
      <c r="B23" s="477" t="s">
        <v>619</v>
      </c>
      <c r="C23" s="477"/>
      <c r="D23" s="477"/>
      <c r="E23" s="477"/>
      <c r="F23" s="477"/>
      <c r="G23" s="477"/>
      <c r="H23" s="45"/>
      <c r="I23" s="471" t="s">
        <v>668</v>
      </c>
      <c r="J23" s="471"/>
      <c r="K23" s="471"/>
      <c r="M23" s="225" t="s">
        <v>570</v>
      </c>
      <c r="N23" s="477" t="s">
        <v>669</v>
      </c>
      <c r="O23" s="477"/>
      <c r="P23" s="477"/>
      <c r="Q23" s="45"/>
      <c r="R23" s="477" t="s">
        <v>605</v>
      </c>
      <c r="S23" s="477"/>
      <c r="T23" s="477"/>
      <c r="U23" s="477"/>
    </row>
    <row r="24" spans="1:23" ht="20.25" customHeight="1" x14ac:dyDescent="0.2">
      <c r="A24" s="225" t="s">
        <v>74</v>
      </c>
      <c r="B24" s="477" t="s">
        <v>619</v>
      </c>
      <c r="C24" s="477"/>
      <c r="D24" s="477"/>
      <c r="E24" s="477"/>
      <c r="F24" s="477"/>
      <c r="G24" s="477"/>
      <c r="H24" s="45"/>
      <c r="I24" s="471" t="s">
        <v>668</v>
      </c>
      <c r="J24" s="471"/>
      <c r="K24" s="471"/>
      <c r="M24" s="225" t="s">
        <v>571</v>
      </c>
      <c r="N24" s="477" t="s">
        <v>669</v>
      </c>
      <c r="O24" s="477"/>
      <c r="P24" s="477"/>
      <c r="Q24" s="45"/>
      <c r="R24" s="477" t="s">
        <v>605</v>
      </c>
      <c r="S24" s="477"/>
      <c r="T24" s="477"/>
      <c r="U24" s="477"/>
    </row>
    <row r="25" spans="1:23" ht="20.25" customHeight="1" x14ac:dyDescent="0.2">
      <c r="A25" s="225" t="s">
        <v>70</v>
      </c>
      <c r="B25" s="477" t="s">
        <v>619</v>
      </c>
      <c r="C25" s="477"/>
      <c r="D25" s="477"/>
      <c r="E25" s="477"/>
      <c r="F25" s="477"/>
      <c r="G25" s="477"/>
      <c r="H25" s="45"/>
      <c r="I25" s="471" t="s">
        <v>668</v>
      </c>
      <c r="J25" s="471"/>
      <c r="K25" s="471"/>
      <c r="M25" s="225" t="s">
        <v>572</v>
      </c>
      <c r="N25" s="477" t="s">
        <v>669</v>
      </c>
      <c r="O25" s="477"/>
      <c r="P25" s="477"/>
      <c r="Q25" s="45"/>
      <c r="R25" s="477" t="s">
        <v>605</v>
      </c>
      <c r="S25" s="477"/>
      <c r="T25" s="477"/>
      <c r="U25" s="477"/>
    </row>
    <row r="26" spans="1:23" ht="21" customHeight="1" x14ac:dyDescent="0.2">
      <c r="L26" s="45"/>
      <c r="M26" s="45"/>
      <c r="N26" s="45"/>
    </row>
    <row r="27" spans="1:23" ht="16.899999999999999" customHeight="1" x14ac:dyDescent="0.2">
      <c r="A27" s="456" t="s">
        <v>646</v>
      </c>
      <c r="B27" s="456"/>
      <c r="C27" s="456"/>
      <c r="D27" s="456"/>
      <c r="E27" s="456"/>
      <c r="F27" s="456"/>
      <c r="G27" s="456"/>
      <c r="H27" s="456"/>
      <c r="I27" s="456"/>
      <c r="J27" s="456"/>
      <c r="K27" s="456"/>
      <c r="L27" s="456"/>
      <c r="M27" s="456"/>
      <c r="N27" s="456"/>
      <c r="O27" s="456"/>
      <c r="P27" s="456"/>
      <c r="Q27" s="456"/>
      <c r="R27" s="456"/>
      <c r="S27" s="456"/>
      <c r="T27" s="456"/>
      <c r="U27" s="456"/>
      <c r="V27" s="456"/>
      <c r="W27" s="456"/>
    </row>
    <row r="28" spans="1:23" s="12" customFormat="1" ht="20.25" customHeight="1" x14ac:dyDescent="0.2">
      <c r="A28" s="441" t="s">
        <v>647</v>
      </c>
      <c r="B28" s="441"/>
      <c r="C28" s="441"/>
      <c r="D28" s="441"/>
      <c r="E28" s="441"/>
      <c r="F28" s="441"/>
      <c r="G28" s="488" t="s">
        <v>670</v>
      </c>
      <c r="H28" s="488"/>
      <c r="I28" s="488"/>
      <c r="J28" s="441" t="s">
        <v>649</v>
      </c>
      <c r="K28" s="441"/>
      <c r="L28" s="441"/>
      <c r="M28" s="441"/>
      <c r="N28" s="441"/>
      <c r="O28" s="441"/>
      <c r="P28" s="441"/>
      <c r="Q28" s="441"/>
      <c r="R28" s="441"/>
      <c r="S28" s="441"/>
      <c r="T28" s="441"/>
      <c r="U28" s="441"/>
      <c r="V28" s="441"/>
      <c r="W28" s="441"/>
    </row>
    <row r="29" spans="1:23" s="12" customFormat="1" ht="28.5" customHeight="1" thickBot="1" x14ac:dyDescent="0.25">
      <c r="A29" s="469" t="s">
        <v>648</v>
      </c>
      <c r="B29" s="469"/>
      <c r="C29" s="469"/>
      <c r="D29" s="469"/>
      <c r="E29" s="469"/>
      <c r="F29" s="469"/>
      <c r="G29" s="469"/>
      <c r="H29" s="469"/>
      <c r="I29" s="469"/>
      <c r="J29" s="469"/>
      <c r="K29" s="469"/>
      <c r="L29" s="469"/>
      <c r="M29" s="469"/>
      <c r="O29" s="291" t="s">
        <v>638</v>
      </c>
      <c r="P29" s="482" t="s">
        <v>637</v>
      </c>
      <c r="Q29" s="482"/>
      <c r="R29" s="292" t="s">
        <v>639</v>
      </c>
    </row>
    <row r="30" spans="1:23" s="12" customFormat="1" ht="18" customHeight="1" thickBot="1" x14ac:dyDescent="0.25">
      <c r="A30" s="244"/>
      <c r="B30" s="507" t="s">
        <v>514</v>
      </c>
      <c r="C30" s="507"/>
      <c r="D30" s="507"/>
      <c r="E30" s="293" t="s">
        <v>22</v>
      </c>
      <c r="F30" s="294" t="s">
        <v>515</v>
      </c>
      <c r="G30" s="294"/>
      <c r="H30" s="294"/>
      <c r="I30" s="470" t="s">
        <v>640</v>
      </c>
      <c r="J30" s="470"/>
      <c r="K30" s="470"/>
      <c r="L30" s="470"/>
      <c r="M30" s="470"/>
      <c r="N30" s="470"/>
      <c r="O30" s="338">
        <v>1</v>
      </c>
      <c r="P30" s="483" t="s">
        <v>625</v>
      </c>
      <c r="Q30" s="483"/>
      <c r="R30" s="298">
        <v>2020</v>
      </c>
    </row>
    <row r="31" spans="1:23" s="12" customFormat="1" ht="9" customHeight="1" x14ac:dyDescent="0.2">
      <c r="A31" s="234"/>
      <c r="B31" s="472"/>
      <c r="C31" s="472"/>
      <c r="D31" s="472"/>
      <c r="E31" s="472"/>
      <c r="F31" s="472"/>
      <c r="L31" s="46"/>
      <c r="M31" s="46"/>
      <c r="N31" s="46"/>
    </row>
    <row r="32" spans="1:23" ht="14.45" customHeight="1" x14ac:dyDescent="0.2">
      <c r="A32" s="295" t="s">
        <v>704</v>
      </c>
      <c r="B32" s="458"/>
      <c r="C32" s="458"/>
      <c r="D32" s="458"/>
      <c r="E32" s="458"/>
      <c r="F32" s="458"/>
      <c r="G32" s="296"/>
      <c r="H32" s="323"/>
      <c r="I32" s="295" t="s">
        <v>102</v>
      </c>
      <c r="J32" s="458" t="s">
        <v>97</v>
      </c>
      <c r="K32" s="458"/>
      <c r="L32" s="458"/>
      <c r="M32" s="458"/>
      <c r="N32" s="458"/>
    </row>
    <row r="33" spans="1:24" ht="15.75" customHeight="1" x14ac:dyDescent="0.2">
      <c r="A33" s="295" t="s">
        <v>102</v>
      </c>
      <c r="B33" s="458" t="s">
        <v>93</v>
      </c>
      <c r="C33" s="458"/>
      <c r="D33" s="458"/>
      <c r="E33" s="458"/>
      <c r="F33" s="458"/>
      <c r="G33" s="296"/>
      <c r="H33" s="323"/>
      <c r="I33" s="295" t="s">
        <v>102</v>
      </c>
      <c r="J33" s="458" t="s">
        <v>98</v>
      </c>
      <c r="K33" s="458"/>
      <c r="L33" s="458"/>
      <c r="M33" s="458"/>
      <c r="N33" s="458"/>
    </row>
    <row r="34" spans="1:24" ht="15.75" customHeight="1" x14ac:dyDescent="0.2">
      <c r="A34" s="295" t="s">
        <v>102</v>
      </c>
      <c r="B34" s="458" t="s">
        <v>94</v>
      </c>
      <c r="C34" s="458"/>
      <c r="D34" s="458"/>
      <c r="E34" s="458"/>
      <c r="F34" s="458"/>
      <c r="G34" s="296"/>
      <c r="H34" s="323"/>
      <c r="I34" s="295" t="s">
        <v>102</v>
      </c>
      <c r="J34" s="458" t="s">
        <v>99</v>
      </c>
      <c r="K34" s="458"/>
      <c r="L34" s="458"/>
      <c r="M34" s="458"/>
      <c r="N34" s="458"/>
    </row>
    <row r="35" spans="1:24" ht="15.75" customHeight="1" x14ac:dyDescent="0.2">
      <c r="A35" s="295" t="s">
        <v>102</v>
      </c>
      <c r="B35" s="458" t="s">
        <v>95</v>
      </c>
      <c r="C35" s="458"/>
      <c r="D35" s="458"/>
      <c r="E35" s="458"/>
      <c r="F35" s="458"/>
      <c r="G35" s="458"/>
      <c r="H35" s="458"/>
      <c r="I35" s="295" t="s">
        <v>102</v>
      </c>
      <c r="J35" s="458" t="s">
        <v>100</v>
      </c>
      <c r="K35" s="458"/>
      <c r="L35" s="458"/>
      <c r="M35" s="458"/>
      <c r="N35" s="458"/>
    </row>
    <row r="36" spans="1:24" ht="15.75" customHeight="1" x14ac:dyDescent="0.2">
      <c r="A36" s="295" t="s">
        <v>102</v>
      </c>
      <c r="B36" s="458" t="s">
        <v>96</v>
      </c>
      <c r="C36" s="458"/>
      <c r="D36" s="458"/>
      <c r="E36" s="458"/>
      <c r="F36" s="458"/>
      <c r="G36" s="296"/>
      <c r="H36" s="323"/>
      <c r="I36" s="295" t="s">
        <v>102</v>
      </c>
      <c r="J36" s="458" t="s">
        <v>101</v>
      </c>
      <c r="K36" s="458"/>
      <c r="L36" s="458"/>
      <c r="M36" s="458"/>
      <c r="N36" s="458"/>
    </row>
    <row r="37" spans="1:24" s="12" customFormat="1" ht="3.6" customHeight="1" x14ac:dyDescent="0.2">
      <c r="G37" s="126"/>
      <c r="H37" s="324"/>
      <c r="I37" s="126"/>
      <c r="J37" s="322"/>
      <c r="K37" s="322"/>
      <c r="L37" s="46"/>
      <c r="M37" s="46"/>
      <c r="N37" s="46"/>
    </row>
    <row r="38" spans="1:24" ht="20.25" customHeight="1" x14ac:dyDescent="0.2">
      <c r="A38" s="473" t="s">
        <v>516</v>
      </c>
      <c r="B38" s="473"/>
      <c r="C38" s="473"/>
      <c r="D38" s="473"/>
      <c r="E38" s="473"/>
      <c r="F38" s="473"/>
      <c r="G38" s="473"/>
      <c r="H38" s="473"/>
      <c r="I38" s="473"/>
      <c r="J38" s="473"/>
      <c r="K38" s="473"/>
      <c r="L38" s="473"/>
      <c r="M38" s="473"/>
      <c r="N38" s="44"/>
    </row>
    <row r="39" spans="1:24" ht="15.75" customHeight="1" x14ac:dyDescent="0.2">
      <c r="A39" s="281" t="s">
        <v>614</v>
      </c>
      <c r="B39" s="476" t="s">
        <v>641</v>
      </c>
      <c r="C39" s="476"/>
      <c r="D39" s="476"/>
      <c r="E39" s="293" t="s">
        <v>22</v>
      </c>
      <c r="F39" s="233" t="s">
        <v>515</v>
      </c>
      <c r="G39" s="325"/>
      <c r="H39" s="325"/>
      <c r="I39" s="325"/>
      <c r="J39" s="325"/>
      <c r="K39" s="325"/>
      <c r="L39" s="309"/>
      <c r="M39" s="309"/>
      <c r="N39" s="44"/>
    </row>
    <row r="40" spans="1:24" ht="27" customHeight="1" x14ac:dyDescent="0.2">
      <c r="A40" s="318" t="s">
        <v>642</v>
      </c>
      <c r="B40" s="423" t="s">
        <v>523</v>
      </c>
      <c r="C40" s="423"/>
      <c r="D40" s="423"/>
      <c r="E40" s="423"/>
      <c r="F40" s="45"/>
      <c r="G40" s="297" t="s">
        <v>642</v>
      </c>
      <c r="H40" s="475" t="s">
        <v>140</v>
      </c>
      <c r="I40" s="475"/>
      <c r="J40" s="475"/>
      <c r="K40" s="475"/>
      <c r="L40" s="475"/>
      <c r="M40" s="475"/>
      <c r="N40" s="475"/>
      <c r="O40" s="475"/>
      <c r="P40" s="475"/>
      <c r="Q40" s="475"/>
      <c r="S40" s="318" t="s">
        <v>642</v>
      </c>
      <c r="T40" s="423" t="s">
        <v>133</v>
      </c>
      <c r="U40" s="423"/>
      <c r="V40" s="423"/>
    </row>
    <row r="41" spans="1:24" ht="13.9" customHeight="1" x14ac:dyDescent="0.2">
      <c r="H41" s="504" t="s">
        <v>606</v>
      </c>
      <c r="I41" s="504"/>
      <c r="J41" s="504"/>
      <c r="K41" s="504"/>
      <c r="L41" s="504"/>
      <c r="M41" s="504"/>
      <c r="N41" s="504"/>
      <c r="O41" s="504"/>
      <c r="P41" s="504"/>
      <c r="Q41" s="504"/>
      <c r="R41" s="504"/>
    </row>
    <row r="42" spans="1:24" ht="9.75" customHeight="1" x14ac:dyDescent="0.2">
      <c r="A42" s="45"/>
      <c r="B42" s="309"/>
      <c r="C42" s="309"/>
      <c r="D42" s="309"/>
      <c r="E42" s="309"/>
      <c r="F42" s="309"/>
      <c r="G42" s="309"/>
      <c r="H42" s="309"/>
      <c r="I42" s="309"/>
      <c r="J42" s="309"/>
      <c r="K42" s="309"/>
      <c r="L42" s="309"/>
      <c r="M42" s="309"/>
      <c r="N42" s="44"/>
    </row>
    <row r="43" spans="1:24" x14ac:dyDescent="0.2">
      <c r="A43" s="466" t="s">
        <v>584</v>
      </c>
      <c r="B43" s="466"/>
      <c r="C43" s="466"/>
      <c r="D43" s="466"/>
      <c r="E43" s="466"/>
      <c r="F43" s="466"/>
      <c r="G43" s="466"/>
      <c r="H43" s="466"/>
      <c r="I43" s="466"/>
      <c r="J43" s="466"/>
      <c r="K43" s="466"/>
      <c r="L43" s="466"/>
      <c r="M43" s="466"/>
      <c r="N43" s="468">
        <f>'Prod. roślinna'!M47-N45+N46+'Prod. roślinna'!I64</f>
        <v>0</v>
      </c>
      <c r="O43" s="468"/>
      <c r="P43" s="151" t="s">
        <v>43</v>
      </c>
      <c r="Q43" s="49"/>
      <c r="R43" s="280">
        <f>IFERROR((N43/N60),0)</f>
        <v>0</v>
      </c>
      <c r="S43" s="463" t="s">
        <v>53</v>
      </c>
      <c r="T43" s="463"/>
      <c r="U43" s="463"/>
      <c r="V43" s="463"/>
      <c r="W43" s="463"/>
    </row>
    <row r="44" spans="1:24" ht="8.25" customHeight="1" x14ac:dyDescent="0.2">
      <c r="A44" s="44"/>
      <c r="B44" s="44"/>
      <c r="C44" s="44"/>
      <c r="D44" s="44"/>
      <c r="E44" s="44"/>
      <c r="F44" s="44"/>
      <c r="G44" s="44"/>
      <c r="H44" s="44"/>
      <c r="L44" s="50"/>
      <c r="M44" s="50"/>
      <c r="N44" s="225"/>
      <c r="O44" s="88"/>
    </row>
    <row r="45" spans="1:24" ht="15.75" customHeight="1" x14ac:dyDescent="0.2">
      <c r="A45" s="467" t="s">
        <v>47</v>
      </c>
      <c r="B45" s="467"/>
      <c r="C45" s="467"/>
      <c r="D45" s="467"/>
      <c r="E45" s="467"/>
      <c r="F45" s="467"/>
      <c r="G45" s="467"/>
      <c r="H45" s="467"/>
      <c r="I45" s="467"/>
      <c r="J45" s="467"/>
      <c r="K45" s="467"/>
      <c r="L45" s="467"/>
      <c r="M45" s="467"/>
      <c r="N45" s="462">
        <f>'Prod. roślinna'!N47+'Prod. roślinna'!K64</f>
        <v>0</v>
      </c>
      <c r="O45" s="462"/>
      <c r="P45" s="154" t="s">
        <v>44</v>
      </c>
    </row>
    <row r="46" spans="1:24" ht="15.75" customHeight="1" x14ac:dyDescent="0.2">
      <c r="A46" s="50" t="s">
        <v>48</v>
      </c>
      <c r="B46" s="50"/>
      <c r="C46" s="50"/>
      <c r="D46" s="50"/>
      <c r="E46" s="50"/>
      <c r="F46" s="50"/>
      <c r="G46" s="50"/>
      <c r="H46" s="50"/>
      <c r="I46" s="50"/>
      <c r="L46" s="327"/>
      <c r="M46" s="50"/>
      <c r="N46" s="462">
        <f>'Prod. roślinna'!P47+'Prod. roślinna'!L64</f>
        <v>0</v>
      </c>
      <c r="O46" s="462"/>
      <c r="P46" s="154" t="s">
        <v>14</v>
      </c>
    </row>
    <row r="47" spans="1:24" ht="8.25" customHeight="1" x14ac:dyDescent="0.2">
      <c r="A47" s="152"/>
      <c r="B47" s="152"/>
      <c r="C47" s="152"/>
      <c r="D47" s="152"/>
      <c r="E47" s="152"/>
      <c r="F47" s="152"/>
      <c r="G47" s="152"/>
      <c r="H47" s="152"/>
      <c r="I47" s="152"/>
      <c r="J47" s="152"/>
      <c r="K47" s="152"/>
      <c r="L47" s="44"/>
      <c r="M47" s="44"/>
      <c r="N47" s="46"/>
    </row>
    <row r="48" spans="1:24" ht="24.75" customHeight="1" x14ac:dyDescent="0.2">
      <c r="A48" s="479" t="s">
        <v>596</v>
      </c>
      <c r="B48" s="479"/>
      <c r="C48" s="479"/>
      <c r="D48" s="479"/>
      <c r="E48" s="479"/>
      <c r="F48" s="479"/>
      <c r="G48" s="479"/>
      <c r="H48" s="479"/>
      <c r="I48" s="479"/>
      <c r="J48" s="479"/>
      <c r="K48" s="479"/>
      <c r="L48" s="479"/>
      <c r="M48" s="479"/>
      <c r="N48" s="462">
        <f>'Prod. roślinna'!K47+'Prod. roślinna'!H64+'Prod. zwierzęca towar.'!K31-N50+N51</f>
        <v>0</v>
      </c>
      <c r="O48" s="462"/>
      <c r="P48" s="151" t="s">
        <v>43</v>
      </c>
      <c r="R48" s="280">
        <f>IFERROR((N48/N61),0)</f>
        <v>0</v>
      </c>
      <c r="S48" s="463" t="s">
        <v>53</v>
      </c>
      <c r="T48" s="463"/>
      <c r="U48" s="463"/>
      <c r="V48" s="463"/>
      <c r="W48" s="463"/>
      <c r="X48" s="51"/>
    </row>
    <row r="49" spans="1:23" ht="8.25" customHeight="1" x14ac:dyDescent="0.2">
      <c r="A49" s="44"/>
      <c r="B49" s="44"/>
      <c r="C49" s="44"/>
      <c r="D49" s="44"/>
      <c r="E49" s="44"/>
      <c r="F49" s="44"/>
      <c r="G49" s="44"/>
      <c r="H49" s="44"/>
      <c r="L49" s="44"/>
      <c r="M49" s="50"/>
      <c r="N49" s="44"/>
    </row>
    <row r="50" spans="1:23" ht="15.75" customHeight="1" x14ac:dyDescent="0.2">
      <c r="A50" s="480" t="s">
        <v>45</v>
      </c>
      <c r="B50" s="480"/>
      <c r="C50" s="480"/>
      <c r="D50" s="480"/>
      <c r="E50" s="480"/>
      <c r="F50" s="480"/>
      <c r="G50" s="480"/>
      <c r="H50" s="480"/>
      <c r="I50" s="480"/>
      <c r="J50" s="480"/>
      <c r="K50" s="480"/>
      <c r="L50" s="480"/>
      <c r="M50" s="480"/>
      <c r="N50" s="462">
        <f>'Prod. zwierzęca towar.'!L31</f>
        <v>0</v>
      </c>
      <c r="O50" s="462"/>
      <c r="P50" s="44" t="s">
        <v>44</v>
      </c>
    </row>
    <row r="51" spans="1:23" ht="15.75" customHeight="1" x14ac:dyDescent="0.2">
      <c r="A51" s="481" t="s">
        <v>46</v>
      </c>
      <c r="B51" s="481"/>
      <c r="C51" s="481"/>
      <c r="D51" s="481"/>
      <c r="E51" s="481"/>
      <c r="F51" s="481"/>
      <c r="G51" s="481"/>
      <c r="H51" s="481"/>
      <c r="I51" s="481"/>
      <c r="J51" s="481"/>
      <c r="K51" s="481"/>
      <c r="L51" s="481"/>
      <c r="M51" s="481"/>
      <c r="N51" s="462">
        <f>'Prod. zwierzęca towar.'!M31</f>
        <v>0</v>
      </c>
      <c r="O51" s="462"/>
      <c r="P51" s="155" t="s">
        <v>14</v>
      </c>
    </row>
    <row r="52" spans="1:23" ht="7.5" customHeight="1" x14ac:dyDescent="0.2">
      <c r="A52" s="329"/>
      <c r="B52" s="329"/>
      <c r="C52" s="329"/>
      <c r="D52" s="329"/>
      <c r="E52" s="329"/>
      <c r="F52" s="329"/>
      <c r="G52" s="329"/>
      <c r="H52" s="329"/>
      <c r="I52" s="329"/>
      <c r="J52" s="329"/>
      <c r="K52" s="150"/>
      <c r="L52" s="52"/>
      <c r="M52" s="52"/>
      <c r="N52" s="52"/>
    </row>
    <row r="53" spans="1:23" ht="22.5" customHeight="1" x14ac:dyDescent="0.2">
      <c r="A53" s="465" t="s">
        <v>585</v>
      </c>
      <c r="B53" s="465"/>
      <c r="C53" s="465"/>
      <c r="D53" s="465"/>
      <c r="E53" s="465"/>
      <c r="F53" s="465"/>
      <c r="G53" s="465"/>
      <c r="H53" s="465"/>
      <c r="I53" s="465"/>
      <c r="J53" s="465"/>
      <c r="K53" s="465"/>
      <c r="L53" s="465"/>
      <c r="M53" s="465"/>
      <c r="N53" s="462">
        <f xml:space="preserve"> 'Prod. ryb'!K20-N55+N56</f>
        <v>0</v>
      </c>
      <c r="O53" s="462"/>
      <c r="P53" s="151" t="s">
        <v>43</v>
      </c>
      <c r="R53" s="280">
        <f>IFERROR((N53/N62),0)</f>
        <v>0</v>
      </c>
      <c r="S53" s="474" t="s">
        <v>53</v>
      </c>
      <c r="T53" s="474"/>
      <c r="U53" s="474"/>
      <c r="V53" s="474"/>
      <c r="W53" s="474"/>
    </row>
    <row r="54" spans="1:23" ht="10.5" customHeight="1" x14ac:dyDescent="0.2">
      <c r="A54" s="44"/>
      <c r="B54" s="44"/>
      <c r="C54" s="44"/>
      <c r="D54" s="44"/>
      <c r="E54" s="44"/>
      <c r="F54" s="44"/>
      <c r="G54" s="44"/>
      <c r="H54" s="44"/>
      <c r="L54" s="52"/>
      <c r="M54" s="52"/>
      <c r="N54" s="52"/>
    </row>
    <row r="55" spans="1:23" ht="15.75" customHeight="1" x14ac:dyDescent="0.2">
      <c r="A55" s="505" t="s">
        <v>45</v>
      </c>
      <c r="B55" s="505"/>
      <c r="C55" s="505"/>
      <c r="D55" s="505"/>
      <c r="E55" s="505"/>
      <c r="F55" s="505"/>
      <c r="G55" s="505"/>
      <c r="H55" s="505"/>
      <c r="I55" s="505"/>
      <c r="J55" s="505"/>
      <c r="K55" s="505"/>
      <c r="L55" s="505"/>
      <c r="M55" s="52"/>
      <c r="N55" s="462">
        <f>'Prod. ryb'!M20</f>
        <v>0</v>
      </c>
      <c r="O55" s="462"/>
      <c r="P55" s="44" t="s">
        <v>44</v>
      </c>
    </row>
    <row r="56" spans="1:23" ht="15.75" customHeight="1" x14ac:dyDescent="0.2">
      <c r="A56" s="506" t="s">
        <v>46</v>
      </c>
      <c r="B56" s="506"/>
      <c r="C56" s="506"/>
      <c r="D56" s="506"/>
      <c r="E56" s="506"/>
      <c r="F56" s="506"/>
      <c r="G56" s="506"/>
      <c r="H56" s="506"/>
      <c r="I56" s="506"/>
      <c r="J56" s="506"/>
      <c r="K56" s="506"/>
      <c r="L56" s="506"/>
      <c r="M56" s="506"/>
      <c r="N56" s="462">
        <f>'Prod. ryb'!N20</f>
        <v>0</v>
      </c>
      <c r="O56" s="462"/>
      <c r="P56" s="155" t="s">
        <v>14</v>
      </c>
    </row>
    <row r="57" spans="1:23" ht="9.75" customHeight="1" x14ac:dyDescent="0.2">
      <c r="A57" s="329"/>
      <c r="B57" s="329"/>
      <c r="C57" s="329"/>
      <c r="D57" s="329"/>
      <c r="E57" s="329"/>
      <c r="F57" s="329"/>
      <c r="G57" s="329"/>
      <c r="H57" s="329"/>
      <c r="I57" s="329"/>
      <c r="J57" s="329"/>
      <c r="K57" s="150"/>
      <c r="L57" s="52"/>
      <c r="M57" s="52"/>
      <c r="N57" s="52"/>
    </row>
    <row r="58" spans="1:23" ht="30" customHeight="1" x14ac:dyDescent="0.2">
      <c r="A58" s="459" t="s">
        <v>597</v>
      </c>
      <c r="B58" s="459"/>
      <c r="C58" s="459"/>
      <c r="D58" s="459"/>
      <c r="E58" s="459"/>
      <c r="F58" s="459"/>
      <c r="G58" s="459"/>
      <c r="H58" s="459"/>
      <c r="I58" s="459"/>
      <c r="J58" s="459"/>
      <c r="K58" s="459"/>
      <c r="L58" s="459"/>
      <c r="M58" s="459"/>
      <c r="N58" s="459"/>
      <c r="O58" s="459"/>
    </row>
    <row r="59" spans="1:23" ht="15.75" customHeight="1" x14ac:dyDescent="0.2">
      <c r="A59" s="422" t="s">
        <v>517</v>
      </c>
      <c r="B59" s="422"/>
      <c r="C59" s="422"/>
      <c r="D59" s="422"/>
      <c r="E59" s="422"/>
      <c r="F59" s="422"/>
      <c r="G59" s="422"/>
      <c r="H59" s="422"/>
      <c r="I59" s="422"/>
      <c r="J59" s="422"/>
      <c r="K59" s="422"/>
      <c r="L59" s="422"/>
      <c r="M59" s="422"/>
      <c r="N59" s="460">
        <f>N60+N61+N62</f>
        <v>0</v>
      </c>
      <c r="O59" s="460"/>
      <c r="P59" s="235" t="s">
        <v>42</v>
      </c>
    </row>
    <row r="60" spans="1:23" ht="15.75" customHeight="1" x14ac:dyDescent="0.2">
      <c r="A60" s="450" t="s">
        <v>41</v>
      </c>
      <c r="B60" s="450"/>
      <c r="C60" s="450"/>
      <c r="D60" s="450"/>
      <c r="E60" s="450"/>
      <c r="F60" s="450"/>
      <c r="G60" s="450"/>
      <c r="H60" s="450"/>
      <c r="I60" s="450"/>
      <c r="J60" s="450"/>
      <c r="K60" s="450"/>
      <c r="L60" s="450"/>
      <c r="M60" s="450"/>
      <c r="N60" s="461">
        <f>'Prod. roślinna'!H47+'Prod. roślinna'!G64</f>
        <v>0</v>
      </c>
      <c r="O60" s="461"/>
      <c r="P60" s="45" t="s">
        <v>14</v>
      </c>
    </row>
    <row r="61" spans="1:23" ht="15.75" customHeight="1" x14ac:dyDescent="0.2">
      <c r="A61" s="450" t="s">
        <v>595</v>
      </c>
      <c r="B61" s="450"/>
      <c r="C61" s="450"/>
      <c r="D61" s="450"/>
      <c r="E61" s="450"/>
      <c r="F61" s="450"/>
      <c r="G61" s="450"/>
      <c r="H61" s="450"/>
      <c r="I61" s="450"/>
      <c r="J61" s="450"/>
      <c r="K61" s="450"/>
      <c r="L61" s="450"/>
      <c r="M61" s="450"/>
      <c r="N61" s="461">
        <f>'Prod. zwierzęca towar.'!H31</f>
        <v>0</v>
      </c>
      <c r="O61" s="461"/>
      <c r="P61" s="45" t="s">
        <v>14</v>
      </c>
      <c r="U61" s="513" t="s">
        <v>106</v>
      </c>
      <c r="V61" s="514"/>
      <c r="W61" s="514"/>
    </row>
    <row r="62" spans="1:23" ht="15.75" customHeight="1" x14ac:dyDescent="0.2">
      <c r="A62" s="450" t="s">
        <v>91</v>
      </c>
      <c r="B62" s="450"/>
      <c r="C62" s="450"/>
      <c r="D62" s="450"/>
      <c r="E62" s="450"/>
      <c r="F62" s="450"/>
      <c r="G62" s="450"/>
      <c r="H62" s="450"/>
      <c r="I62" s="450"/>
      <c r="J62" s="450"/>
      <c r="K62" s="450"/>
      <c r="L62" s="450"/>
      <c r="M62" s="450"/>
      <c r="N62" s="461">
        <f>'Prod. ryb'!H20</f>
        <v>0</v>
      </c>
      <c r="O62" s="461"/>
      <c r="P62" s="45" t="s">
        <v>14</v>
      </c>
      <c r="U62" s="514" t="str">
        <f>N1</f>
        <v>……………………..</v>
      </c>
      <c r="V62" s="514"/>
      <c r="W62" s="514"/>
    </row>
    <row r="63" spans="1:23" ht="13.5" customHeight="1" x14ac:dyDescent="0.2">
      <c r="A63" s="53"/>
      <c r="B63" s="53"/>
      <c r="C63" s="53"/>
      <c r="D63" s="53"/>
      <c r="E63" s="53"/>
      <c r="F63" s="53"/>
      <c r="G63" s="53"/>
      <c r="H63" s="53"/>
      <c r="I63" s="53"/>
      <c r="J63" s="53"/>
      <c r="K63" s="53"/>
      <c r="L63" s="52"/>
      <c r="M63" s="52"/>
      <c r="N63" s="52"/>
      <c r="U63" s="514"/>
      <c r="V63" s="514"/>
      <c r="W63" s="514"/>
    </row>
    <row r="64" spans="1:23" ht="15.75" customHeight="1" x14ac:dyDescent="0.2">
      <c r="A64" s="491" t="s">
        <v>49</v>
      </c>
      <c r="B64" s="491"/>
      <c r="C64" s="491"/>
      <c r="D64" s="491"/>
      <c r="E64" s="491"/>
      <c r="F64" s="491"/>
      <c r="G64" s="491"/>
      <c r="H64" s="491"/>
      <c r="I64" s="491"/>
      <c r="J64" s="491"/>
      <c r="K64" s="491"/>
      <c r="L64" s="491"/>
      <c r="M64" s="491"/>
      <c r="N64" s="491"/>
      <c r="O64" s="491"/>
      <c r="P64" s="491"/>
    </row>
    <row r="65" spans="1:23" ht="11.25" customHeight="1" thickBot="1" x14ac:dyDescent="0.25"/>
    <row r="66" spans="1:23" ht="28.5" customHeight="1" thickBot="1" x14ac:dyDescent="0.25">
      <c r="A66" s="497" t="s">
        <v>598</v>
      </c>
      <c r="B66" s="497"/>
      <c r="C66" s="497"/>
      <c r="D66" s="497"/>
      <c r="E66" s="497"/>
      <c r="F66" s="497"/>
      <c r="G66" s="497"/>
      <c r="H66" s="497"/>
      <c r="I66" s="497"/>
      <c r="J66" s="497"/>
      <c r="K66" s="497"/>
      <c r="L66" s="497"/>
      <c r="M66" s="497"/>
      <c r="N66" s="498">
        <f>N43+N48+N53</f>
        <v>0</v>
      </c>
      <c r="O66" s="499"/>
      <c r="P66" s="495" t="s">
        <v>43</v>
      </c>
      <c r="Q66" s="496"/>
      <c r="R66" s="283">
        <f>IFERROR((N66/N59),0)</f>
        <v>0</v>
      </c>
      <c r="S66" s="493" t="s">
        <v>524</v>
      </c>
      <c r="T66" s="493"/>
      <c r="U66" s="493"/>
      <c r="V66" s="493"/>
      <c r="W66" s="493"/>
    </row>
    <row r="67" spans="1:23" ht="12" customHeight="1" x14ac:dyDescent="0.2">
      <c r="A67" s="464"/>
      <c r="B67" s="464"/>
      <c r="C67" s="464"/>
      <c r="D67" s="464"/>
      <c r="E67" s="464"/>
      <c r="F67" s="464"/>
      <c r="G67" s="464"/>
      <c r="H67" s="464"/>
      <c r="I67" s="464"/>
      <c r="J67" s="464"/>
      <c r="K67" s="464"/>
      <c r="L67" s="41"/>
      <c r="M67" s="41"/>
      <c r="N67" s="41"/>
    </row>
    <row r="68" spans="1:23" ht="18.75" customHeight="1" x14ac:dyDescent="0.2">
      <c r="A68" s="456" t="s">
        <v>650</v>
      </c>
      <c r="B68" s="456"/>
      <c r="C68" s="456"/>
      <c r="D68" s="456"/>
      <c r="E68" s="456"/>
      <c r="F68" s="456"/>
      <c r="G68" s="456"/>
      <c r="H68" s="456"/>
      <c r="I68" s="456"/>
      <c r="J68" s="456"/>
      <c r="K68" s="456"/>
      <c r="L68" s="456"/>
      <c r="M68" s="456"/>
      <c r="N68" s="456"/>
      <c r="O68" s="456"/>
      <c r="P68" s="456"/>
      <c r="Q68" s="456"/>
      <c r="R68" s="456"/>
      <c r="S68" s="456"/>
      <c r="T68" s="456"/>
      <c r="U68" s="456"/>
      <c r="V68" s="456"/>
      <c r="W68" s="456"/>
    </row>
    <row r="69" spans="1:23" ht="36.75" customHeight="1" x14ac:dyDescent="0.2">
      <c r="A69" s="422" t="s">
        <v>681</v>
      </c>
      <c r="B69" s="422"/>
      <c r="C69" s="422"/>
      <c r="D69" s="422"/>
      <c r="E69" s="422"/>
      <c r="F69" s="422"/>
      <c r="G69" s="422"/>
      <c r="H69" s="422"/>
      <c r="I69" s="422"/>
      <c r="J69" s="422"/>
      <c r="K69" s="422"/>
      <c r="L69" s="422"/>
      <c r="M69" s="422"/>
      <c r="N69" s="422"/>
      <c r="O69" s="422"/>
      <c r="P69" s="422"/>
      <c r="Q69" s="422"/>
      <c r="R69" s="422"/>
      <c r="S69" s="422"/>
      <c r="T69" s="422"/>
      <c r="U69" s="422"/>
      <c r="V69" s="422"/>
      <c r="W69" s="422"/>
    </row>
    <row r="70" spans="1:23" ht="22.5" customHeight="1" x14ac:dyDescent="0.2">
      <c r="A70" s="493" t="s">
        <v>586</v>
      </c>
      <c r="B70" s="493"/>
      <c r="C70" s="494">
        <f>'Prod. roślinna'!D47+'Prod. roślinna'!F64</f>
        <v>0</v>
      </c>
      <c r="D70" s="494"/>
      <c r="E70" s="494"/>
      <c r="F70" s="494"/>
      <c r="G70" s="438" t="s">
        <v>616</v>
      </c>
      <c r="H70" s="438"/>
      <c r="I70" s="262"/>
      <c r="J70" s="44"/>
      <c r="K70" s="44"/>
      <c r="L70" s="39"/>
      <c r="M70" s="39"/>
    </row>
    <row r="71" spans="1:23" ht="23.25" customHeight="1" x14ac:dyDescent="0.2">
      <c r="A71" s="490"/>
      <c r="B71" s="490"/>
      <c r="C71" s="490"/>
      <c r="D71" s="490"/>
      <c r="E71" s="490"/>
      <c r="F71" s="490"/>
      <c r="G71" s="490"/>
      <c r="H71" s="490"/>
      <c r="I71" s="490"/>
      <c r="J71" s="490"/>
      <c r="K71" s="490"/>
      <c r="L71" s="490"/>
      <c r="M71" s="490"/>
      <c r="N71" s="236"/>
      <c r="O71" s="286"/>
    </row>
    <row r="72" spans="1:23" ht="30" customHeight="1" x14ac:dyDescent="0.2">
      <c r="A72" s="490" t="s">
        <v>699</v>
      </c>
      <c r="B72" s="490"/>
      <c r="C72" s="490"/>
      <c r="D72" s="490"/>
      <c r="E72" s="490"/>
      <c r="F72" s="490"/>
      <c r="G72" s="490"/>
      <c r="H72" s="490"/>
      <c r="I72" s="490"/>
      <c r="J72" s="490"/>
      <c r="K72" s="490"/>
      <c r="L72" s="490"/>
      <c r="M72" s="490"/>
      <c r="N72" s="236" t="s">
        <v>671</v>
      </c>
      <c r="O72" s="286" t="s">
        <v>33</v>
      </c>
    </row>
    <row r="73" spans="1:23" ht="22.5" customHeight="1" x14ac:dyDescent="0.2">
      <c r="A73" s="492" t="s">
        <v>591</v>
      </c>
      <c r="B73" s="492"/>
      <c r="C73" s="492"/>
      <c r="D73" s="492"/>
      <c r="E73" s="492"/>
      <c r="F73" s="492"/>
      <c r="G73" s="492"/>
      <c r="H73" s="492"/>
      <c r="I73" s="492"/>
      <c r="J73" s="492"/>
      <c r="K73" s="492"/>
      <c r="L73" s="492"/>
      <c r="M73" s="492"/>
      <c r="N73" s="153">
        <f>'Prod. roślinna'!Q47+'Prod. roślinna'!M64</f>
        <v>0</v>
      </c>
      <c r="O73" s="286" t="s">
        <v>33</v>
      </c>
    </row>
    <row r="74" spans="1:23" ht="23.25" customHeight="1" x14ac:dyDescent="0.2">
      <c r="A74" s="501" t="s">
        <v>643</v>
      </c>
      <c r="B74" s="501"/>
      <c r="C74" s="501"/>
      <c r="D74" s="501"/>
      <c r="E74" s="501"/>
      <c r="F74" s="501"/>
      <c r="G74" s="501"/>
      <c r="H74" s="501"/>
      <c r="I74" s="501"/>
      <c r="J74" s="501"/>
      <c r="K74" s="501"/>
      <c r="L74" s="501"/>
      <c r="M74" s="501"/>
      <c r="N74" s="339" t="s">
        <v>522</v>
      </c>
      <c r="O74" s="38" t="s">
        <v>33</v>
      </c>
    </row>
    <row r="75" spans="1:23" ht="23.25" customHeight="1" x14ac:dyDescent="0.2">
      <c r="A75" s="487" t="s">
        <v>601</v>
      </c>
      <c r="B75" s="487"/>
      <c r="C75" s="487"/>
      <c r="D75" s="487"/>
      <c r="E75" s="487"/>
      <c r="F75" s="487"/>
      <c r="G75" s="487"/>
      <c r="H75" s="487"/>
      <c r="I75" s="487"/>
      <c r="J75" s="487"/>
      <c r="K75" s="487"/>
      <c r="L75" s="487"/>
      <c r="M75" s="487"/>
      <c r="N75" s="236" t="s">
        <v>615</v>
      </c>
      <c r="O75" s="38" t="s">
        <v>33</v>
      </c>
    </row>
    <row r="76" spans="1:23" ht="19.149999999999999" customHeight="1" x14ac:dyDescent="0.2">
      <c r="A76" s="237"/>
      <c r="B76" s="237"/>
      <c r="C76" s="237"/>
      <c r="D76" s="237"/>
      <c r="E76" s="237"/>
      <c r="F76" s="237"/>
      <c r="G76" s="237"/>
      <c r="H76" s="237"/>
      <c r="I76" s="286"/>
      <c r="J76" s="237"/>
      <c r="K76" s="237"/>
      <c r="L76" s="39"/>
      <c r="M76" s="39"/>
      <c r="N76" s="39"/>
    </row>
    <row r="77" spans="1:23" ht="15.75" customHeight="1" x14ac:dyDescent="0.2">
      <c r="A77" s="456" t="s">
        <v>651</v>
      </c>
      <c r="B77" s="456"/>
      <c r="C77" s="456"/>
      <c r="D77" s="456"/>
      <c r="E77" s="456"/>
      <c r="F77" s="456"/>
      <c r="G77" s="456"/>
      <c r="H77" s="456"/>
      <c r="I77" s="456"/>
      <c r="J77" s="456"/>
      <c r="K77" s="456"/>
      <c r="L77" s="456"/>
      <c r="M77" s="456"/>
      <c r="N77" s="456"/>
      <c r="O77" s="456"/>
      <c r="P77" s="456"/>
      <c r="Q77" s="456"/>
      <c r="R77" s="456"/>
      <c r="S77" s="456"/>
      <c r="T77" s="456"/>
      <c r="U77" s="456"/>
      <c r="V77" s="456"/>
      <c r="W77" s="456"/>
    </row>
    <row r="78" spans="1:23" ht="18" customHeight="1" x14ac:dyDescent="0.2">
      <c r="A78" s="500" t="s">
        <v>60</v>
      </c>
      <c r="B78" s="500"/>
      <c r="C78" s="500"/>
      <c r="D78" s="500"/>
      <c r="E78" s="500"/>
      <c r="F78" s="500"/>
      <c r="G78" s="500"/>
      <c r="H78" s="500"/>
      <c r="J78" s="502">
        <f>J79+J80+J81+J82</f>
        <v>0</v>
      </c>
      <c r="K78" s="502"/>
      <c r="L78" s="502"/>
      <c r="M78" s="39" t="s">
        <v>61</v>
      </c>
      <c r="N78" s="39"/>
    </row>
    <row r="79" spans="1:23" ht="18" customHeight="1" x14ac:dyDescent="0.2">
      <c r="A79" s="286" t="s">
        <v>62</v>
      </c>
      <c r="C79" s="286"/>
      <c r="D79" s="286"/>
      <c r="E79" s="286"/>
      <c r="F79" s="286"/>
      <c r="G79" s="45"/>
      <c r="J79" s="462">
        <f>'Uprawy trwałe'!K23</f>
        <v>0</v>
      </c>
      <c r="K79" s="462"/>
      <c r="L79" s="286" t="s">
        <v>14</v>
      </c>
      <c r="M79" s="39"/>
      <c r="N79" s="39"/>
    </row>
    <row r="80" spans="1:23" ht="18" customHeight="1" x14ac:dyDescent="0.2">
      <c r="A80" s="286" t="s">
        <v>63</v>
      </c>
      <c r="C80" s="286"/>
      <c r="D80" s="286"/>
      <c r="E80" s="286"/>
      <c r="F80" s="286"/>
      <c r="G80" s="286"/>
      <c r="J80" s="462">
        <f>'Środki trwałe'!E16</f>
        <v>0</v>
      </c>
      <c r="K80" s="462"/>
      <c r="L80" s="286" t="s">
        <v>14</v>
      </c>
      <c r="M80" s="39"/>
      <c r="N80" s="39"/>
    </row>
    <row r="81" spans="1:25" ht="18" customHeight="1" x14ac:dyDescent="0.2">
      <c r="A81" s="320" t="s">
        <v>64</v>
      </c>
      <c r="C81" s="286"/>
      <c r="D81" s="286"/>
      <c r="E81" s="286"/>
      <c r="F81" s="286"/>
      <c r="G81" s="286"/>
      <c r="J81" s="462">
        <f>'Środki trwałe'!E34</f>
        <v>0</v>
      </c>
      <c r="K81" s="462"/>
      <c r="L81" s="286" t="s">
        <v>14</v>
      </c>
      <c r="M81" s="39"/>
      <c r="N81" s="39"/>
    </row>
    <row r="82" spans="1:25" ht="18" customHeight="1" x14ac:dyDescent="0.2">
      <c r="A82" s="286" t="s">
        <v>65</v>
      </c>
      <c r="C82" s="286"/>
      <c r="D82" s="286"/>
      <c r="E82" s="286"/>
      <c r="F82" s="286"/>
      <c r="G82" s="286"/>
      <c r="J82" s="462">
        <f>'Środki trwałe'!E25</f>
        <v>0</v>
      </c>
      <c r="K82" s="462"/>
      <c r="L82" s="286" t="s">
        <v>14</v>
      </c>
      <c r="M82" s="39"/>
      <c r="N82" s="39"/>
    </row>
    <row r="83" spans="1:25" ht="20.25" customHeight="1" x14ac:dyDescent="0.2">
      <c r="A83" s="286"/>
      <c r="C83" s="286"/>
      <c r="D83" s="286"/>
      <c r="E83" s="286"/>
      <c r="F83" s="286"/>
      <c r="G83" s="286"/>
      <c r="J83" s="328"/>
      <c r="K83" s="328"/>
      <c r="L83" s="286"/>
      <c r="M83" s="39"/>
      <c r="N83" s="39"/>
    </row>
    <row r="84" spans="1:25" ht="18" customHeight="1" x14ac:dyDescent="0.2">
      <c r="A84" s="456" t="s">
        <v>652</v>
      </c>
      <c r="B84" s="456"/>
      <c r="C84" s="456"/>
      <c r="D84" s="456"/>
      <c r="E84" s="456"/>
      <c r="F84" s="456"/>
      <c r="G84" s="456"/>
      <c r="H84" s="456"/>
      <c r="I84" s="456"/>
      <c r="J84" s="456"/>
      <c r="K84" s="456"/>
      <c r="L84" s="456"/>
      <c r="M84" s="456"/>
      <c r="N84" s="456"/>
      <c r="O84" s="456"/>
      <c r="P84" s="456"/>
      <c r="Q84" s="456"/>
      <c r="R84" s="456"/>
      <c r="S84" s="456"/>
      <c r="T84" s="456"/>
      <c r="U84" s="456"/>
      <c r="V84" s="456"/>
      <c r="W84" s="456"/>
    </row>
    <row r="85" spans="1:25" ht="20.25" customHeight="1" x14ac:dyDescent="0.2">
      <c r="A85" s="445" t="s">
        <v>518</v>
      </c>
      <c r="B85" s="445"/>
      <c r="C85" s="445"/>
      <c r="D85" s="445"/>
      <c r="E85" s="445"/>
      <c r="F85" s="445"/>
      <c r="G85" s="445"/>
      <c r="H85" s="445"/>
      <c r="I85" s="445"/>
      <c r="J85" s="445"/>
      <c r="K85" s="445"/>
      <c r="L85" s="445"/>
      <c r="M85" s="445"/>
      <c r="N85" s="442" t="s">
        <v>514</v>
      </c>
      <c r="O85" s="442"/>
      <c r="P85" s="302" t="s">
        <v>653</v>
      </c>
      <c r="Q85" s="38" t="s">
        <v>515</v>
      </c>
    </row>
    <row r="86" spans="1:25" ht="19.5" customHeight="1" x14ac:dyDescent="0.2">
      <c r="A86" s="318" t="s">
        <v>132</v>
      </c>
      <c r="B86" s="316" t="s">
        <v>103</v>
      </c>
      <c r="C86" s="316"/>
      <c r="E86" s="318" t="s">
        <v>642</v>
      </c>
      <c r="F86" s="316" t="s">
        <v>134</v>
      </c>
      <c r="G86" s="316"/>
      <c r="H86" s="316"/>
      <c r="I86" s="316"/>
      <c r="J86" s="316"/>
      <c r="K86" s="237"/>
      <c r="L86" s="39"/>
      <c r="Y86" s="286"/>
    </row>
    <row r="87" spans="1:25" ht="8.25" customHeight="1" x14ac:dyDescent="0.2">
      <c r="A87" s="45"/>
      <c r="B87" s="316"/>
      <c r="C87" s="316"/>
      <c r="D87" s="316"/>
      <c r="E87" s="316"/>
      <c r="F87" s="316"/>
      <c r="G87" s="316"/>
      <c r="H87" s="316"/>
      <c r="I87" s="316"/>
      <c r="J87" s="316"/>
      <c r="K87" s="237"/>
      <c r="L87" s="39"/>
      <c r="M87" s="39"/>
      <c r="N87" s="39"/>
    </row>
    <row r="88" spans="1:25" ht="18" customHeight="1" x14ac:dyDescent="0.2">
      <c r="A88" s="423" t="s">
        <v>654</v>
      </c>
      <c r="B88" s="423"/>
      <c r="C88" s="423"/>
      <c r="D88" s="423"/>
      <c r="E88" s="423"/>
      <c r="F88" s="423"/>
      <c r="H88" s="440" t="s">
        <v>514</v>
      </c>
      <c r="I88" s="440"/>
      <c r="J88" s="440"/>
      <c r="K88" s="299" t="s">
        <v>22</v>
      </c>
      <c r="L88" s="12" t="s">
        <v>515</v>
      </c>
      <c r="M88" s="39"/>
      <c r="N88" s="39"/>
      <c r="U88" s="513" t="s">
        <v>106</v>
      </c>
      <c r="V88" s="513"/>
      <c r="W88" s="513"/>
    </row>
    <row r="89" spans="1:25" ht="7.5" customHeight="1" x14ac:dyDescent="0.2">
      <c r="G89" s="237"/>
      <c r="H89" s="237"/>
      <c r="I89" s="237"/>
      <c r="J89" s="237"/>
      <c r="K89" s="237"/>
      <c r="L89" s="39"/>
      <c r="M89" s="39"/>
      <c r="N89" s="39"/>
      <c r="U89" s="341"/>
      <c r="V89" s="341"/>
      <c r="W89" s="341"/>
    </row>
    <row r="90" spans="1:25" ht="18.75" customHeight="1" x14ac:dyDescent="0.2">
      <c r="A90" s="300" t="s">
        <v>132</v>
      </c>
      <c r="B90" s="441" t="s">
        <v>66</v>
      </c>
      <c r="C90" s="441"/>
      <c r="D90" s="237"/>
      <c r="E90" s="237"/>
      <c r="F90" s="237"/>
      <c r="G90" s="237"/>
      <c r="H90" s="300" t="s">
        <v>132</v>
      </c>
      <c r="I90" s="492" t="s">
        <v>67</v>
      </c>
      <c r="J90" s="492"/>
      <c r="M90" s="300" t="s">
        <v>132</v>
      </c>
      <c r="N90" s="286" t="s">
        <v>68</v>
      </c>
      <c r="O90" s="237"/>
      <c r="P90" s="237"/>
      <c r="Q90" s="300" t="s">
        <v>132</v>
      </c>
      <c r="R90" s="492" t="s">
        <v>69</v>
      </c>
      <c r="S90" s="492"/>
      <c r="U90" s="513" t="str">
        <f>N1</f>
        <v>……………………..</v>
      </c>
      <c r="V90" s="513"/>
      <c r="W90" s="513"/>
    </row>
    <row r="91" spans="1:25" ht="21" customHeight="1" x14ac:dyDescent="0.2">
      <c r="A91" s="307"/>
      <c r="B91" s="286"/>
      <c r="C91" s="237"/>
      <c r="D91" s="237"/>
      <c r="E91" s="237"/>
      <c r="F91" s="237"/>
      <c r="G91" s="237"/>
      <c r="H91" s="237"/>
      <c r="I91" s="237"/>
      <c r="J91" s="237"/>
      <c r="K91" s="307"/>
      <c r="L91" s="320"/>
      <c r="P91" s="237"/>
      <c r="Q91" s="237"/>
      <c r="R91" s="237"/>
    </row>
    <row r="92" spans="1:25" s="54" customFormat="1" ht="22.5" customHeight="1" x14ac:dyDescent="0.2">
      <c r="A92" s="48"/>
      <c r="B92" s="510" t="s">
        <v>655</v>
      </c>
      <c r="C92" s="510"/>
      <c r="D92" s="510"/>
      <c r="E92" s="510"/>
      <c r="F92" s="510"/>
      <c r="G92" s="510"/>
      <c r="H92" s="510"/>
      <c r="I92" s="510"/>
      <c r="J92" s="443" t="s">
        <v>667</v>
      </c>
      <c r="K92" s="443"/>
      <c r="L92" s="443"/>
      <c r="N92" s="510" t="s">
        <v>656</v>
      </c>
      <c r="O92" s="510"/>
      <c r="P92" s="510"/>
      <c r="Q92" s="510"/>
      <c r="R92" s="510" t="s">
        <v>666</v>
      </c>
      <c r="S92" s="510"/>
      <c r="T92" s="510"/>
      <c r="U92" s="303"/>
    </row>
    <row r="93" spans="1:25" ht="17.25" customHeight="1" x14ac:dyDescent="0.2">
      <c r="A93" s="316"/>
      <c r="B93" s="511"/>
      <c r="C93" s="511"/>
      <c r="D93" s="511"/>
      <c r="E93" s="511"/>
      <c r="F93" s="511"/>
      <c r="G93" s="511"/>
      <c r="H93" s="511"/>
      <c r="I93" s="511"/>
      <c r="J93" s="444"/>
      <c r="K93" s="444"/>
      <c r="L93" s="444"/>
      <c r="N93" s="511"/>
      <c r="O93" s="511"/>
      <c r="P93" s="511"/>
      <c r="Q93" s="511"/>
      <c r="R93" s="512"/>
      <c r="S93" s="512"/>
      <c r="T93" s="512"/>
      <c r="U93" s="303"/>
    </row>
    <row r="94" spans="1:25" ht="17.25" customHeight="1" x14ac:dyDescent="0.2">
      <c r="A94" s="316"/>
      <c r="B94" s="511"/>
      <c r="C94" s="511"/>
      <c r="D94" s="511"/>
      <c r="E94" s="511"/>
      <c r="F94" s="511"/>
      <c r="G94" s="511"/>
      <c r="H94" s="511"/>
      <c r="I94" s="511"/>
      <c r="J94" s="444"/>
      <c r="K94" s="444"/>
      <c r="L94" s="444"/>
      <c r="N94" s="511"/>
      <c r="O94" s="511"/>
      <c r="P94" s="511"/>
      <c r="Q94" s="511"/>
      <c r="R94" s="512"/>
      <c r="S94" s="512"/>
      <c r="T94" s="512"/>
      <c r="U94" s="303"/>
    </row>
    <row r="95" spans="1:25" ht="17.25" customHeight="1" x14ac:dyDescent="0.2">
      <c r="A95" s="316"/>
      <c r="B95" s="511"/>
      <c r="C95" s="511"/>
      <c r="D95" s="511"/>
      <c r="E95" s="511"/>
      <c r="F95" s="511"/>
      <c r="G95" s="511"/>
      <c r="H95" s="511"/>
      <c r="I95" s="511"/>
      <c r="J95" s="444"/>
      <c r="K95" s="444"/>
      <c r="L95" s="444"/>
      <c r="N95" s="511"/>
      <c r="O95" s="511"/>
      <c r="P95" s="511"/>
      <c r="Q95" s="511"/>
      <c r="R95" s="512"/>
      <c r="S95" s="512"/>
      <c r="T95" s="512"/>
      <c r="U95" s="303"/>
    </row>
    <row r="96" spans="1:25" ht="17.25" customHeight="1" x14ac:dyDescent="0.2">
      <c r="A96" s="316"/>
      <c r="B96" s="511"/>
      <c r="C96" s="511"/>
      <c r="D96" s="511"/>
      <c r="E96" s="511"/>
      <c r="F96" s="511"/>
      <c r="G96" s="511"/>
      <c r="H96" s="511"/>
      <c r="I96" s="511"/>
      <c r="J96" s="444"/>
      <c r="K96" s="444"/>
      <c r="L96" s="444"/>
      <c r="N96" s="511"/>
      <c r="O96" s="511"/>
      <c r="P96" s="511"/>
      <c r="Q96" s="511"/>
      <c r="R96" s="512"/>
      <c r="S96" s="512"/>
      <c r="T96" s="512"/>
      <c r="U96" s="303"/>
    </row>
    <row r="97" spans="1:25" ht="17.25" customHeight="1" x14ac:dyDescent="0.2">
      <c r="A97" s="316"/>
      <c r="B97" s="511"/>
      <c r="C97" s="511"/>
      <c r="D97" s="511"/>
      <c r="E97" s="511"/>
      <c r="F97" s="511"/>
      <c r="G97" s="511"/>
      <c r="H97" s="511"/>
      <c r="I97" s="511"/>
      <c r="J97" s="444"/>
      <c r="K97" s="444"/>
      <c r="L97" s="444"/>
      <c r="N97" s="511"/>
      <c r="O97" s="511"/>
      <c r="P97" s="511"/>
      <c r="Q97" s="511"/>
      <c r="R97" s="512"/>
      <c r="S97" s="512"/>
      <c r="T97" s="512"/>
      <c r="U97" s="303"/>
    </row>
    <row r="98" spans="1:25" ht="14.25" customHeight="1" x14ac:dyDescent="0.2">
      <c r="A98" s="45"/>
      <c r="B98" s="320"/>
      <c r="C98" s="320"/>
      <c r="D98" s="237"/>
      <c r="E98" s="237"/>
      <c r="F98" s="237"/>
      <c r="G98" s="237"/>
      <c r="H98" s="237"/>
      <c r="I98" s="237"/>
      <c r="J98" s="237"/>
      <c r="K98" s="237"/>
      <c r="L98" s="44"/>
      <c r="M98" s="44"/>
      <c r="N98" s="44"/>
    </row>
    <row r="99" spans="1:25" ht="19.5" customHeight="1" x14ac:dyDescent="0.2">
      <c r="A99" s="451" t="s">
        <v>139</v>
      </c>
      <c r="B99" s="451"/>
      <c r="C99" s="451"/>
      <c r="D99" s="451"/>
      <c r="E99" s="451"/>
      <c r="F99" s="451"/>
      <c r="G99" s="451"/>
      <c r="H99" s="451"/>
      <c r="I99" s="451"/>
      <c r="J99" s="451"/>
      <c r="K99" s="451"/>
      <c r="L99" s="451"/>
      <c r="M99" s="451"/>
      <c r="N99" s="451"/>
      <c r="O99" s="451"/>
      <c r="P99" s="451"/>
      <c r="Q99" s="451"/>
      <c r="R99" s="451"/>
      <c r="S99" s="451"/>
      <c r="T99" s="451"/>
      <c r="U99" s="451"/>
      <c r="V99" s="451"/>
      <c r="W99" s="451"/>
    </row>
    <row r="100" spans="1:25" ht="15.75" customHeight="1" x14ac:dyDescent="0.2">
      <c r="A100" s="526"/>
      <c r="B100" s="526"/>
      <c r="C100" s="526"/>
      <c r="D100" s="526"/>
      <c r="E100" s="526"/>
      <c r="F100" s="526"/>
      <c r="G100" s="239"/>
      <c r="H100" s="239"/>
      <c r="I100" s="239"/>
      <c r="J100" s="239"/>
      <c r="K100" s="239"/>
      <c r="L100" s="44"/>
      <c r="M100" s="44"/>
      <c r="N100" s="44"/>
    </row>
    <row r="101" spans="1:25" ht="19.5" customHeight="1" x14ac:dyDescent="0.2">
      <c r="A101" s="508" t="s">
        <v>138</v>
      </c>
      <c r="B101" s="508"/>
      <c r="C101" s="508"/>
      <c r="D101" s="508"/>
      <c r="E101" s="508"/>
      <c r="F101" s="509" t="s">
        <v>529</v>
      </c>
      <c r="G101" s="509"/>
      <c r="H101" s="509"/>
      <c r="I101" s="509"/>
      <c r="J101" s="310" t="s">
        <v>14</v>
      </c>
      <c r="L101" s="44"/>
      <c r="M101" s="44"/>
      <c r="N101" s="44"/>
    </row>
    <row r="102" spans="1:25" ht="19.5" customHeight="1" x14ac:dyDescent="0.2">
      <c r="A102" s="508" t="s">
        <v>136</v>
      </c>
      <c r="B102" s="508"/>
      <c r="C102" s="508"/>
      <c r="D102" s="508"/>
      <c r="E102" s="508"/>
      <c r="F102" s="509" t="s">
        <v>658</v>
      </c>
      <c r="G102" s="509"/>
      <c r="H102" s="509"/>
      <c r="I102" s="509"/>
      <c r="J102" s="310" t="s">
        <v>14</v>
      </c>
      <c r="L102" s="44"/>
      <c r="M102" s="44"/>
      <c r="N102" s="44"/>
    </row>
    <row r="103" spans="1:25" ht="19.5" customHeight="1" x14ac:dyDescent="0.2">
      <c r="A103" s="508" t="s">
        <v>657</v>
      </c>
      <c r="B103" s="508"/>
      <c r="C103" s="508"/>
      <c r="D103" s="508"/>
      <c r="E103" s="508"/>
      <c r="F103" s="509" t="s">
        <v>658</v>
      </c>
      <c r="G103" s="509"/>
      <c r="H103" s="509"/>
      <c r="I103" s="509"/>
      <c r="J103" s="310" t="s">
        <v>14</v>
      </c>
      <c r="L103" s="44"/>
      <c r="M103" s="44"/>
      <c r="N103" s="44"/>
    </row>
    <row r="104" spans="1:25" ht="19.5" customHeight="1" x14ac:dyDescent="0.2">
      <c r="A104" s="508" t="s">
        <v>137</v>
      </c>
      <c r="B104" s="508"/>
      <c r="C104" s="508"/>
      <c r="D104" s="508"/>
      <c r="E104" s="508"/>
      <c r="F104" s="509" t="s">
        <v>658</v>
      </c>
      <c r="G104" s="509"/>
      <c r="H104" s="509"/>
      <c r="I104" s="509"/>
      <c r="J104" s="301" t="s">
        <v>14</v>
      </c>
      <c r="L104" s="44"/>
      <c r="M104" s="44"/>
      <c r="N104" s="44"/>
    </row>
    <row r="105" spans="1:25" ht="18.75" customHeight="1" x14ac:dyDescent="0.2">
      <c r="A105" s="527"/>
      <c r="B105" s="527"/>
      <c r="C105" s="527"/>
      <c r="D105" s="527"/>
      <c r="E105" s="527"/>
      <c r="F105" s="527"/>
      <c r="G105" s="528"/>
      <c r="H105" s="528"/>
      <c r="I105" s="528"/>
      <c r="J105" s="424"/>
      <c r="K105" s="424"/>
      <c r="L105" s="39"/>
      <c r="M105" s="39"/>
      <c r="N105" s="39"/>
    </row>
    <row r="106" spans="1:25" ht="21.75" customHeight="1" x14ac:dyDescent="0.2">
      <c r="A106" s="456" t="s">
        <v>659</v>
      </c>
      <c r="B106" s="456"/>
      <c r="C106" s="456"/>
      <c r="D106" s="456"/>
      <c r="E106" s="456"/>
      <c r="F106" s="456"/>
      <c r="G106" s="456"/>
      <c r="H106" s="456"/>
      <c r="I106" s="456"/>
      <c r="J106" s="456"/>
      <c r="K106" s="456"/>
      <c r="L106" s="456"/>
      <c r="M106" s="456"/>
      <c r="N106" s="456"/>
      <c r="O106" s="456"/>
      <c r="P106" s="456"/>
      <c r="Q106" s="456"/>
      <c r="R106" s="456"/>
      <c r="S106" s="456"/>
      <c r="T106" s="456"/>
      <c r="U106" s="456"/>
      <c r="V106" s="456"/>
      <c r="W106" s="456"/>
    </row>
    <row r="107" spans="1:25" ht="15.75" customHeight="1" x14ac:dyDescent="0.2">
      <c r="A107" s="308"/>
      <c r="B107" s="308"/>
      <c r="C107" s="308"/>
      <c r="D107" s="308"/>
      <c r="E107" s="308"/>
      <c r="F107" s="308"/>
      <c r="G107" s="308"/>
      <c r="J107" s="520" t="s">
        <v>514</v>
      </c>
      <c r="K107" s="520"/>
      <c r="L107" s="520"/>
      <c r="M107" s="284" t="s">
        <v>22</v>
      </c>
      <c r="N107" s="233" t="s">
        <v>515</v>
      </c>
      <c r="O107" s="282"/>
      <c r="R107" s="308"/>
      <c r="S107" s="308"/>
      <c r="T107" s="308"/>
      <c r="U107" s="308"/>
      <c r="V107" s="308"/>
      <c r="W107" s="308"/>
    </row>
    <row r="108" spans="1:25" s="44" customFormat="1" ht="19.5" customHeight="1" x14ac:dyDescent="0.2">
      <c r="A108" s="451" t="s">
        <v>519</v>
      </c>
      <c r="B108" s="451"/>
      <c r="C108" s="451"/>
      <c r="D108" s="451"/>
      <c r="E108" s="451"/>
      <c r="F108" s="451"/>
      <c r="G108" s="451"/>
      <c r="H108" s="451"/>
      <c r="I108" s="451"/>
      <c r="J108" s="522"/>
      <c r="K108" s="522"/>
      <c r="L108" s="41"/>
      <c r="M108" s="41"/>
      <c r="Y108" s="56"/>
    </row>
    <row r="109" spans="1:25" ht="14.25" customHeight="1" x14ac:dyDescent="0.2">
      <c r="A109" s="312" t="s">
        <v>102</v>
      </c>
      <c r="B109" s="44" t="s">
        <v>103</v>
      </c>
      <c r="C109" s="41"/>
      <c r="D109" s="331"/>
      <c r="E109" s="331"/>
      <c r="F109" s="331"/>
      <c r="G109" s="44"/>
      <c r="H109" s="44"/>
      <c r="I109" s="44"/>
      <c r="J109" s="331"/>
      <c r="K109" s="331"/>
      <c r="L109" s="41"/>
      <c r="M109" s="41"/>
      <c r="Y109" s="56"/>
    </row>
    <row r="110" spans="1:25" ht="14.25" customHeight="1" x14ac:dyDescent="0.2">
      <c r="A110" s="312" t="s">
        <v>102</v>
      </c>
      <c r="B110" s="45" t="s">
        <v>104</v>
      </c>
      <c r="C110" s="45"/>
      <c r="D110" s="45"/>
      <c r="E110" s="45"/>
      <c r="F110" s="45"/>
      <c r="H110" s="523" t="s">
        <v>660</v>
      </c>
      <c r="I110" s="523"/>
      <c r="J110" s="523"/>
      <c r="K110" s="523"/>
      <c r="L110" s="523"/>
      <c r="M110" s="523"/>
      <c r="N110" s="523"/>
      <c r="O110" s="523"/>
      <c r="P110" s="523"/>
      <c r="Q110" s="523"/>
      <c r="R110" s="523"/>
      <c r="S110" s="523"/>
      <c r="T110" s="523"/>
      <c r="U110" s="523"/>
      <c r="V110" s="523"/>
      <c r="W110" s="523"/>
      <c r="Y110" s="335"/>
    </row>
    <row r="111" spans="1:25" ht="15.75" customHeight="1" x14ac:dyDescent="0.2">
      <c r="A111" s="307"/>
      <c r="B111" s="309"/>
      <c r="C111" s="309"/>
      <c r="D111" s="309"/>
      <c r="E111" s="309"/>
      <c r="F111" s="309"/>
      <c r="G111" s="330"/>
      <c r="H111" s="330"/>
      <c r="I111" s="330"/>
      <c r="J111" s="330"/>
      <c r="K111" s="330"/>
      <c r="L111" s="41"/>
      <c r="M111" s="41"/>
      <c r="N111" s="41"/>
    </row>
    <row r="112" spans="1:25" ht="19.5" customHeight="1" x14ac:dyDescent="0.2">
      <c r="A112" s="451" t="s">
        <v>520</v>
      </c>
      <c r="B112" s="451"/>
      <c r="C112" s="451"/>
      <c r="D112" s="451"/>
      <c r="E112" s="451"/>
      <c r="F112" s="451"/>
      <c r="G112" s="451"/>
      <c r="H112" s="451"/>
      <c r="I112" s="451"/>
      <c r="J112" s="451"/>
      <c r="K112" s="451"/>
      <c r="L112" s="41"/>
      <c r="M112" s="41"/>
      <c r="N112" s="41"/>
    </row>
    <row r="113" spans="1:23" ht="14.25" customHeight="1" x14ac:dyDescent="0.2">
      <c r="A113" s="312" t="s">
        <v>102</v>
      </c>
      <c r="B113" s="524" t="s">
        <v>103</v>
      </c>
      <c r="C113" s="524"/>
      <c r="D113" s="524"/>
      <c r="E113" s="331"/>
      <c r="F113" s="331"/>
      <c r="G113" s="44"/>
      <c r="H113" s="44"/>
      <c r="I113" s="44"/>
      <c r="J113" s="331"/>
      <c r="K113" s="331"/>
      <c r="L113" s="41"/>
      <c r="M113" s="41"/>
      <c r="N113" s="41"/>
    </row>
    <row r="114" spans="1:23" ht="14.25" customHeight="1" x14ac:dyDescent="0.2">
      <c r="A114" s="312" t="s">
        <v>102</v>
      </c>
      <c r="B114" s="524" t="s">
        <v>105</v>
      </c>
      <c r="C114" s="524"/>
      <c r="D114" s="524"/>
      <c r="E114" s="524"/>
      <c r="F114" s="524"/>
      <c r="G114" s="524"/>
      <c r="H114" s="523" t="s">
        <v>660</v>
      </c>
      <c r="I114" s="523"/>
      <c r="J114" s="523"/>
      <c r="K114" s="523"/>
      <c r="L114" s="523"/>
      <c r="M114" s="523"/>
      <c r="N114" s="523"/>
      <c r="O114" s="523"/>
      <c r="P114" s="523"/>
      <c r="Q114" s="523"/>
      <c r="R114" s="523"/>
      <c r="S114" s="523"/>
      <c r="T114" s="523"/>
      <c r="U114" s="523"/>
      <c r="V114" s="523"/>
      <c r="W114" s="523"/>
    </row>
    <row r="115" spans="1:23" s="321" customFormat="1" ht="30" customHeight="1" x14ac:dyDescent="0.2">
      <c r="A115" s="475" t="s">
        <v>521</v>
      </c>
      <c r="B115" s="475"/>
      <c r="C115" s="475"/>
      <c r="D115" s="475"/>
      <c r="E115" s="475"/>
      <c r="F115" s="475"/>
      <c r="G115" s="475"/>
      <c r="H115" s="475"/>
      <c r="I115" s="475"/>
      <c r="J115" s="475"/>
      <c r="K115" s="475"/>
      <c r="L115" s="475"/>
      <c r="M115" s="475"/>
      <c r="N115" s="475"/>
      <c r="O115" s="475"/>
      <c r="P115" s="475"/>
      <c r="Q115" s="475"/>
      <c r="R115" s="475"/>
      <c r="S115" s="475"/>
      <c r="T115" s="475"/>
      <c r="U115" s="475"/>
      <c r="V115" s="475"/>
      <c r="W115" s="475"/>
    </row>
    <row r="116" spans="1:23" ht="14.25" customHeight="1" x14ac:dyDescent="0.2">
      <c r="A116" s="312" t="s">
        <v>102</v>
      </c>
      <c r="B116" s="44" t="s">
        <v>103</v>
      </c>
      <c r="C116" s="41"/>
      <c r="D116" s="331"/>
      <c r="E116" s="331"/>
      <c r="F116" s="331"/>
      <c r="G116" s="44"/>
      <c r="H116" s="44"/>
      <c r="I116" s="44"/>
      <c r="J116" s="331"/>
      <c r="K116" s="331"/>
      <c r="L116" s="41"/>
      <c r="M116" s="41"/>
      <c r="N116" s="41"/>
    </row>
    <row r="117" spans="1:23" ht="14.25" customHeight="1" x14ac:dyDescent="0.2">
      <c r="A117" s="307" t="s">
        <v>102</v>
      </c>
      <c r="B117" s="45" t="s">
        <v>536</v>
      </c>
      <c r="C117" s="45"/>
      <c r="D117" s="45"/>
      <c r="E117" s="45"/>
      <c r="F117" s="45"/>
      <c r="G117" s="45"/>
      <c r="H117" s="45"/>
      <c r="I117" s="44"/>
      <c r="J117" s="44"/>
      <c r="K117" s="44"/>
      <c r="L117" s="41"/>
      <c r="M117" s="41"/>
      <c r="N117" s="41"/>
    </row>
    <row r="118" spans="1:23" ht="17.25" customHeight="1" x14ac:dyDescent="0.2">
      <c r="A118" s="339"/>
      <c r="B118" s="424" t="s">
        <v>537</v>
      </c>
      <c r="C118" s="424"/>
      <c r="D118" s="424"/>
      <c r="E118" s="424"/>
      <c r="F118" s="424"/>
      <c r="G118" s="424"/>
      <c r="H118" s="424"/>
      <c r="I118" s="424"/>
      <c r="J118" s="424"/>
      <c r="K118" s="525" t="s">
        <v>661</v>
      </c>
      <c r="L118" s="525"/>
      <c r="M118" s="525"/>
      <c r="N118" s="525"/>
      <c r="O118" s="525"/>
      <c r="P118" s="525"/>
      <c r="Q118" s="521" t="s">
        <v>135</v>
      </c>
      <c r="R118" s="521"/>
      <c r="S118" s="523" t="s">
        <v>618</v>
      </c>
      <c r="T118" s="523"/>
      <c r="U118" s="523"/>
      <c r="V118" s="523"/>
      <c r="W118" s="523"/>
    </row>
    <row r="119" spans="1:23" ht="33.75" customHeight="1" x14ac:dyDescent="0.2">
      <c r="A119" s="519" t="s">
        <v>54</v>
      </c>
      <c r="B119" s="519"/>
      <c r="C119" s="519"/>
      <c r="D119" s="519"/>
      <c r="E119" s="519"/>
      <c r="F119" s="519"/>
      <c r="G119" s="519"/>
      <c r="H119" s="519"/>
      <c r="I119" s="519"/>
      <c r="J119" s="238"/>
      <c r="K119" s="238"/>
      <c r="L119" s="41"/>
      <c r="M119" s="41"/>
      <c r="N119" s="41"/>
      <c r="Q119" s="513" t="s">
        <v>106</v>
      </c>
      <c r="R119" s="425"/>
      <c r="S119" s="425"/>
      <c r="T119" s="513" t="str">
        <f>N1</f>
        <v>……………………..</v>
      </c>
      <c r="U119" s="513"/>
      <c r="V119" s="513"/>
      <c r="W119" s="513"/>
    </row>
    <row r="120" spans="1:23" ht="33.75" customHeight="1" x14ac:dyDescent="0.2">
      <c r="A120" s="466" t="s">
        <v>662</v>
      </c>
      <c r="B120" s="466"/>
      <c r="C120" s="466"/>
      <c r="D120" s="466"/>
      <c r="E120" s="466"/>
      <c r="F120" s="466"/>
      <c r="G120" s="466"/>
      <c r="H120" s="466"/>
      <c r="I120" s="466"/>
      <c r="J120" s="466"/>
      <c r="K120" s="466"/>
      <c r="L120" s="466"/>
      <c r="M120" s="466"/>
      <c r="N120" s="466"/>
      <c r="O120" s="466"/>
      <c r="P120" s="466"/>
      <c r="Q120" s="466"/>
      <c r="R120" s="466"/>
      <c r="S120" s="466"/>
      <c r="T120" s="466"/>
      <c r="U120" s="466"/>
      <c r="V120" s="466"/>
      <c r="W120" s="466"/>
    </row>
    <row r="121" spans="1:23" ht="9" customHeight="1" x14ac:dyDescent="0.2">
      <c r="A121" s="322"/>
      <c r="B121" s="243"/>
      <c r="C121" s="243"/>
      <c r="D121" s="243"/>
      <c r="E121" s="243"/>
      <c r="F121" s="243"/>
      <c r="G121" s="243"/>
      <c r="H121" s="243"/>
      <c r="I121" s="238"/>
      <c r="J121" s="238"/>
      <c r="K121" s="238"/>
      <c r="L121" s="41"/>
      <c r="M121" s="41"/>
      <c r="N121" s="41"/>
    </row>
    <row r="122" spans="1:23" ht="27" customHeight="1" thickBot="1" x14ac:dyDescent="0.25">
      <c r="A122" s="516" t="s">
        <v>36</v>
      </c>
      <c r="B122" s="516"/>
      <c r="C122" s="516"/>
      <c r="D122" s="516"/>
      <c r="E122" s="516"/>
      <c r="F122" s="516"/>
      <c r="G122" s="516"/>
      <c r="H122" s="516"/>
      <c r="I122" s="516"/>
      <c r="J122" s="304" t="s">
        <v>638</v>
      </c>
      <c r="K122" s="515" t="s">
        <v>637</v>
      </c>
      <c r="L122" s="515"/>
      <c r="M122" s="305" t="s">
        <v>639</v>
      </c>
      <c r="N122" s="41"/>
    </row>
    <row r="123" spans="1:23" ht="21.75" customHeight="1" thickBot="1" x14ac:dyDescent="0.25">
      <c r="A123" s="240"/>
      <c r="B123" s="240"/>
      <c r="C123" s="240"/>
      <c r="D123" s="517" t="s">
        <v>71</v>
      </c>
      <c r="E123" s="517"/>
      <c r="F123" s="517"/>
      <c r="G123" s="517"/>
      <c r="H123" s="517"/>
      <c r="I123" s="518"/>
      <c r="J123" s="338">
        <v>1</v>
      </c>
      <c r="K123" s="483" t="s">
        <v>625</v>
      </c>
      <c r="L123" s="483"/>
      <c r="M123" s="298">
        <v>2020</v>
      </c>
      <c r="N123" s="41"/>
    </row>
    <row r="124" spans="1:23" ht="18.75" customHeight="1" x14ac:dyDescent="0.2">
      <c r="G124" s="39"/>
      <c r="H124" s="39"/>
      <c r="I124" s="336"/>
    </row>
    <row r="125" spans="1:23" ht="15" customHeight="1" x14ac:dyDescent="0.2">
      <c r="K125" s="39" t="s">
        <v>37</v>
      </c>
      <c r="M125" s="39"/>
      <c r="N125" s="39"/>
      <c r="O125" s="39"/>
      <c r="P125" s="39"/>
      <c r="Q125" s="39"/>
      <c r="R125" s="39"/>
      <c r="S125" s="39"/>
      <c r="T125" s="44"/>
      <c r="U125" s="44"/>
      <c r="V125" s="44"/>
      <c r="W125" s="41"/>
    </row>
    <row r="126" spans="1:23" ht="23.25" customHeight="1" x14ac:dyDescent="0.2">
      <c r="A126" s="424" t="s">
        <v>663</v>
      </c>
      <c r="B126" s="424"/>
      <c r="C126" s="424"/>
      <c r="D126" s="424"/>
      <c r="E126" s="424"/>
      <c r="F126" s="424"/>
      <c r="G126" s="424"/>
      <c r="H126" s="424"/>
      <c r="I126" s="424"/>
      <c r="K126" s="306" t="s">
        <v>77</v>
      </c>
      <c r="L126" s="424" t="s">
        <v>577</v>
      </c>
      <c r="M126" s="424"/>
      <c r="N126" s="424"/>
      <c r="O126" s="424"/>
      <c r="P126" s="225" t="s">
        <v>568</v>
      </c>
      <c r="Q126" s="424" t="s">
        <v>664</v>
      </c>
      <c r="R126" s="424"/>
      <c r="S126" s="424"/>
      <c r="T126" s="424"/>
      <c r="U126" s="424"/>
      <c r="V126" s="424"/>
      <c r="W126" s="45"/>
    </row>
    <row r="127" spans="1:23" ht="23.25" customHeight="1" x14ac:dyDescent="0.2">
      <c r="A127" s="439" t="s">
        <v>535</v>
      </c>
      <c r="B127" s="439"/>
      <c r="C127" s="439"/>
      <c r="D127" s="439"/>
      <c r="E127" s="439"/>
      <c r="F127" s="439"/>
      <c r="G127" s="439"/>
      <c r="H127" s="439"/>
      <c r="I127" s="439"/>
      <c r="K127" s="306" t="s">
        <v>76</v>
      </c>
      <c r="L127" s="424" t="s">
        <v>577</v>
      </c>
      <c r="M127" s="424"/>
      <c r="N127" s="424"/>
      <c r="O127" s="424"/>
      <c r="P127" s="225" t="s">
        <v>569</v>
      </c>
      <c r="Q127" s="424" t="s">
        <v>664</v>
      </c>
      <c r="R127" s="424"/>
      <c r="S127" s="424"/>
      <c r="T127" s="424"/>
      <c r="U127" s="424"/>
      <c r="V127" s="424"/>
      <c r="W127" s="41"/>
    </row>
    <row r="128" spans="1:23" ht="23.25" customHeight="1" x14ac:dyDescent="0.2">
      <c r="K128" s="306" t="s">
        <v>75</v>
      </c>
      <c r="L128" s="424" t="s">
        <v>577</v>
      </c>
      <c r="M128" s="424"/>
      <c r="N128" s="424"/>
      <c r="O128" s="424"/>
      <c r="P128" s="225" t="s">
        <v>570</v>
      </c>
      <c r="Q128" s="424" t="s">
        <v>664</v>
      </c>
      <c r="R128" s="424"/>
      <c r="S128" s="424"/>
      <c r="T128" s="424"/>
      <c r="U128" s="424"/>
      <c r="V128" s="424"/>
      <c r="W128" s="44"/>
    </row>
    <row r="129" spans="1:23" ht="23.25" customHeight="1" x14ac:dyDescent="0.2">
      <c r="K129" s="306" t="s">
        <v>74</v>
      </c>
      <c r="L129" s="424" t="s">
        <v>577</v>
      </c>
      <c r="M129" s="424"/>
      <c r="N129" s="424"/>
      <c r="O129" s="424"/>
      <c r="P129" s="225" t="s">
        <v>571</v>
      </c>
      <c r="Q129" s="424" t="s">
        <v>664</v>
      </c>
      <c r="R129" s="424"/>
      <c r="S129" s="424"/>
      <c r="T129" s="424"/>
      <c r="U129" s="424"/>
      <c r="V129" s="424"/>
      <c r="W129" s="44"/>
    </row>
    <row r="130" spans="1:23" ht="23.25" customHeight="1" x14ac:dyDescent="0.2">
      <c r="K130" s="306" t="s">
        <v>70</v>
      </c>
      <c r="L130" s="424" t="s">
        <v>577</v>
      </c>
      <c r="M130" s="424"/>
      <c r="N130" s="424"/>
      <c r="O130" s="424"/>
      <c r="P130" s="225" t="s">
        <v>572</v>
      </c>
      <c r="Q130" s="424" t="s">
        <v>664</v>
      </c>
      <c r="R130" s="424"/>
      <c r="S130" s="424"/>
      <c r="T130" s="424"/>
      <c r="U130" s="424"/>
      <c r="V130" s="424"/>
      <c r="W130" s="44"/>
    </row>
    <row r="131" spans="1:23" ht="7.5" customHeight="1" x14ac:dyDescent="0.2">
      <c r="A131" s="44"/>
      <c r="B131" s="39"/>
      <c r="C131" s="39"/>
      <c r="D131" s="39"/>
      <c r="E131" s="39"/>
      <c r="F131" s="39"/>
      <c r="G131" s="39"/>
      <c r="H131" s="313"/>
      <c r="L131" s="44"/>
      <c r="M131" s="44"/>
      <c r="N131" s="44"/>
    </row>
    <row r="132" spans="1:23" ht="12.75" customHeight="1" x14ac:dyDescent="0.2">
      <c r="J132" s="44"/>
      <c r="K132" s="44"/>
      <c r="L132" s="44"/>
      <c r="M132" s="44"/>
      <c r="N132" s="44"/>
    </row>
    <row r="133" spans="1:23" ht="5.25" customHeight="1" x14ac:dyDescent="0.2">
      <c r="A133" s="322"/>
      <c r="B133" s="243"/>
      <c r="C133" s="243"/>
      <c r="D133" s="243"/>
      <c r="E133" s="243"/>
      <c r="F133" s="243"/>
      <c r="G133" s="315"/>
      <c r="H133" s="44"/>
      <c r="I133" s="44"/>
      <c r="J133" s="44"/>
      <c r="K133" s="44"/>
      <c r="L133" s="45"/>
      <c r="M133" s="45"/>
      <c r="N133" s="45"/>
    </row>
    <row r="134" spans="1:23" ht="34.5" customHeight="1" x14ac:dyDescent="0.2">
      <c r="A134" s="438" t="s">
        <v>599</v>
      </c>
      <c r="B134" s="438"/>
      <c r="C134" s="438"/>
      <c r="D134" s="438"/>
      <c r="E134" s="438"/>
      <c r="F134" s="438"/>
      <c r="G134" s="438"/>
      <c r="H134" s="438"/>
      <c r="I134" s="438"/>
      <c r="J134" s="438"/>
      <c r="K134" s="438"/>
      <c r="L134" s="438"/>
      <c r="M134" s="438"/>
      <c r="N134" s="438"/>
      <c r="O134" s="438"/>
      <c r="P134" s="438"/>
      <c r="Q134" s="438"/>
      <c r="R134" s="438"/>
      <c r="S134" s="438"/>
      <c r="T134" s="438"/>
      <c r="U134" s="438"/>
      <c r="V134" s="438"/>
      <c r="W134" s="438"/>
    </row>
    <row r="135" spans="1:23" ht="6.75" customHeight="1" x14ac:dyDescent="0.2">
      <c r="A135" s="39"/>
      <c r="B135" s="39"/>
      <c r="C135" s="39"/>
      <c r="D135" s="39"/>
      <c r="E135" s="39"/>
      <c r="F135" s="39"/>
      <c r="G135" s="39"/>
      <c r="H135" s="44"/>
      <c r="I135" s="44"/>
      <c r="J135" s="44"/>
      <c r="K135" s="44"/>
      <c r="L135" s="49"/>
      <c r="M135" s="49"/>
      <c r="N135" s="49"/>
      <c r="W135" s="332"/>
    </row>
    <row r="136" spans="1:23" ht="26.25" customHeight="1" x14ac:dyDescent="0.2">
      <c r="A136" s="429" t="s">
        <v>587</v>
      </c>
      <c r="B136" s="430"/>
      <c r="C136" s="430"/>
      <c r="D136" s="430"/>
      <c r="E136" s="430"/>
      <c r="F136" s="430"/>
      <c r="G136" s="430"/>
      <c r="H136" s="430"/>
      <c r="I136" s="431"/>
      <c r="M136" s="422" t="s">
        <v>72</v>
      </c>
      <c r="N136" s="422"/>
      <c r="O136" s="422"/>
      <c r="P136" s="422"/>
      <c r="Q136" s="422"/>
      <c r="R136" s="422"/>
      <c r="S136" s="426"/>
      <c r="T136" s="427"/>
      <c r="U136" s="427"/>
      <c r="V136" s="427"/>
      <c r="W136" s="428"/>
    </row>
    <row r="137" spans="1:23" ht="15" customHeight="1" x14ac:dyDescent="0.2">
      <c r="A137" s="432"/>
      <c r="B137" s="433"/>
      <c r="C137" s="433"/>
      <c r="D137" s="433"/>
      <c r="E137" s="433"/>
      <c r="F137" s="433"/>
      <c r="G137" s="433"/>
      <c r="H137" s="433"/>
      <c r="I137" s="434"/>
      <c r="M137" s="422" t="s">
        <v>665</v>
      </c>
      <c r="N137" s="422"/>
      <c r="O137" s="422"/>
      <c r="P137" s="422"/>
      <c r="Q137" s="422"/>
      <c r="R137" s="422"/>
      <c r="S137" s="422"/>
      <c r="T137" s="422"/>
      <c r="U137" s="314"/>
    </row>
    <row r="138" spans="1:23" ht="15" customHeight="1" x14ac:dyDescent="0.2">
      <c r="A138" s="432"/>
      <c r="B138" s="433"/>
      <c r="C138" s="433"/>
      <c r="D138" s="433"/>
      <c r="E138" s="433"/>
      <c r="F138" s="433"/>
      <c r="G138" s="433"/>
      <c r="H138" s="433"/>
      <c r="I138" s="434"/>
      <c r="J138" s="322"/>
      <c r="K138" s="307"/>
    </row>
    <row r="139" spans="1:23" ht="15" customHeight="1" x14ac:dyDescent="0.2">
      <c r="A139" s="432"/>
      <c r="B139" s="433"/>
      <c r="C139" s="433"/>
      <c r="D139" s="433"/>
      <c r="E139" s="433"/>
      <c r="F139" s="433"/>
      <c r="G139" s="433"/>
      <c r="H139" s="433"/>
      <c r="I139" s="434"/>
      <c r="J139" s="44"/>
      <c r="K139" s="44"/>
    </row>
    <row r="140" spans="1:23" ht="18" customHeight="1" x14ac:dyDescent="0.2">
      <c r="A140" s="432"/>
      <c r="B140" s="433"/>
      <c r="C140" s="433"/>
      <c r="D140" s="433"/>
      <c r="E140" s="433"/>
      <c r="F140" s="433"/>
      <c r="G140" s="433"/>
      <c r="H140" s="433"/>
      <c r="I140" s="434"/>
      <c r="Q140" s="45"/>
      <c r="R140" s="45"/>
      <c r="S140" s="424"/>
      <c r="T140" s="424"/>
      <c r="U140" s="424"/>
      <c r="V140" s="424"/>
      <c r="W140" s="424"/>
    </row>
    <row r="141" spans="1:23" ht="11.25" customHeight="1" x14ac:dyDescent="0.2">
      <c r="A141" s="432"/>
      <c r="B141" s="433"/>
      <c r="C141" s="433"/>
      <c r="D141" s="433"/>
      <c r="E141" s="433"/>
      <c r="F141" s="433"/>
      <c r="G141" s="433"/>
      <c r="H141" s="433"/>
      <c r="I141" s="434"/>
      <c r="N141" s="425" t="s">
        <v>620</v>
      </c>
      <c r="O141" s="425"/>
      <c r="P141" s="425"/>
      <c r="R141" s="425" t="s">
        <v>619</v>
      </c>
      <c r="S141" s="425"/>
      <c r="T141" s="425"/>
      <c r="U141" s="425"/>
      <c r="V141" s="425"/>
    </row>
    <row r="142" spans="1:23" ht="15.75" customHeight="1" x14ac:dyDescent="0.2">
      <c r="A142" s="432"/>
      <c r="B142" s="433"/>
      <c r="C142" s="433"/>
      <c r="D142" s="433"/>
      <c r="E142" s="433"/>
      <c r="F142" s="433"/>
      <c r="G142" s="433"/>
      <c r="H142" s="433"/>
      <c r="I142" s="434"/>
      <c r="O142" s="285" t="s">
        <v>621</v>
      </c>
      <c r="P142" s="313"/>
      <c r="R142" s="423" t="s">
        <v>622</v>
      </c>
      <c r="S142" s="423"/>
      <c r="T142" s="423"/>
      <c r="U142" s="423"/>
      <c r="V142" s="423"/>
    </row>
    <row r="143" spans="1:23" ht="15" customHeight="1" x14ac:dyDescent="0.2">
      <c r="A143" s="435"/>
      <c r="B143" s="436"/>
      <c r="C143" s="436"/>
      <c r="D143" s="436"/>
      <c r="E143" s="436"/>
      <c r="F143" s="436"/>
      <c r="G143" s="436"/>
      <c r="H143" s="436"/>
      <c r="I143" s="437"/>
      <c r="J143" s="44"/>
      <c r="K143" s="44"/>
    </row>
    <row r="144" spans="1:23" ht="15" customHeight="1" x14ac:dyDescent="0.2">
      <c r="A144" s="337"/>
      <c r="B144" s="337"/>
      <c r="C144" s="337"/>
      <c r="D144" s="337"/>
      <c r="E144" s="337"/>
      <c r="F144" s="337"/>
      <c r="G144" s="337"/>
    </row>
    <row r="145" spans="1:23" x14ac:dyDescent="0.2">
      <c r="A145" s="44"/>
      <c r="B145" s="44"/>
      <c r="C145" s="44"/>
      <c r="D145" s="44"/>
      <c r="E145" s="44"/>
      <c r="F145" s="44"/>
      <c r="G145" s="44"/>
    </row>
    <row r="146" spans="1:23" x14ac:dyDescent="0.2">
      <c r="L146" s="340"/>
      <c r="M146" s="340"/>
    </row>
    <row r="147" spans="1:23" x14ac:dyDescent="0.2">
      <c r="J147" s="343"/>
      <c r="K147" s="343"/>
      <c r="L147" s="343"/>
      <c r="M147" s="343"/>
    </row>
    <row r="149" spans="1:23" x14ac:dyDescent="0.2">
      <c r="R149" s="513" t="s">
        <v>106</v>
      </c>
      <c r="S149" s="425"/>
      <c r="T149" s="425"/>
      <c r="U149" s="513" t="str">
        <f>N1</f>
        <v>……………………..</v>
      </c>
      <c r="V149" s="513"/>
      <c r="W149" s="513"/>
    </row>
    <row r="150" spans="1:23" x14ac:dyDescent="0.2">
      <c r="R150" s="425"/>
      <c r="S150" s="425"/>
      <c r="T150" s="425"/>
      <c r="U150" s="513"/>
      <c r="V150" s="513"/>
      <c r="W150" s="513"/>
    </row>
  </sheetData>
  <sheetProtection algorithmName="SHA-512" hashValue="/ZJMD6RHMJOTc9Yd7YYxA3p5ig7/BXwiJz3i6DGLItx8LuPT/ZaOyH76mPWxi93H5YIOATuFCtFKam5gl2xu0A==" saltValue="Ga6P0Bi/jRgAguWcTpbKAg==" spinCount="100000" sheet="1" objects="1" scenarios="1"/>
  <mergeCells count="232">
    <mergeCell ref="B118:J118"/>
    <mergeCell ref="K118:P118"/>
    <mergeCell ref="S118:W118"/>
    <mergeCell ref="A101:E101"/>
    <mergeCell ref="F103:I103"/>
    <mergeCell ref="F104:I104"/>
    <mergeCell ref="A112:K112"/>
    <mergeCell ref="B113:D113"/>
    <mergeCell ref="U88:W88"/>
    <mergeCell ref="H114:W114"/>
    <mergeCell ref="A108:I108"/>
    <mergeCell ref="R94:T94"/>
    <mergeCell ref="R93:T93"/>
    <mergeCell ref="E100:F100"/>
    <mergeCell ref="A99:W99"/>
    <mergeCell ref="R97:T97"/>
    <mergeCell ref="B97:I97"/>
    <mergeCell ref="N97:Q97"/>
    <mergeCell ref="A100:D100"/>
    <mergeCell ref="A105:D105"/>
    <mergeCell ref="G105:I105"/>
    <mergeCell ref="J105:K105"/>
    <mergeCell ref="E105:F105"/>
    <mergeCell ref="A102:E102"/>
    <mergeCell ref="T119:W119"/>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Q118:R118"/>
    <mergeCell ref="A115:W115"/>
    <mergeCell ref="J108:K108"/>
    <mergeCell ref="H110:W110"/>
    <mergeCell ref="B114:G114"/>
    <mergeCell ref="A103:E103"/>
    <mergeCell ref="A104:E104"/>
    <mergeCell ref="F101:I101"/>
    <mergeCell ref="F102:I102"/>
    <mergeCell ref="R92:T92"/>
    <mergeCell ref="B92:I92"/>
    <mergeCell ref="B93:I93"/>
    <mergeCell ref="B94:I94"/>
    <mergeCell ref="B95:I95"/>
    <mergeCell ref="B96:I96"/>
    <mergeCell ref="N92:Q92"/>
    <mergeCell ref="N93:Q93"/>
    <mergeCell ref="N94:Q94"/>
    <mergeCell ref="N95:Q95"/>
    <mergeCell ref="N96:Q96"/>
    <mergeCell ref="J96:L96"/>
    <mergeCell ref="R96:T96"/>
    <mergeCell ref="R95:T95"/>
    <mergeCell ref="B23:G23"/>
    <mergeCell ref="B24:G24"/>
    <mergeCell ref="I21:K21"/>
    <mergeCell ref="I22:K22"/>
    <mergeCell ref="I23:K23"/>
    <mergeCell ref="I24:K24"/>
    <mergeCell ref="N21:P21"/>
    <mergeCell ref="B30:D30"/>
    <mergeCell ref="B34:F34"/>
    <mergeCell ref="R16:U16"/>
    <mergeCell ref="R21:U21"/>
    <mergeCell ref="R22:U22"/>
    <mergeCell ref="N62:O62"/>
    <mergeCell ref="A59:M59"/>
    <mergeCell ref="R23:U23"/>
    <mergeCell ref="R24:U24"/>
    <mergeCell ref="R25:U25"/>
    <mergeCell ref="J34:N34"/>
    <mergeCell ref="A43:M43"/>
    <mergeCell ref="B40:E40"/>
    <mergeCell ref="T40:V40"/>
    <mergeCell ref="N22:P22"/>
    <mergeCell ref="N23:P23"/>
    <mergeCell ref="N24:P24"/>
    <mergeCell ref="A27:W27"/>
    <mergeCell ref="A28:F28"/>
    <mergeCell ref="G28:I28"/>
    <mergeCell ref="J28:W28"/>
    <mergeCell ref="N25:P25"/>
    <mergeCell ref="H41:R41"/>
    <mergeCell ref="B25:G25"/>
    <mergeCell ref="A55:L55"/>
    <mergeCell ref="A56:M56"/>
    <mergeCell ref="A71:M71"/>
    <mergeCell ref="A72:M72"/>
    <mergeCell ref="A64:P64"/>
    <mergeCell ref="A68:W68"/>
    <mergeCell ref="I90:J90"/>
    <mergeCell ref="J79:K79"/>
    <mergeCell ref="J80:K80"/>
    <mergeCell ref="J81:K81"/>
    <mergeCell ref="J82:K82"/>
    <mergeCell ref="A70:B70"/>
    <mergeCell ref="C70:F70"/>
    <mergeCell ref="R90:S90"/>
    <mergeCell ref="S66:W66"/>
    <mergeCell ref="G70:H70"/>
    <mergeCell ref="P66:Q66"/>
    <mergeCell ref="A66:M66"/>
    <mergeCell ref="N66:O66"/>
    <mergeCell ref="A84:W84"/>
    <mergeCell ref="A78:H78"/>
    <mergeCell ref="A73:M73"/>
    <mergeCell ref="A74:M74"/>
    <mergeCell ref="A75:M75"/>
    <mergeCell ref="A77:W77"/>
    <mergeCell ref="J78:L78"/>
    <mergeCell ref="A11:P11"/>
    <mergeCell ref="Q11:U11"/>
    <mergeCell ref="N48:O48"/>
    <mergeCell ref="A48:M48"/>
    <mergeCell ref="N50:O50"/>
    <mergeCell ref="N51:O51"/>
    <mergeCell ref="A50:M50"/>
    <mergeCell ref="A51:M51"/>
    <mergeCell ref="S53:W53"/>
    <mergeCell ref="N53:O53"/>
    <mergeCell ref="S43:W43"/>
    <mergeCell ref="P29:Q29"/>
    <mergeCell ref="P30:Q30"/>
    <mergeCell ref="A13:L13"/>
    <mergeCell ref="Q13:R13"/>
    <mergeCell ref="S13:V13"/>
    <mergeCell ref="M13:P13"/>
    <mergeCell ref="A17:D17"/>
    <mergeCell ref="A15:W15"/>
    <mergeCell ref="A18:C18"/>
    <mergeCell ref="D18:G18"/>
    <mergeCell ref="L16:P16"/>
    <mergeCell ref="J18:M18"/>
    <mergeCell ref="O18:P18"/>
    <mergeCell ref="A16:K16"/>
    <mergeCell ref="A12:C12"/>
    <mergeCell ref="D12:G12"/>
    <mergeCell ref="J32:N32"/>
    <mergeCell ref="J33:N33"/>
    <mergeCell ref="B36:F36"/>
    <mergeCell ref="A45:M45"/>
    <mergeCell ref="N43:O43"/>
    <mergeCell ref="N45:O45"/>
    <mergeCell ref="A29:M29"/>
    <mergeCell ref="I30:N30"/>
    <mergeCell ref="B35:H35"/>
    <mergeCell ref="I25:K25"/>
    <mergeCell ref="J35:N35"/>
    <mergeCell ref="B31:F31"/>
    <mergeCell ref="B32:F32"/>
    <mergeCell ref="B33:F33"/>
    <mergeCell ref="A38:M38"/>
    <mergeCell ref="B19:C19"/>
    <mergeCell ref="J36:N36"/>
    <mergeCell ref="H40:Q40"/>
    <mergeCell ref="B39:D39"/>
    <mergeCell ref="B21:G21"/>
    <mergeCell ref="B22:G22"/>
    <mergeCell ref="A69:W69"/>
    <mergeCell ref="A58:O58"/>
    <mergeCell ref="N59:O59"/>
    <mergeCell ref="N60:O60"/>
    <mergeCell ref="N61:O61"/>
    <mergeCell ref="N46:O46"/>
    <mergeCell ref="S48:W48"/>
    <mergeCell ref="N55:O55"/>
    <mergeCell ref="N56:O56"/>
    <mergeCell ref="A60:M60"/>
    <mergeCell ref="A61:M61"/>
    <mergeCell ref="A62:M62"/>
    <mergeCell ref="A67:K67"/>
    <mergeCell ref="A53:M53"/>
    <mergeCell ref="A2:G2"/>
    <mergeCell ref="K1:M1"/>
    <mergeCell ref="N1:P1"/>
    <mergeCell ref="A1:G1"/>
    <mergeCell ref="A10:D10"/>
    <mergeCell ref="F10:H10"/>
    <mergeCell ref="J10:K10"/>
    <mergeCell ref="A8:F8"/>
    <mergeCell ref="G8:K8"/>
    <mergeCell ref="A6:W6"/>
    <mergeCell ref="S1:U1"/>
    <mergeCell ref="A9:F9"/>
    <mergeCell ref="G9:K9"/>
    <mergeCell ref="L8:Q8"/>
    <mergeCell ref="R8:W8"/>
    <mergeCell ref="A3:W3"/>
    <mergeCell ref="C4:H4"/>
    <mergeCell ref="N4:P4"/>
    <mergeCell ref="C5:H5"/>
    <mergeCell ref="N5:P5"/>
    <mergeCell ref="H88:J88"/>
    <mergeCell ref="B90:C90"/>
    <mergeCell ref="A88:F88"/>
    <mergeCell ref="N85:O85"/>
    <mergeCell ref="J92:L92"/>
    <mergeCell ref="J93:L93"/>
    <mergeCell ref="J94:L94"/>
    <mergeCell ref="J95:L95"/>
    <mergeCell ref="A85:M85"/>
    <mergeCell ref="A127:I127"/>
    <mergeCell ref="Q127:V127"/>
    <mergeCell ref="Q128:V128"/>
    <mergeCell ref="Q129:V129"/>
    <mergeCell ref="Q130:V130"/>
    <mergeCell ref="L127:O127"/>
    <mergeCell ref="L128:O128"/>
    <mergeCell ref="L129:O129"/>
    <mergeCell ref="L130:O130"/>
    <mergeCell ref="M136:R136"/>
    <mergeCell ref="R142:V142"/>
    <mergeCell ref="S140:W140"/>
    <mergeCell ref="N141:P141"/>
    <mergeCell ref="R141:V141"/>
    <mergeCell ref="M137:T137"/>
    <mergeCell ref="S136:W136"/>
    <mergeCell ref="A136:I143"/>
    <mergeCell ref="A134:W134"/>
  </mergeCells>
  <dataValidations count="1">
    <dataValidation type="list" allowBlank="1" showInputMessage="1" showErrorMessage="1" sqref="V1" xr:uid="{00000000-0002-0000-0000-000000000000}">
      <formula1>Regiony</formula1>
    </dataValidation>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Kalendarz!$B$3:$B$14</xm:f>
          </x14:formula1>
          <xm:sqref>P30:Q30 K123:L123</xm:sqref>
        </x14:dataValidation>
        <x14:dataValidation type="list" allowBlank="1" showInputMessage="1" showErrorMessage="1" xr:uid="{00000000-0002-0000-0000-000002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Y999"/>
  <sheetViews>
    <sheetView topLeftCell="K1" zoomScale="70" zoomScaleNormal="70" zoomScaleSheetLayoutView="100" workbookViewId="0">
      <selection activeCell="K1" sqref="K1"/>
    </sheetView>
  </sheetViews>
  <sheetFormatPr defaultColWidth="0.140625" defaultRowHeight="15" x14ac:dyDescent="0.25"/>
  <cols>
    <col min="1" max="1" width="9.5703125" style="62" hidden="1" customWidth="1"/>
    <col min="2" max="2" width="69.42578125" style="62" hidden="1" customWidth="1"/>
    <col min="3" max="3" width="68.140625" style="62" hidden="1" customWidth="1"/>
    <col min="4" max="4" width="7.42578125" style="62" hidden="1" customWidth="1"/>
    <col min="5" max="5" width="10.85546875" style="62" hidden="1" customWidth="1"/>
    <col min="6" max="6" width="9.85546875" style="62" hidden="1" customWidth="1"/>
    <col min="7" max="7" width="11.28515625" style="62" hidden="1" customWidth="1"/>
    <col min="8" max="8" width="10.85546875" style="62" hidden="1" customWidth="1"/>
    <col min="9" max="9" width="5" style="62" hidden="1" customWidth="1"/>
    <col min="10" max="10" width="9.140625" style="62" hidden="1" customWidth="1"/>
    <col min="11" max="11" width="68.140625" style="62" customWidth="1"/>
    <col min="12" max="12" width="10.140625" style="62" customWidth="1"/>
    <col min="13" max="13" width="10.85546875" style="62" hidden="1" customWidth="1"/>
    <col min="14" max="15" width="9.85546875" style="62" hidden="1" customWidth="1"/>
    <col min="16" max="16" width="8.28515625" style="62" hidden="1" customWidth="1"/>
    <col min="17" max="17" width="4.85546875" style="62" hidden="1" customWidth="1"/>
    <col min="18" max="18" width="7.5703125" style="62" hidden="1" customWidth="1"/>
    <col min="19" max="19" width="3.5703125" style="62" hidden="1" customWidth="1"/>
    <col min="20" max="20" width="10.85546875" style="62" hidden="1" customWidth="1"/>
    <col min="21" max="22" width="5.85546875" style="62" hidden="1" customWidth="1"/>
    <col min="23" max="23" width="2.140625" style="62" hidden="1" customWidth="1"/>
    <col min="24" max="24" width="3.85546875" hidden="1" customWidth="1"/>
    <col min="25" max="25" width="6" style="62" hidden="1" customWidth="1"/>
    <col min="26" max="50" width="0.140625" style="62" customWidth="1"/>
    <col min="51" max="52" width="0" style="62" hidden="1" customWidth="1"/>
    <col min="53" max="56" width="0.140625" style="62" customWidth="1"/>
    <col min="57" max="16384" width="0.140625" style="62"/>
  </cols>
  <sheetData>
    <row r="2" spans="1:23" ht="16.5" x14ac:dyDescent="0.3">
      <c r="A2" s="169" t="s">
        <v>142</v>
      </c>
      <c r="B2" s="169" t="s">
        <v>471</v>
      </c>
      <c r="C2" s="169" t="s">
        <v>143</v>
      </c>
      <c r="D2" s="169" t="s">
        <v>144</v>
      </c>
      <c r="E2" s="169" t="s">
        <v>145</v>
      </c>
      <c r="F2" s="169" t="s">
        <v>146</v>
      </c>
      <c r="G2" s="169" t="s">
        <v>147</v>
      </c>
      <c r="H2" s="62" t="s">
        <v>470</v>
      </c>
      <c r="I2" s="170"/>
      <c r="J2" s="169" t="s">
        <v>142</v>
      </c>
      <c r="K2" s="169" t="s">
        <v>143</v>
      </c>
      <c r="L2" s="169" t="s">
        <v>144</v>
      </c>
      <c r="M2" s="169" t="s">
        <v>145</v>
      </c>
      <c r="N2" s="169" t="s">
        <v>146</v>
      </c>
      <c r="O2" s="169" t="s">
        <v>147</v>
      </c>
      <c r="P2" s="62" t="s">
        <v>602</v>
      </c>
      <c r="Q2" s="169" t="s">
        <v>142</v>
      </c>
      <c r="R2" s="169" t="s">
        <v>143</v>
      </c>
      <c r="S2" s="169" t="s">
        <v>144</v>
      </c>
      <c r="T2" s="169" t="s">
        <v>145</v>
      </c>
      <c r="U2" s="169" t="s">
        <v>146</v>
      </c>
      <c r="V2" s="169" t="s">
        <v>147</v>
      </c>
    </row>
    <row r="3" spans="1:23" ht="16.5" x14ac:dyDescent="0.3">
      <c r="A3" s="171" t="s">
        <v>148</v>
      </c>
      <c r="B3" s="171" t="str">
        <f>Tabela_NS_S_OUT[[#This Row],[FADN_REG]]&amp;Tabela_NS_S_OUT[[#This Row],[NAZWA]]</f>
        <v>AZboża na ziarno</v>
      </c>
      <c r="C3" s="171" t="s">
        <v>149</v>
      </c>
      <c r="D3" s="171" t="s">
        <v>150</v>
      </c>
      <c r="E3" s="171" t="s">
        <v>128</v>
      </c>
      <c r="F3" s="172">
        <v>46.26</v>
      </c>
      <c r="G3" s="172">
        <v>62.5</v>
      </c>
      <c r="I3" s="173"/>
      <c r="J3" s="171" t="s">
        <v>148</v>
      </c>
      <c r="K3" s="171" t="s">
        <v>149</v>
      </c>
      <c r="L3" s="171" t="s">
        <v>150</v>
      </c>
      <c r="M3" s="171" t="s">
        <v>128</v>
      </c>
      <c r="N3" s="172">
        <v>46.26</v>
      </c>
      <c r="O3" s="172">
        <v>62.5</v>
      </c>
      <c r="P3" s="407">
        <v>0</v>
      </c>
      <c r="T3" s="62" t="s">
        <v>128</v>
      </c>
    </row>
    <row r="4" spans="1:23" ht="16.5" x14ac:dyDescent="0.3">
      <c r="A4" s="171" t="s">
        <v>148</v>
      </c>
      <c r="B4" s="171" t="str">
        <f>Tabela_NS_S_OUT[[#This Row],[FADN_REG]]&amp;Tabela_NS_S_OUT[[#This Row],[NAZWA]]</f>
        <v>BZboża na ziarno</v>
      </c>
      <c r="C4" s="171" t="s">
        <v>149</v>
      </c>
      <c r="D4" s="171" t="s">
        <v>150</v>
      </c>
      <c r="E4" s="171" t="s">
        <v>129</v>
      </c>
      <c r="F4" s="172">
        <v>50.58</v>
      </c>
      <c r="G4" s="172">
        <v>60.61</v>
      </c>
      <c r="I4" s="173"/>
      <c r="J4" s="171" t="s">
        <v>152</v>
      </c>
      <c r="K4" s="171" t="s">
        <v>153</v>
      </c>
      <c r="L4" s="171" t="s">
        <v>150</v>
      </c>
      <c r="M4" s="171" t="s">
        <v>128</v>
      </c>
      <c r="N4" s="172">
        <v>54.13</v>
      </c>
      <c r="O4" s="172">
        <v>67.22</v>
      </c>
      <c r="P4" s="407">
        <v>0</v>
      </c>
    </row>
    <row r="5" spans="1:23" ht="16.5" x14ac:dyDescent="0.3">
      <c r="A5" s="171" t="s">
        <v>148</v>
      </c>
      <c r="B5" s="171" t="str">
        <f>Tabela_NS_S_OUT[[#This Row],[FADN_REG]]&amp;Tabela_NS_S_OUT[[#This Row],[NAZWA]]</f>
        <v>CZboża na ziarno</v>
      </c>
      <c r="C5" s="171" t="s">
        <v>149</v>
      </c>
      <c r="D5" s="171" t="s">
        <v>150</v>
      </c>
      <c r="E5" s="171" t="s">
        <v>151</v>
      </c>
      <c r="F5" s="172">
        <v>43.13</v>
      </c>
      <c r="G5" s="172">
        <v>59.83</v>
      </c>
      <c r="I5" s="173"/>
      <c r="J5" s="171" t="s">
        <v>154</v>
      </c>
      <c r="K5" s="171" t="s">
        <v>155</v>
      </c>
      <c r="L5" s="171" t="s">
        <v>150</v>
      </c>
      <c r="M5" s="171" t="s">
        <v>128</v>
      </c>
      <c r="N5" s="172">
        <v>44.09</v>
      </c>
      <c r="O5" s="172">
        <v>66.02</v>
      </c>
      <c r="P5" s="407">
        <v>0</v>
      </c>
    </row>
    <row r="6" spans="1:23" ht="16.5" x14ac:dyDescent="0.3">
      <c r="A6" s="171" t="s">
        <v>148</v>
      </c>
      <c r="B6" s="171" t="str">
        <f>Tabela_NS_S_OUT[[#This Row],[FADN_REG]]&amp;Tabela_NS_S_OUT[[#This Row],[NAZWA]]</f>
        <v>DZboża na ziarno</v>
      </c>
      <c r="C6" s="171" t="s">
        <v>149</v>
      </c>
      <c r="D6" s="171" t="s">
        <v>150</v>
      </c>
      <c r="E6" s="171" t="s">
        <v>130</v>
      </c>
      <c r="F6" s="172">
        <v>51.82</v>
      </c>
      <c r="G6" s="172">
        <v>58.46</v>
      </c>
      <c r="I6" s="173"/>
      <c r="J6" s="171" t="s">
        <v>156</v>
      </c>
      <c r="K6" s="171" t="s">
        <v>157</v>
      </c>
      <c r="L6" s="171" t="s">
        <v>150</v>
      </c>
      <c r="M6" s="171" t="s">
        <v>128</v>
      </c>
      <c r="N6" s="172">
        <v>56.45</v>
      </c>
      <c r="O6" s="172">
        <v>67.39</v>
      </c>
      <c r="P6" s="407">
        <v>0</v>
      </c>
    </row>
    <row r="7" spans="1:23" ht="16.5" x14ac:dyDescent="0.3">
      <c r="A7" s="171" t="s">
        <v>152</v>
      </c>
      <c r="B7" s="171" t="str">
        <f>Tabela_NS_S_OUT[[#This Row],[FADN_REG]]&amp;Tabela_NS_S_OUT[[#This Row],[NAZWA]]</f>
        <v>APszenica zwyczajna ogółem na ziarno</v>
      </c>
      <c r="C7" s="171" t="s">
        <v>153</v>
      </c>
      <c r="D7" s="171" t="s">
        <v>150</v>
      </c>
      <c r="E7" s="171" t="s">
        <v>128</v>
      </c>
      <c r="F7" s="172">
        <v>54.13</v>
      </c>
      <c r="G7" s="172">
        <v>67.22</v>
      </c>
      <c r="I7" s="173"/>
      <c r="J7" s="171" t="s">
        <v>158</v>
      </c>
      <c r="K7" s="171" t="s">
        <v>159</v>
      </c>
      <c r="L7" s="171" t="s">
        <v>150</v>
      </c>
      <c r="M7" s="171" t="s">
        <v>128</v>
      </c>
      <c r="N7" s="172">
        <v>37.369999999999997</v>
      </c>
      <c r="O7" s="172">
        <v>52.77</v>
      </c>
      <c r="P7" s="407">
        <v>0</v>
      </c>
    </row>
    <row r="8" spans="1:23" ht="16.5" x14ac:dyDescent="0.3">
      <c r="A8" s="171" t="s">
        <v>152</v>
      </c>
      <c r="B8" s="171" t="str">
        <f>Tabela_NS_S_OUT[[#This Row],[FADN_REG]]&amp;Tabela_NS_S_OUT[[#This Row],[NAZWA]]</f>
        <v>BPszenica zwyczajna ogółem na ziarno</v>
      </c>
      <c r="C8" s="171" t="s">
        <v>153</v>
      </c>
      <c r="D8" s="171" t="s">
        <v>150</v>
      </c>
      <c r="E8" s="171" t="s">
        <v>129</v>
      </c>
      <c r="F8" s="172">
        <v>55.54</v>
      </c>
      <c r="G8" s="172">
        <v>65.12</v>
      </c>
      <c r="I8" s="173"/>
      <c r="J8" s="171" t="s">
        <v>160</v>
      </c>
      <c r="K8" s="171" t="s">
        <v>161</v>
      </c>
      <c r="L8" s="171" t="s">
        <v>150</v>
      </c>
      <c r="M8" s="171" t="s">
        <v>128</v>
      </c>
      <c r="N8" s="172">
        <v>33.880000000000003</v>
      </c>
      <c r="O8" s="172">
        <v>53.14</v>
      </c>
      <c r="P8" s="407">
        <v>0</v>
      </c>
      <c r="W8" s="62">
        <f>W4+1</f>
        <v>1</v>
      </c>
    </row>
    <row r="9" spans="1:23" ht="16.5" x14ac:dyDescent="0.3">
      <c r="A9" s="171" t="s">
        <v>152</v>
      </c>
      <c r="B9" s="171" t="str">
        <f>Tabela_NS_S_OUT[[#This Row],[FADN_REG]]&amp;Tabela_NS_S_OUT[[#This Row],[NAZWA]]</f>
        <v>CPszenica zwyczajna ogółem na ziarno</v>
      </c>
      <c r="C9" s="171" t="s">
        <v>153</v>
      </c>
      <c r="D9" s="171" t="s">
        <v>150</v>
      </c>
      <c r="E9" s="171" t="s">
        <v>151</v>
      </c>
      <c r="F9" s="172">
        <v>53.2</v>
      </c>
      <c r="G9" s="172">
        <v>63.89</v>
      </c>
      <c r="I9" s="173"/>
      <c r="J9" s="171" t="s">
        <v>162</v>
      </c>
      <c r="K9" s="171" t="s">
        <v>163</v>
      </c>
      <c r="L9" s="171" t="s">
        <v>150</v>
      </c>
      <c r="M9" s="171" t="s">
        <v>128</v>
      </c>
      <c r="N9" s="172">
        <v>37.590000000000003</v>
      </c>
      <c r="O9" s="172">
        <v>52.74</v>
      </c>
      <c r="P9" s="407">
        <v>0</v>
      </c>
      <c r="W9" s="62">
        <f t="shared" ref="W9:W10" si="0">W5+1</f>
        <v>1</v>
      </c>
    </row>
    <row r="10" spans="1:23" ht="16.5" x14ac:dyDescent="0.3">
      <c r="A10" s="171" t="s">
        <v>152</v>
      </c>
      <c r="B10" s="171" t="str">
        <f>Tabela_NS_S_OUT[[#This Row],[FADN_REG]]&amp;Tabela_NS_S_OUT[[#This Row],[NAZWA]]</f>
        <v>DPszenica zwyczajna ogółem na ziarno</v>
      </c>
      <c r="C10" s="171" t="s">
        <v>153</v>
      </c>
      <c r="D10" s="171" t="s">
        <v>150</v>
      </c>
      <c r="E10" s="171" t="s">
        <v>130</v>
      </c>
      <c r="F10" s="172">
        <v>55.59</v>
      </c>
      <c r="G10" s="172">
        <v>62.4</v>
      </c>
      <c r="I10" s="173"/>
      <c r="J10" s="171" t="s">
        <v>164</v>
      </c>
      <c r="K10" s="171" t="s">
        <v>165</v>
      </c>
      <c r="L10" s="171" t="s">
        <v>150</v>
      </c>
      <c r="M10" s="171" t="s">
        <v>128</v>
      </c>
      <c r="N10" s="172">
        <v>40.76</v>
      </c>
      <c r="O10" s="172">
        <v>58.73</v>
      </c>
      <c r="P10" s="407">
        <v>0</v>
      </c>
      <c r="W10" s="62">
        <f t="shared" si="0"/>
        <v>1</v>
      </c>
    </row>
    <row r="11" spans="1:23" ht="16.5" x14ac:dyDescent="0.3">
      <c r="A11" s="171" t="s">
        <v>154</v>
      </c>
      <c r="B11" s="171" t="str">
        <f>Tabela_NS_S_OUT[[#This Row],[FADN_REG]]&amp;Tabela_NS_S_OUT[[#This Row],[NAZWA]]</f>
        <v>APszenica zwyczajna jara na ziarno</v>
      </c>
      <c r="C11" s="171" t="s">
        <v>155</v>
      </c>
      <c r="D11" s="171" t="s">
        <v>150</v>
      </c>
      <c r="E11" s="171" t="s">
        <v>128</v>
      </c>
      <c r="F11" s="172">
        <v>44.09</v>
      </c>
      <c r="G11" s="172">
        <v>66.02</v>
      </c>
      <c r="I11" s="173"/>
      <c r="J11" s="171" t="s">
        <v>166</v>
      </c>
      <c r="K11" s="171" t="s">
        <v>167</v>
      </c>
      <c r="L11" s="171" t="s">
        <v>150</v>
      </c>
      <c r="M11" s="171" t="s">
        <v>128</v>
      </c>
      <c r="N11" s="172">
        <v>39.03</v>
      </c>
      <c r="O11" s="172">
        <v>59.24</v>
      </c>
      <c r="P11" s="407">
        <v>0</v>
      </c>
    </row>
    <row r="12" spans="1:23" ht="16.5" x14ac:dyDescent="0.3">
      <c r="A12" s="171" t="s">
        <v>154</v>
      </c>
      <c r="B12" s="171" t="str">
        <f>Tabela_NS_S_OUT[[#This Row],[FADN_REG]]&amp;Tabela_NS_S_OUT[[#This Row],[NAZWA]]</f>
        <v>BPszenica zwyczajna jara na ziarno</v>
      </c>
      <c r="C12" s="171" t="s">
        <v>155</v>
      </c>
      <c r="D12" s="171" t="s">
        <v>150</v>
      </c>
      <c r="E12" s="171" t="s">
        <v>129</v>
      </c>
      <c r="F12" s="172">
        <v>44.88</v>
      </c>
      <c r="G12" s="172">
        <v>65.569999999999993</v>
      </c>
      <c r="I12" s="173"/>
      <c r="J12" s="171" t="s">
        <v>168</v>
      </c>
      <c r="K12" s="171" t="s">
        <v>169</v>
      </c>
      <c r="L12" s="171" t="s">
        <v>150</v>
      </c>
      <c r="M12" s="171" t="s">
        <v>128</v>
      </c>
      <c r="N12" s="172">
        <v>46.47</v>
      </c>
      <c r="O12" s="172">
        <v>58.09</v>
      </c>
      <c r="P12" s="407">
        <v>0</v>
      </c>
    </row>
    <row r="13" spans="1:23" ht="16.5" x14ac:dyDescent="0.3">
      <c r="A13" s="171" t="s">
        <v>154</v>
      </c>
      <c r="B13" s="171" t="str">
        <f>Tabela_NS_S_OUT[[#This Row],[FADN_REG]]&amp;Tabela_NS_S_OUT[[#This Row],[NAZWA]]</f>
        <v>CPszenica zwyczajna jara na ziarno</v>
      </c>
      <c r="C13" s="171" t="s">
        <v>155</v>
      </c>
      <c r="D13" s="171" t="s">
        <v>150</v>
      </c>
      <c r="E13" s="171" t="s">
        <v>151</v>
      </c>
      <c r="F13" s="172">
        <v>44.48</v>
      </c>
      <c r="G13" s="172">
        <v>64.180000000000007</v>
      </c>
      <c r="I13" s="173"/>
      <c r="J13" s="171" t="s">
        <v>170</v>
      </c>
      <c r="K13" s="171" t="s">
        <v>171</v>
      </c>
      <c r="L13" s="171" t="s">
        <v>150</v>
      </c>
      <c r="M13" s="171" t="s">
        <v>128</v>
      </c>
      <c r="N13" s="172">
        <v>31.55</v>
      </c>
      <c r="O13" s="172">
        <v>51.95</v>
      </c>
      <c r="P13" s="407">
        <v>0</v>
      </c>
    </row>
    <row r="14" spans="1:23" ht="16.5" x14ac:dyDescent="0.3">
      <c r="A14" s="171" t="s">
        <v>154</v>
      </c>
      <c r="B14" s="171" t="str">
        <f>Tabela_NS_S_OUT[[#This Row],[FADN_REG]]&amp;Tabela_NS_S_OUT[[#This Row],[NAZWA]]</f>
        <v>DPszenica zwyczajna jara na ziarno</v>
      </c>
      <c r="C14" s="171" t="s">
        <v>155</v>
      </c>
      <c r="D14" s="171" t="s">
        <v>150</v>
      </c>
      <c r="E14" s="171" t="s">
        <v>130</v>
      </c>
      <c r="F14" s="172">
        <v>47.02</v>
      </c>
      <c r="G14" s="172">
        <v>61.5</v>
      </c>
      <c r="I14" s="173"/>
      <c r="J14" s="171" t="s">
        <v>172</v>
      </c>
      <c r="K14" s="171" t="s">
        <v>173</v>
      </c>
      <c r="L14" s="171" t="s">
        <v>150</v>
      </c>
      <c r="M14" s="171" t="s">
        <v>128</v>
      </c>
      <c r="N14" s="172">
        <v>42.86</v>
      </c>
      <c r="O14" s="172">
        <v>57.59</v>
      </c>
      <c r="P14" s="407">
        <v>0</v>
      </c>
    </row>
    <row r="15" spans="1:23" ht="16.5" x14ac:dyDescent="0.3">
      <c r="A15" s="171" t="s">
        <v>156</v>
      </c>
      <c r="B15" s="171" t="str">
        <f>Tabela_NS_S_OUT[[#This Row],[FADN_REG]]&amp;Tabela_NS_S_OUT[[#This Row],[NAZWA]]</f>
        <v>APszenica zwyczajna ozima na ziarno</v>
      </c>
      <c r="C15" s="171" t="s">
        <v>157</v>
      </c>
      <c r="D15" s="171" t="s">
        <v>150</v>
      </c>
      <c r="E15" s="171" t="s">
        <v>128</v>
      </c>
      <c r="F15" s="172">
        <v>56.45</v>
      </c>
      <c r="G15" s="172">
        <v>67.39</v>
      </c>
      <c r="I15" s="173"/>
      <c r="J15" s="171" t="s">
        <v>174</v>
      </c>
      <c r="K15" s="171" t="s">
        <v>175</v>
      </c>
      <c r="L15" s="171" t="s">
        <v>150</v>
      </c>
      <c r="M15" s="171" t="s">
        <v>128</v>
      </c>
      <c r="N15" s="172">
        <v>38.04</v>
      </c>
      <c r="O15" s="172">
        <v>57.65</v>
      </c>
      <c r="P15" s="407">
        <v>0</v>
      </c>
    </row>
    <row r="16" spans="1:23" ht="16.5" x14ac:dyDescent="0.3">
      <c r="A16" s="171" t="s">
        <v>156</v>
      </c>
      <c r="B16" s="171" t="str">
        <f>Tabela_NS_S_OUT[[#This Row],[FADN_REG]]&amp;Tabela_NS_S_OUT[[#This Row],[NAZWA]]</f>
        <v>BPszenica zwyczajna ozima na ziarno</v>
      </c>
      <c r="C16" s="174" t="s">
        <v>157</v>
      </c>
      <c r="D16" s="171" t="s">
        <v>150</v>
      </c>
      <c r="E16" s="171" t="s">
        <v>129</v>
      </c>
      <c r="F16" s="172">
        <v>57.72</v>
      </c>
      <c r="G16" s="172">
        <v>65.069999999999993</v>
      </c>
      <c r="I16" s="173"/>
      <c r="J16" s="171" t="s">
        <v>176</v>
      </c>
      <c r="K16" s="171" t="s">
        <v>177</v>
      </c>
      <c r="L16" s="171" t="s">
        <v>150</v>
      </c>
      <c r="M16" s="171" t="s">
        <v>128</v>
      </c>
      <c r="N16" s="172">
        <v>43.72</v>
      </c>
      <c r="O16" s="172">
        <v>57.6</v>
      </c>
      <c r="P16" s="407">
        <v>0</v>
      </c>
    </row>
    <row r="17" spans="1:16" ht="16.5" x14ac:dyDescent="0.3">
      <c r="A17" s="171" t="s">
        <v>156</v>
      </c>
      <c r="B17" s="171" t="str">
        <f>Tabela_NS_S_OUT[[#This Row],[FADN_REG]]&amp;Tabela_NS_S_OUT[[#This Row],[NAZWA]]</f>
        <v>CPszenica zwyczajna ozima na ziarno</v>
      </c>
      <c r="C17" s="171" t="s">
        <v>157</v>
      </c>
      <c r="D17" s="171" t="s">
        <v>150</v>
      </c>
      <c r="E17" s="171" t="s">
        <v>151</v>
      </c>
      <c r="F17" s="172">
        <v>55.69</v>
      </c>
      <c r="G17" s="172">
        <v>63.86</v>
      </c>
      <c r="I17" s="173"/>
      <c r="J17" s="171" t="s">
        <v>178</v>
      </c>
      <c r="K17" s="171" t="s">
        <v>179</v>
      </c>
      <c r="L17" s="171" t="s">
        <v>150</v>
      </c>
      <c r="M17" s="171" t="s">
        <v>128</v>
      </c>
      <c r="N17" s="172">
        <v>34.01</v>
      </c>
      <c r="O17" s="172">
        <v>54.27</v>
      </c>
      <c r="P17" s="407">
        <v>0</v>
      </c>
    </row>
    <row r="18" spans="1:16" ht="16.5" x14ac:dyDescent="0.3">
      <c r="A18" s="171" t="s">
        <v>156</v>
      </c>
      <c r="B18" s="171" t="str">
        <f>Tabela_NS_S_OUT[[#This Row],[FADN_REG]]&amp;Tabela_NS_S_OUT[[#This Row],[NAZWA]]</f>
        <v>DPszenica zwyczajna ozima na ziarno</v>
      </c>
      <c r="C18" s="171" t="s">
        <v>157</v>
      </c>
      <c r="D18" s="171" t="s">
        <v>150</v>
      </c>
      <c r="E18" s="171" t="s">
        <v>130</v>
      </c>
      <c r="F18" s="172">
        <v>57.09</v>
      </c>
      <c r="G18" s="172">
        <v>62.57</v>
      </c>
      <c r="I18" s="173"/>
      <c r="J18" s="171" t="s">
        <v>180</v>
      </c>
      <c r="K18" s="171" t="s">
        <v>181</v>
      </c>
      <c r="L18" s="171" t="s">
        <v>150</v>
      </c>
      <c r="M18" s="171" t="s">
        <v>128</v>
      </c>
      <c r="N18" s="172">
        <v>33.92</v>
      </c>
      <c r="O18" s="172">
        <v>54.29</v>
      </c>
      <c r="P18" s="407">
        <v>0</v>
      </c>
    </row>
    <row r="19" spans="1:16" ht="16.5" x14ac:dyDescent="0.3">
      <c r="A19" s="171" t="s">
        <v>158</v>
      </c>
      <c r="B19" s="171" t="str">
        <f>Tabela_NS_S_OUT[[#This Row],[FADN_REG]]&amp;Tabela_NS_S_OUT[[#This Row],[NAZWA]]</f>
        <v>AŻyto ogółem na ziarno</v>
      </c>
      <c r="C19" s="171" t="s">
        <v>159</v>
      </c>
      <c r="D19" s="171" t="s">
        <v>150</v>
      </c>
      <c r="E19" s="171" t="s">
        <v>128</v>
      </c>
      <c r="F19" s="172">
        <v>37.369999999999997</v>
      </c>
      <c r="G19" s="172">
        <v>52.77</v>
      </c>
      <c r="I19" s="173"/>
      <c r="J19" s="171" t="s">
        <v>182</v>
      </c>
      <c r="K19" s="171" t="s">
        <v>183</v>
      </c>
      <c r="L19" s="171" t="s">
        <v>150</v>
      </c>
      <c r="M19" s="171" t="s">
        <v>128</v>
      </c>
      <c r="N19" s="172">
        <v>37.83</v>
      </c>
      <c r="O19" s="172">
        <v>56.02</v>
      </c>
      <c r="P19" s="407">
        <v>0</v>
      </c>
    </row>
    <row r="20" spans="1:16" ht="16.5" x14ac:dyDescent="0.3">
      <c r="A20" s="171" t="s">
        <v>158</v>
      </c>
      <c r="B20" s="171" t="str">
        <f>Tabela_NS_S_OUT[[#This Row],[FADN_REG]]&amp;Tabela_NS_S_OUT[[#This Row],[NAZWA]]</f>
        <v>BŻyto ogółem na ziarno</v>
      </c>
      <c r="C20" s="171" t="s">
        <v>159</v>
      </c>
      <c r="D20" s="171" t="s">
        <v>150</v>
      </c>
      <c r="E20" s="171" t="s">
        <v>129</v>
      </c>
      <c r="F20" s="172">
        <v>34.75</v>
      </c>
      <c r="G20" s="172">
        <v>52.69</v>
      </c>
      <c r="I20" s="173"/>
      <c r="J20" s="171" t="s">
        <v>184</v>
      </c>
      <c r="K20" s="171" t="s">
        <v>185</v>
      </c>
      <c r="L20" s="171" t="s">
        <v>150</v>
      </c>
      <c r="M20" s="171" t="s">
        <v>128</v>
      </c>
      <c r="N20" s="172">
        <v>65.010000000000005</v>
      </c>
      <c r="O20" s="172">
        <v>50.12</v>
      </c>
      <c r="P20" s="407">
        <v>1</v>
      </c>
    </row>
    <row r="21" spans="1:16" ht="16.5" x14ac:dyDescent="0.3">
      <c r="A21" s="171" t="s">
        <v>158</v>
      </c>
      <c r="B21" s="171" t="str">
        <f>Tabela_NS_S_OUT[[#This Row],[FADN_REG]]&amp;Tabela_NS_S_OUT[[#This Row],[NAZWA]]</f>
        <v>CŻyto ogółem na ziarno</v>
      </c>
      <c r="C21" s="171" t="s">
        <v>159</v>
      </c>
      <c r="D21" s="171" t="s">
        <v>150</v>
      </c>
      <c r="E21" s="171" t="s">
        <v>151</v>
      </c>
      <c r="F21" s="172">
        <v>28.98</v>
      </c>
      <c r="G21" s="172">
        <v>51.85</v>
      </c>
      <c r="I21" s="173"/>
      <c r="J21" s="171" t="s">
        <v>186</v>
      </c>
      <c r="K21" s="171" t="s">
        <v>187</v>
      </c>
      <c r="L21" s="171" t="s">
        <v>150</v>
      </c>
      <c r="M21" s="171" t="s">
        <v>128</v>
      </c>
      <c r="N21" s="172">
        <v>11.77</v>
      </c>
      <c r="O21" s="172">
        <v>120.99</v>
      </c>
      <c r="P21" s="407">
        <v>0</v>
      </c>
    </row>
    <row r="22" spans="1:16" ht="16.5" x14ac:dyDescent="0.3">
      <c r="A22" s="171" t="s">
        <v>158</v>
      </c>
      <c r="B22" s="171" t="str">
        <f>Tabela_NS_S_OUT[[#This Row],[FADN_REG]]&amp;Tabela_NS_S_OUT[[#This Row],[NAZWA]]</f>
        <v>DŻyto ogółem na ziarno</v>
      </c>
      <c r="C22" s="171" t="s">
        <v>159</v>
      </c>
      <c r="D22" s="171" t="s">
        <v>150</v>
      </c>
      <c r="E22" s="171" t="s">
        <v>130</v>
      </c>
      <c r="F22" s="172">
        <v>32.81</v>
      </c>
      <c r="G22" s="172">
        <v>51.94</v>
      </c>
      <c r="I22" s="173"/>
      <c r="J22" s="171" t="s">
        <v>188</v>
      </c>
      <c r="K22" s="171" t="s">
        <v>189</v>
      </c>
      <c r="L22" s="171" t="s">
        <v>150</v>
      </c>
      <c r="M22" s="171" t="s">
        <v>128</v>
      </c>
      <c r="N22" s="172">
        <v>12.86</v>
      </c>
      <c r="O22" s="172">
        <v>128.87</v>
      </c>
      <c r="P22" s="407">
        <v>0</v>
      </c>
    </row>
    <row r="23" spans="1:16" ht="16.5" x14ac:dyDescent="0.3">
      <c r="A23" s="171" t="s">
        <v>160</v>
      </c>
      <c r="B23" s="171" t="str">
        <f>Tabela_NS_S_OUT[[#This Row],[FADN_REG]]&amp;Tabela_NS_S_OUT[[#This Row],[NAZWA]]</f>
        <v>AŻyto jare na ziarno</v>
      </c>
      <c r="C23" s="171" t="s">
        <v>161</v>
      </c>
      <c r="D23" s="171" t="s">
        <v>150</v>
      </c>
      <c r="E23" s="171" t="s">
        <v>128</v>
      </c>
      <c r="F23" s="172">
        <v>33.880000000000003</v>
      </c>
      <c r="G23" s="172">
        <v>53.14</v>
      </c>
      <c r="I23" s="173"/>
      <c r="J23" s="171" t="s">
        <v>190</v>
      </c>
      <c r="K23" s="171" t="s">
        <v>191</v>
      </c>
      <c r="L23" s="171" t="s">
        <v>150</v>
      </c>
      <c r="M23" s="171" t="s">
        <v>128</v>
      </c>
      <c r="N23" s="172">
        <v>8.17</v>
      </c>
      <c r="O23" s="172">
        <v>92.24</v>
      </c>
      <c r="P23" s="407">
        <v>1</v>
      </c>
    </row>
    <row r="24" spans="1:16" ht="16.5" x14ac:dyDescent="0.3">
      <c r="A24" s="171" t="s">
        <v>160</v>
      </c>
      <c r="B24" s="171" t="str">
        <f>Tabela_NS_S_OUT[[#This Row],[FADN_REG]]&amp;Tabela_NS_S_OUT[[#This Row],[NAZWA]]</f>
        <v>BŻyto jare na ziarno</v>
      </c>
      <c r="C24" s="171" t="s">
        <v>161</v>
      </c>
      <c r="D24" s="171" t="s">
        <v>150</v>
      </c>
      <c r="E24" s="171" t="s">
        <v>129</v>
      </c>
      <c r="F24" s="172">
        <v>33.450000000000003</v>
      </c>
      <c r="G24" s="172">
        <v>53.09</v>
      </c>
      <c r="I24" s="173"/>
      <c r="J24" s="171" t="s">
        <v>192</v>
      </c>
      <c r="K24" s="171" t="s">
        <v>193</v>
      </c>
      <c r="L24" s="171" t="s">
        <v>150</v>
      </c>
      <c r="M24" s="171" t="s">
        <v>128</v>
      </c>
      <c r="N24" s="172">
        <v>20.49</v>
      </c>
      <c r="O24" s="172">
        <v>85.62</v>
      </c>
      <c r="P24" s="407">
        <v>0</v>
      </c>
    </row>
    <row r="25" spans="1:16" ht="16.5" x14ac:dyDescent="0.3">
      <c r="A25" s="171" t="s">
        <v>160</v>
      </c>
      <c r="B25" s="171" t="str">
        <f>Tabela_NS_S_OUT[[#This Row],[FADN_REG]]&amp;Tabela_NS_S_OUT[[#This Row],[NAZWA]]</f>
        <v>CŻyto jare na ziarno</v>
      </c>
      <c r="C25" s="171" t="s">
        <v>161</v>
      </c>
      <c r="D25" s="171" t="s">
        <v>150</v>
      </c>
      <c r="E25" s="171" t="s">
        <v>151</v>
      </c>
      <c r="F25" s="172">
        <v>31.73</v>
      </c>
      <c r="G25" s="172">
        <v>51.5</v>
      </c>
      <c r="I25" s="173"/>
      <c r="J25" s="171" t="s">
        <v>194</v>
      </c>
      <c r="K25" s="171" t="s">
        <v>195</v>
      </c>
      <c r="L25" s="171" t="s">
        <v>150</v>
      </c>
      <c r="M25" s="171" t="s">
        <v>128</v>
      </c>
      <c r="N25" s="172">
        <v>20.34</v>
      </c>
      <c r="O25" s="172">
        <v>122.54</v>
      </c>
      <c r="P25" s="407">
        <v>0</v>
      </c>
    </row>
    <row r="26" spans="1:16" ht="16.5" x14ac:dyDescent="0.3">
      <c r="A26" s="171" t="s">
        <v>160</v>
      </c>
      <c r="B26" s="171" t="str">
        <f>Tabela_NS_S_OUT[[#This Row],[FADN_REG]]&amp;Tabela_NS_S_OUT[[#This Row],[NAZWA]]</f>
        <v>DŻyto jare na ziarno</v>
      </c>
      <c r="C26" s="171" t="s">
        <v>161</v>
      </c>
      <c r="D26" s="171" t="s">
        <v>150</v>
      </c>
      <c r="E26" s="171" t="s">
        <v>130</v>
      </c>
      <c r="F26" s="172">
        <v>34.659999999999997</v>
      </c>
      <c r="G26" s="172">
        <v>49.21</v>
      </c>
      <c r="I26" s="173"/>
      <c r="J26" s="171" t="s">
        <v>196</v>
      </c>
      <c r="K26" s="171" t="s">
        <v>197</v>
      </c>
      <c r="L26" s="171" t="s">
        <v>150</v>
      </c>
      <c r="M26" s="171" t="s">
        <v>128</v>
      </c>
      <c r="N26" s="172">
        <v>28.65</v>
      </c>
      <c r="O26" s="172">
        <v>92.26</v>
      </c>
      <c r="P26" s="407">
        <v>0</v>
      </c>
    </row>
    <row r="27" spans="1:16" ht="16.5" x14ac:dyDescent="0.3">
      <c r="A27" s="171" t="s">
        <v>162</v>
      </c>
      <c r="B27" s="171" t="str">
        <f>Tabela_NS_S_OUT[[#This Row],[FADN_REG]]&amp;Tabela_NS_S_OUT[[#This Row],[NAZWA]]</f>
        <v>AŻyto ozime na ziarno</v>
      </c>
      <c r="C27" s="171" t="s">
        <v>163</v>
      </c>
      <c r="D27" s="171" t="s">
        <v>150</v>
      </c>
      <c r="E27" s="171" t="s">
        <v>128</v>
      </c>
      <c r="F27" s="172">
        <v>37.590000000000003</v>
      </c>
      <c r="G27" s="172">
        <v>52.74</v>
      </c>
      <c r="I27" s="173"/>
      <c r="J27" s="171" t="s">
        <v>198</v>
      </c>
      <c r="K27" s="171" t="s">
        <v>199</v>
      </c>
      <c r="L27" s="171" t="s">
        <v>150</v>
      </c>
      <c r="M27" s="171" t="s">
        <v>128</v>
      </c>
      <c r="N27" s="172">
        <v>21.05</v>
      </c>
      <c r="O27" s="172">
        <v>330.41</v>
      </c>
      <c r="P27" s="407">
        <v>0</v>
      </c>
    </row>
    <row r="28" spans="1:16" ht="16.5" x14ac:dyDescent="0.3">
      <c r="A28" s="171" t="s">
        <v>162</v>
      </c>
      <c r="B28" s="171" t="str">
        <f>Tabela_NS_S_OUT[[#This Row],[FADN_REG]]&amp;Tabela_NS_S_OUT[[#This Row],[NAZWA]]</f>
        <v>BŻyto ozime na ziarno</v>
      </c>
      <c r="C28" s="171" t="s">
        <v>163</v>
      </c>
      <c r="D28" s="171" t="s">
        <v>150</v>
      </c>
      <c r="E28" s="171" t="s">
        <v>129</v>
      </c>
      <c r="F28" s="172">
        <v>34.79</v>
      </c>
      <c r="G28" s="172">
        <v>52.64</v>
      </c>
      <c r="I28" s="173"/>
      <c r="J28" s="171" t="s">
        <v>200</v>
      </c>
      <c r="K28" s="171" t="s">
        <v>201</v>
      </c>
      <c r="L28" s="171" t="s">
        <v>150</v>
      </c>
      <c r="M28" s="171" t="s">
        <v>128</v>
      </c>
      <c r="N28" s="172">
        <v>29.82</v>
      </c>
      <c r="O28" s="172">
        <v>522.49</v>
      </c>
      <c r="P28" s="407">
        <v>0</v>
      </c>
    </row>
    <row r="29" spans="1:16" ht="16.5" x14ac:dyDescent="0.3">
      <c r="A29" s="171" t="s">
        <v>162</v>
      </c>
      <c r="B29" s="171" t="str">
        <f>Tabela_NS_S_OUT[[#This Row],[FADN_REG]]&amp;Tabela_NS_S_OUT[[#This Row],[NAZWA]]</f>
        <v>CŻyto ozime na ziarno</v>
      </c>
      <c r="C29" s="171" t="s">
        <v>163</v>
      </c>
      <c r="D29" s="171" t="s">
        <v>150</v>
      </c>
      <c r="E29" s="171" t="s">
        <v>151</v>
      </c>
      <c r="F29" s="172">
        <v>28.89</v>
      </c>
      <c r="G29" s="172">
        <v>51.89</v>
      </c>
      <c r="I29" s="173"/>
      <c r="J29" s="171" t="s">
        <v>202</v>
      </c>
      <c r="K29" s="171" t="s">
        <v>203</v>
      </c>
      <c r="L29" s="171" t="s">
        <v>150</v>
      </c>
      <c r="M29" s="171" t="s">
        <v>128</v>
      </c>
      <c r="N29" s="172">
        <v>5.51</v>
      </c>
      <c r="O29" s="172">
        <v>249.38</v>
      </c>
      <c r="P29" s="407">
        <v>0</v>
      </c>
    </row>
    <row r="30" spans="1:16" ht="16.5" x14ac:dyDescent="0.3">
      <c r="A30" s="171" t="s">
        <v>162</v>
      </c>
      <c r="B30" s="171" t="str">
        <f>Tabela_NS_S_OUT[[#This Row],[FADN_REG]]&amp;Tabela_NS_S_OUT[[#This Row],[NAZWA]]</f>
        <v>DŻyto ozime na ziarno</v>
      </c>
      <c r="C30" s="171" t="s">
        <v>163</v>
      </c>
      <c r="D30" s="171" t="s">
        <v>150</v>
      </c>
      <c r="E30" s="171" t="s">
        <v>130</v>
      </c>
      <c r="F30" s="172">
        <v>32.76</v>
      </c>
      <c r="G30" s="172">
        <v>52.03</v>
      </c>
      <c r="I30" s="173"/>
      <c r="J30" s="171" t="s">
        <v>204</v>
      </c>
      <c r="K30" s="171" t="s">
        <v>205</v>
      </c>
      <c r="L30" s="171" t="s">
        <v>150</v>
      </c>
      <c r="M30" s="171" t="s">
        <v>128</v>
      </c>
      <c r="N30" s="172">
        <v>12.27</v>
      </c>
      <c r="O30" s="172">
        <v>129.72</v>
      </c>
      <c r="P30" s="407">
        <v>0</v>
      </c>
    </row>
    <row r="31" spans="1:16" ht="16.5" x14ac:dyDescent="0.3">
      <c r="A31" s="171" t="s">
        <v>164</v>
      </c>
      <c r="B31" s="171" t="str">
        <f>Tabela_NS_S_OUT[[#This Row],[FADN_REG]]&amp;Tabela_NS_S_OUT[[#This Row],[NAZWA]]</f>
        <v>AJęczmień ogółem na ziarno</v>
      </c>
      <c r="C31" s="171" t="s">
        <v>165</v>
      </c>
      <c r="D31" s="171" t="s">
        <v>150</v>
      </c>
      <c r="E31" s="171" t="s">
        <v>128</v>
      </c>
      <c r="F31" s="172">
        <v>40.76</v>
      </c>
      <c r="G31" s="172">
        <v>58.73</v>
      </c>
      <c r="I31" s="173"/>
      <c r="J31" s="171" t="s">
        <v>206</v>
      </c>
      <c r="K31" s="171" t="s">
        <v>472</v>
      </c>
      <c r="L31" s="171" t="s">
        <v>150</v>
      </c>
      <c r="M31" s="171" t="s">
        <v>128</v>
      </c>
      <c r="N31" s="172">
        <v>44.45</v>
      </c>
      <c r="O31" s="172">
        <v>93.71</v>
      </c>
      <c r="P31" s="407">
        <v>0</v>
      </c>
    </row>
    <row r="32" spans="1:16" ht="16.5" x14ac:dyDescent="0.3">
      <c r="A32" s="171" t="s">
        <v>164</v>
      </c>
      <c r="B32" s="171" t="str">
        <f>Tabela_NS_S_OUT[[#This Row],[FADN_REG]]&amp;Tabela_NS_S_OUT[[#This Row],[NAZWA]]</f>
        <v>BJęczmień ogółem na ziarno</v>
      </c>
      <c r="C32" s="171" t="s">
        <v>165</v>
      </c>
      <c r="D32" s="171" t="s">
        <v>150</v>
      </c>
      <c r="E32" s="171" t="s">
        <v>129</v>
      </c>
      <c r="F32" s="172">
        <v>43.57</v>
      </c>
      <c r="G32" s="172">
        <v>59.98</v>
      </c>
      <c r="I32" s="173"/>
      <c r="J32" s="171" t="s">
        <v>207</v>
      </c>
      <c r="K32" s="171" t="s">
        <v>208</v>
      </c>
      <c r="L32" s="171" t="s">
        <v>150</v>
      </c>
      <c r="M32" s="171" t="s">
        <v>128</v>
      </c>
      <c r="N32" s="172">
        <v>17.21</v>
      </c>
      <c r="O32" s="172">
        <v>88.21</v>
      </c>
      <c r="P32" s="407">
        <v>1</v>
      </c>
    </row>
    <row r="33" spans="1:16" ht="16.5" x14ac:dyDescent="0.3">
      <c r="A33" s="171" t="s">
        <v>164</v>
      </c>
      <c r="B33" s="171" t="str">
        <f>Tabela_NS_S_OUT[[#This Row],[FADN_REG]]&amp;Tabela_NS_S_OUT[[#This Row],[NAZWA]]</f>
        <v>CJęczmień ogółem na ziarno</v>
      </c>
      <c r="C33" s="171" t="s">
        <v>165</v>
      </c>
      <c r="D33" s="171" t="s">
        <v>150</v>
      </c>
      <c r="E33" s="171" t="s">
        <v>151</v>
      </c>
      <c r="F33" s="172">
        <v>40.9</v>
      </c>
      <c r="G33" s="172">
        <v>58.14</v>
      </c>
      <c r="I33" s="173"/>
      <c r="J33" s="171" t="s">
        <v>209</v>
      </c>
      <c r="K33" s="171" t="s">
        <v>210</v>
      </c>
      <c r="L33" s="171" t="s">
        <v>150</v>
      </c>
      <c r="M33" s="171" t="s">
        <v>128</v>
      </c>
      <c r="N33" s="172">
        <v>20.7</v>
      </c>
      <c r="O33" s="172">
        <v>86.17</v>
      </c>
      <c r="P33" s="407">
        <v>1</v>
      </c>
    </row>
    <row r="34" spans="1:16" ht="16.5" x14ac:dyDescent="0.3">
      <c r="A34" s="171" t="s">
        <v>164</v>
      </c>
      <c r="B34" s="171" t="str">
        <f>Tabela_NS_S_OUT[[#This Row],[FADN_REG]]&amp;Tabela_NS_S_OUT[[#This Row],[NAZWA]]</f>
        <v>DJęczmień ogółem na ziarno</v>
      </c>
      <c r="C34" s="171" t="s">
        <v>165</v>
      </c>
      <c r="D34" s="171" t="s">
        <v>150</v>
      </c>
      <c r="E34" s="171" t="s">
        <v>130</v>
      </c>
      <c r="F34" s="172">
        <v>44.78</v>
      </c>
      <c r="G34" s="172">
        <v>57.82</v>
      </c>
      <c r="I34" s="173"/>
      <c r="J34" s="171" t="s">
        <v>211</v>
      </c>
      <c r="K34" s="171" t="s">
        <v>212</v>
      </c>
      <c r="L34" s="171" t="s">
        <v>150</v>
      </c>
      <c r="M34" s="171" t="s">
        <v>128</v>
      </c>
      <c r="N34" s="172">
        <v>28.92</v>
      </c>
      <c r="O34" s="172">
        <v>77.89</v>
      </c>
      <c r="P34" s="407">
        <v>0</v>
      </c>
    </row>
    <row r="35" spans="1:16" ht="16.5" x14ac:dyDescent="0.3">
      <c r="A35" s="171" t="s">
        <v>166</v>
      </c>
      <c r="B35" s="171" t="str">
        <f>Tabela_NS_S_OUT[[#This Row],[FADN_REG]]&amp;Tabela_NS_S_OUT[[#This Row],[NAZWA]]</f>
        <v>AJęczmień jary na ziarno</v>
      </c>
      <c r="C35" s="171" t="s">
        <v>167</v>
      </c>
      <c r="D35" s="171" t="s">
        <v>150</v>
      </c>
      <c r="E35" s="171" t="s">
        <v>128</v>
      </c>
      <c r="F35" s="172">
        <v>39.03</v>
      </c>
      <c r="G35" s="172">
        <v>59.24</v>
      </c>
      <c r="I35" s="173"/>
      <c r="J35" s="171" t="s">
        <v>213</v>
      </c>
      <c r="K35" s="171" t="s">
        <v>214</v>
      </c>
      <c r="L35" s="171" t="s">
        <v>150</v>
      </c>
      <c r="M35" s="171" t="s">
        <v>128</v>
      </c>
      <c r="N35" s="172">
        <v>15.64</v>
      </c>
      <c r="O35" s="172">
        <v>86.33</v>
      </c>
      <c r="P35" s="407">
        <v>0</v>
      </c>
    </row>
    <row r="36" spans="1:16" ht="16.5" x14ac:dyDescent="0.3">
      <c r="A36" s="171" t="s">
        <v>166</v>
      </c>
      <c r="B36" s="171" t="str">
        <f>Tabela_NS_S_OUT[[#This Row],[FADN_REG]]&amp;Tabela_NS_S_OUT[[#This Row],[NAZWA]]</f>
        <v>BJęczmień jary na ziarno</v>
      </c>
      <c r="C36" s="171" t="s">
        <v>167</v>
      </c>
      <c r="D36" s="171" t="s">
        <v>150</v>
      </c>
      <c r="E36" s="171" t="s">
        <v>129</v>
      </c>
      <c r="F36" s="172">
        <v>41.71</v>
      </c>
      <c r="G36" s="172">
        <v>60.47</v>
      </c>
      <c r="I36" s="173"/>
      <c r="J36" s="171" t="s">
        <v>215</v>
      </c>
      <c r="K36" s="171" t="s">
        <v>216</v>
      </c>
      <c r="L36" s="171" t="s">
        <v>150</v>
      </c>
      <c r="M36" s="171" t="s">
        <v>128</v>
      </c>
      <c r="N36" s="172">
        <v>17.64</v>
      </c>
      <c r="O36" s="172">
        <v>185.84</v>
      </c>
      <c r="P36" s="407">
        <v>0</v>
      </c>
    </row>
    <row r="37" spans="1:16" ht="16.5" x14ac:dyDescent="0.3">
      <c r="A37" s="171" t="s">
        <v>166</v>
      </c>
      <c r="B37" s="171" t="str">
        <f>Tabela_NS_S_OUT[[#This Row],[FADN_REG]]&amp;Tabela_NS_S_OUT[[#This Row],[NAZWA]]</f>
        <v>CJęczmień jary na ziarno</v>
      </c>
      <c r="C37" s="171" t="s">
        <v>167</v>
      </c>
      <c r="D37" s="171" t="s">
        <v>150</v>
      </c>
      <c r="E37" s="171" t="s">
        <v>151</v>
      </c>
      <c r="F37" s="172">
        <v>40.64</v>
      </c>
      <c r="G37" s="172">
        <v>58.02</v>
      </c>
      <c r="I37" s="173"/>
      <c r="J37" s="171" t="s">
        <v>217</v>
      </c>
      <c r="K37" s="171" t="s">
        <v>218</v>
      </c>
      <c r="L37" s="171" t="s">
        <v>150</v>
      </c>
      <c r="M37" s="171" t="s">
        <v>128</v>
      </c>
      <c r="N37" s="172">
        <v>17.79</v>
      </c>
      <c r="O37" s="172">
        <v>185.84</v>
      </c>
      <c r="P37" s="407">
        <v>0</v>
      </c>
    </row>
    <row r="38" spans="1:16" ht="16.5" x14ac:dyDescent="0.3">
      <c r="A38" s="171" t="s">
        <v>166</v>
      </c>
      <c r="B38" s="171" t="str">
        <f>Tabela_NS_S_OUT[[#This Row],[FADN_REG]]&amp;Tabela_NS_S_OUT[[#This Row],[NAZWA]]</f>
        <v>DJęczmień jary na ziarno</v>
      </c>
      <c r="C38" s="171" t="s">
        <v>167</v>
      </c>
      <c r="D38" s="171" t="s">
        <v>150</v>
      </c>
      <c r="E38" s="171" t="s">
        <v>130</v>
      </c>
      <c r="F38" s="172">
        <v>44.39</v>
      </c>
      <c r="G38" s="172">
        <v>58.43</v>
      </c>
      <c r="I38" s="173"/>
      <c r="J38" s="171" t="s">
        <v>219</v>
      </c>
      <c r="K38" s="171" t="s">
        <v>220</v>
      </c>
      <c r="L38" s="171" t="s">
        <v>150</v>
      </c>
      <c r="M38" s="171" t="s">
        <v>128</v>
      </c>
      <c r="N38" s="172">
        <v>13.22</v>
      </c>
      <c r="O38" s="172">
        <v>221.8</v>
      </c>
      <c r="P38" s="407">
        <v>0</v>
      </c>
    </row>
    <row r="39" spans="1:16" ht="16.5" x14ac:dyDescent="0.3">
      <c r="A39" s="171" t="s">
        <v>168</v>
      </c>
      <c r="B39" s="171" t="str">
        <f>Tabela_NS_S_OUT[[#This Row],[FADN_REG]]&amp;Tabela_NS_S_OUT[[#This Row],[NAZWA]]</f>
        <v>AJęczmień ozimy na ziarno</v>
      </c>
      <c r="C39" s="171" t="s">
        <v>169</v>
      </c>
      <c r="D39" s="171" t="s">
        <v>150</v>
      </c>
      <c r="E39" s="171" t="s">
        <v>128</v>
      </c>
      <c r="F39" s="172">
        <v>46.47</v>
      </c>
      <c r="G39" s="172">
        <v>58.09</v>
      </c>
      <c r="I39" s="173"/>
      <c r="J39" s="171" t="s">
        <v>221</v>
      </c>
      <c r="K39" s="171" t="s">
        <v>222</v>
      </c>
      <c r="L39" s="171" t="s">
        <v>150</v>
      </c>
      <c r="M39" s="171" t="s">
        <v>128</v>
      </c>
      <c r="N39" s="172">
        <v>19.170000000000002</v>
      </c>
      <c r="O39" s="172">
        <v>84.23</v>
      </c>
      <c r="P39" s="407">
        <v>1</v>
      </c>
    </row>
    <row r="40" spans="1:16" ht="16.5" x14ac:dyDescent="0.3">
      <c r="A40" s="171" t="s">
        <v>168</v>
      </c>
      <c r="B40" s="171" t="str">
        <f>Tabela_NS_S_OUT[[#This Row],[FADN_REG]]&amp;Tabela_NS_S_OUT[[#This Row],[NAZWA]]</f>
        <v>BJęczmień ozimy na ziarno</v>
      </c>
      <c r="C40" s="171" t="s">
        <v>169</v>
      </c>
      <c r="D40" s="171" t="s">
        <v>150</v>
      </c>
      <c r="E40" s="171" t="s">
        <v>129</v>
      </c>
      <c r="F40" s="172">
        <v>49.3</v>
      </c>
      <c r="G40" s="172">
        <v>58.12</v>
      </c>
      <c r="I40" s="173"/>
      <c r="J40" s="171" t="s">
        <v>223</v>
      </c>
      <c r="K40" s="171" t="s">
        <v>224</v>
      </c>
      <c r="L40" s="171" t="s">
        <v>150</v>
      </c>
      <c r="M40" s="171" t="s">
        <v>128</v>
      </c>
      <c r="N40" s="172">
        <v>35.43</v>
      </c>
      <c r="O40" s="172">
        <v>56.85</v>
      </c>
      <c r="P40" s="407">
        <v>1</v>
      </c>
    </row>
    <row r="41" spans="1:16" ht="16.5" x14ac:dyDescent="0.3">
      <c r="A41" s="171" t="s">
        <v>168</v>
      </c>
      <c r="B41" s="171" t="str">
        <f>Tabela_NS_S_OUT[[#This Row],[FADN_REG]]&amp;Tabela_NS_S_OUT[[#This Row],[NAZWA]]</f>
        <v>CJęczmień ozimy na ziarno</v>
      </c>
      <c r="C41" s="171" t="s">
        <v>169</v>
      </c>
      <c r="D41" s="171" t="s">
        <v>150</v>
      </c>
      <c r="E41" s="171" t="s">
        <v>151</v>
      </c>
      <c r="F41" s="172">
        <v>43.93</v>
      </c>
      <c r="G41" s="172">
        <v>59.31</v>
      </c>
      <c r="I41" s="173"/>
      <c r="J41" s="171" t="s">
        <v>225</v>
      </c>
      <c r="K41" s="171" t="s">
        <v>226</v>
      </c>
      <c r="L41" s="171" t="s">
        <v>150</v>
      </c>
      <c r="M41" s="171" t="s">
        <v>128</v>
      </c>
      <c r="N41" s="172">
        <v>35.340000000000003</v>
      </c>
      <c r="O41" s="172">
        <v>56.99</v>
      </c>
      <c r="P41" s="407">
        <v>1</v>
      </c>
    </row>
    <row r="42" spans="1:16" ht="16.5" x14ac:dyDescent="0.3">
      <c r="A42" s="171" t="s">
        <v>168</v>
      </c>
      <c r="B42" s="171" t="str">
        <f>Tabela_NS_S_OUT[[#This Row],[FADN_REG]]&amp;Tabela_NS_S_OUT[[#This Row],[NAZWA]]</f>
        <v>DJęczmień ozimy na ziarno</v>
      </c>
      <c r="C42" s="171" t="s">
        <v>169</v>
      </c>
      <c r="D42" s="171" t="s">
        <v>150</v>
      </c>
      <c r="E42" s="171" t="s">
        <v>130</v>
      </c>
      <c r="F42" s="172">
        <v>46.62</v>
      </c>
      <c r="G42" s="172">
        <v>54.39</v>
      </c>
      <c r="I42" s="173"/>
      <c r="J42" s="171" t="s">
        <v>674</v>
      </c>
      <c r="K42" s="171" t="s">
        <v>673</v>
      </c>
      <c r="L42" s="171" t="s">
        <v>150</v>
      </c>
      <c r="M42" s="171" t="s">
        <v>128</v>
      </c>
      <c r="N42" s="172">
        <v>46.34</v>
      </c>
      <c r="O42" s="172">
        <v>58.34</v>
      </c>
      <c r="P42" s="407">
        <v>1</v>
      </c>
    </row>
    <row r="43" spans="1:16" ht="16.5" x14ac:dyDescent="0.3">
      <c r="A43" s="171" t="s">
        <v>170</v>
      </c>
      <c r="B43" s="171" t="str">
        <f>Tabela_NS_S_OUT[[#This Row],[FADN_REG]]&amp;Tabela_NS_S_OUT[[#This Row],[NAZWA]]</f>
        <v>AOwies na ziarno</v>
      </c>
      <c r="C43" s="171" t="s">
        <v>171</v>
      </c>
      <c r="D43" s="171" t="s">
        <v>150</v>
      </c>
      <c r="E43" s="171" t="s">
        <v>128</v>
      </c>
      <c r="F43" s="172">
        <v>31.55</v>
      </c>
      <c r="G43" s="172">
        <v>51.95</v>
      </c>
      <c r="I43" s="173"/>
      <c r="J43" s="171" t="s">
        <v>227</v>
      </c>
      <c r="K43" s="171" t="s">
        <v>228</v>
      </c>
      <c r="L43" s="171" t="s">
        <v>150</v>
      </c>
      <c r="M43" s="171" t="s">
        <v>128</v>
      </c>
      <c r="N43" s="172">
        <v>88.55</v>
      </c>
      <c r="O43" s="172">
        <v>54.13</v>
      </c>
      <c r="P43" s="407">
        <v>0</v>
      </c>
    </row>
    <row r="44" spans="1:16" ht="16.5" x14ac:dyDescent="0.3">
      <c r="A44" s="171" t="s">
        <v>170</v>
      </c>
      <c r="B44" s="171" t="str">
        <f>Tabela_NS_S_OUT[[#This Row],[FADN_REG]]&amp;Tabela_NS_S_OUT[[#This Row],[NAZWA]]</f>
        <v>BOwies na ziarno</v>
      </c>
      <c r="C44" s="171" t="s">
        <v>171</v>
      </c>
      <c r="D44" s="171" t="s">
        <v>150</v>
      </c>
      <c r="E44" s="171" t="s">
        <v>129</v>
      </c>
      <c r="F44" s="172">
        <v>31.7</v>
      </c>
      <c r="G44" s="172">
        <v>51.12</v>
      </c>
      <c r="I44" s="173"/>
      <c r="J44" s="171" t="s">
        <v>229</v>
      </c>
      <c r="K44" s="171" t="s">
        <v>230</v>
      </c>
      <c r="L44" s="171" t="s">
        <v>150</v>
      </c>
      <c r="M44" s="171" t="s">
        <v>128</v>
      </c>
      <c r="N44" s="172">
        <v>623.9</v>
      </c>
      <c r="O44" s="172">
        <v>11.74</v>
      </c>
      <c r="P44" s="407">
        <v>0</v>
      </c>
    </row>
    <row r="45" spans="1:16" ht="16.5" x14ac:dyDescent="0.3">
      <c r="A45" s="171" t="s">
        <v>170</v>
      </c>
      <c r="B45" s="171" t="str">
        <f>Tabela_NS_S_OUT[[#This Row],[FADN_REG]]&amp;Tabela_NS_S_OUT[[#This Row],[NAZWA]]</f>
        <v>COwies na ziarno</v>
      </c>
      <c r="C45" s="171" t="s">
        <v>171</v>
      </c>
      <c r="D45" s="171" t="s">
        <v>150</v>
      </c>
      <c r="E45" s="171" t="s">
        <v>151</v>
      </c>
      <c r="F45" s="172">
        <v>29.91</v>
      </c>
      <c r="G45" s="172">
        <v>50.31</v>
      </c>
      <c r="I45" s="173"/>
      <c r="J45" s="171" t="s">
        <v>231</v>
      </c>
      <c r="K45" s="171" t="s">
        <v>232</v>
      </c>
      <c r="L45" s="171" t="s">
        <v>150</v>
      </c>
      <c r="M45" s="171" t="s">
        <v>128</v>
      </c>
      <c r="N45" s="172">
        <v>341.51</v>
      </c>
      <c r="O45" s="172">
        <v>23.1</v>
      </c>
      <c r="P45" s="407">
        <v>0</v>
      </c>
    </row>
    <row r="46" spans="1:16" ht="16.5" x14ac:dyDescent="0.3">
      <c r="A46" s="171" t="s">
        <v>170</v>
      </c>
      <c r="B46" s="171" t="str">
        <f>Tabela_NS_S_OUT[[#This Row],[FADN_REG]]&amp;Tabela_NS_S_OUT[[#This Row],[NAZWA]]</f>
        <v>DOwies na ziarno</v>
      </c>
      <c r="C46" s="171" t="s">
        <v>171</v>
      </c>
      <c r="D46" s="171" t="s">
        <v>150</v>
      </c>
      <c r="E46" s="171" t="s">
        <v>130</v>
      </c>
      <c r="F46" s="172">
        <v>34.119999999999997</v>
      </c>
      <c r="G46" s="172">
        <v>50.88</v>
      </c>
      <c r="I46" s="173"/>
      <c r="J46" s="171" t="s">
        <v>233</v>
      </c>
      <c r="K46" s="171" t="s">
        <v>234</v>
      </c>
      <c r="L46" s="171" t="s">
        <v>150</v>
      </c>
      <c r="M46" s="171" t="s">
        <v>128</v>
      </c>
      <c r="N46" s="172">
        <v>29.17</v>
      </c>
      <c r="O46" s="172">
        <v>150.74</v>
      </c>
      <c r="P46" s="407">
        <v>0</v>
      </c>
    </row>
    <row r="47" spans="1:16" ht="16.5" x14ac:dyDescent="0.3">
      <c r="A47" s="171" t="s">
        <v>172</v>
      </c>
      <c r="B47" s="171" t="str">
        <f>Tabela_NS_S_OUT[[#This Row],[FADN_REG]]&amp;Tabela_NS_S_OUT[[#This Row],[NAZWA]]</f>
        <v>APszenżyto ogółem na ziarno</v>
      </c>
      <c r="C47" s="171" t="s">
        <v>173</v>
      </c>
      <c r="D47" s="171" t="s">
        <v>150</v>
      </c>
      <c r="E47" s="171" t="s">
        <v>128</v>
      </c>
      <c r="F47" s="172">
        <v>42.86</v>
      </c>
      <c r="G47" s="172">
        <v>57.59</v>
      </c>
      <c r="I47" s="173"/>
      <c r="J47" s="171" t="s">
        <v>235</v>
      </c>
      <c r="K47" s="171" t="s">
        <v>236</v>
      </c>
      <c r="L47" s="171" t="s">
        <v>150</v>
      </c>
      <c r="M47" s="171" t="s">
        <v>128</v>
      </c>
      <c r="N47" s="172">
        <v>29.77</v>
      </c>
      <c r="O47" s="172">
        <v>150.01</v>
      </c>
      <c r="P47" s="407">
        <v>0</v>
      </c>
    </row>
    <row r="48" spans="1:16" ht="16.5" x14ac:dyDescent="0.3">
      <c r="A48" s="171" t="s">
        <v>172</v>
      </c>
      <c r="B48" s="171" t="str">
        <f>Tabela_NS_S_OUT[[#This Row],[FADN_REG]]&amp;Tabela_NS_S_OUT[[#This Row],[NAZWA]]</f>
        <v>BPszenżyto ogółem na ziarno</v>
      </c>
      <c r="C48" s="171" t="s">
        <v>173</v>
      </c>
      <c r="D48" s="171" t="s">
        <v>150</v>
      </c>
      <c r="E48" s="171" t="s">
        <v>129</v>
      </c>
      <c r="F48" s="172">
        <v>45.26</v>
      </c>
      <c r="G48" s="172">
        <v>57.53</v>
      </c>
      <c r="I48" s="173"/>
      <c r="J48" s="171" t="s">
        <v>237</v>
      </c>
      <c r="K48" s="171" t="s">
        <v>238</v>
      </c>
      <c r="L48" s="171" t="s">
        <v>150</v>
      </c>
      <c r="M48" s="171" t="s">
        <v>128</v>
      </c>
      <c r="N48" s="172">
        <v>23.02</v>
      </c>
      <c r="O48" s="172">
        <v>146.06</v>
      </c>
      <c r="P48" s="407">
        <v>0</v>
      </c>
    </row>
    <row r="49" spans="1:16" ht="16.5" x14ac:dyDescent="0.3">
      <c r="A49" s="171" t="s">
        <v>172</v>
      </c>
      <c r="B49" s="171" t="str">
        <f>Tabela_NS_S_OUT[[#This Row],[FADN_REG]]&amp;Tabela_NS_S_OUT[[#This Row],[NAZWA]]</f>
        <v>CPszenżyto ogółem na ziarno</v>
      </c>
      <c r="C49" s="171" t="s">
        <v>173</v>
      </c>
      <c r="D49" s="171" t="s">
        <v>150</v>
      </c>
      <c r="E49" s="171" t="s">
        <v>151</v>
      </c>
      <c r="F49" s="172">
        <v>39.75</v>
      </c>
      <c r="G49" s="172">
        <v>55.81</v>
      </c>
      <c r="I49" s="173"/>
      <c r="J49" s="171" t="s">
        <v>239</v>
      </c>
      <c r="K49" s="171" t="s">
        <v>240</v>
      </c>
      <c r="L49" s="171" t="s">
        <v>150</v>
      </c>
      <c r="M49" s="171" t="s">
        <v>128</v>
      </c>
      <c r="N49" s="172">
        <v>29.98</v>
      </c>
      <c r="O49" s="172">
        <v>150.18</v>
      </c>
      <c r="P49" s="407">
        <v>0</v>
      </c>
    </row>
    <row r="50" spans="1:16" ht="16.5" x14ac:dyDescent="0.3">
      <c r="A50" s="171" t="s">
        <v>172</v>
      </c>
      <c r="B50" s="171" t="str">
        <f>Tabela_NS_S_OUT[[#This Row],[FADN_REG]]&amp;Tabela_NS_S_OUT[[#This Row],[NAZWA]]</f>
        <v>DPszenżyto ogółem na ziarno</v>
      </c>
      <c r="C50" s="171" t="s">
        <v>173</v>
      </c>
      <c r="D50" s="171" t="s">
        <v>150</v>
      </c>
      <c r="E50" s="171" t="s">
        <v>130</v>
      </c>
      <c r="F50" s="172">
        <v>42.22</v>
      </c>
      <c r="G50" s="172">
        <v>56.08</v>
      </c>
      <c r="I50" s="173"/>
      <c r="J50" s="171" t="s">
        <v>241</v>
      </c>
      <c r="K50" s="171" t="s">
        <v>473</v>
      </c>
      <c r="L50" s="171" t="s">
        <v>150</v>
      </c>
      <c r="M50" s="171" t="s">
        <v>128</v>
      </c>
      <c r="N50" s="172">
        <v>21.06</v>
      </c>
      <c r="O50" s="172">
        <v>139.96</v>
      </c>
      <c r="P50" s="407">
        <v>0</v>
      </c>
    </row>
    <row r="51" spans="1:16" ht="16.5" x14ac:dyDescent="0.3">
      <c r="A51" s="171" t="s">
        <v>174</v>
      </c>
      <c r="B51" s="171" t="str">
        <f>Tabela_NS_S_OUT[[#This Row],[FADN_REG]]&amp;Tabela_NS_S_OUT[[#This Row],[NAZWA]]</f>
        <v>APszenżyto jare na ziarno</v>
      </c>
      <c r="C51" s="171" t="s">
        <v>175</v>
      </c>
      <c r="D51" s="171" t="s">
        <v>150</v>
      </c>
      <c r="E51" s="171" t="s">
        <v>128</v>
      </c>
      <c r="F51" s="172">
        <v>38.04</v>
      </c>
      <c r="G51" s="172">
        <v>57.65</v>
      </c>
      <c r="I51" s="173"/>
      <c r="J51" s="171" t="s">
        <v>242</v>
      </c>
      <c r="K51" s="171" t="s">
        <v>243</v>
      </c>
      <c r="L51" s="171" t="s">
        <v>150</v>
      </c>
      <c r="M51" s="171" t="s">
        <v>128</v>
      </c>
      <c r="N51" s="172">
        <v>15.58</v>
      </c>
      <c r="O51" s="172">
        <v>150.24</v>
      </c>
      <c r="P51" s="407">
        <v>0</v>
      </c>
    </row>
    <row r="52" spans="1:16" ht="16.5" x14ac:dyDescent="0.3">
      <c r="A52" s="171" t="s">
        <v>174</v>
      </c>
      <c r="B52" s="171" t="str">
        <f>Tabela_NS_S_OUT[[#This Row],[FADN_REG]]&amp;Tabela_NS_S_OUT[[#This Row],[NAZWA]]</f>
        <v>BPszenżyto jare na ziarno</v>
      </c>
      <c r="C52" s="171" t="s">
        <v>175</v>
      </c>
      <c r="D52" s="171" t="s">
        <v>150</v>
      </c>
      <c r="E52" s="171" t="s">
        <v>129</v>
      </c>
      <c r="F52" s="172">
        <v>38.29</v>
      </c>
      <c r="G52" s="172">
        <v>57.21</v>
      </c>
      <c r="I52" s="173"/>
      <c r="J52" s="171" t="s">
        <v>244</v>
      </c>
      <c r="K52" s="171" t="s">
        <v>245</v>
      </c>
      <c r="L52" s="171" t="s">
        <v>150</v>
      </c>
      <c r="M52" s="171" t="s">
        <v>128</v>
      </c>
      <c r="N52" s="172">
        <v>21.98</v>
      </c>
      <c r="O52" s="172">
        <v>139.53</v>
      </c>
      <c r="P52" s="407">
        <v>0</v>
      </c>
    </row>
    <row r="53" spans="1:16" ht="16.5" x14ac:dyDescent="0.3">
      <c r="A53" s="171" t="s">
        <v>174</v>
      </c>
      <c r="B53" s="171" t="str">
        <f>Tabela_NS_S_OUT[[#This Row],[FADN_REG]]&amp;Tabela_NS_S_OUT[[#This Row],[NAZWA]]</f>
        <v>CPszenżyto jare na ziarno</v>
      </c>
      <c r="C53" s="171" t="s">
        <v>175</v>
      </c>
      <c r="D53" s="171" t="s">
        <v>150</v>
      </c>
      <c r="E53" s="171" t="s">
        <v>151</v>
      </c>
      <c r="F53" s="172">
        <v>36.14</v>
      </c>
      <c r="G53" s="172">
        <v>56.6</v>
      </c>
      <c r="I53" s="173"/>
      <c r="J53" s="171" t="s">
        <v>246</v>
      </c>
      <c r="K53" s="171" t="s">
        <v>247</v>
      </c>
      <c r="L53" s="171" t="s">
        <v>150</v>
      </c>
      <c r="M53" s="171" t="s">
        <v>128</v>
      </c>
      <c r="N53" s="172">
        <v>8.89</v>
      </c>
      <c r="O53" s="172">
        <v>206.16</v>
      </c>
      <c r="P53" s="407">
        <v>0</v>
      </c>
    </row>
    <row r="54" spans="1:16" ht="16.5" x14ac:dyDescent="0.3">
      <c r="A54" s="171" t="s">
        <v>174</v>
      </c>
      <c r="B54" s="171" t="str">
        <f>Tabela_NS_S_OUT[[#This Row],[FADN_REG]]&amp;Tabela_NS_S_OUT[[#This Row],[NAZWA]]</f>
        <v>DPszenżyto jare na ziarno</v>
      </c>
      <c r="C54" s="171" t="s">
        <v>175</v>
      </c>
      <c r="D54" s="171" t="s">
        <v>150</v>
      </c>
      <c r="E54" s="171" t="s">
        <v>130</v>
      </c>
      <c r="F54" s="172">
        <v>38.799999999999997</v>
      </c>
      <c r="G54" s="172">
        <v>57.25</v>
      </c>
      <c r="I54" s="173"/>
      <c r="J54" s="171" t="s">
        <v>248</v>
      </c>
      <c r="K54" s="171" t="s">
        <v>474</v>
      </c>
      <c r="L54" s="171" t="s">
        <v>150</v>
      </c>
      <c r="M54" s="171" t="s">
        <v>128</v>
      </c>
      <c r="N54" s="172">
        <v>15.09</v>
      </c>
      <c r="O54" s="172">
        <v>122.73</v>
      </c>
      <c r="P54" s="407">
        <v>0</v>
      </c>
    </row>
    <row r="55" spans="1:16" ht="16.5" x14ac:dyDescent="0.3">
      <c r="A55" s="171" t="s">
        <v>176</v>
      </c>
      <c r="B55" s="171" t="str">
        <f>Tabela_NS_S_OUT[[#This Row],[FADN_REG]]&amp;Tabela_NS_S_OUT[[#This Row],[NAZWA]]</f>
        <v>APszenżyto ozime na ziarno</v>
      </c>
      <c r="C55" s="171" t="s">
        <v>177</v>
      </c>
      <c r="D55" s="171" t="s">
        <v>150</v>
      </c>
      <c r="E55" s="171" t="s">
        <v>128</v>
      </c>
      <c r="F55" s="172">
        <v>43.72</v>
      </c>
      <c r="G55" s="172">
        <v>57.6</v>
      </c>
      <c r="I55" s="173"/>
      <c r="J55" s="171" t="s">
        <v>249</v>
      </c>
      <c r="K55" s="171" t="s">
        <v>475</v>
      </c>
      <c r="L55" s="171" t="s">
        <v>150</v>
      </c>
      <c r="M55" s="171" t="s">
        <v>128</v>
      </c>
      <c r="N55" s="172">
        <v>14.06</v>
      </c>
      <c r="O55" s="172">
        <v>123.2</v>
      </c>
      <c r="P55" s="407">
        <v>0</v>
      </c>
    </row>
    <row r="56" spans="1:16" ht="16.5" x14ac:dyDescent="0.3">
      <c r="A56" s="171" t="s">
        <v>176</v>
      </c>
      <c r="B56" s="171" t="str">
        <f>Tabela_NS_S_OUT[[#This Row],[FADN_REG]]&amp;Tabela_NS_S_OUT[[#This Row],[NAZWA]]</f>
        <v>BPszenżyto ozime na ziarno</v>
      </c>
      <c r="C56" s="171" t="s">
        <v>177</v>
      </c>
      <c r="D56" s="171" t="s">
        <v>150</v>
      </c>
      <c r="E56" s="171" t="s">
        <v>129</v>
      </c>
      <c r="F56" s="172">
        <v>45.84</v>
      </c>
      <c r="G56" s="172">
        <v>57.49</v>
      </c>
      <c r="I56" s="173"/>
      <c r="J56" s="171" t="s">
        <v>250</v>
      </c>
      <c r="K56" s="171" t="s">
        <v>251</v>
      </c>
      <c r="L56" s="171" t="s">
        <v>150</v>
      </c>
      <c r="M56" s="171" t="s">
        <v>128</v>
      </c>
      <c r="N56" s="172">
        <v>16.36</v>
      </c>
      <c r="O56" s="172">
        <v>657.33</v>
      </c>
      <c r="P56" s="407">
        <v>0</v>
      </c>
    </row>
    <row r="57" spans="1:16" ht="16.5" x14ac:dyDescent="0.3">
      <c r="A57" s="171" t="s">
        <v>176</v>
      </c>
      <c r="B57" s="171" t="str">
        <f>Tabela_NS_S_OUT[[#This Row],[FADN_REG]]&amp;Tabela_NS_S_OUT[[#This Row],[NAZWA]]</f>
        <v>CPszenżyto ozime na ziarno</v>
      </c>
      <c r="C57" s="171" t="s">
        <v>177</v>
      </c>
      <c r="D57" s="171" t="s">
        <v>150</v>
      </c>
      <c r="E57" s="171" t="s">
        <v>151</v>
      </c>
      <c r="F57" s="172">
        <v>40.08</v>
      </c>
      <c r="G57" s="172">
        <v>55.75</v>
      </c>
      <c r="I57" s="173"/>
      <c r="J57" s="171" t="s">
        <v>252</v>
      </c>
      <c r="K57" s="171" t="s">
        <v>253</v>
      </c>
      <c r="L57" s="171" t="s">
        <v>150</v>
      </c>
      <c r="M57" s="171" t="s">
        <v>128</v>
      </c>
      <c r="N57" s="172">
        <v>24.51</v>
      </c>
      <c r="O57" s="172">
        <v>886.58</v>
      </c>
      <c r="P57" s="407">
        <v>0</v>
      </c>
    </row>
    <row r="58" spans="1:16" ht="16.5" x14ac:dyDescent="0.3">
      <c r="A58" s="171" t="s">
        <v>176</v>
      </c>
      <c r="B58" s="171" t="str">
        <f>Tabela_NS_S_OUT[[#This Row],[FADN_REG]]&amp;Tabela_NS_S_OUT[[#This Row],[NAZWA]]</f>
        <v>DPszenżyto ozime na ziarno</v>
      </c>
      <c r="C58" s="171" t="s">
        <v>177</v>
      </c>
      <c r="D58" s="171" t="s">
        <v>150</v>
      </c>
      <c r="E58" s="171" t="s">
        <v>130</v>
      </c>
      <c r="F58" s="172">
        <v>42.6</v>
      </c>
      <c r="G58" s="172">
        <v>55.92</v>
      </c>
      <c r="I58" s="173"/>
      <c r="J58" s="171" t="s">
        <v>254</v>
      </c>
      <c r="K58" s="171" t="s">
        <v>255</v>
      </c>
      <c r="L58" s="171" t="s">
        <v>150</v>
      </c>
      <c r="M58" s="171" t="s">
        <v>128</v>
      </c>
      <c r="N58" s="172">
        <v>18.91</v>
      </c>
      <c r="O58" s="172">
        <v>1711.05</v>
      </c>
      <c r="P58" s="407">
        <v>0</v>
      </c>
    </row>
    <row r="59" spans="1:16" ht="16.5" x14ac:dyDescent="0.3">
      <c r="A59" s="171" t="s">
        <v>178</v>
      </c>
      <c r="B59" s="171" t="str">
        <f>Tabela_NS_S_OUT[[#This Row],[FADN_REG]]&amp;Tabela_NS_S_OUT[[#This Row],[NAZWA]]</f>
        <v>AMieszanki zbożowe na ziarno</v>
      </c>
      <c r="C59" s="171" t="s">
        <v>179</v>
      </c>
      <c r="D59" s="171" t="s">
        <v>150</v>
      </c>
      <c r="E59" s="171" t="s">
        <v>128</v>
      </c>
      <c r="F59" s="172">
        <v>34.01</v>
      </c>
      <c r="G59" s="172">
        <v>54.27</v>
      </c>
      <c r="I59" s="173"/>
      <c r="J59" s="171" t="s">
        <v>256</v>
      </c>
      <c r="K59" s="171" t="s">
        <v>257</v>
      </c>
      <c r="L59" s="171" t="s">
        <v>150</v>
      </c>
      <c r="M59" s="171" t="s">
        <v>128</v>
      </c>
      <c r="N59" s="172">
        <v>7.07</v>
      </c>
      <c r="O59" s="172">
        <v>637.57000000000005</v>
      </c>
      <c r="P59" s="407">
        <v>0</v>
      </c>
    </row>
    <row r="60" spans="1:16" ht="16.5" x14ac:dyDescent="0.3">
      <c r="A60" s="171" t="s">
        <v>178</v>
      </c>
      <c r="B60" s="171" t="str">
        <f>Tabela_NS_S_OUT[[#This Row],[FADN_REG]]&amp;Tabela_NS_S_OUT[[#This Row],[NAZWA]]</f>
        <v>BMieszanki zbożowe na ziarno</v>
      </c>
      <c r="C60" s="171" t="s">
        <v>179</v>
      </c>
      <c r="D60" s="171" t="s">
        <v>150</v>
      </c>
      <c r="E60" s="171" t="s">
        <v>129</v>
      </c>
      <c r="F60" s="172">
        <v>35.56</v>
      </c>
      <c r="G60" s="172">
        <v>54.26</v>
      </c>
      <c r="I60" s="173"/>
      <c r="J60" s="171" t="s">
        <v>258</v>
      </c>
      <c r="K60" s="171" t="s">
        <v>476</v>
      </c>
      <c r="L60" s="171" t="s">
        <v>150</v>
      </c>
      <c r="M60" s="171" t="s">
        <v>128</v>
      </c>
      <c r="N60" s="172">
        <v>85.66</v>
      </c>
      <c r="O60" s="172">
        <v>85.17</v>
      </c>
      <c r="P60" s="407">
        <v>0</v>
      </c>
    </row>
    <row r="61" spans="1:16" ht="16.5" x14ac:dyDescent="0.3">
      <c r="A61" s="171" t="s">
        <v>178</v>
      </c>
      <c r="B61" s="171" t="str">
        <f>Tabela_NS_S_OUT[[#This Row],[FADN_REG]]&amp;Tabela_NS_S_OUT[[#This Row],[NAZWA]]</f>
        <v>CMieszanki zbożowe na ziarno</v>
      </c>
      <c r="C61" s="171" t="s">
        <v>179</v>
      </c>
      <c r="D61" s="171" t="s">
        <v>150</v>
      </c>
      <c r="E61" s="171" t="s">
        <v>151</v>
      </c>
      <c r="F61" s="172">
        <v>33.81</v>
      </c>
      <c r="G61" s="172">
        <v>53.93</v>
      </c>
      <c r="I61" s="173"/>
      <c r="J61" s="171" t="s">
        <v>259</v>
      </c>
      <c r="K61" s="171" t="s">
        <v>260</v>
      </c>
      <c r="L61" s="171" t="s">
        <v>150</v>
      </c>
      <c r="M61" s="171" t="s">
        <v>128</v>
      </c>
      <c r="N61" s="172">
        <v>246.04</v>
      </c>
      <c r="O61" s="172">
        <v>47.03</v>
      </c>
      <c r="P61" s="407">
        <v>0</v>
      </c>
    </row>
    <row r="62" spans="1:16" ht="16.5" x14ac:dyDescent="0.3">
      <c r="A62" s="171" t="s">
        <v>178</v>
      </c>
      <c r="B62" s="171" t="str">
        <f>Tabela_NS_S_OUT[[#This Row],[FADN_REG]]&amp;Tabela_NS_S_OUT[[#This Row],[NAZWA]]</f>
        <v>DMieszanki zbożowe na ziarno</v>
      </c>
      <c r="C62" s="171" t="s">
        <v>179</v>
      </c>
      <c r="D62" s="171" t="s">
        <v>150</v>
      </c>
      <c r="E62" s="171" t="s">
        <v>130</v>
      </c>
      <c r="F62" s="172">
        <v>37.619999999999997</v>
      </c>
      <c r="G62" s="172">
        <v>55.84</v>
      </c>
      <c r="I62" s="173"/>
      <c r="J62" s="171" t="s">
        <v>261</v>
      </c>
      <c r="K62" s="171" t="s">
        <v>262</v>
      </c>
      <c r="L62" s="171" t="s">
        <v>150</v>
      </c>
      <c r="M62" s="171" t="s">
        <v>128</v>
      </c>
      <c r="N62" s="172">
        <v>221.82</v>
      </c>
      <c r="O62" s="172">
        <v>72.36</v>
      </c>
      <c r="P62" s="407">
        <v>0</v>
      </c>
    </row>
    <row r="63" spans="1:16" ht="16.5" x14ac:dyDescent="0.3">
      <c r="A63" s="171" t="s">
        <v>180</v>
      </c>
      <c r="B63" s="171" t="str">
        <f>Tabela_NS_S_OUT[[#This Row],[FADN_REG]]&amp;Tabela_NS_S_OUT[[#This Row],[NAZWA]]</f>
        <v>AMieszanki zbożowe jare na ziarno</v>
      </c>
      <c r="C63" s="171" t="s">
        <v>181</v>
      </c>
      <c r="D63" s="171" t="s">
        <v>150</v>
      </c>
      <c r="E63" s="171" t="s">
        <v>128</v>
      </c>
      <c r="F63" s="172">
        <v>33.92</v>
      </c>
      <c r="G63" s="172">
        <v>54.29</v>
      </c>
      <c r="I63" s="173"/>
      <c r="J63" s="171" t="s">
        <v>263</v>
      </c>
      <c r="K63" s="171" t="s">
        <v>264</v>
      </c>
      <c r="L63" s="171" t="s">
        <v>150</v>
      </c>
      <c r="M63" s="171" t="s">
        <v>128</v>
      </c>
      <c r="N63" s="172">
        <v>234.87</v>
      </c>
      <c r="O63" s="172">
        <v>56.8</v>
      </c>
      <c r="P63" s="407">
        <v>0</v>
      </c>
    </row>
    <row r="64" spans="1:16" ht="16.5" x14ac:dyDescent="0.3">
      <c r="A64" s="171" t="s">
        <v>180</v>
      </c>
      <c r="B64" s="171" t="str">
        <f>Tabela_NS_S_OUT[[#This Row],[FADN_REG]]&amp;Tabela_NS_S_OUT[[#This Row],[NAZWA]]</f>
        <v>BMieszanki zbożowe jare na ziarno</v>
      </c>
      <c r="C64" s="171" t="s">
        <v>181</v>
      </c>
      <c r="D64" s="171" t="s">
        <v>150</v>
      </c>
      <c r="E64" s="171" t="s">
        <v>129</v>
      </c>
      <c r="F64" s="172">
        <v>35.270000000000003</v>
      </c>
      <c r="G64" s="172">
        <v>54.05</v>
      </c>
      <c r="I64" s="173"/>
      <c r="J64" s="171" t="s">
        <v>265</v>
      </c>
      <c r="K64" s="171" t="s">
        <v>266</v>
      </c>
      <c r="L64" s="171" t="s">
        <v>150</v>
      </c>
      <c r="M64" s="171" t="s">
        <v>128</v>
      </c>
      <c r="N64" s="172">
        <v>283.51</v>
      </c>
      <c r="O64" s="172">
        <v>24.92</v>
      </c>
      <c r="P64" s="407">
        <v>0</v>
      </c>
    </row>
    <row r="65" spans="1:16" ht="16.5" x14ac:dyDescent="0.3">
      <c r="A65" s="171" t="s">
        <v>180</v>
      </c>
      <c r="B65" s="171" t="str">
        <f>Tabela_NS_S_OUT[[#This Row],[FADN_REG]]&amp;Tabela_NS_S_OUT[[#This Row],[NAZWA]]</f>
        <v>CMieszanki zbożowe jare na ziarno</v>
      </c>
      <c r="C65" s="171" t="s">
        <v>181</v>
      </c>
      <c r="D65" s="171" t="s">
        <v>150</v>
      </c>
      <c r="E65" s="171" t="s">
        <v>151</v>
      </c>
      <c r="F65" s="172">
        <v>33.78</v>
      </c>
      <c r="G65" s="172">
        <v>53.91</v>
      </c>
      <c r="I65" s="173"/>
      <c r="J65" s="171" t="s">
        <v>267</v>
      </c>
      <c r="K65" s="171" t="s">
        <v>477</v>
      </c>
      <c r="L65" s="171" t="s">
        <v>150</v>
      </c>
      <c r="M65" s="171" t="s">
        <v>128</v>
      </c>
      <c r="N65" s="172">
        <v>291.79000000000002</v>
      </c>
      <c r="O65" s="172">
        <v>48.84</v>
      </c>
      <c r="P65" s="407">
        <v>1</v>
      </c>
    </row>
    <row r="66" spans="1:16" ht="16.5" x14ac:dyDescent="0.3">
      <c r="A66" s="171" t="s">
        <v>180</v>
      </c>
      <c r="B66" s="171" t="str">
        <f>Tabela_NS_S_OUT[[#This Row],[FADN_REG]]&amp;Tabela_NS_S_OUT[[#This Row],[NAZWA]]</f>
        <v>DMieszanki zbożowe jare na ziarno</v>
      </c>
      <c r="C66" s="171" t="s">
        <v>181</v>
      </c>
      <c r="D66" s="171" t="s">
        <v>150</v>
      </c>
      <c r="E66" s="171" t="s">
        <v>130</v>
      </c>
      <c r="F66" s="172">
        <v>37.89</v>
      </c>
      <c r="G66" s="172">
        <v>55.54</v>
      </c>
      <c r="I66" s="173"/>
      <c r="J66" s="171" t="s">
        <v>268</v>
      </c>
      <c r="K66" s="171" t="s">
        <v>269</v>
      </c>
      <c r="L66" s="171" t="s">
        <v>150</v>
      </c>
      <c r="M66" s="171" t="s">
        <v>128</v>
      </c>
      <c r="N66" s="172">
        <v>240.53</v>
      </c>
      <c r="O66" s="172">
        <v>50.81</v>
      </c>
      <c r="P66" s="407">
        <v>0</v>
      </c>
    </row>
    <row r="67" spans="1:16" ht="16.5" x14ac:dyDescent="0.3">
      <c r="A67" s="171" t="s">
        <v>182</v>
      </c>
      <c r="B67" s="171" t="str">
        <f>Tabela_NS_S_OUT[[#This Row],[FADN_REG]]&amp;Tabela_NS_S_OUT[[#This Row],[NAZWA]]</f>
        <v>AMieszanki zbożowe ozime na ziarno</v>
      </c>
      <c r="C67" s="171" t="s">
        <v>183</v>
      </c>
      <c r="D67" s="171" t="s">
        <v>150</v>
      </c>
      <c r="E67" s="171" t="s">
        <v>128</v>
      </c>
      <c r="F67" s="172">
        <v>37.83</v>
      </c>
      <c r="G67" s="172">
        <v>56.02</v>
      </c>
      <c r="I67" s="173"/>
      <c r="J67" s="171" t="s">
        <v>270</v>
      </c>
      <c r="K67" s="171" t="s">
        <v>271</v>
      </c>
      <c r="L67" s="171" t="s">
        <v>150</v>
      </c>
      <c r="M67" s="171" t="s">
        <v>128</v>
      </c>
      <c r="N67" s="172">
        <v>300.60000000000002</v>
      </c>
      <c r="O67" s="172">
        <v>10.26</v>
      </c>
      <c r="P67" s="407">
        <v>1</v>
      </c>
    </row>
    <row r="68" spans="1:16" ht="17.25" customHeight="1" x14ac:dyDescent="0.3">
      <c r="A68" s="171" t="s">
        <v>182</v>
      </c>
      <c r="B68" s="171" t="str">
        <f>Tabela_NS_S_OUT[[#This Row],[FADN_REG]]&amp;Tabela_NS_S_OUT[[#This Row],[NAZWA]]</f>
        <v>BMieszanki zbożowe ozime na ziarno</v>
      </c>
      <c r="C68" s="171" t="s">
        <v>183</v>
      </c>
      <c r="D68" s="171" t="s">
        <v>150</v>
      </c>
      <c r="E68" s="171" t="s">
        <v>129</v>
      </c>
      <c r="F68" s="172">
        <v>40.94</v>
      </c>
      <c r="G68" s="172">
        <v>57.06</v>
      </c>
      <c r="I68" s="173"/>
      <c r="J68" s="171" t="s">
        <v>272</v>
      </c>
      <c r="K68" s="171" t="s">
        <v>273</v>
      </c>
      <c r="L68" s="171" t="s">
        <v>150</v>
      </c>
      <c r="M68" s="171" t="s">
        <v>128</v>
      </c>
      <c r="N68" s="172">
        <v>433.32</v>
      </c>
      <c r="O68" s="172">
        <v>7.28</v>
      </c>
      <c r="P68" s="407">
        <v>1</v>
      </c>
    </row>
    <row r="69" spans="1:16" ht="16.5" x14ac:dyDescent="0.3">
      <c r="A69" s="171" t="s">
        <v>182</v>
      </c>
      <c r="B69" s="171" t="str">
        <f>Tabela_NS_S_OUT[[#This Row],[FADN_REG]]&amp;Tabela_NS_S_OUT[[#This Row],[NAZWA]]</f>
        <v>CMieszanki zbożowe ozime na ziarno</v>
      </c>
      <c r="C69" s="171" t="s">
        <v>183</v>
      </c>
      <c r="D69" s="171" t="s">
        <v>150</v>
      </c>
      <c r="E69" s="171" t="s">
        <v>151</v>
      </c>
      <c r="F69" s="172">
        <v>36.369999999999997</v>
      </c>
      <c r="G69" s="172">
        <v>56.57</v>
      </c>
      <c r="I69" s="173"/>
      <c r="J69" s="171" t="s">
        <v>274</v>
      </c>
      <c r="K69" s="171" t="s">
        <v>275</v>
      </c>
      <c r="L69" s="171" t="s">
        <v>150</v>
      </c>
      <c r="M69" s="171" t="s">
        <v>128</v>
      </c>
      <c r="N69" s="172">
        <v>452.28</v>
      </c>
      <c r="O69" s="172">
        <v>7.15</v>
      </c>
      <c r="P69" s="407">
        <v>1</v>
      </c>
    </row>
    <row r="70" spans="1:16" ht="16.5" x14ac:dyDescent="0.3">
      <c r="A70" s="171" t="s">
        <v>182</v>
      </c>
      <c r="B70" s="171" t="str">
        <f>Tabela_NS_S_OUT[[#This Row],[FADN_REG]]&amp;Tabela_NS_S_OUT[[#This Row],[NAZWA]]</f>
        <v>DMieszanki zbożowe ozime na ziarno</v>
      </c>
      <c r="C70" s="171" t="s">
        <v>183</v>
      </c>
      <c r="D70" s="171" t="s">
        <v>150</v>
      </c>
      <c r="E70" s="171" t="s">
        <v>130</v>
      </c>
      <c r="F70" s="172">
        <v>36.15</v>
      </c>
      <c r="G70" s="172">
        <v>50.91</v>
      </c>
      <c r="I70" s="173"/>
      <c r="J70" s="171" t="s">
        <v>276</v>
      </c>
      <c r="K70" s="171" t="s">
        <v>277</v>
      </c>
      <c r="L70" s="171" t="s">
        <v>150</v>
      </c>
      <c r="M70" s="171" t="s">
        <v>128</v>
      </c>
      <c r="N70" s="172">
        <v>372.69</v>
      </c>
      <c r="O70" s="172">
        <v>7.15</v>
      </c>
      <c r="P70" s="407">
        <v>1</v>
      </c>
    </row>
    <row r="71" spans="1:16" ht="16.5" x14ac:dyDescent="0.3">
      <c r="A71" s="171" t="s">
        <v>184</v>
      </c>
      <c r="B71" s="171" t="str">
        <f>Tabela_NS_S_OUT[[#This Row],[FADN_REG]]&amp;Tabela_NS_S_OUT[[#This Row],[NAZWA]]</f>
        <v>AKukurydza (sucha i wilgotna) na ziarno</v>
      </c>
      <c r="C71" s="171" t="s">
        <v>185</v>
      </c>
      <c r="D71" s="171" t="s">
        <v>150</v>
      </c>
      <c r="E71" s="171" t="s">
        <v>128</v>
      </c>
      <c r="F71" s="172">
        <v>65.010000000000005</v>
      </c>
      <c r="G71" s="172">
        <v>50.12</v>
      </c>
      <c r="I71" s="173"/>
      <c r="J71" s="171" t="s">
        <v>278</v>
      </c>
      <c r="K71" s="171" t="s">
        <v>279</v>
      </c>
      <c r="L71" s="171" t="s">
        <v>150</v>
      </c>
      <c r="M71" s="171" t="s">
        <v>128</v>
      </c>
      <c r="N71" s="172">
        <v>321.06</v>
      </c>
      <c r="O71" s="172">
        <v>10.74</v>
      </c>
      <c r="P71" s="421">
        <v>1</v>
      </c>
    </row>
    <row r="72" spans="1:16" ht="16.5" x14ac:dyDescent="0.3">
      <c r="A72" s="171" t="s">
        <v>184</v>
      </c>
      <c r="B72" s="171" t="str">
        <f>Tabela_NS_S_OUT[[#This Row],[FADN_REG]]&amp;Tabela_NS_S_OUT[[#This Row],[NAZWA]]</f>
        <v>BKukurydza (sucha i wilgotna) na ziarno</v>
      </c>
      <c r="C72" s="171" t="s">
        <v>185</v>
      </c>
      <c r="D72" s="171" t="s">
        <v>150</v>
      </c>
      <c r="E72" s="171" t="s">
        <v>129</v>
      </c>
      <c r="F72" s="172">
        <v>78.680000000000007</v>
      </c>
      <c r="G72" s="172">
        <v>51.11</v>
      </c>
      <c r="I72" s="173"/>
      <c r="J72" s="171" t="s">
        <v>280</v>
      </c>
      <c r="K72" s="171" t="s">
        <v>281</v>
      </c>
      <c r="L72" s="171" t="s">
        <v>150</v>
      </c>
      <c r="M72" s="171" t="s">
        <v>128</v>
      </c>
      <c r="N72" s="172">
        <v>371.19</v>
      </c>
      <c r="O72" s="172">
        <v>7.03</v>
      </c>
      <c r="P72" s="407">
        <v>1</v>
      </c>
    </row>
    <row r="73" spans="1:16" ht="16.5" x14ac:dyDescent="0.3">
      <c r="A73" s="171" t="s">
        <v>184</v>
      </c>
      <c r="B73" s="171" t="str">
        <f>Tabela_NS_S_OUT[[#This Row],[FADN_REG]]&amp;Tabela_NS_S_OUT[[#This Row],[NAZWA]]</f>
        <v>CKukurydza (sucha i wilgotna) na ziarno</v>
      </c>
      <c r="C73" s="171" t="s">
        <v>185</v>
      </c>
      <c r="D73" s="171" t="s">
        <v>150</v>
      </c>
      <c r="E73" s="171" t="s">
        <v>151</v>
      </c>
      <c r="F73" s="172">
        <v>84.01</v>
      </c>
      <c r="G73" s="172">
        <v>54.69</v>
      </c>
      <c r="I73" s="173"/>
      <c r="J73" s="171" t="s">
        <v>282</v>
      </c>
      <c r="K73" s="171" t="s">
        <v>283</v>
      </c>
      <c r="L73" s="171" t="s">
        <v>150</v>
      </c>
      <c r="M73" s="171" t="s">
        <v>128</v>
      </c>
      <c r="N73" s="172">
        <v>453.73</v>
      </c>
      <c r="O73" s="172">
        <v>10.29</v>
      </c>
      <c r="P73" s="407">
        <v>1</v>
      </c>
    </row>
    <row r="74" spans="1:16" ht="16.5" x14ac:dyDescent="0.3">
      <c r="A74" s="171" t="s">
        <v>184</v>
      </c>
      <c r="B74" s="171" t="str">
        <f>Tabela_NS_S_OUT[[#This Row],[FADN_REG]]&amp;Tabela_NS_S_OUT[[#This Row],[NAZWA]]</f>
        <v>DKukurydza (sucha i wilgotna) na ziarno</v>
      </c>
      <c r="C74" s="171" t="s">
        <v>185</v>
      </c>
      <c r="D74" s="171" t="s">
        <v>150</v>
      </c>
      <c r="E74" s="171" t="s">
        <v>130</v>
      </c>
      <c r="F74" s="172">
        <v>87.82</v>
      </c>
      <c r="G74" s="172">
        <v>53.29</v>
      </c>
      <c r="I74" s="173"/>
      <c r="J74" s="171" t="s">
        <v>284</v>
      </c>
      <c r="K74" s="171" t="s">
        <v>285</v>
      </c>
      <c r="L74" s="171" t="s">
        <v>150</v>
      </c>
      <c r="M74" s="171" t="s">
        <v>128</v>
      </c>
      <c r="N74" s="172">
        <v>191.58</v>
      </c>
      <c r="O74" s="172">
        <v>10.26</v>
      </c>
      <c r="P74" s="407">
        <v>1</v>
      </c>
    </row>
    <row r="75" spans="1:16" ht="16.5" x14ac:dyDescent="0.3">
      <c r="A75" s="171" t="s">
        <v>186</v>
      </c>
      <c r="B75" s="171" t="str">
        <f>Tabela_NS_S_OUT[[#This Row],[FADN_REG]]&amp;Tabela_NS_S_OUT[[#This Row],[NAZWA]]</f>
        <v>APozostałe zboża na ziarno</v>
      </c>
      <c r="C75" s="171" t="s">
        <v>187</v>
      </c>
      <c r="D75" s="171" t="s">
        <v>150</v>
      </c>
      <c r="E75" s="171" t="s">
        <v>128</v>
      </c>
      <c r="F75" s="172">
        <v>11.77</v>
      </c>
      <c r="G75" s="172">
        <v>120.99</v>
      </c>
      <c r="I75" s="173"/>
      <c r="J75" s="171" t="s">
        <v>286</v>
      </c>
      <c r="K75" s="171" t="s">
        <v>693</v>
      </c>
      <c r="L75" s="171" t="s">
        <v>150</v>
      </c>
      <c r="M75" s="171" t="s">
        <v>128</v>
      </c>
      <c r="N75" s="172">
        <v>225.83</v>
      </c>
      <c r="O75" s="172">
        <v>10.32</v>
      </c>
      <c r="P75" s="407">
        <v>1</v>
      </c>
    </row>
    <row r="76" spans="1:16" ht="16.5" x14ac:dyDescent="0.3">
      <c r="A76" s="171" t="s">
        <v>186</v>
      </c>
      <c r="B76" s="171" t="str">
        <f>Tabela_NS_S_OUT[[#This Row],[FADN_REG]]&amp;Tabela_NS_S_OUT[[#This Row],[NAZWA]]</f>
        <v>BPozostałe zboża na ziarno</v>
      </c>
      <c r="C76" s="171" t="s">
        <v>187</v>
      </c>
      <c r="D76" s="171" t="s">
        <v>150</v>
      </c>
      <c r="E76" s="171" t="s">
        <v>129</v>
      </c>
      <c r="F76" s="172">
        <v>13.15</v>
      </c>
      <c r="G76" s="172">
        <v>135.69</v>
      </c>
      <c r="I76" s="173"/>
      <c r="J76" s="171" t="s">
        <v>287</v>
      </c>
      <c r="K76" s="171" t="s">
        <v>288</v>
      </c>
      <c r="L76" s="171" t="s">
        <v>150</v>
      </c>
      <c r="M76" s="171" t="s">
        <v>128</v>
      </c>
      <c r="N76" s="172">
        <v>180.01</v>
      </c>
      <c r="O76" s="172">
        <v>10.29</v>
      </c>
      <c r="P76" s="407">
        <v>1</v>
      </c>
    </row>
    <row r="77" spans="1:16" ht="16.5" x14ac:dyDescent="0.3">
      <c r="A77" s="171" t="s">
        <v>186</v>
      </c>
      <c r="B77" s="171" t="str">
        <f>Tabela_NS_S_OUT[[#This Row],[FADN_REG]]&amp;Tabela_NS_S_OUT[[#This Row],[NAZWA]]</f>
        <v>CPozostałe zboża na ziarno</v>
      </c>
      <c r="C77" s="171" t="s">
        <v>187</v>
      </c>
      <c r="D77" s="171" t="s">
        <v>150</v>
      </c>
      <c r="E77" s="171" t="s">
        <v>151</v>
      </c>
      <c r="F77" s="172">
        <v>13.29</v>
      </c>
      <c r="G77" s="172">
        <v>126.55</v>
      </c>
      <c r="I77" s="173"/>
      <c r="J77" s="171" t="s">
        <v>289</v>
      </c>
      <c r="K77" s="171" t="s">
        <v>694</v>
      </c>
      <c r="L77" s="171" t="s">
        <v>150</v>
      </c>
      <c r="M77" s="171" t="s">
        <v>128</v>
      </c>
      <c r="N77" s="172">
        <v>234.61</v>
      </c>
      <c r="O77" s="172">
        <v>10.210000000000001</v>
      </c>
      <c r="P77" s="407">
        <v>1</v>
      </c>
    </row>
    <row r="78" spans="1:16" ht="16.5" x14ac:dyDescent="0.3">
      <c r="A78" s="171" t="s">
        <v>186</v>
      </c>
      <c r="B78" s="171" t="str">
        <f>Tabela_NS_S_OUT[[#This Row],[FADN_REG]]&amp;Tabela_NS_S_OUT[[#This Row],[NAZWA]]</f>
        <v>DPozostałe zboża na ziarno</v>
      </c>
      <c r="C78" s="171" t="s">
        <v>187</v>
      </c>
      <c r="D78" s="171" t="s">
        <v>150</v>
      </c>
      <c r="E78" s="171" t="s">
        <v>130</v>
      </c>
      <c r="F78" s="172">
        <v>21.5</v>
      </c>
      <c r="G78" s="172">
        <v>95.99</v>
      </c>
      <c r="I78" s="173"/>
      <c r="J78" s="171" t="s">
        <v>290</v>
      </c>
      <c r="K78" s="171" t="s">
        <v>695</v>
      </c>
      <c r="L78" s="171" t="s">
        <v>150</v>
      </c>
      <c r="M78" s="171" t="s">
        <v>128</v>
      </c>
      <c r="N78" s="172">
        <v>216.52</v>
      </c>
      <c r="O78" s="172">
        <v>10.24</v>
      </c>
      <c r="P78" s="407">
        <v>1</v>
      </c>
    </row>
    <row r="79" spans="1:16" ht="16.5" x14ac:dyDescent="0.3">
      <c r="A79" s="171" t="s">
        <v>188</v>
      </c>
      <c r="B79" s="171" t="str">
        <f>Tabela_NS_S_OUT[[#This Row],[FADN_REG]]&amp;Tabela_NS_S_OUT[[#This Row],[NAZWA]]</f>
        <v>AGryka na ziarno</v>
      </c>
      <c r="C79" s="171" t="s">
        <v>189</v>
      </c>
      <c r="D79" s="171" t="s">
        <v>150</v>
      </c>
      <c r="E79" s="171" t="s">
        <v>128</v>
      </c>
      <c r="F79" s="172">
        <v>12.86</v>
      </c>
      <c r="G79" s="172">
        <v>128.87</v>
      </c>
      <c r="I79" s="173"/>
      <c r="J79" s="171" t="s">
        <v>291</v>
      </c>
      <c r="K79" s="171" t="s">
        <v>292</v>
      </c>
      <c r="L79" s="171" t="s">
        <v>150</v>
      </c>
      <c r="M79" s="171" t="s">
        <v>128</v>
      </c>
      <c r="N79" s="172">
        <v>231.3</v>
      </c>
      <c r="O79" s="172">
        <v>10.119999999999999</v>
      </c>
      <c r="P79" s="407">
        <v>1</v>
      </c>
    </row>
    <row r="80" spans="1:16" ht="16.5" x14ac:dyDescent="0.3">
      <c r="A80" s="171" t="s">
        <v>188</v>
      </c>
      <c r="B80" s="171" t="str">
        <f>Tabela_NS_S_OUT[[#This Row],[FADN_REG]]&amp;Tabela_NS_S_OUT[[#This Row],[NAZWA]]</f>
        <v>BGryka na ziarno</v>
      </c>
      <c r="C80" s="171" t="s">
        <v>189</v>
      </c>
      <c r="D80" s="171" t="s">
        <v>150</v>
      </c>
      <c r="E80" s="171" t="s">
        <v>129</v>
      </c>
      <c r="F80" s="172">
        <v>12.86</v>
      </c>
      <c r="G80" s="172">
        <v>140.15</v>
      </c>
      <c r="I80" s="173"/>
      <c r="J80" s="171" t="s">
        <v>293</v>
      </c>
      <c r="K80" s="171" t="s">
        <v>691</v>
      </c>
      <c r="L80" s="171" t="s">
        <v>150</v>
      </c>
      <c r="M80" s="171" t="s">
        <v>128</v>
      </c>
      <c r="N80" s="172">
        <v>223.04</v>
      </c>
      <c r="O80" s="172">
        <v>10.27</v>
      </c>
      <c r="P80" s="407">
        <v>1</v>
      </c>
    </row>
    <row r="81" spans="1:16" ht="16.5" x14ac:dyDescent="0.3">
      <c r="A81" s="171" t="s">
        <v>188</v>
      </c>
      <c r="B81" s="171" t="str">
        <f>Tabela_NS_S_OUT[[#This Row],[FADN_REG]]&amp;Tabela_NS_S_OUT[[#This Row],[NAZWA]]</f>
        <v>CGryka na ziarno</v>
      </c>
      <c r="C81" s="171" t="s">
        <v>189</v>
      </c>
      <c r="D81" s="171" t="s">
        <v>150</v>
      </c>
      <c r="E81" s="171" t="s">
        <v>151</v>
      </c>
      <c r="F81" s="172">
        <v>12.97</v>
      </c>
      <c r="G81" s="172">
        <v>135.99</v>
      </c>
      <c r="I81" s="173"/>
      <c r="J81" s="171" t="s">
        <v>294</v>
      </c>
      <c r="K81" s="171" t="s">
        <v>692</v>
      </c>
      <c r="L81" s="171" t="s">
        <v>150</v>
      </c>
      <c r="M81" s="171" t="s">
        <v>128</v>
      </c>
      <c r="N81" s="172">
        <v>224.46</v>
      </c>
      <c r="O81" s="172">
        <v>10.3</v>
      </c>
      <c r="P81" s="407">
        <v>1</v>
      </c>
    </row>
    <row r="82" spans="1:16" ht="16.5" x14ac:dyDescent="0.3">
      <c r="A82" s="171" t="s">
        <v>188</v>
      </c>
      <c r="B82" s="171" t="str">
        <f>Tabela_NS_S_OUT[[#This Row],[FADN_REG]]&amp;Tabela_NS_S_OUT[[#This Row],[NAZWA]]</f>
        <v>DGryka na ziarno</v>
      </c>
      <c r="C82" s="171" t="s">
        <v>189</v>
      </c>
      <c r="D82" s="171" t="s">
        <v>150</v>
      </c>
      <c r="E82" s="171" t="s">
        <v>130</v>
      </c>
      <c r="F82" s="172">
        <v>13.91</v>
      </c>
      <c r="G82" s="172">
        <v>131.91999999999999</v>
      </c>
      <c r="I82" s="173"/>
      <c r="J82" s="171" t="s">
        <v>295</v>
      </c>
      <c r="K82" s="171" t="s">
        <v>696</v>
      </c>
      <c r="L82" s="171" t="s">
        <v>150</v>
      </c>
      <c r="M82" s="171" t="s">
        <v>128</v>
      </c>
      <c r="N82" s="172">
        <v>219.92</v>
      </c>
      <c r="O82" s="172">
        <v>10.24</v>
      </c>
      <c r="P82" s="407">
        <v>1</v>
      </c>
    </row>
    <row r="83" spans="1:16" ht="16.5" x14ac:dyDescent="0.3">
      <c r="A83" s="171" t="s">
        <v>190</v>
      </c>
      <c r="B83" s="171" t="str">
        <f>Tabela_NS_S_OUT[[#This Row],[FADN_REG]]&amp;Tabela_NS_S_OUT[[#This Row],[NAZWA]]</f>
        <v>AProso na ziarno</v>
      </c>
      <c r="C83" s="171" t="s">
        <v>191</v>
      </c>
      <c r="D83" s="171" t="s">
        <v>150</v>
      </c>
      <c r="E83" s="171" t="s">
        <v>128</v>
      </c>
      <c r="F83" s="172">
        <v>8.17</v>
      </c>
      <c r="G83" s="172">
        <v>92.24</v>
      </c>
      <c r="I83" s="173"/>
      <c r="J83" s="171" t="s">
        <v>296</v>
      </c>
      <c r="K83" s="171" t="s">
        <v>697</v>
      </c>
      <c r="L83" s="171" t="s">
        <v>150</v>
      </c>
      <c r="M83" s="171" t="s">
        <v>128</v>
      </c>
      <c r="N83" s="172">
        <v>224.3</v>
      </c>
      <c r="O83" s="172">
        <v>10.24</v>
      </c>
      <c r="P83" s="407">
        <v>1</v>
      </c>
    </row>
    <row r="84" spans="1:16" ht="16.5" x14ac:dyDescent="0.3">
      <c r="A84" s="171" t="s">
        <v>190</v>
      </c>
      <c r="B84" s="171" t="str">
        <f>Tabela_NS_S_OUT[[#This Row],[FADN_REG]]&amp;Tabela_NS_S_OUT[[#This Row],[NAZWA]]</f>
        <v>BProso na ziarno</v>
      </c>
      <c r="C84" s="171" t="s">
        <v>191</v>
      </c>
      <c r="D84" s="171" t="s">
        <v>150</v>
      </c>
      <c r="E84" s="171" t="s">
        <v>129</v>
      </c>
      <c r="F84" s="172">
        <v>15.56</v>
      </c>
      <c r="G84" s="172">
        <v>104.67</v>
      </c>
      <c r="I84" s="173"/>
      <c r="J84" s="171" t="s">
        <v>297</v>
      </c>
      <c r="K84" s="171" t="s">
        <v>698</v>
      </c>
      <c r="L84" s="171" t="s">
        <v>150</v>
      </c>
      <c r="M84" s="171" t="s">
        <v>128</v>
      </c>
      <c r="N84" s="172">
        <v>174.09</v>
      </c>
      <c r="O84" s="172">
        <v>10.27</v>
      </c>
      <c r="P84" s="407">
        <v>1</v>
      </c>
    </row>
    <row r="85" spans="1:16" ht="16.5" x14ac:dyDescent="0.3">
      <c r="A85" s="171" t="s">
        <v>190</v>
      </c>
      <c r="B85" s="171" t="str">
        <f>Tabela_NS_S_OUT[[#This Row],[FADN_REG]]&amp;Tabela_NS_S_OUT[[#This Row],[NAZWA]]</f>
        <v>CProso na ziarno</v>
      </c>
      <c r="C85" s="171" t="s">
        <v>191</v>
      </c>
      <c r="D85" s="171" t="s">
        <v>150</v>
      </c>
      <c r="E85" s="171" t="s">
        <v>151</v>
      </c>
      <c r="F85" s="172">
        <v>14.52</v>
      </c>
      <c r="G85" s="172">
        <v>70.25</v>
      </c>
      <c r="I85" s="173"/>
      <c r="J85" s="171" t="s">
        <v>298</v>
      </c>
      <c r="K85" s="171" t="s">
        <v>299</v>
      </c>
      <c r="L85" s="171" t="s">
        <v>150</v>
      </c>
      <c r="M85" s="171" t="s">
        <v>128</v>
      </c>
      <c r="N85" s="172">
        <v>148.81</v>
      </c>
      <c r="O85" s="172">
        <v>97.22</v>
      </c>
      <c r="P85" s="407">
        <v>0</v>
      </c>
    </row>
    <row r="86" spans="1:16" ht="16.5" x14ac:dyDescent="0.3">
      <c r="A86" s="171" t="s">
        <v>190</v>
      </c>
      <c r="B86" s="171" t="str">
        <f>Tabela_NS_S_OUT[[#This Row],[FADN_REG]]&amp;Tabela_NS_S_OUT[[#This Row],[NAZWA]]</f>
        <v>DProso na ziarno</v>
      </c>
      <c r="C86" s="171" t="s">
        <v>191</v>
      </c>
      <c r="D86" s="171" t="s">
        <v>150</v>
      </c>
      <c r="E86" s="171" t="s">
        <v>130</v>
      </c>
      <c r="F86" s="172">
        <v>27</v>
      </c>
      <c r="G86" s="172">
        <v>85.02</v>
      </c>
      <c r="I86" s="173"/>
      <c r="J86" s="171" t="s">
        <v>300</v>
      </c>
      <c r="K86" s="171" t="s">
        <v>301</v>
      </c>
      <c r="L86" s="171" t="s">
        <v>150</v>
      </c>
      <c r="M86" s="171" t="s">
        <v>128</v>
      </c>
      <c r="N86" s="172">
        <v>163.54</v>
      </c>
      <c r="O86" s="172">
        <v>171.27</v>
      </c>
      <c r="P86" s="407">
        <v>0</v>
      </c>
    </row>
    <row r="87" spans="1:16" ht="16.5" x14ac:dyDescent="0.3">
      <c r="A87" s="171" t="s">
        <v>192</v>
      </c>
      <c r="B87" s="171" t="str">
        <f>Tabela_NS_S_OUT[[#This Row],[FADN_REG]]&amp;Tabela_NS_S_OUT[[#This Row],[NAZWA]]</f>
        <v>AStrączkowe na nasiona suche</v>
      </c>
      <c r="C87" s="171" t="s">
        <v>193</v>
      </c>
      <c r="D87" s="171" t="s">
        <v>150</v>
      </c>
      <c r="E87" s="171" t="s">
        <v>128</v>
      </c>
      <c r="F87" s="172">
        <v>20.49</v>
      </c>
      <c r="G87" s="172">
        <v>85.62</v>
      </c>
      <c r="I87" s="173"/>
      <c r="J87" s="171" t="s">
        <v>302</v>
      </c>
      <c r="K87" s="171" t="s">
        <v>303</v>
      </c>
      <c r="L87" s="171" t="s">
        <v>150</v>
      </c>
      <c r="M87" s="171" t="s">
        <v>128</v>
      </c>
      <c r="N87" s="172">
        <v>132.30000000000001</v>
      </c>
      <c r="O87" s="172">
        <v>146.37</v>
      </c>
      <c r="P87" s="407">
        <v>0</v>
      </c>
    </row>
    <row r="88" spans="1:16" ht="16.5" x14ac:dyDescent="0.3">
      <c r="A88" s="171" t="s">
        <v>192</v>
      </c>
      <c r="B88" s="171" t="str">
        <f>Tabela_NS_S_OUT[[#This Row],[FADN_REG]]&amp;Tabela_NS_S_OUT[[#This Row],[NAZWA]]</f>
        <v>BStrączkowe na nasiona suche</v>
      </c>
      <c r="C88" s="171" t="s">
        <v>193</v>
      </c>
      <c r="D88" s="171" t="s">
        <v>150</v>
      </c>
      <c r="E88" s="171" t="s">
        <v>129</v>
      </c>
      <c r="F88" s="172">
        <v>23.42</v>
      </c>
      <c r="G88" s="172">
        <v>85.81</v>
      </c>
      <c r="I88" s="173"/>
      <c r="J88" s="171" t="s">
        <v>304</v>
      </c>
      <c r="K88" s="171" t="s">
        <v>305</v>
      </c>
      <c r="L88" s="171" t="s">
        <v>150</v>
      </c>
      <c r="M88" s="171" t="s">
        <v>128</v>
      </c>
      <c r="N88" s="172">
        <v>128.41</v>
      </c>
      <c r="O88" s="172">
        <v>86.66</v>
      </c>
      <c r="P88" s="407">
        <v>0</v>
      </c>
    </row>
    <row r="89" spans="1:16" ht="16.5" x14ac:dyDescent="0.3">
      <c r="A89" s="171" t="s">
        <v>192</v>
      </c>
      <c r="B89" s="171" t="str">
        <f>Tabela_NS_S_OUT[[#This Row],[FADN_REG]]&amp;Tabela_NS_S_OUT[[#This Row],[NAZWA]]</f>
        <v>CStrączkowe na nasiona suche</v>
      </c>
      <c r="C89" s="171" t="s">
        <v>193</v>
      </c>
      <c r="D89" s="171" t="s">
        <v>150</v>
      </c>
      <c r="E89" s="171" t="s">
        <v>151</v>
      </c>
      <c r="F89" s="172">
        <v>19.53</v>
      </c>
      <c r="G89" s="172">
        <v>123.27</v>
      </c>
      <c r="I89" s="173"/>
      <c r="J89" s="171" t="s">
        <v>306</v>
      </c>
      <c r="K89" s="171" t="s">
        <v>307</v>
      </c>
      <c r="L89" s="171" t="s">
        <v>150</v>
      </c>
      <c r="M89" s="171" t="s">
        <v>128</v>
      </c>
      <c r="N89" s="172">
        <v>389.7</v>
      </c>
      <c r="O89" s="172">
        <v>72.040000000000006</v>
      </c>
      <c r="P89" s="407">
        <v>0</v>
      </c>
    </row>
    <row r="90" spans="1:16" ht="16.5" x14ac:dyDescent="0.3">
      <c r="A90" s="171" t="s">
        <v>192</v>
      </c>
      <c r="B90" s="171" t="str">
        <f>Tabela_NS_S_OUT[[#This Row],[FADN_REG]]&amp;Tabela_NS_S_OUT[[#This Row],[NAZWA]]</f>
        <v>DStrączkowe na nasiona suche</v>
      </c>
      <c r="C90" s="171" t="s">
        <v>193</v>
      </c>
      <c r="D90" s="171" t="s">
        <v>150</v>
      </c>
      <c r="E90" s="171" t="s">
        <v>130</v>
      </c>
      <c r="F90" s="172">
        <v>22.72</v>
      </c>
      <c r="G90" s="172">
        <v>109.24</v>
      </c>
      <c r="I90" s="173"/>
      <c r="J90" s="171" t="s">
        <v>308</v>
      </c>
      <c r="K90" s="171" t="s">
        <v>309</v>
      </c>
      <c r="L90" s="171" t="s">
        <v>150</v>
      </c>
      <c r="M90" s="171" t="s">
        <v>128</v>
      </c>
      <c r="N90" s="172">
        <v>126.19</v>
      </c>
      <c r="O90" s="172">
        <v>247.93</v>
      </c>
      <c r="P90" s="407">
        <v>0</v>
      </c>
    </row>
    <row r="91" spans="1:16" ht="16.5" x14ac:dyDescent="0.3">
      <c r="A91" s="171" t="s">
        <v>194</v>
      </c>
      <c r="B91" s="171" t="str">
        <f>Tabela_NS_S_OUT[[#This Row],[FADN_REG]]&amp;Tabela_NS_S_OUT[[#This Row],[NAZWA]]</f>
        <v>AStrączkowe jadalne na nasiona suche</v>
      </c>
      <c r="C91" s="171" t="s">
        <v>195</v>
      </c>
      <c r="D91" s="171" t="s">
        <v>150</v>
      </c>
      <c r="E91" s="171" t="s">
        <v>128</v>
      </c>
      <c r="F91" s="172">
        <v>20.34</v>
      </c>
      <c r="G91" s="172">
        <v>122.54</v>
      </c>
      <c r="I91" s="173"/>
      <c r="J91" s="171" t="s">
        <v>310</v>
      </c>
      <c r="K91" s="171" t="s">
        <v>311</v>
      </c>
      <c r="L91" s="171" t="s">
        <v>150</v>
      </c>
      <c r="M91" s="171" t="s">
        <v>128</v>
      </c>
      <c r="N91" s="172">
        <v>252.37</v>
      </c>
      <c r="O91" s="172">
        <v>95.09</v>
      </c>
      <c r="P91" s="407">
        <v>0</v>
      </c>
    </row>
    <row r="92" spans="1:16" ht="16.5" x14ac:dyDescent="0.3">
      <c r="A92" s="171" t="s">
        <v>194</v>
      </c>
      <c r="B92" s="171" t="str">
        <f>Tabela_NS_S_OUT[[#This Row],[FADN_REG]]&amp;Tabela_NS_S_OUT[[#This Row],[NAZWA]]</f>
        <v>BStrączkowe jadalne na nasiona suche</v>
      </c>
      <c r="C92" s="171" t="s">
        <v>195</v>
      </c>
      <c r="D92" s="171" t="s">
        <v>150</v>
      </c>
      <c r="E92" s="171" t="s">
        <v>129</v>
      </c>
      <c r="F92" s="172">
        <v>21.37</v>
      </c>
      <c r="G92" s="172">
        <v>129.03</v>
      </c>
      <c r="I92" s="173"/>
      <c r="J92" s="171" t="s">
        <v>312</v>
      </c>
      <c r="K92" s="171" t="s">
        <v>313</v>
      </c>
      <c r="L92" s="171" t="s">
        <v>150</v>
      </c>
      <c r="M92" s="171" t="s">
        <v>128</v>
      </c>
      <c r="N92" s="172">
        <v>241.14</v>
      </c>
      <c r="O92" s="172">
        <v>109.94</v>
      </c>
      <c r="P92" s="407">
        <v>0</v>
      </c>
    </row>
    <row r="93" spans="1:16" ht="16.5" x14ac:dyDescent="0.3">
      <c r="A93" s="171" t="s">
        <v>194</v>
      </c>
      <c r="B93" s="171" t="str">
        <f>Tabela_NS_S_OUT[[#This Row],[FADN_REG]]&amp;Tabela_NS_S_OUT[[#This Row],[NAZWA]]</f>
        <v>CStrączkowe jadalne na nasiona suche</v>
      </c>
      <c r="C93" s="171" t="s">
        <v>195</v>
      </c>
      <c r="D93" s="171" t="s">
        <v>150</v>
      </c>
      <c r="E93" s="171" t="s">
        <v>151</v>
      </c>
      <c r="F93" s="172">
        <v>21.07</v>
      </c>
      <c r="G93" s="172">
        <v>196.51</v>
      </c>
      <c r="I93" s="173"/>
      <c r="J93" s="171" t="s">
        <v>314</v>
      </c>
      <c r="K93" s="171" t="s">
        <v>315</v>
      </c>
      <c r="L93" s="171" t="s">
        <v>150</v>
      </c>
      <c r="M93" s="171" t="s">
        <v>128</v>
      </c>
      <c r="N93" s="172">
        <v>67.989999999999995</v>
      </c>
      <c r="O93" s="172">
        <v>97.05</v>
      </c>
      <c r="P93" s="407">
        <v>0</v>
      </c>
    </row>
    <row r="94" spans="1:16" ht="16.5" x14ac:dyDescent="0.3">
      <c r="A94" s="171" t="s">
        <v>194</v>
      </c>
      <c r="B94" s="171" t="str">
        <f>Tabela_NS_S_OUT[[#This Row],[FADN_REG]]&amp;Tabela_NS_S_OUT[[#This Row],[NAZWA]]</f>
        <v>DStrączkowe jadalne na nasiona suche</v>
      </c>
      <c r="C94" s="171" t="s">
        <v>195</v>
      </c>
      <c r="D94" s="171" t="s">
        <v>150</v>
      </c>
      <c r="E94" s="171" t="s">
        <v>130</v>
      </c>
      <c r="F94" s="172">
        <v>23.52</v>
      </c>
      <c r="G94" s="172">
        <v>137.82</v>
      </c>
      <c r="I94" s="173"/>
      <c r="J94" s="171" t="s">
        <v>316</v>
      </c>
      <c r="K94" s="171" t="s">
        <v>317</v>
      </c>
      <c r="L94" s="171" t="s">
        <v>150</v>
      </c>
      <c r="M94" s="171" t="s">
        <v>128</v>
      </c>
      <c r="N94" s="172">
        <v>1205.29</v>
      </c>
      <c r="O94" s="172">
        <v>321.64</v>
      </c>
      <c r="P94" s="407">
        <v>0</v>
      </c>
    </row>
    <row r="95" spans="1:16" ht="16.5" x14ac:dyDescent="0.3">
      <c r="A95" s="171" t="s">
        <v>196</v>
      </c>
      <c r="B95" s="171" t="str">
        <f>Tabela_NS_S_OUT[[#This Row],[FADN_REG]]&amp;Tabela_NS_S_OUT[[#This Row],[NAZWA]]</f>
        <v>AGroch konsumpcyjny na nasiona suche</v>
      </c>
      <c r="C95" s="171" t="s">
        <v>197</v>
      </c>
      <c r="D95" s="171" t="s">
        <v>150</v>
      </c>
      <c r="E95" s="171" t="s">
        <v>128</v>
      </c>
      <c r="F95" s="172">
        <v>28.65</v>
      </c>
      <c r="G95" s="172">
        <v>92.26</v>
      </c>
      <c r="I95" s="173"/>
      <c r="J95" s="171" t="s">
        <v>318</v>
      </c>
      <c r="K95" s="171" t="s">
        <v>319</v>
      </c>
      <c r="L95" s="171" t="s">
        <v>150</v>
      </c>
      <c r="M95" s="171" t="s">
        <v>128</v>
      </c>
      <c r="N95" s="172">
        <v>957.31</v>
      </c>
      <c r="O95" s="172">
        <v>234.58</v>
      </c>
      <c r="P95" s="407">
        <v>0</v>
      </c>
    </row>
    <row r="96" spans="1:16" ht="16.5" x14ac:dyDescent="0.3">
      <c r="A96" s="171" t="s">
        <v>196</v>
      </c>
      <c r="B96" s="171" t="str">
        <f>Tabela_NS_S_OUT[[#This Row],[FADN_REG]]&amp;Tabela_NS_S_OUT[[#This Row],[NAZWA]]</f>
        <v>BGroch konsumpcyjny na nasiona suche</v>
      </c>
      <c r="C96" s="171" t="s">
        <v>197</v>
      </c>
      <c r="D96" s="171" t="s">
        <v>150</v>
      </c>
      <c r="E96" s="171" t="s">
        <v>129</v>
      </c>
      <c r="F96" s="172">
        <v>26.58</v>
      </c>
      <c r="G96" s="172">
        <v>90.65</v>
      </c>
      <c r="I96" s="173"/>
      <c r="J96" s="171" t="s">
        <v>320</v>
      </c>
      <c r="K96" s="171" t="s">
        <v>321</v>
      </c>
      <c r="L96" s="171" t="s">
        <v>150</v>
      </c>
      <c r="M96" s="171" t="s">
        <v>128</v>
      </c>
      <c r="N96" s="172">
        <v>457.16</v>
      </c>
      <c r="O96" s="172">
        <v>233.19</v>
      </c>
      <c r="P96" s="407">
        <v>0</v>
      </c>
    </row>
    <row r="97" spans="1:16" ht="16.5" x14ac:dyDescent="0.3">
      <c r="A97" s="171" t="s">
        <v>196</v>
      </c>
      <c r="B97" s="171" t="str">
        <f>Tabela_NS_S_OUT[[#This Row],[FADN_REG]]&amp;Tabela_NS_S_OUT[[#This Row],[NAZWA]]</f>
        <v>CGroch konsumpcyjny na nasiona suche</v>
      </c>
      <c r="C97" s="171" t="s">
        <v>197</v>
      </c>
      <c r="D97" s="171" t="s">
        <v>150</v>
      </c>
      <c r="E97" s="171" t="s">
        <v>151</v>
      </c>
      <c r="F97" s="172">
        <v>24.59</v>
      </c>
      <c r="G97" s="172">
        <v>85.39</v>
      </c>
      <c r="I97" s="173"/>
      <c r="J97" s="171" t="s">
        <v>322</v>
      </c>
      <c r="K97" s="171" t="s">
        <v>323</v>
      </c>
      <c r="L97" s="171" t="s">
        <v>150</v>
      </c>
      <c r="M97" s="171" t="s">
        <v>128</v>
      </c>
      <c r="N97" s="172">
        <v>480.47</v>
      </c>
      <c r="O97" s="172">
        <v>284.58999999999997</v>
      </c>
      <c r="P97" s="407">
        <v>0</v>
      </c>
    </row>
    <row r="98" spans="1:16" ht="16.5" x14ac:dyDescent="0.3">
      <c r="A98" s="171" t="s">
        <v>196</v>
      </c>
      <c r="B98" s="171" t="str">
        <f>Tabela_NS_S_OUT[[#This Row],[FADN_REG]]&amp;Tabela_NS_S_OUT[[#This Row],[NAZWA]]</f>
        <v>DGroch konsumpcyjny na nasiona suche</v>
      </c>
      <c r="C98" s="171" t="s">
        <v>197</v>
      </c>
      <c r="D98" s="171" t="s">
        <v>150</v>
      </c>
      <c r="E98" s="171" t="s">
        <v>130</v>
      </c>
      <c r="F98" s="172">
        <v>27.61</v>
      </c>
      <c r="G98" s="172">
        <v>91.49</v>
      </c>
      <c r="I98" s="173"/>
      <c r="J98" s="171" t="s">
        <v>324</v>
      </c>
      <c r="K98" s="171" t="s">
        <v>325</v>
      </c>
      <c r="L98" s="171" t="s">
        <v>150</v>
      </c>
      <c r="M98" s="171" t="s">
        <v>128</v>
      </c>
      <c r="N98" s="172">
        <v>542.67999999999995</v>
      </c>
      <c r="O98" s="172">
        <v>384.04</v>
      </c>
      <c r="P98" s="407">
        <v>0</v>
      </c>
    </row>
    <row r="99" spans="1:16" ht="16.5" x14ac:dyDescent="0.3">
      <c r="A99" s="171" t="s">
        <v>198</v>
      </c>
      <c r="B99" s="171" t="str">
        <f>Tabela_NS_S_OUT[[#This Row],[FADN_REG]]&amp;Tabela_NS_S_OUT[[#This Row],[NAZWA]]</f>
        <v>AFasola na nasiona suche</v>
      </c>
      <c r="C99" s="171" t="s">
        <v>199</v>
      </c>
      <c r="D99" s="171" t="s">
        <v>150</v>
      </c>
      <c r="E99" s="171" t="s">
        <v>128</v>
      </c>
      <c r="F99" s="172">
        <v>21.05</v>
      </c>
      <c r="G99" s="172">
        <v>330.41</v>
      </c>
      <c r="I99" s="173"/>
      <c r="J99" s="171" t="s">
        <v>326</v>
      </c>
      <c r="K99" s="171" t="s">
        <v>327</v>
      </c>
      <c r="L99" s="171" t="s">
        <v>150</v>
      </c>
      <c r="M99" s="171" t="s">
        <v>128</v>
      </c>
      <c r="N99" s="172">
        <v>399.19</v>
      </c>
      <c r="O99" s="172">
        <v>385.29</v>
      </c>
      <c r="P99" s="407">
        <v>0</v>
      </c>
    </row>
    <row r="100" spans="1:16" ht="16.5" x14ac:dyDescent="0.3">
      <c r="A100" s="171" t="s">
        <v>198</v>
      </c>
      <c r="B100" s="171" t="str">
        <f>Tabela_NS_S_OUT[[#This Row],[FADN_REG]]&amp;Tabela_NS_S_OUT[[#This Row],[NAZWA]]</f>
        <v>BFasola na nasiona suche</v>
      </c>
      <c r="C100" s="171" t="s">
        <v>199</v>
      </c>
      <c r="D100" s="171" t="s">
        <v>150</v>
      </c>
      <c r="E100" s="171" t="s">
        <v>129</v>
      </c>
      <c r="F100" s="172">
        <v>26.27</v>
      </c>
      <c r="G100" s="172">
        <v>330.41</v>
      </c>
      <c r="I100" s="173"/>
      <c r="J100" s="171" t="s">
        <v>328</v>
      </c>
      <c r="K100" s="171" t="s">
        <v>329</v>
      </c>
      <c r="L100" s="171" t="s">
        <v>150</v>
      </c>
      <c r="M100" s="171" t="s">
        <v>128</v>
      </c>
      <c r="N100" s="172">
        <v>436.87</v>
      </c>
      <c r="O100" s="172">
        <v>426.72</v>
      </c>
      <c r="P100" s="407">
        <v>0</v>
      </c>
    </row>
    <row r="101" spans="1:16" ht="16.5" x14ac:dyDescent="0.3">
      <c r="A101" s="171" t="s">
        <v>198</v>
      </c>
      <c r="B101" s="171" t="str">
        <f>Tabela_NS_S_OUT[[#This Row],[FADN_REG]]&amp;Tabela_NS_S_OUT[[#This Row],[NAZWA]]</f>
        <v>CFasola na nasiona suche</v>
      </c>
      <c r="C101" s="171" t="s">
        <v>199</v>
      </c>
      <c r="D101" s="171" t="s">
        <v>150</v>
      </c>
      <c r="E101" s="171" t="s">
        <v>151</v>
      </c>
      <c r="F101" s="172">
        <v>20.87</v>
      </c>
      <c r="G101" s="172">
        <v>303.87</v>
      </c>
      <c r="I101" s="173"/>
      <c r="J101" s="171" t="s">
        <v>330</v>
      </c>
      <c r="K101" s="171" t="s">
        <v>331</v>
      </c>
      <c r="L101" s="171" t="s">
        <v>150</v>
      </c>
      <c r="M101" s="171" t="s">
        <v>128</v>
      </c>
      <c r="N101" s="172">
        <v>176.27</v>
      </c>
      <c r="O101" s="172">
        <v>486.8</v>
      </c>
      <c r="P101" s="407">
        <v>0</v>
      </c>
    </row>
    <row r="102" spans="1:16" ht="16.5" x14ac:dyDescent="0.3">
      <c r="A102" s="171" t="s">
        <v>198</v>
      </c>
      <c r="B102" s="171" t="str">
        <f>Tabela_NS_S_OUT[[#This Row],[FADN_REG]]&amp;Tabela_NS_S_OUT[[#This Row],[NAZWA]]</f>
        <v>DFasola na nasiona suche</v>
      </c>
      <c r="C102" s="171" t="s">
        <v>199</v>
      </c>
      <c r="D102" s="171" t="s">
        <v>150</v>
      </c>
      <c r="E102" s="171" t="s">
        <v>130</v>
      </c>
      <c r="F102" s="172">
        <v>21.1</v>
      </c>
      <c r="G102" s="172">
        <v>429.63</v>
      </c>
      <c r="I102" s="173"/>
      <c r="J102" s="171" t="s">
        <v>332</v>
      </c>
      <c r="K102" s="171" t="s">
        <v>333</v>
      </c>
      <c r="L102" s="171" t="s">
        <v>334</v>
      </c>
      <c r="M102" s="171" t="s">
        <v>128</v>
      </c>
      <c r="N102" s="172">
        <v>271888.44</v>
      </c>
      <c r="O102" s="172">
        <v>2.64</v>
      </c>
      <c r="P102" s="407">
        <v>0</v>
      </c>
    </row>
    <row r="103" spans="1:16" ht="16.5" x14ac:dyDescent="0.3">
      <c r="A103" s="171" t="s">
        <v>200</v>
      </c>
      <c r="B103" s="171" t="str">
        <f>Tabela_NS_S_OUT[[#This Row],[FADN_REG]]&amp;Tabela_NS_S_OUT[[#This Row],[NAZWA]]</f>
        <v>ABób na nasiona suche</v>
      </c>
      <c r="C103" s="171" t="s">
        <v>201</v>
      </c>
      <c r="D103" s="171" t="s">
        <v>150</v>
      </c>
      <c r="E103" s="171" t="s">
        <v>128</v>
      </c>
      <c r="F103" s="172">
        <v>29.82</v>
      </c>
      <c r="G103" s="172">
        <v>522.49</v>
      </c>
      <c r="I103" s="173"/>
      <c r="J103" s="171" t="s">
        <v>335</v>
      </c>
      <c r="K103" s="171" t="s">
        <v>336</v>
      </c>
      <c r="L103" s="171" t="s">
        <v>334</v>
      </c>
      <c r="M103" s="171" t="s">
        <v>128</v>
      </c>
      <c r="N103" s="172">
        <v>88247.83</v>
      </c>
      <c r="O103" s="172">
        <v>1.32</v>
      </c>
      <c r="P103" s="407">
        <v>0</v>
      </c>
    </row>
    <row r="104" spans="1:16" ht="16.5" x14ac:dyDescent="0.3">
      <c r="A104" s="171" t="s">
        <v>200</v>
      </c>
      <c r="B104" s="171" t="str">
        <f>Tabela_NS_S_OUT[[#This Row],[FADN_REG]]&amp;Tabela_NS_S_OUT[[#This Row],[NAZWA]]</f>
        <v>BBób na nasiona suche</v>
      </c>
      <c r="C104" s="171" t="s">
        <v>201</v>
      </c>
      <c r="D104" s="171" t="s">
        <v>150</v>
      </c>
      <c r="E104" s="171" t="s">
        <v>129</v>
      </c>
      <c r="F104" s="172">
        <v>29.82</v>
      </c>
      <c r="G104" s="172">
        <v>458.95</v>
      </c>
      <c r="I104" s="173"/>
      <c r="J104" s="171" t="s">
        <v>337</v>
      </c>
      <c r="K104" s="171" t="s">
        <v>338</v>
      </c>
      <c r="L104" s="171" t="s">
        <v>334</v>
      </c>
      <c r="M104" s="171" t="s">
        <v>128</v>
      </c>
      <c r="N104" s="172">
        <v>92373.77</v>
      </c>
      <c r="O104" s="172">
        <v>0.88</v>
      </c>
      <c r="P104" s="407">
        <v>0</v>
      </c>
    </row>
    <row r="105" spans="1:16" ht="16.5" x14ac:dyDescent="0.3">
      <c r="A105" s="171" t="s">
        <v>200</v>
      </c>
      <c r="B105" s="171" t="str">
        <f>Tabela_NS_S_OUT[[#This Row],[FADN_REG]]&amp;Tabela_NS_S_OUT[[#This Row],[NAZWA]]</f>
        <v>CBób na nasiona suche</v>
      </c>
      <c r="C105" s="171" t="s">
        <v>201</v>
      </c>
      <c r="D105" s="171" t="s">
        <v>150</v>
      </c>
      <c r="E105" s="171" t="s">
        <v>151</v>
      </c>
      <c r="F105" s="172">
        <v>34.04</v>
      </c>
      <c r="G105" s="172">
        <v>535.42999999999995</v>
      </c>
      <c r="I105" s="173"/>
      <c r="J105" s="171" t="s">
        <v>339</v>
      </c>
      <c r="K105" s="171" t="s">
        <v>340</v>
      </c>
      <c r="L105" s="171" t="s">
        <v>334</v>
      </c>
      <c r="M105" s="171" t="s">
        <v>128</v>
      </c>
      <c r="N105" s="172">
        <v>53400.54</v>
      </c>
      <c r="O105" s="172">
        <v>3.28</v>
      </c>
      <c r="P105" s="407">
        <v>0</v>
      </c>
    </row>
    <row r="106" spans="1:16" ht="16.5" x14ac:dyDescent="0.3">
      <c r="A106" s="171" t="s">
        <v>200</v>
      </c>
      <c r="B106" s="171" t="str">
        <f>Tabela_NS_S_OUT[[#This Row],[FADN_REG]]&amp;Tabela_NS_S_OUT[[#This Row],[NAZWA]]</f>
        <v>DBób na nasiona suche</v>
      </c>
      <c r="C106" s="171" t="s">
        <v>201</v>
      </c>
      <c r="D106" s="171" t="s">
        <v>150</v>
      </c>
      <c r="E106" s="171" t="s">
        <v>130</v>
      </c>
      <c r="F106" s="172">
        <v>31.46</v>
      </c>
      <c r="G106" s="172">
        <v>509.17</v>
      </c>
      <c r="I106" s="173"/>
      <c r="J106" s="171" t="s">
        <v>341</v>
      </c>
      <c r="K106" s="171" t="s">
        <v>342</v>
      </c>
      <c r="L106" s="171" t="s">
        <v>334</v>
      </c>
      <c r="M106" s="171" t="s">
        <v>128</v>
      </c>
      <c r="N106" s="172">
        <v>284519.07</v>
      </c>
      <c r="O106" s="172">
        <v>3.08</v>
      </c>
      <c r="P106" s="407">
        <v>0</v>
      </c>
    </row>
    <row r="107" spans="1:16" ht="16.5" x14ac:dyDescent="0.3">
      <c r="A107" s="171" t="s">
        <v>202</v>
      </c>
      <c r="B107" s="171" t="str">
        <f>Tabela_NS_S_OUT[[#This Row],[FADN_REG]]&amp;Tabela_NS_S_OUT[[#This Row],[NAZWA]]</f>
        <v>ASoczewica na nasiona suche</v>
      </c>
      <c r="C107" s="171" t="s">
        <v>203</v>
      </c>
      <c r="D107" s="171" t="s">
        <v>150</v>
      </c>
      <c r="E107" s="171" t="s">
        <v>128</v>
      </c>
      <c r="F107" s="172">
        <v>5.51</v>
      </c>
      <c r="G107" s="172">
        <v>249.38</v>
      </c>
      <c r="I107" s="173"/>
      <c r="J107" s="171" t="s">
        <v>343</v>
      </c>
      <c r="K107" s="171" t="s">
        <v>344</v>
      </c>
      <c r="L107" s="171" t="s">
        <v>334</v>
      </c>
      <c r="M107" s="171" t="s">
        <v>128</v>
      </c>
      <c r="N107" s="172">
        <v>439966.35</v>
      </c>
      <c r="O107" s="172">
        <v>1.53</v>
      </c>
      <c r="P107" s="407">
        <v>0</v>
      </c>
    </row>
    <row r="108" spans="1:16" ht="16.5" x14ac:dyDescent="0.3">
      <c r="A108" s="171" t="s">
        <v>202</v>
      </c>
      <c r="B108" s="171" t="str">
        <f>Tabela_NS_S_OUT[[#This Row],[FADN_REG]]&amp;Tabela_NS_S_OUT[[#This Row],[NAZWA]]</f>
        <v>BSoczewica na nasiona suche</v>
      </c>
      <c r="C108" s="171" t="s">
        <v>203</v>
      </c>
      <c r="D108" s="171" t="s">
        <v>150</v>
      </c>
      <c r="E108" s="171" t="s">
        <v>129</v>
      </c>
      <c r="F108" s="172">
        <v>5.24</v>
      </c>
      <c r="G108" s="172">
        <v>244.89</v>
      </c>
      <c r="I108" s="173"/>
      <c r="J108" s="171" t="s">
        <v>345</v>
      </c>
      <c r="K108" s="171" t="s">
        <v>346</v>
      </c>
      <c r="L108" s="171" t="s">
        <v>334</v>
      </c>
      <c r="M108" s="171" t="s">
        <v>128</v>
      </c>
      <c r="N108" s="172">
        <v>258540.58</v>
      </c>
      <c r="O108" s="172">
        <v>3.1</v>
      </c>
      <c r="P108" s="407">
        <v>0</v>
      </c>
    </row>
    <row r="109" spans="1:16" ht="16.5" x14ac:dyDescent="0.3">
      <c r="A109" s="171" t="s">
        <v>202</v>
      </c>
      <c r="B109" s="171" t="str">
        <f>Tabela_NS_S_OUT[[#This Row],[FADN_REG]]&amp;Tabela_NS_S_OUT[[#This Row],[NAZWA]]</f>
        <v>CSoczewica na nasiona suche</v>
      </c>
      <c r="C109" s="171" t="s">
        <v>203</v>
      </c>
      <c r="D109" s="171" t="s">
        <v>150</v>
      </c>
      <c r="E109" s="171" t="s">
        <v>151</v>
      </c>
      <c r="F109" s="172">
        <v>5.24</v>
      </c>
      <c r="G109" s="172">
        <v>244.89</v>
      </c>
      <c r="I109" s="173"/>
      <c r="J109" s="171" t="s">
        <v>347</v>
      </c>
      <c r="K109" s="171" t="s">
        <v>348</v>
      </c>
      <c r="L109" s="171" t="s">
        <v>150</v>
      </c>
      <c r="M109" s="171" t="s">
        <v>128</v>
      </c>
      <c r="N109" s="172">
        <v>60.44</v>
      </c>
      <c r="O109" s="172">
        <v>356.52</v>
      </c>
      <c r="P109" s="407">
        <v>0</v>
      </c>
    </row>
    <row r="110" spans="1:16" ht="16.5" x14ac:dyDescent="0.3">
      <c r="A110" s="171" t="s">
        <v>202</v>
      </c>
      <c r="B110" s="171" t="str">
        <f>Tabela_NS_S_OUT[[#This Row],[FADN_REG]]&amp;Tabela_NS_S_OUT[[#This Row],[NAZWA]]</f>
        <v>DSoczewica na nasiona suche</v>
      </c>
      <c r="C110" s="171" t="s">
        <v>203</v>
      </c>
      <c r="D110" s="171" t="s">
        <v>150</v>
      </c>
      <c r="E110" s="171" t="s">
        <v>130</v>
      </c>
      <c r="F110" s="172">
        <v>5.24</v>
      </c>
      <c r="G110" s="172">
        <v>244.89</v>
      </c>
      <c r="I110" s="173"/>
      <c r="J110" s="171" t="s">
        <v>349</v>
      </c>
      <c r="K110" s="171" t="s">
        <v>350</v>
      </c>
      <c r="L110" s="171" t="s">
        <v>150</v>
      </c>
      <c r="M110" s="171" t="s">
        <v>128</v>
      </c>
      <c r="N110" s="172">
        <v>60.65</v>
      </c>
      <c r="O110" s="172">
        <v>356.52</v>
      </c>
      <c r="P110" s="407">
        <v>0</v>
      </c>
    </row>
    <row r="111" spans="1:16" ht="16.5" x14ac:dyDescent="0.3">
      <c r="A111" s="171" t="s">
        <v>204</v>
      </c>
      <c r="B111" s="171" t="str">
        <f>Tabela_NS_S_OUT[[#This Row],[FADN_REG]]&amp;Tabela_NS_S_OUT[[#This Row],[NAZWA]]</f>
        <v>ASoja na nasiona suche</v>
      </c>
      <c r="C111" s="171" t="s">
        <v>205</v>
      </c>
      <c r="D111" s="171" t="s">
        <v>150</v>
      </c>
      <c r="E111" s="171" t="s">
        <v>128</v>
      </c>
      <c r="F111" s="172">
        <v>12.27</v>
      </c>
      <c r="G111" s="172">
        <v>129.72</v>
      </c>
      <c r="I111" s="173"/>
      <c r="J111" s="171" t="s">
        <v>351</v>
      </c>
      <c r="K111" s="171" t="s">
        <v>352</v>
      </c>
      <c r="L111" s="171" t="s">
        <v>150</v>
      </c>
      <c r="M111" s="171" t="s">
        <v>128</v>
      </c>
      <c r="N111" s="172">
        <v>233.42</v>
      </c>
      <c r="O111" s="172">
        <v>1069.4100000000001</v>
      </c>
      <c r="P111" s="407">
        <v>0</v>
      </c>
    </row>
    <row r="112" spans="1:16" ht="16.5" x14ac:dyDescent="0.3">
      <c r="A112" s="171" t="s">
        <v>204</v>
      </c>
      <c r="B112" s="171" t="str">
        <f>Tabela_NS_S_OUT[[#This Row],[FADN_REG]]&amp;Tabela_NS_S_OUT[[#This Row],[NAZWA]]</f>
        <v>BSoja na nasiona suche</v>
      </c>
      <c r="C112" s="171" t="s">
        <v>205</v>
      </c>
      <c r="D112" s="171" t="s">
        <v>150</v>
      </c>
      <c r="E112" s="171" t="s">
        <v>129</v>
      </c>
      <c r="F112" s="172">
        <v>16.649999999999999</v>
      </c>
      <c r="G112" s="172">
        <v>129.11000000000001</v>
      </c>
      <c r="I112" s="173"/>
      <c r="J112" s="171" t="s">
        <v>353</v>
      </c>
      <c r="K112" s="171" t="s">
        <v>354</v>
      </c>
      <c r="L112" s="171" t="s">
        <v>150</v>
      </c>
      <c r="M112" s="171" t="s">
        <v>128</v>
      </c>
      <c r="N112" s="172">
        <v>307.22000000000003</v>
      </c>
      <c r="O112" s="172">
        <v>1064.28</v>
      </c>
      <c r="P112" s="407">
        <v>0</v>
      </c>
    </row>
    <row r="113" spans="1:16" ht="16.5" x14ac:dyDescent="0.3">
      <c r="A113" s="171" t="s">
        <v>204</v>
      </c>
      <c r="B113" s="171" t="str">
        <f>Tabela_NS_S_OUT[[#This Row],[FADN_REG]]&amp;Tabela_NS_S_OUT[[#This Row],[NAZWA]]</f>
        <v>CSoja na nasiona suche</v>
      </c>
      <c r="C113" s="171" t="s">
        <v>205</v>
      </c>
      <c r="D113" s="171" t="s">
        <v>150</v>
      </c>
      <c r="E113" s="171" t="s">
        <v>151</v>
      </c>
      <c r="F113" s="172">
        <v>17.559999999999999</v>
      </c>
      <c r="G113" s="172">
        <v>130.47</v>
      </c>
      <c r="I113" s="173"/>
      <c r="J113" s="171" t="s">
        <v>702</v>
      </c>
      <c r="K113" s="171" t="s">
        <v>700</v>
      </c>
      <c r="L113" s="171" t="s">
        <v>150</v>
      </c>
      <c r="M113" s="171" t="s">
        <v>128</v>
      </c>
      <c r="N113" s="172">
        <v>53.87</v>
      </c>
      <c r="O113" s="172">
        <v>177.12</v>
      </c>
      <c r="P113" s="407">
        <v>0</v>
      </c>
    </row>
    <row r="114" spans="1:16" ht="16.5" x14ac:dyDescent="0.3">
      <c r="A114" s="171" t="s">
        <v>204</v>
      </c>
      <c r="B114" s="171" t="str">
        <f>Tabela_NS_S_OUT[[#This Row],[FADN_REG]]&amp;Tabela_NS_S_OUT[[#This Row],[NAZWA]]</f>
        <v>DSoja na nasiona suche</v>
      </c>
      <c r="C114" s="171" t="s">
        <v>205</v>
      </c>
      <c r="D114" s="171" t="s">
        <v>150</v>
      </c>
      <c r="E114" s="171" t="s">
        <v>130</v>
      </c>
      <c r="F114" s="172">
        <v>20.27</v>
      </c>
      <c r="G114" s="172">
        <v>130.44999999999999</v>
      </c>
      <c r="I114" s="173"/>
      <c r="J114" s="171" t="s">
        <v>355</v>
      </c>
      <c r="K114" s="171" t="s">
        <v>356</v>
      </c>
      <c r="L114" s="171" t="s">
        <v>150</v>
      </c>
      <c r="M114" s="171" t="s">
        <v>128</v>
      </c>
      <c r="N114" s="172">
        <v>53.45</v>
      </c>
      <c r="O114" s="172">
        <v>160.66</v>
      </c>
      <c r="P114" s="407">
        <v>0</v>
      </c>
    </row>
    <row r="115" spans="1:16" ht="16.5" x14ac:dyDescent="0.3">
      <c r="A115" s="171" t="s">
        <v>206</v>
      </c>
      <c r="B115" s="171" t="str">
        <f>Tabela_NS_S_OUT[[#This Row],[FADN_REG]]&amp;Tabela_NS_S_OUT[[#This Row],[NAZWA]]</f>
        <v>APozostałe strączkowe jadalne na nasiona suche</v>
      </c>
      <c r="C115" s="171" t="s">
        <v>472</v>
      </c>
      <c r="D115" s="171" t="s">
        <v>150</v>
      </c>
      <c r="E115" s="171" t="s">
        <v>128</v>
      </c>
      <c r="F115" s="172">
        <v>44.45</v>
      </c>
      <c r="G115" s="172">
        <v>93.71</v>
      </c>
      <c r="I115" s="173"/>
      <c r="J115" s="171" t="s">
        <v>357</v>
      </c>
      <c r="K115" s="171" t="s">
        <v>358</v>
      </c>
      <c r="L115" s="171" t="s">
        <v>150</v>
      </c>
      <c r="M115" s="171" t="s">
        <v>128</v>
      </c>
      <c r="N115" s="172">
        <v>124.19</v>
      </c>
      <c r="O115" s="172">
        <v>70.8</v>
      </c>
      <c r="P115" s="407">
        <v>0</v>
      </c>
    </row>
    <row r="116" spans="1:16" ht="16.5" x14ac:dyDescent="0.3">
      <c r="A116" s="171" t="s">
        <v>206</v>
      </c>
      <c r="B116" s="171" t="str">
        <f>Tabela_NS_S_OUT[[#This Row],[FADN_REG]]&amp;Tabela_NS_S_OUT[[#This Row],[NAZWA]]</f>
        <v>BPozostałe strączkowe jadalne na nasiona suche</v>
      </c>
      <c r="C116" s="171" t="s">
        <v>472</v>
      </c>
      <c r="D116" s="171" t="s">
        <v>150</v>
      </c>
      <c r="E116" s="171" t="s">
        <v>129</v>
      </c>
      <c r="F116" s="172">
        <v>44.45</v>
      </c>
      <c r="G116" s="172">
        <v>93.71</v>
      </c>
      <c r="I116" s="173"/>
      <c r="J116" s="171" t="s">
        <v>359</v>
      </c>
      <c r="K116" s="171" t="s">
        <v>360</v>
      </c>
      <c r="L116" s="171" t="s">
        <v>150</v>
      </c>
      <c r="M116" s="171" t="s">
        <v>128</v>
      </c>
      <c r="N116" s="172">
        <v>125.92</v>
      </c>
      <c r="O116" s="172">
        <v>65.59</v>
      </c>
      <c r="P116" s="407">
        <v>0</v>
      </c>
    </row>
    <row r="117" spans="1:16" ht="16.5" x14ac:dyDescent="0.3">
      <c r="A117" s="171" t="s">
        <v>206</v>
      </c>
      <c r="B117" s="171" t="str">
        <f>Tabela_NS_S_OUT[[#This Row],[FADN_REG]]&amp;Tabela_NS_S_OUT[[#This Row],[NAZWA]]</f>
        <v>CPozostałe strączkowe jadalne na nasiona suche</v>
      </c>
      <c r="C117" s="171" t="s">
        <v>472</v>
      </c>
      <c r="D117" s="171" t="s">
        <v>150</v>
      </c>
      <c r="E117" s="171" t="s">
        <v>151</v>
      </c>
      <c r="F117" s="172">
        <v>44.45</v>
      </c>
      <c r="G117" s="172">
        <v>93.71</v>
      </c>
      <c r="I117" s="173"/>
      <c r="J117" s="171" t="s">
        <v>361</v>
      </c>
      <c r="K117" s="171" t="s">
        <v>362</v>
      </c>
      <c r="L117" s="171" t="s">
        <v>150</v>
      </c>
      <c r="M117" s="171" t="s">
        <v>128</v>
      </c>
      <c r="N117" s="172">
        <v>116.17</v>
      </c>
      <c r="O117" s="172">
        <v>167.39</v>
      </c>
      <c r="P117" s="407">
        <v>0</v>
      </c>
    </row>
    <row r="118" spans="1:16" ht="16.5" x14ac:dyDescent="0.3">
      <c r="A118" s="171" t="s">
        <v>206</v>
      </c>
      <c r="B118" s="171" t="str">
        <f>Tabela_NS_S_OUT[[#This Row],[FADN_REG]]&amp;Tabela_NS_S_OUT[[#This Row],[NAZWA]]</f>
        <v>DPozostałe strączkowe jadalne na nasiona suche</v>
      </c>
      <c r="C118" s="171" t="s">
        <v>472</v>
      </c>
      <c r="D118" s="171" t="s">
        <v>150</v>
      </c>
      <c r="E118" s="171" t="s">
        <v>130</v>
      </c>
      <c r="F118" s="172">
        <v>44.45</v>
      </c>
      <c r="G118" s="172">
        <v>93.71</v>
      </c>
      <c r="I118" s="173"/>
      <c r="J118" s="171" t="s">
        <v>363</v>
      </c>
      <c r="K118" s="171" t="s">
        <v>364</v>
      </c>
      <c r="L118" s="171" t="s">
        <v>150</v>
      </c>
      <c r="M118" s="171" t="s">
        <v>128</v>
      </c>
      <c r="N118" s="172">
        <v>81.58</v>
      </c>
      <c r="O118" s="172">
        <v>148.97999999999999</v>
      </c>
      <c r="P118" s="407">
        <v>0</v>
      </c>
    </row>
    <row r="119" spans="1:16" ht="16.5" x14ac:dyDescent="0.3">
      <c r="A119" s="171" t="s">
        <v>207</v>
      </c>
      <c r="B119" s="171" t="str">
        <f>Tabela_NS_S_OUT[[#This Row],[FADN_REG]]&amp;Tabela_NS_S_OUT[[#This Row],[NAZWA]]</f>
        <v>AStrączkowe pastewne na nasiona suche</v>
      </c>
      <c r="C119" s="171" t="s">
        <v>208</v>
      </c>
      <c r="D119" s="171" t="s">
        <v>150</v>
      </c>
      <c r="E119" s="171" t="s">
        <v>128</v>
      </c>
      <c r="F119" s="172">
        <v>17.21</v>
      </c>
      <c r="G119" s="172">
        <v>88.21</v>
      </c>
      <c r="I119" s="173"/>
      <c r="J119" s="171" t="s">
        <v>365</v>
      </c>
      <c r="K119" s="171" t="s">
        <v>366</v>
      </c>
      <c r="L119" s="171" t="s">
        <v>150</v>
      </c>
      <c r="M119" s="171" t="s">
        <v>128</v>
      </c>
      <c r="N119" s="172">
        <v>114.95</v>
      </c>
      <c r="O119" s="172">
        <v>143.47</v>
      </c>
      <c r="P119" s="407">
        <v>0</v>
      </c>
    </row>
    <row r="120" spans="1:16" ht="16.5" x14ac:dyDescent="0.3">
      <c r="A120" s="171" t="s">
        <v>207</v>
      </c>
      <c r="B120" s="171" t="str">
        <f>Tabela_NS_S_OUT[[#This Row],[FADN_REG]]&amp;Tabela_NS_S_OUT[[#This Row],[NAZWA]]</f>
        <v>BStrączkowe pastewne na nasiona suche</v>
      </c>
      <c r="C120" s="171" t="s">
        <v>208</v>
      </c>
      <c r="D120" s="171" t="s">
        <v>150</v>
      </c>
      <c r="E120" s="171" t="s">
        <v>129</v>
      </c>
      <c r="F120" s="172">
        <v>16.420000000000002</v>
      </c>
      <c r="G120" s="172">
        <v>102.6</v>
      </c>
      <c r="I120" s="173"/>
      <c r="J120" s="171" t="s">
        <v>367</v>
      </c>
      <c r="K120" s="171" t="s">
        <v>368</v>
      </c>
      <c r="L120" s="171" t="s">
        <v>150</v>
      </c>
      <c r="M120" s="171" t="s">
        <v>128</v>
      </c>
      <c r="N120" s="172">
        <v>85.78</v>
      </c>
      <c r="O120" s="172">
        <v>122.07</v>
      </c>
      <c r="P120" s="407">
        <v>0</v>
      </c>
    </row>
    <row r="121" spans="1:16" ht="16.5" x14ac:dyDescent="0.3">
      <c r="A121" s="171" t="s">
        <v>207</v>
      </c>
      <c r="B121" s="171" t="str">
        <f>Tabela_NS_S_OUT[[#This Row],[FADN_REG]]&amp;Tabela_NS_S_OUT[[#This Row],[NAZWA]]</f>
        <v>CStrączkowe pastewne na nasiona suche</v>
      </c>
      <c r="C121" s="171" t="s">
        <v>208</v>
      </c>
      <c r="D121" s="171" t="s">
        <v>150</v>
      </c>
      <c r="E121" s="171" t="s">
        <v>151</v>
      </c>
      <c r="F121" s="172">
        <v>15.32</v>
      </c>
      <c r="G121" s="172">
        <v>103.35</v>
      </c>
      <c r="I121" s="173"/>
      <c r="J121" s="171" t="s">
        <v>369</v>
      </c>
      <c r="K121" s="171" t="s">
        <v>370</v>
      </c>
      <c r="L121" s="171" t="s">
        <v>150</v>
      </c>
      <c r="M121" s="171" t="s">
        <v>128</v>
      </c>
      <c r="N121" s="172">
        <v>56.71</v>
      </c>
      <c r="O121" s="172">
        <v>172.61</v>
      </c>
      <c r="P121" s="407">
        <v>0</v>
      </c>
    </row>
    <row r="122" spans="1:16" ht="16.5" x14ac:dyDescent="0.3">
      <c r="A122" s="171" t="s">
        <v>207</v>
      </c>
      <c r="B122" s="171" t="str">
        <f>Tabela_NS_S_OUT[[#This Row],[FADN_REG]]&amp;Tabela_NS_S_OUT[[#This Row],[NAZWA]]</f>
        <v>DStrączkowe pastewne na nasiona suche</v>
      </c>
      <c r="C122" s="171" t="s">
        <v>208</v>
      </c>
      <c r="D122" s="171" t="s">
        <v>150</v>
      </c>
      <c r="E122" s="171" t="s">
        <v>130</v>
      </c>
      <c r="F122" s="172">
        <v>18.84</v>
      </c>
      <c r="G122" s="172">
        <v>98.29</v>
      </c>
      <c r="I122" s="173"/>
      <c r="J122" s="171" t="s">
        <v>371</v>
      </c>
      <c r="K122" s="171" t="s">
        <v>372</v>
      </c>
      <c r="L122" s="171" t="s">
        <v>150</v>
      </c>
      <c r="M122" s="171" t="s">
        <v>128</v>
      </c>
      <c r="N122" s="172">
        <v>90.92</v>
      </c>
      <c r="O122" s="172">
        <v>165.33</v>
      </c>
      <c r="P122" s="407">
        <v>0</v>
      </c>
    </row>
    <row r="123" spans="1:16" ht="16.5" x14ac:dyDescent="0.3">
      <c r="A123" s="171" t="s">
        <v>209</v>
      </c>
      <c r="B123" s="171" t="str">
        <f>Tabela_NS_S_OUT[[#This Row],[FADN_REG]]&amp;Tabela_NS_S_OUT[[#This Row],[NAZWA]]</f>
        <v>AGroch pastewny (peluszka) na nasiona suche</v>
      </c>
      <c r="C123" s="171" t="s">
        <v>210</v>
      </c>
      <c r="D123" s="171" t="s">
        <v>150</v>
      </c>
      <c r="E123" s="171" t="s">
        <v>128</v>
      </c>
      <c r="F123" s="172">
        <v>20.7</v>
      </c>
      <c r="G123" s="172">
        <v>86.17</v>
      </c>
      <c r="I123" s="173"/>
      <c r="J123" s="171" t="s">
        <v>373</v>
      </c>
      <c r="K123" s="171" t="s">
        <v>374</v>
      </c>
      <c r="L123" s="171" t="s">
        <v>150</v>
      </c>
      <c r="M123" s="171" t="s">
        <v>128</v>
      </c>
      <c r="N123" s="172">
        <v>68.61</v>
      </c>
      <c r="O123" s="172">
        <v>199.78</v>
      </c>
      <c r="P123" s="407">
        <v>0</v>
      </c>
    </row>
    <row r="124" spans="1:16" ht="16.5" x14ac:dyDescent="0.3">
      <c r="A124" s="171" t="s">
        <v>209</v>
      </c>
      <c r="B124" s="171" t="str">
        <f>Tabela_NS_S_OUT[[#This Row],[FADN_REG]]&amp;Tabela_NS_S_OUT[[#This Row],[NAZWA]]</f>
        <v>BGroch pastewny (peluszka) na nasiona suche</v>
      </c>
      <c r="C124" s="171" t="s">
        <v>210</v>
      </c>
      <c r="D124" s="171" t="s">
        <v>150</v>
      </c>
      <c r="E124" s="171" t="s">
        <v>129</v>
      </c>
      <c r="F124" s="172">
        <v>23.9</v>
      </c>
      <c r="G124" s="172">
        <v>94.11</v>
      </c>
      <c r="I124" s="173"/>
      <c r="J124" s="171" t="s">
        <v>375</v>
      </c>
      <c r="K124" s="171" t="s">
        <v>376</v>
      </c>
      <c r="L124" s="171" t="s">
        <v>150</v>
      </c>
      <c r="M124" s="171" t="s">
        <v>128</v>
      </c>
      <c r="N124" s="172">
        <v>15.14</v>
      </c>
      <c r="O124" s="172">
        <v>709.53</v>
      </c>
      <c r="P124" s="407">
        <v>0</v>
      </c>
    </row>
    <row r="125" spans="1:16" ht="16.5" x14ac:dyDescent="0.3">
      <c r="A125" s="171" t="s">
        <v>209</v>
      </c>
      <c r="B125" s="171" t="str">
        <f>Tabela_NS_S_OUT[[#This Row],[FADN_REG]]&amp;Tabela_NS_S_OUT[[#This Row],[NAZWA]]</f>
        <v>CGroch pastewny (peluszka) na nasiona suche</v>
      </c>
      <c r="C125" s="171" t="s">
        <v>210</v>
      </c>
      <c r="D125" s="171" t="s">
        <v>150</v>
      </c>
      <c r="E125" s="171" t="s">
        <v>151</v>
      </c>
      <c r="F125" s="172">
        <v>21.31</v>
      </c>
      <c r="G125" s="172">
        <v>89.08</v>
      </c>
      <c r="I125" s="173"/>
      <c r="J125" s="171" t="s">
        <v>377</v>
      </c>
      <c r="K125" s="171" t="s">
        <v>378</v>
      </c>
      <c r="L125" s="171" t="s">
        <v>150</v>
      </c>
      <c r="M125" s="171" t="s">
        <v>128</v>
      </c>
      <c r="N125" s="172">
        <v>13.84</v>
      </c>
      <c r="O125" s="172">
        <v>683.39</v>
      </c>
      <c r="P125" s="407">
        <v>0</v>
      </c>
    </row>
    <row r="126" spans="1:16" ht="16.5" x14ac:dyDescent="0.3">
      <c r="A126" s="171" t="s">
        <v>209</v>
      </c>
      <c r="B126" s="171" t="str">
        <f>Tabela_NS_S_OUT[[#This Row],[FADN_REG]]&amp;Tabela_NS_S_OUT[[#This Row],[NAZWA]]</f>
        <v>DGroch pastewny (peluszka) na nasiona suche</v>
      </c>
      <c r="C126" s="171" t="s">
        <v>210</v>
      </c>
      <c r="D126" s="171" t="s">
        <v>150</v>
      </c>
      <c r="E126" s="171" t="s">
        <v>130</v>
      </c>
      <c r="F126" s="172">
        <v>25.94</v>
      </c>
      <c r="G126" s="172">
        <v>84.47</v>
      </c>
      <c r="I126" s="173"/>
      <c r="J126" s="171" t="s">
        <v>379</v>
      </c>
      <c r="K126" s="171" t="s">
        <v>380</v>
      </c>
      <c r="L126" s="171" t="s">
        <v>150</v>
      </c>
      <c r="M126" s="171" t="s">
        <v>128</v>
      </c>
      <c r="N126" s="172">
        <v>15.07</v>
      </c>
      <c r="O126" s="172">
        <v>708.34</v>
      </c>
      <c r="P126" s="407">
        <v>0</v>
      </c>
    </row>
    <row r="127" spans="1:16" ht="16.5" x14ac:dyDescent="0.3">
      <c r="A127" s="171" t="s">
        <v>211</v>
      </c>
      <c r="B127" s="171" t="str">
        <f>Tabela_NS_S_OUT[[#This Row],[FADN_REG]]&amp;Tabela_NS_S_OUT[[#This Row],[NAZWA]]</f>
        <v>ABobik na nasiona suche</v>
      </c>
      <c r="C127" s="171" t="s">
        <v>212</v>
      </c>
      <c r="D127" s="171" t="s">
        <v>150</v>
      </c>
      <c r="E127" s="171" t="s">
        <v>128</v>
      </c>
      <c r="F127" s="172">
        <v>28.92</v>
      </c>
      <c r="G127" s="172">
        <v>77.89</v>
      </c>
      <c r="I127" s="173"/>
      <c r="J127" s="171" t="s">
        <v>381</v>
      </c>
      <c r="K127" s="171" t="s">
        <v>382</v>
      </c>
      <c r="L127" s="171" t="s">
        <v>150</v>
      </c>
      <c r="M127" s="171" t="s">
        <v>128</v>
      </c>
      <c r="N127" s="172">
        <v>23.12</v>
      </c>
      <c r="O127" s="172">
        <v>405.33</v>
      </c>
      <c r="P127" s="407">
        <v>0</v>
      </c>
    </row>
    <row r="128" spans="1:16" ht="16.5" x14ac:dyDescent="0.3">
      <c r="A128" s="171" t="s">
        <v>211</v>
      </c>
      <c r="B128" s="171" t="str">
        <f>Tabela_NS_S_OUT[[#This Row],[FADN_REG]]&amp;Tabela_NS_S_OUT[[#This Row],[NAZWA]]</f>
        <v>BBobik na nasiona suche</v>
      </c>
      <c r="C128" s="171" t="s">
        <v>212</v>
      </c>
      <c r="D128" s="171" t="s">
        <v>150</v>
      </c>
      <c r="E128" s="171" t="s">
        <v>129</v>
      </c>
      <c r="F128" s="172">
        <v>22.66</v>
      </c>
      <c r="G128" s="172">
        <v>74.569999999999993</v>
      </c>
      <c r="I128" s="173"/>
      <c r="J128" s="171" t="s">
        <v>383</v>
      </c>
      <c r="K128" s="171" t="s">
        <v>384</v>
      </c>
      <c r="L128" s="171" t="s">
        <v>150</v>
      </c>
      <c r="M128" s="171" t="s">
        <v>128</v>
      </c>
      <c r="N128" s="172">
        <v>52.51</v>
      </c>
      <c r="O128" s="172">
        <v>151.72999999999999</v>
      </c>
      <c r="P128" s="407">
        <v>0</v>
      </c>
    </row>
    <row r="129" spans="1:16" ht="16.5" x14ac:dyDescent="0.3">
      <c r="A129" s="171" t="s">
        <v>211</v>
      </c>
      <c r="B129" s="171" t="str">
        <f>Tabela_NS_S_OUT[[#This Row],[FADN_REG]]&amp;Tabela_NS_S_OUT[[#This Row],[NAZWA]]</f>
        <v>CBobik na nasiona suche</v>
      </c>
      <c r="C129" s="171" t="s">
        <v>212</v>
      </c>
      <c r="D129" s="171" t="s">
        <v>150</v>
      </c>
      <c r="E129" s="171" t="s">
        <v>151</v>
      </c>
      <c r="F129" s="172">
        <v>25.14</v>
      </c>
      <c r="G129" s="172">
        <v>71.44</v>
      </c>
      <c r="I129" s="173"/>
      <c r="J129" s="171" t="s">
        <v>385</v>
      </c>
      <c r="K129" s="171" t="s">
        <v>386</v>
      </c>
      <c r="L129" s="171" t="s">
        <v>150</v>
      </c>
      <c r="M129" s="171" t="s">
        <v>128</v>
      </c>
      <c r="N129" s="172">
        <v>53.75</v>
      </c>
      <c r="O129" s="172">
        <v>102.43</v>
      </c>
      <c r="P129" s="407">
        <v>0</v>
      </c>
    </row>
    <row r="130" spans="1:16" ht="16.5" x14ac:dyDescent="0.3">
      <c r="A130" s="171" t="s">
        <v>211</v>
      </c>
      <c r="B130" s="171" t="str">
        <f>Tabela_NS_S_OUT[[#This Row],[FADN_REG]]&amp;Tabela_NS_S_OUT[[#This Row],[NAZWA]]</f>
        <v>DBobik na nasiona suche</v>
      </c>
      <c r="C130" s="171" t="s">
        <v>212</v>
      </c>
      <c r="D130" s="171" t="s">
        <v>150</v>
      </c>
      <c r="E130" s="171" t="s">
        <v>130</v>
      </c>
      <c r="F130" s="172">
        <v>22.97</v>
      </c>
      <c r="G130" s="172">
        <v>74.44</v>
      </c>
      <c r="I130" s="173"/>
      <c r="J130" s="171" t="s">
        <v>387</v>
      </c>
      <c r="K130" s="171" t="s">
        <v>388</v>
      </c>
      <c r="L130" s="171" t="s">
        <v>150</v>
      </c>
      <c r="M130" s="171" t="s">
        <v>128</v>
      </c>
      <c r="N130" s="172">
        <v>19.899999999999999</v>
      </c>
      <c r="O130" s="172">
        <v>75.88</v>
      </c>
      <c r="P130" s="407">
        <v>0</v>
      </c>
    </row>
    <row r="131" spans="1:16" ht="16.5" x14ac:dyDescent="0.3">
      <c r="A131" s="171" t="s">
        <v>213</v>
      </c>
      <c r="B131" s="171" t="str">
        <f>Tabela_NS_S_OUT[[#This Row],[FADN_REG]]&amp;Tabela_NS_S_OUT[[#This Row],[NAZWA]]</f>
        <v>AŁubin słodki na nasiona suche</v>
      </c>
      <c r="C131" s="171" t="s">
        <v>214</v>
      </c>
      <c r="D131" s="171" t="s">
        <v>150</v>
      </c>
      <c r="E131" s="171" t="s">
        <v>128</v>
      </c>
      <c r="F131" s="172">
        <v>15.64</v>
      </c>
      <c r="G131" s="172">
        <v>86.33</v>
      </c>
      <c r="I131" s="173"/>
      <c r="J131" s="171" t="s">
        <v>389</v>
      </c>
      <c r="K131" s="171" t="s">
        <v>390</v>
      </c>
      <c r="L131" s="171" t="s">
        <v>150</v>
      </c>
      <c r="M131" s="171" t="s">
        <v>128</v>
      </c>
      <c r="N131" s="172">
        <v>25.64</v>
      </c>
      <c r="O131" s="172">
        <v>190.2</v>
      </c>
      <c r="P131" s="407">
        <v>0</v>
      </c>
    </row>
    <row r="132" spans="1:16" ht="16.5" x14ac:dyDescent="0.3">
      <c r="A132" s="171" t="s">
        <v>213</v>
      </c>
      <c r="B132" s="171" t="str">
        <f>Tabela_NS_S_OUT[[#This Row],[FADN_REG]]&amp;Tabela_NS_S_OUT[[#This Row],[NAZWA]]</f>
        <v>BŁubin słodki na nasiona suche</v>
      </c>
      <c r="C132" s="171" t="s">
        <v>214</v>
      </c>
      <c r="D132" s="171" t="s">
        <v>150</v>
      </c>
      <c r="E132" s="171" t="s">
        <v>129</v>
      </c>
      <c r="F132" s="172">
        <v>13.96</v>
      </c>
      <c r="G132" s="172">
        <v>97.66</v>
      </c>
      <c r="I132" s="173"/>
      <c r="J132" s="171" t="s">
        <v>391</v>
      </c>
      <c r="K132" s="171" t="s">
        <v>392</v>
      </c>
      <c r="L132" s="171" t="s">
        <v>150</v>
      </c>
      <c r="M132" s="171" t="s">
        <v>128</v>
      </c>
      <c r="N132" s="172">
        <v>13.17</v>
      </c>
      <c r="O132" s="172">
        <v>630.72</v>
      </c>
      <c r="P132" s="407">
        <v>0</v>
      </c>
    </row>
    <row r="133" spans="1:16" ht="16.5" x14ac:dyDescent="0.3">
      <c r="A133" s="171" t="s">
        <v>213</v>
      </c>
      <c r="B133" s="171" t="str">
        <f>Tabela_NS_S_OUT[[#This Row],[FADN_REG]]&amp;Tabela_NS_S_OUT[[#This Row],[NAZWA]]</f>
        <v>CŁubin słodki na nasiona suche</v>
      </c>
      <c r="C133" s="171" t="s">
        <v>214</v>
      </c>
      <c r="D133" s="171" t="s">
        <v>150</v>
      </c>
      <c r="E133" s="171" t="s">
        <v>151</v>
      </c>
      <c r="F133" s="172">
        <v>13.79</v>
      </c>
      <c r="G133" s="172">
        <v>101.18</v>
      </c>
      <c r="I133" s="173"/>
      <c r="J133" s="171" t="s">
        <v>393</v>
      </c>
      <c r="K133" s="171" t="s">
        <v>394</v>
      </c>
      <c r="L133" s="171" t="s">
        <v>150</v>
      </c>
      <c r="M133" s="171" t="s">
        <v>128</v>
      </c>
      <c r="N133" s="172">
        <v>35.65</v>
      </c>
      <c r="O133" s="172">
        <v>1261.92</v>
      </c>
      <c r="P133" s="407">
        <v>0</v>
      </c>
    </row>
    <row r="134" spans="1:16" ht="16.5" x14ac:dyDescent="0.3">
      <c r="A134" s="171" t="s">
        <v>213</v>
      </c>
      <c r="B134" s="171" t="str">
        <f>Tabela_NS_S_OUT[[#This Row],[FADN_REG]]&amp;Tabela_NS_S_OUT[[#This Row],[NAZWA]]</f>
        <v>DŁubin słodki na nasiona suche</v>
      </c>
      <c r="C134" s="171" t="s">
        <v>214</v>
      </c>
      <c r="D134" s="171" t="s">
        <v>150</v>
      </c>
      <c r="E134" s="171" t="s">
        <v>130</v>
      </c>
      <c r="F134" s="172">
        <v>14.68</v>
      </c>
      <c r="G134" s="172">
        <v>97.55</v>
      </c>
      <c r="I134" s="173"/>
      <c r="J134" s="171" t="s">
        <v>395</v>
      </c>
      <c r="K134" s="171" t="s">
        <v>396</v>
      </c>
      <c r="L134" s="171" t="s">
        <v>150</v>
      </c>
      <c r="M134" s="171" t="s">
        <v>128</v>
      </c>
      <c r="N134" s="172">
        <v>15.7</v>
      </c>
      <c r="O134" s="172">
        <v>548.30999999999995</v>
      </c>
      <c r="P134" s="407">
        <v>0</v>
      </c>
    </row>
    <row r="135" spans="1:16" ht="16.5" x14ac:dyDescent="0.3">
      <c r="A135" s="171" t="s">
        <v>215</v>
      </c>
      <c r="B135" s="171" t="str">
        <f>Tabela_NS_S_OUT[[#This Row],[FADN_REG]]&amp;Tabela_NS_S_OUT[[#This Row],[NAZWA]]</f>
        <v>AWyka ogółem na nasiona suche</v>
      </c>
      <c r="C135" s="171" t="s">
        <v>216</v>
      </c>
      <c r="D135" s="171" t="s">
        <v>150</v>
      </c>
      <c r="E135" s="171" t="s">
        <v>128</v>
      </c>
      <c r="F135" s="172">
        <v>17.64</v>
      </c>
      <c r="G135" s="172">
        <v>185.84</v>
      </c>
      <c r="I135" s="173"/>
      <c r="J135" s="171" t="s">
        <v>397</v>
      </c>
      <c r="K135" s="171" t="s">
        <v>398</v>
      </c>
      <c r="L135" s="171"/>
      <c r="M135" s="171" t="s">
        <v>128</v>
      </c>
      <c r="N135" s="172">
        <v>1</v>
      </c>
      <c r="O135" s="172">
        <v>3141.22</v>
      </c>
      <c r="P135" s="407">
        <v>0</v>
      </c>
    </row>
    <row r="136" spans="1:16" ht="16.5" x14ac:dyDescent="0.3">
      <c r="A136" s="171" t="s">
        <v>215</v>
      </c>
      <c r="B136" s="171" t="str">
        <f>Tabela_NS_S_OUT[[#This Row],[FADN_REG]]&amp;Tabela_NS_S_OUT[[#This Row],[NAZWA]]</f>
        <v>BWyka ogółem na nasiona suche</v>
      </c>
      <c r="C136" s="171" t="s">
        <v>216</v>
      </c>
      <c r="D136" s="171" t="s">
        <v>150</v>
      </c>
      <c r="E136" s="171" t="s">
        <v>129</v>
      </c>
      <c r="F136" s="172">
        <v>18.34</v>
      </c>
      <c r="G136" s="172">
        <v>150.51</v>
      </c>
      <c r="I136" s="173"/>
      <c r="J136" s="171" t="s">
        <v>399</v>
      </c>
      <c r="K136" s="171" t="s">
        <v>400</v>
      </c>
      <c r="L136" s="171"/>
      <c r="M136" s="171" t="s">
        <v>128</v>
      </c>
      <c r="N136" s="172">
        <v>1</v>
      </c>
      <c r="O136" s="172">
        <v>3136.28</v>
      </c>
      <c r="P136" s="407">
        <v>0</v>
      </c>
    </row>
    <row r="137" spans="1:16" ht="16.5" x14ac:dyDescent="0.3">
      <c r="A137" s="171" t="s">
        <v>215</v>
      </c>
      <c r="B137" s="171" t="str">
        <f>Tabela_NS_S_OUT[[#This Row],[FADN_REG]]&amp;Tabela_NS_S_OUT[[#This Row],[NAZWA]]</f>
        <v>CWyka ogółem na nasiona suche</v>
      </c>
      <c r="C137" s="171" t="s">
        <v>216</v>
      </c>
      <c r="D137" s="171" t="s">
        <v>150</v>
      </c>
      <c r="E137" s="171" t="s">
        <v>151</v>
      </c>
      <c r="F137" s="172">
        <v>11.69</v>
      </c>
      <c r="G137" s="172">
        <v>161.57</v>
      </c>
      <c r="I137" s="173"/>
      <c r="J137" s="171" t="s">
        <v>401</v>
      </c>
      <c r="K137" s="171" t="s">
        <v>402</v>
      </c>
      <c r="L137" s="171"/>
      <c r="M137" s="171" t="s">
        <v>128</v>
      </c>
      <c r="N137" s="172">
        <v>1</v>
      </c>
      <c r="O137" s="172">
        <v>15198.5</v>
      </c>
      <c r="P137" s="407">
        <v>0</v>
      </c>
    </row>
    <row r="138" spans="1:16" ht="16.5" x14ac:dyDescent="0.3">
      <c r="A138" s="171" t="s">
        <v>215</v>
      </c>
      <c r="B138" s="171" t="str">
        <f>Tabela_NS_S_OUT[[#This Row],[FADN_REG]]&amp;Tabela_NS_S_OUT[[#This Row],[NAZWA]]</f>
        <v>DWyka ogółem na nasiona suche</v>
      </c>
      <c r="C138" s="171" t="s">
        <v>216</v>
      </c>
      <c r="D138" s="171" t="s">
        <v>150</v>
      </c>
      <c r="E138" s="171" t="s">
        <v>130</v>
      </c>
      <c r="F138" s="172">
        <v>15.53</v>
      </c>
      <c r="G138" s="172">
        <v>148.84</v>
      </c>
      <c r="I138" s="173"/>
      <c r="J138" s="171" t="s">
        <v>403</v>
      </c>
      <c r="K138" s="171" t="s">
        <v>404</v>
      </c>
      <c r="L138" s="171"/>
      <c r="M138" s="171" t="s">
        <v>128</v>
      </c>
      <c r="N138" s="172">
        <v>1</v>
      </c>
      <c r="O138" s="172">
        <v>13513.97</v>
      </c>
      <c r="P138" s="407">
        <v>0</v>
      </c>
    </row>
    <row r="139" spans="1:16" ht="16.5" x14ac:dyDescent="0.3">
      <c r="A139" s="171" t="s">
        <v>217</v>
      </c>
      <c r="B139" s="171" t="str">
        <f>Tabela_NS_S_OUT[[#This Row],[FADN_REG]]&amp;Tabela_NS_S_OUT[[#This Row],[NAZWA]]</f>
        <v>AWyka jara na nasiona suche</v>
      </c>
      <c r="C139" s="171" t="s">
        <v>218</v>
      </c>
      <c r="D139" s="171" t="s">
        <v>150</v>
      </c>
      <c r="E139" s="171" t="s">
        <v>128</v>
      </c>
      <c r="F139" s="172">
        <v>17.79</v>
      </c>
      <c r="G139" s="172">
        <v>185.84</v>
      </c>
      <c r="I139" s="173"/>
      <c r="J139" s="171" t="s">
        <v>405</v>
      </c>
      <c r="K139" s="171" t="s">
        <v>406</v>
      </c>
      <c r="L139" s="171"/>
      <c r="M139" s="171" t="s">
        <v>128</v>
      </c>
      <c r="N139" s="172">
        <v>1</v>
      </c>
      <c r="O139" s="172">
        <v>18045.22</v>
      </c>
      <c r="P139" s="407">
        <v>0</v>
      </c>
    </row>
    <row r="140" spans="1:16" ht="16.5" x14ac:dyDescent="0.3">
      <c r="A140" s="171" t="s">
        <v>217</v>
      </c>
      <c r="B140" s="171" t="str">
        <f>Tabela_NS_S_OUT[[#This Row],[FADN_REG]]&amp;Tabela_NS_S_OUT[[#This Row],[NAZWA]]</f>
        <v>BWyka jara na nasiona suche</v>
      </c>
      <c r="C140" s="171" t="s">
        <v>218</v>
      </c>
      <c r="D140" s="171" t="s">
        <v>150</v>
      </c>
      <c r="E140" s="171" t="s">
        <v>129</v>
      </c>
      <c r="F140" s="172">
        <v>18.96</v>
      </c>
      <c r="G140" s="172">
        <v>147.86000000000001</v>
      </c>
      <c r="I140" s="173"/>
      <c r="J140" s="171" t="s">
        <v>407</v>
      </c>
      <c r="K140" s="171" t="s">
        <v>408</v>
      </c>
      <c r="L140" s="171"/>
      <c r="M140" s="171" t="s">
        <v>128</v>
      </c>
      <c r="N140" s="172">
        <v>1</v>
      </c>
      <c r="O140" s="172">
        <v>9865.52</v>
      </c>
      <c r="P140" s="407">
        <v>0</v>
      </c>
    </row>
    <row r="141" spans="1:16" ht="16.5" x14ac:dyDescent="0.3">
      <c r="A141" s="171" t="s">
        <v>217</v>
      </c>
      <c r="B141" s="171" t="str">
        <f>Tabela_NS_S_OUT[[#This Row],[FADN_REG]]&amp;Tabela_NS_S_OUT[[#This Row],[NAZWA]]</f>
        <v>CWyka jara na nasiona suche</v>
      </c>
      <c r="C141" s="171" t="s">
        <v>218</v>
      </c>
      <c r="D141" s="171" t="s">
        <v>150</v>
      </c>
      <c r="E141" s="171" t="s">
        <v>151</v>
      </c>
      <c r="F141" s="172">
        <v>11.7</v>
      </c>
      <c r="G141" s="172">
        <v>161.65</v>
      </c>
      <c r="I141" s="173"/>
      <c r="J141" s="171" t="s">
        <v>409</v>
      </c>
      <c r="K141" s="171" t="s">
        <v>410</v>
      </c>
      <c r="L141" s="171"/>
      <c r="M141" s="171" t="s">
        <v>128</v>
      </c>
      <c r="N141" s="172">
        <v>1</v>
      </c>
      <c r="O141" s="172">
        <v>9295.5300000000007</v>
      </c>
      <c r="P141" s="407">
        <v>0</v>
      </c>
    </row>
    <row r="142" spans="1:16" ht="16.5" x14ac:dyDescent="0.3">
      <c r="A142" s="171" t="s">
        <v>217</v>
      </c>
      <c r="B142" s="171" t="str">
        <f>Tabela_NS_S_OUT[[#This Row],[FADN_REG]]&amp;Tabela_NS_S_OUT[[#This Row],[NAZWA]]</f>
        <v>DWyka jara na nasiona suche</v>
      </c>
      <c r="C142" s="171" t="s">
        <v>218</v>
      </c>
      <c r="D142" s="171" t="s">
        <v>150</v>
      </c>
      <c r="E142" s="171" t="s">
        <v>130</v>
      </c>
      <c r="F142" s="172">
        <v>15.21</v>
      </c>
      <c r="G142" s="172">
        <v>163.72</v>
      </c>
      <c r="I142" s="173"/>
      <c r="J142" s="171" t="s">
        <v>411</v>
      </c>
      <c r="K142" s="171" t="s">
        <v>412</v>
      </c>
      <c r="L142" s="171"/>
      <c r="M142" s="171" t="s">
        <v>128</v>
      </c>
      <c r="N142" s="172">
        <v>1</v>
      </c>
      <c r="O142" s="172">
        <v>542833.53</v>
      </c>
      <c r="P142" s="407">
        <v>0</v>
      </c>
    </row>
    <row r="143" spans="1:16" ht="16.5" x14ac:dyDescent="0.3">
      <c r="A143" s="171" t="s">
        <v>219</v>
      </c>
      <c r="B143" s="171" t="str">
        <f>Tabela_NS_S_OUT[[#This Row],[FADN_REG]]&amp;Tabela_NS_S_OUT[[#This Row],[NAZWA]]</f>
        <v>ASeradela na nasiona suche</v>
      </c>
      <c r="C143" s="171" t="s">
        <v>220</v>
      </c>
      <c r="D143" s="171" t="s">
        <v>150</v>
      </c>
      <c r="E143" s="171" t="s">
        <v>128</v>
      </c>
      <c r="F143" s="172">
        <v>13.22</v>
      </c>
      <c r="G143" s="172">
        <v>221.8</v>
      </c>
      <c r="I143" s="173"/>
      <c r="J143" s="171" t="s">
        <v>413</v>
      </c>
      <c r="K143" s="171" t="s">
        <v>414</v>
      </c>
      <c r="L143" s="171"/>
      <c r="M143" s="171" t="s">
        <v>128</v>
      </c>
      <c r="N143" s="172">
        <v>1</v>
      </c>
      <c r="O143" s="172">
        <v>529618.55000000005</v>
      </c>
      <c r="P143" s="407">
        <v>0</v>
      </c>
    </row>
    <row r="144" spans="1:16" ht="16.5" x14ac:dyDescent="0.3">
      <c r="A144" s="171" t="s">
        <v>219</v>
      </c>
      <c r="B144" s="171" t="str">
        <f>Tabela_NS_S_OUT[[#This Row],[FADN_REG]]&amp;Tabela_NS_S_OUT[[#This Row],[NAZWA]]</f>
        <v>BSeradela na nasiona suche</v>
      </c>
      <c r="C144" s="171" t="s">
        <v>220</v>
      </c>
      <c r="D144" s="171" t="s">
        <v>150</v>
      </c>
      <c r="E144" s="171" t="s">
        <v>129</v>
      </c>
      <c r="F144" s="172">
        <v>6.39</v>
      </c>
      <c r="G144" s="172">
        <v>335.32</v>
      </c>
      <c r="I144" s="173"/>
      <c r="J144" s="171" t="s">
        <v>415</v>
      </c>
      <c r="K144" s="171" t="s">
        <v>478</v>
      </c>
      <c r="L144" s="171"/>
      <c r="M144" s="171" t="s">
        <v>128</v>
      </c>
      <c r="N144" s="172">
        <v>1</v>
      </c>
      <c r="O144" s="172">
        <v>449805</v>
      </c>
      <c r="P144" s="407">
        <v>0</v>
      </c>
    </row>
    <row r="145" spans="1:16" ht="16.5" x14ac:dyDescent="0.3">
      <c r="A145" s="171" t="s">
        <v>219</v>
      </c>
      <c r="B145" s="171" t="str">
        <f>Tabela_NS_S_OUT[[#This Row],[FADN_REG]]&amp;Tabela_NS_S_OUT[[#This Row],[NAZWA]]</f>
        <v>CSeradela na nasiona suche</v>
      </c>
      <c r="C145" s="171" t="s">
        <v>220</v>
      </c>
      <c r="D145" s="171" t="s">
        <v>150</v>
      </c>
      <c r="E145" s="171" t="s">
        <v>151</v>
      </c>
      <c r="F145" s="172">
        <v>5.13</v>
      </c>
      <c r="G145" s="172">
        <v>400.42</v>
      </c>
      <c r="I145" s="173"/>
      <c r="J145" s="171" t="s">
        <v>416</v>
      </c>
      <c r="K145" s="171" t="s">
        <v>417</v>
      </c>
      <c r="L145" s="171"/>
      <c r="M145" s="171" t="s">
        <v>128</v>
      </c>
      <c r="N145" s="172">
        <v>1</v>
      </c>
      <c r="O145" s="172">
        <v>20568.84</v>
      </c>
      <c r="P145" s="407">
        <v>0</v>
      </c>
    </row>
    <row r="146" spans="1:16" ht="16.5" x14ac:dyDescent="0.3">
      <c r="A146" s="171" t="s">
        <v>219</v>
      </c>
      <c r="B146" s="171" t="str">
        <f>Tabela_NS_S_OUT[[#This Row],[FADN_REG]]&amp;Tabela_NS_S_OUT[[#This Row],[NAZWA]]</f>
        <v>DSeradela na nasiona suche</v>
      </c>
      <c r="C146" s="171" t="s">
        <v>220</v>
      </c>
      <c r="D146" s="171" t="s">
        <v>150</v>
      </c>
      <c r="E146" s="171" t="s">
        <v>130</v>
      </c>
      <c r="F146" s="172">
        <v>4.97</v>
      </c>
      <c r="G146" s="172">
        <v>344.71</v>
      </c>
      <c r="I146" s="173"/>
      <c r="J146" s="171" t="s">
        <v>418</v>
      </c>
      <c r="K146" s="171" t="s">
        <v>419</v>
      </c>
      <c r="L146" s="171"/>
      <c r="M146" s="171" t="s">
        <v>128</v>
      </c>
      <c r="N146" s="172">
        <v>1</v>
      </c>
      <c r="O146" s="172">
        <v>18470.189999999999</v>
      </c>
      <c r="P146" s="407">
        <v>0</v>
      </c>
    </row>
    <row r="147" spans="1:16" ht="16.5" x14ac:dyDescent="0.3">
      <c r="A147" s="171" t="s">
        <v>221</v>
      </c>
      <c r="B147" s="171" t="str">
        <f>Tabela_NS_S_OUT[[#This Row],[FADN_REG]]&amp;Tabela_NS_S_OUT[[#This Row],[NAZWA]]</f>
        <v>APozostałe strączkowe pastewne na nasiona suche</v>
      </c>
      <c r="C147" s="171" t="s">
        <v>222</v>
      </c>
      <c r="D147" s="171" t="s">
        <v>150</v>
      </c>
      <c r="E147" s="171" t="s">
        <v>128</v>
      </c>
      <c r="F147" s="172">
        <v>19.170000000000002</v>
      </c>
      <c r="G147" s="172">
        <v>84.23</v>
      </c>
      <c r="I147" s="173"/>
      <c r="J147" s="171" t="s">
        <v>420</v>
      </c>
      <c r="K147" s="171" t="s">
        <v>421</v>
      </c>
      <c r="L147" s="171"/>
      <c r="M147" s="171" t="s">
        <v>128</v>
      </c>
      <c r="N147" s="172">
        <v>1</v>
      </c>
      <c r="O147" s="172">
        <v>2760.59</v>
      </c>
      <c r="P147" s="407">
        <v>0</v>
      </c>
    </row>
    <row r="148" spans="1:16" ht="16.5" x14ac:dyDescent="0.3">
      <c r="A148" s="171" t="s">
        <v>221</v>
      </c>
      <c r="B148" s="171" t="str">
        <f>Tabela_NS_S_OUT[[#This Row],[FADN_REG]]&amp;Tabela_NS_S_OUT[[#This Row],[NAZWA]]</f>
        <v>BPozostałe strączkowe pastewne na nasiona suche</v>
      </c>
      <c r="C148" s="171" t="s">
        <v>222</v>
      </c>
      <c r="D148" s="171" t="s">
        <v>150</v>
      </c>
      <c r="E148" s="171" t="s">
        <v>129</v>
      </c>
      <c r="F148" s="172">
        <v>17.55</v>
      </c>
      <c r="G148" s="172">
        <v>107.08</v>
      </c>
      <c r="I148" s="173"/>
      <c r="J148" s="171" t="s">
        <v>703</v>
      </c>
      <c r="K148" s="171" t="s">
        <v>701</v>
      </c>
      <c r="L148" s="171"/>
      <c r="M148" s="171" t="s">
        <v>128</v>
      </c>
      <c r="N148" s="172">
        <v>1</v>
      </c>
      <c r="O148" s="172">
        <v>5190.47</v>
      </c>
      <c r="P148" s="407">
        <v>0</v>
      </c>
    </row>
    <row r="149" spans="1:16" ht="16.5" x14ac:dyDescent="0.3">
      <c r="A149" s="171" t="s">
        <v>221</v>
      </c>
      <c r="B149" s="171" t="str">
        <f>Tabela_NS_S_OUT[[#This Row],[FADN_REG]]&amp;Tabela_NS_S_OUT[[#This Row],[NAZWA]]</f>
        <v>CPozostałe strączkowe pastewne na nasiona suche</v>
      </c>
      <c r="C149" s="171" t="s">
        <v>222</v>
      </c>
      <c r="D149" s="171" t="s">
        <v>150</v>
      </c>
      <c r="E149" s="171" t="s">
        <v>151</v>
      </c>
      <c r="F149" s="172">
        <v>13.91</v>
      </c>
      <c r="G149" s="172">
        <v>106.27</v>
      </c>
      <c r="I149" s="173"/>
      <c r="J149" s="171" t="s">
        <v>422</v>
      </c>
      <c r="K149" s="171" t="s">
        <v>589</v>
      </c>
      <c r="L149" s="171" t="s">
        <v>334</v>
      </c>
      <c r="M149" s="171" t="s">
        <v>128</v>
      </c>
      <c r="N149" s="172">
        <v>35756.06</v>
      </c>
      <c r="O149" s="172">
        <v>7.19</v>
      </c>
      <c r="P149" s="407">
        <v>0</v>
      </c>
    </row>
    <row r="150" spans="1:16" ht="16.5" x14ac:dyDescent="0.3">
      <c r="A150" s="171" t="s">
        <v>221</v>
      </c>
      <c r="B150" s="171" t="str">
        <f>Tabela_NS_S_OUT[[#This Row],[FADN_REG]]&amp;Tabela_NS_S_OUT[[#This Row],[NAZWA]]</f>
        <v>DPozostałe strączkowe pastewne na nasiona suche</v>
      </c>
      <c r="C150" s="171" t="s">
        <v>222</v>
      </c>
      <c r="D150" s="171" t="s">
        <v>150</v>
      </c>
      <c r="E150" s="171" t="s">
        <v>130</v>
      </c>
      <c r="F150" s="172">
        <v>16.8</v>
      </c>
      <c r="G150" s="172">
        <v>132.30000000000001</v>
      </c>
      <c r="I150" s="173"/>
      <c r="J150" s="171" t="s">
        <v>423</v>
      </c>
      <c r="K150" s="171" t="s">
        <v>424</v>
      </c>
      <c r="L150" s="171" t="s">
        <v>425</v>
      </c>
      <c r="M150" s="171" t="s">
        <v>128</v>
      </c>
      <c r="N150" s="172">
        <v>637.77</v>
      </c>
      <c r="O150" s="172">
        <v>6.65</v>
      </c>
      <c r="P150" s="407">
        <v>1</v>
      </c>
    </row>
    <row r="151" spans="1:16" ht="16.5" x14ac:dyDescent="0.3">
      <c r="A151" s="171" t="s">
        <v>223</v>
      </c>
      <c r="B151" s="171" t="str">
        <f>Tabela_NS_S_OUT[[#This Row],[FADN_REG]]&amp;Tabela_NS_S_OUT[[#This Row],[NAZWA]]</f>
        <v>AMieszanki strączkowych z innymi roślinami ogółem na nasiona suche</v>
      </c>
      <c r="C151" s="171" t="s">
        <v>224</v>
      </c>
      <c r="D151" s="171" t="s">
        <v>150</v>
      </c>
      <c r="E151" s="171" t="s">
        <v>128</v>
      </c>
      <c r="F151" s="172">
        <v>35.43</v>
      </c>
      <c r="G151" s="172">
        <v>56.85</v>
      </c>
      <c r="I151" s="173"/>
      <c r="J151" s="171" t="s">
        <v>426</v>
      </c>
      <c r="K151" s="171" t="s">
        <v>427</v>
      </c>
      <c r="L151" s="171" t="s">
        <v>425</v>
      </c>
      <c r="M151" s="171" t="s">
        <v>128</v>
      </c>
      <c r="N151" s="172">
        <v>538.05999999999995</v>
      </c>
      <c r="O151" s="172">
        <v>6.01</v>
      </c>
      <c r="P151" s="407">
        <v>1</v>
      </c>
    </row>
    <row r="152" spans="1:16" ht="16.5" x14ac:dyDescent="0.3">
      <c r="A152" s="171" t="s">
        <v>223</v>
      </c>
      <c r="B152" s="171" t="str">
        <f>Tabela_NS_S_OUT[[#This Row],[FADN_REG]]&amp;Tabela_NS_S_OUT[[#This Row],[NAZWA]]</f>
        <v>BMieszanki strączkowych z innymi roślinami ogółem na nasiona suche</v>
      </c>
      <c r="C152" s="171" t="s">
        <v>224</v>
      </c>
      <c r="D152" s="171" t="s">
        <v>150</v>
      </c>
      <c r="E152" s="171" t="s">
        <v>129</v>
      </c>
      <c r="F152" s="172">
        <v>38.840000000000003</v>
      </c>
      <c r="G152" s="172">
        <v>57.11</v>
      </c>
      <c r="I152" s="173"/>
      <c r="J152" s="171" t="s">
        <v>428</v>
      </c>
      <c r="K152" s="171" t="s">
        <v>429</v>
      </c>
      <c r="L152" s="171" t="s">
        <v>425</v>
      </c>
      <c r="M152" s="171" t="s">
        <v>128</v>
      </c>
      <c r="N152" s="172">
        <v>561.34</v>
      </c>
      <c r="O152" s="172">
        <v>6.88</v>
      </c>
      <c r="P152" s="407">
        <v>1</v>
      </c>
    </row>
    <row r="153" spans="1:16" ht="16.5" x14ac:dyDescent="0.3">
      <c r="A153" s="171" t="s">
        <v>223</v>
      </c>
      <c r="B153" s="171" t="str">
        <f>Tabela_NS_S_OUT[[#This Row],[FADN_REG]]&amp;Tabela_NS_S_OUT[[#This Row],[NAZWA]]</f>
        <v>CMieszanki strączkowych z innymi roślinami ogółem na nasiona suche</v>
      </c>
      <c r="C153" s="171" t="s">
        <v>224</v>
      </c>
      <c r="D153" s="171" t="s">
        <v>150</v>
      </c>
      <c r="E153" s="171" t="s">
        <v>151</v>
      </c>
      <c r="F153" s="172">
        <v>33.93</v>
      </c>
      <c r="G153" s="172">
        <v>56.65</v>
      </c>
      <c r="I153" s="173"/>
      <c r="J153" s="171" t="s">
        <v>538</v>
      </c>
      <c r="K153" s="171" t="s">
        <v>539</v>
      </c>
      <c r="L153" s="171" t="s">
        <v>425</v>
      </c>
      <c r="M153" s="171" t="s">
        <v>128</v>
      </c>
      <c r="N153" s="172">
        <v>441.09</v>
      </c>
      <c r="O153" s="172">
        <v>6.55</v>
      </c>
      <c r="P153" s="407">
        <v>1</v>
      </c>
    </row>
    <row r="154" spans="1:16" ht="16.5" x14ac:dyDescent="0.3">
      <c r="A154" s="171" t="s">
        <v>223</v>
      </c>
      <c r="B154" s="171" t="str">
        <f>Tabela_NS_S_OUT[[#This Row],[FADN_REG]]&amp;Tabela_NS_S_OUT[[#This Row],[NAZWA]]</f>
        <v>DMieszanki strączkowych z innymi roślinami ogółem na nasiona suche</v>
      </c>
      <c r="C154" s="171" t="s">
        <v>224</v>
      </c>
      <c r="D154" s="171" t="s">
        <v>150</v>
      </c>
      <c r="E154" s="171" t="s">
        <v>130</v>
      </c>
      <c r="F154" s="172">
        <v>37.79</v>
      </c>
      <c r="G154" s="172">
        <v>59.33</v>
      </c>
      <c r="I154" s="173"/>
      <c r="J154" s="171" t="s">
        <v>540</v>
      </c>
      <c r="K154" s="171" t="s">
        <v>541</v>
      </c>
      <c r="L154" s="171" t="s">
        <v>425</v>
      </c>
      <c r="M154" s="171" t="s">
        <v>128</v>
      </c>
      <c r="N154" s="172">
        <v>216.06</v>
      </c>
      <c r="O154" s="172">
        <v>8.75</v>
      </c>
      <c r="P154" s="407">
        <v>0</v>
      </c>
    </row>
    <row r="155" spans="1:16" ht="16.5" x14ac:dyDescent="0.3">
      <c r="A155" s="171" t="s">
        <v>225</v>
      </c>
      <c r="B155" s="171" t="str">
        <f>Tabela_NS_S_OUT[[#This Row],[FADN_REG]]&amp;Tabela_NS_S_OUT[[#This Row],[NAZWA]]</f>
        <v>AMieszanki strączkowych z innymi roślinami jare na nasiona suche</v>
      </c>
      <c r="C155" s="171" t="s">
        <v>226</v>
      </c>
      <c r="D155" s="171" t="s">
        <v>150</v>
      </c>
      <c r="E155" s="171" t="s">
        <v>128</v>
      </c>
      <c r="F155" s="172">
        <v>35.340000000000003</v>
      </c>
      <c r="G155" s="172">
        <v>56.99</v>
      </c>
      <c r="I155" s="173"/>
      <c r="J155" s="171" t="s">
        <v>430</v>
      </c>
      <c r="K155" s="171" t="s">
        <v>431</v>
      </c>
      <c r="L155" s="171" t="s">
        <v>425</v>
      </c>
      <c r="M155" s="171" t="s">
        <v>128</v>
      </c>
      <c r="N155" s="172">
        <v>86.9</v>
      </c>
      <c r="O155" s="172">
        <v>9.2799999999999994</v>
      </c>
      <c r="P155" s="407">
        <v>0</v>
      </c>
    </row>
    <row r="156" spans="1:16" ht="16.5" x14ac:dyDescent="0.3">
      <c r="A156" s="171" t="s">
        <v>225</v>
      </c>
      <c r="B156" s="171" t="str">
        <f>Tabela_NS_S_OUT[[#This Row],[FADN_REG]]&amp;Tabela_NS_S_OUT[[#This Row],[NAZWA]]</f>
        <v>BMieszanki strączkowych z innymi roślinami jare na nasiona suche</v>
      </c>
      <c r="C156" s="171" t="s">
        <v>226</v>
      </c>
      <c r="D156" s="171" t="s">
        <v>150</v>
      </c>
      <c r="E156" s="171" t="s">
        <v>129</v>
      </c>
      <c r="F156" s="172">
        <v>38.71</v>
      </c>
      <c r="G156" s="172">
        <v>57.2</v>
      </c>
      <c r="I156" s="173"/>
      <c r="J156" s="171" t="s">
        <v>432</v>
      </c>
      <c r="K156" s="171" t="s">
        <v>433</v>
      </c>
      <c r="L156" s="171" t="s">
        <v>425</v>
      </c>
      <c r="M156" s="171" t="s">
        <v>128</v>
      </c>
      <c r="N156" s="172">
        <v>55.69</v>
      </c>
      <c r="O156" s="172">
        <v>3.32</v>
      </c>
      <c r="P156" s="407">
        <v>1</v>
      </c>
    </row>
    <row r="157" spans="1:16" ht="16.5" x14ac:dyDescent="0.3">
      <c r="A157" s="171" t="s">
        <v>225</v>
      </c>
      <c r="B157" s="171" t="str">
        <f>Tabela_NS_S_OUT[[#This Row],[FADN_REG]]&amp;Tabela_NS_S_OUT[[#This Row],[NAZWA]]</f>
        <v>CMieszanki strączkowych z innymi roślinami jare na nasiona suche</v>
      </c>
      <c r="C157" s="171" t="s">
        <v>226</v>
      </c>
      <c r="D157" s="171" t="s">
        <v>150</v>
      </c>
      <c r="E157" s="171" t="s">
        <v>151</v>
      </c>
      <c r="F157" s="172">
        <v>34</v>
      </c>
      <c r="G157" s="172">
        <v>56.42</v>
      </c>
      <c r="I157" s="173"/>
      <c r="J157" s="171" t="s">
        <v>434</v>
      </c>
      <c r="K157" s="171" t="s">
        <v>435</v>
      </c>
      <c r="L157" s="171" t="s">
        <v>425</v>
      </c>
      <c r="M157" s="171" t="s">
        <v>128</v>
      </c>
      <c r="N157" s="172">
        <v>23.54</v>
      </c>
      <c r="O157" s="172">
        <v>8</v>
      </c>
      <c r="P157" s="407">
        <v>0</v>
      </c>
    </row>
    <row r="158" spans="1:16" ht="16.5" x14ac:dyDescent="0.3">
      <c r="A158" s="171" t="s">
        <v>225</v>
      </c>
      <c r="B158" s="171" t="str">
        <f>Tabela_NS_S_OUT[[#This Row],[FADN_REG]]&amp;Tabela_NS_S_OUT[[#This Row],[NAZWA]]</f>
        <v>DMieszanki strączkowych z innymi roślinami jare na nasiona suche</v>
      </c>
      <c r="C158" s="171" t="s">
        <v>226</v>
      </c>
      <c r="D158" s="171" t="s">
        <v>150</v>
      </c>
      <c r="E158" s="171" t="s">
        <v>130</v>
      </c>
      <c r="F158" s="172">
        <v>38.36</v>
      </c>
      <c r="G158" s="172">
        <v>59.31</v>
      </c>
      <c r="I158" s="173"/>
      <c r="J158" s="171" t="s">
        <v>436</v>
      </c>
      <c r="K158" s="171" t="s">
        <v>437</v>
      </c>
      <c r="L158" s="171" t="s">
        <v>425</v>
      </c>
      <c r="M158" s="171" t="s">
        <v>128</v>
      </c>
      <c r="N158" s="172">
        <v>11.16</v>
      </c>
      <c r="O158" s="172">
        <v>7.73</v>
      </c>
      <c r="P158" s="407">
        <v>0</v>
      </c>
    </row>
    <row r="159" spans="1:16" ht="16.5" x14ac:dyDescent="0.3">
      <c r="A159" s="171" t="s">
        <v>674</v>
      </c>
      <c r="B159" s="171" t="str">
        <f>Tabela_NS_S_OUT[[#This Row],[FADN_REG]]&amp;Tabela_NS_S_OUT[[#This Row],[NAZWA]]</f>
        <v>AMieszanki strączkowych z innymi roślinami ozime na nasiona suche</v>
      </c>
      <c r="C159" s="171" t="s">
        <v>673</v>
      </c>
      <c r="D159" s="171" t="s">
        <v>150</v>
      </c>
      <c r="E159" s="171" t="s">
        <v>128</v>
      </c>
      <c r="F159" s="172">
        <v>46.34</v>
      </c>
      <c r="G159" s="172">
        <v>58.34</v>
      </c>
      <c r="H159" s="171"/>
      <c r="I159" s="173"/>
      <c r="J159" s="171" t="s">
        <v>438</v>
      </c>
      <c r="K159" s="171" t="s">
        <v>439</v>
      </c>
      <c r="L159" s="171" t="s">
        <v>425</v>
      </c>
      <c r="M159" s="171" t="s">
        <v>128</v>
      </c>
      <c r="N159" s="172">
        <v>109.27</v>
      </c>
      <c r="O159" s="172">
        <v>4.59</v>
      </c>
      <c r="P159" s="407">
        <v>1</v>
      </c>
    </row>
    <row r="160" spans="1:16" ht="16.5" x14ac:dyDescent="0.3">
      <c r="A160" s="171" t="s">
        <v>674</v>
      </c>
      <c r="B160" s="171" t="str">
        <f>Tabela_NS_S_OUT[[#This Row],[FADN_REG]]&amp;Tabela_NS_S_OUT[[#This Row],[NAZWA]]</f>
        <v>BMieszanki strączkowych z innymi roślinami ozime na nasiona suche</v>
      </c>
      <c r="C160" s="171" t="s">
        <v>673</v>
      </c>
      <c r="D160" s="171" t="s">
        <v>150</v>
      </c>
      <c r="E160" s="171" t="s">
        <v>129</v>
      </c>
      <c r="F160" s="172">
        <v>47.59</v>
      </c>
      <c r="G160" s="172">
        <v>58.34</v>
      </c>
      <c r="H160" s="171"/>
      <c r="I160" s="173"/>
      <c r="J160" s="171" t="s">
        <v>550</v>
      </c>
      <c r="K160" s="171" t="s">
        <v>551</v>
      </c>
      <c r="L160" s="171" t="s">
        <v>425</v>
      </c>
      <c r="M160" s="171" t="s">
        <v>128</v>
      </c>
      <c r="N160" s="172">
        <v>31.11</v>
      </c>
      <c r="O160" s="172">
        <v>6.96</v>
      </c>
      <c r="P160" s="407">
        <v>1</v>
      </c>
    </row>
    <row r="161" spans="1:16" ht="16.5" x14ac:dyDescent="0.3">
      <c r="A161" s="171" t="s">
        <v>674</v>
      </c>
      <c r="B161" s="171" t="str">
        <f>Tabela_NS_S_OUT[[#This Row],[FADN_REG]]&amp;Tabela_NS_S_OUT[[#This Row],[NAZWA]]</f>
        <v>CMieszanki strączkowych z innymi roślinami ozime na nasiona suche</v>
      </c>
      <c r="C161" s="171" t="s">
        <v>673</v>
      </c>
      <c r="D161" s="171" t="s">
        <v>150</v>
      </c>
      <c r="E161" s="171" t="s">
        <v>151</v>
      </c>
      <c r="F161" s="172">
        <v>46.34</v>
      </c>
      <c r="G161" s="172">
        <v>58.34</v>
      </c>
      <c r="H161" s="171"/>
      <c r="I161" s="173"/>
      <c r="J161" s="171" t="s">
        <v>440</v>
      </c>
      <c r="K161" s="171" t="s">
        <v>441</v>
      </c>
      <c r="L161" s="171" t="s">
        <v>334</v>
      </c>
      <c r="M161" s="171" t="s">
        <v>128</v>
      </c>
      <c r="N161" s="172">
        <v>18.02</v>
      </c>
      <c r="O161" s="172">
        <v>143.41999999999999</v>
      </c>
      <c r="P161" s="407">
        <v>0</v>
      </c>
    </row>
    <row r="162" spans="1:16" ht="16.5" x14ac:dyDescent="0.3">
      <c r="A162" s="171" t="s">
        <v>674</v>
      </c>
      <c r="B162" s="171" t="str">
        <f>Tabela_NS_S_OUT[[#This Row],[FADN_REG]]&amp;Tabela_NS_S_OUT[[#This Row],[NAZWA]]</f>
        <v>DMieszanki strączkowych z innymi roślinami ozime na nasiona suche</v>
      </c>
      <c r="C162" s="171" t="s">
        <v>673</v>
      </c>
      <c r="D162" s="171" t="s">
        <v>150</v>
      </c>
      <c r="E162" s="171" t="s">
        <v>130</v>
      </c>
      <c r="F162" s="172">
        <v>46.34</v>
      </c>
      <c r="G162" s="172">
        <v>58.34</v>
      </c>
      <c r="H162" s="171"/>
      <c r="I162" s="173"/>
      <c r="J162" s="171" t="s">
        <v>442</v>
      </c>
      <c r="K162" s="171" t="s">
        <v>443</v>
      </c>
      <c r="L162" s="171" t="s">
        <v>425</v>
      </c>
      <c r="M162" s="171" t="s">
        <v>128</v>
      </c>
      <c r="N162" s="172">
        <v>2.4700000000000002</v>
      </c>
      <c r="O162" s="172">
        <v>3.58</v>
      </c>
      <c r="P162" s="407">
        <v>0</v>
      </c>
    </row>
    <row r="163" spans="1:16" ht="16.5" x14ac:dyDescent="0.3">
      <c r="A163" s="171" t="s">
        <v>227</v>
      </c>
      <c r="B163" s="171" t="str">
        <f>Tabela_NS_S_OUT[[#This Row],[FADN_REG]]&amp;Tabela_NS_S_OUT[[#This Row],[NAZWA]]</f>
        <v>ARośliny przemysłowe</v>
      </c>
      <c r="C163" s="171" t="s">
        <v>228</v>
      </c>
      <c r="D163" s="171" t="s">
        <v>150</v>
      </c>
      <c r="E163" s="171" t="s">
        <v>128</v>
      </c>
      <c r="F163" s="172">
        <v>88.55</v>
      </c>
      <c r="G163" s="172">
        <v>54.13</v>
      </c>
      <c r="I163" s="173"/>
      <c r="J163" s="171" t="s">
        <v>444</v>
      </c>
      <c r="K163" s="171" t="s">
        <v>445</v>
      </c>
      <c r="L163" s="171" t="s">
        <v>425</v>
      </c>
      <c r="M163" s="171" t="s">
        <v>128</v>
      </c>
      <c r="N163" s="172">
        <v>5.83</v>
      </c>
      <c r="O163" s="172">
        <v>8.33</v>
      </c>
      <c r="P163" s="407">
        <v>0</v>
      </c>
    </row>
    <row r="164" spans="1:16" ht="16.5" x14ac:dyDescent="0.3">
      <c r="A164" s="171" t="s">
        <v>227</v>
      </c>
      <c r="B164" s="171" t="str">
        <f>Tabela_NS_S_OUT[[#This Row],[FADN_REG]]&amp;Tabela_NS_S_OUT[[#This Row],[NAZWA]]</f>
        <v>BRośliny przemysłowe</v>
      </c>
      <c r="C164" s="171" t="s">
        <v>228</v>
      </c>
      <c r="D164" s="171" t="s">
        <v>150</v>
      </c>
      <c r="E164" s="171" t="s">
        <v>129</v>
      </c>
      <c r="F164" s="172">
        <v>142.91</v>
      </c>
      <c r="G164" s="172">
        <v>34.85</v>
      </c>
      <c r="I164" s="173"/>
      <c r="J164" s="171" t="s">
        <v>446</v>
      </c>
      <c r="K164" s="171" t="s">
        <v>447</v>
      </c>
      <c r="L164" s="171" t="s">
        <v>425</v>
      </c>
      <c r="M164" s="171" t="s">
        <v>128</v>
      </c>
      <c r="N164" s="172">
        <v>3.32</v>
      </c>
      <c r="O164" s="172">
        <v>4.7699999999999996</v>
      </c>
      <c r="P164" s="407">
        <v>0</v>
      </c>
    </row>
    <row r="165" spans="1:16" ht="16.5" x14ac:dyDescent="0.3">
      <c r="A165" s="171" t="s">
        <v>227</v>
      </c>
      <c r="B165" s="171" t="str">
        <f>Tabela_NS_S_OUT[[#This Row],[FADN_REG]]&amp;Tabela_NS_S_OUT[[#This Row],[NAZWA]]</f>
        <v>CRośliny przemysłowe</v>
      </c>
      <c r="C165" s="171" t="s">
        <v>228</v>
      </c>
      <c r="D165" s="171" t="s">
        <v>150</v>
      </c>
      <c r="E165" s="171" t="s">
        <v>151</v>
      </c>
      <c r="F165" s="172">
        <v>147.74</v>
      </c>
      <c r="G165" s="172">
        <v>35.130000000000003</v>
      </c>
      <c r="I165" s="173"/>
      <c r="J165" s="171" t="s">
        <v>448</v>
      </c>
      <c r="K165" s="171" t="s">
        <v>449</v>
      </c>
      <c r="L165" s="171" t="s">
        <v>425</v>
      </c>
      <c r="M165" s="171" t="s">
        <v>128</v>
      </c>
      <c r="N165" s="172">
        <v>16.420000000000002</v>
      </c>
      <c r="O165" s="172">
        <v>5.75</v>
      </c>
      <c r="P165" s="407">
        <v>0</v>
      </c>
    </row>
    <row r="166" spans="1:16" ht="16.5" x14ac:dyDescent="0.3">
      <c r="A166" s="171" t="s">
        <v>227</v>
      </c>
      <c r="B166" s="171" t="str">
        <f>Tabela_NS_S_OUT[[#This Row],[FADN_REG]]&amp;Tabela_NS_S_OUT[[#This Row],[NAZWA]]</f>
        <v>DRośliny przemysłowe</v>
      </c>
      <c r="C166" s="171" t="s">
        <v>228</v>
      </c>
      <c r="D166" s="171" t="s">
        <v>150</v>
      </c>
      <c r="E166" s="171" t="s">
        <v>130</v>
      </c>
      <c r="F166" s="172">
        <v>110.93</v>
      </c>
      <c r="G166" s="172">
        <v>45.47</v>
      </c>
      <c r="I166" s="173"/>
      <c r="J166" s="171" t="s">
        <v>450</v>
      </c>
      <c r="K166" s="171" t="s">
        <v>451</v>
      </c>
      <c r="L166" s="171" t="s">
        <v>452</v>
      </c>
      <c r="M166" s="171" t="s">
        <v>128</v>
      </c>
      <c r="N166" s="172">
        <v>53.86</v>
      </c>
      <c r="O166" s="172">
        <v>113.68</v>
      </c>
      <c r="P166" s="407">
        <v>1</v>
      </c>
    </row>
    <row r="167" spans="1:16" ht="16.5" x14ac:dyDescent="0.3">
      <c r="A167" s="171" t="s">
        <v>229</v>
      </c>
      <c r="B167" s="171" t="str">
        <f>Tabela_NS_S_OUT[[#This Row],[FADN_REG]]&amp;Tabela_NS_S_OUT[[#This Row],[NAZWA]]</f>
        <v>ABuraki cukrowe na korzeń</v>
      </c>
      <c r="C167" s="171" t="s">
        <v>230</v>
      </c>
      <c r="D167" s="171" t="s">
        <v>150</v>
      </c>
      <c r="E167" s="171" t="s">
        <v>128</v>
      </c>
      <c r="F167" s="172">
        <v>623.9</v>
      </c>
      <c r="G167" s="172">
        <v>11.74</v>
      </c>
      <c r="I167" s="173"/>
      <c r="J167" s="171" t="s">
        <v>453</v>
      </c>
      <c r="K167" s="171" t="s">
        <v>454</v>
      </c>
      <c r="L167" s="171" t="s">
        <v>452</v>
      </c>
      <c r="M167" s="171" t="s">
        <v>128</v>
      </c>
      <c r="N167" s="172">
        <v>0.36</v>
      </c>
      <c r="O167" s="172">
        <v>147.55000000000001</v>
      </c>
      <c r="P167" s="407">
        <v>1</v>
      </c>
    </row>
    <row r="168" spans="1:16" ht="16.5" x14ac:dyDescent="0.3">
      <c r="A168" s="171" t="s">
        <v>229</v>
      </c>
      <c r="B168" s="171" t="str">
        <f>Tabela_NS_S_OUT[[#This Row],[FADN_REG]]&amp;Tabela_NS_S_OUT[[#This Row],[NAZWA]]</f>
        <v>BBuraki cukrowe na korzeń</v>
      </c>
      <c r="C168" s="171" t="s">
        <v>230</v>
      </c>
      <c r="D168" s="171" t="s">
        <v>150</v>
      </c>
      <c r="E168" s="171" t="s">
        <v>129</v>
      </c>
      <c r="F168" s="172">
        <v>588.20000000000005</v>
      </c>
      <c r="G168" s="172">
        <v>11.43</v>
      </c>
      <c r="I168" s="173"/>
      <c r="J168" s="171" t="s">
        <v>455</v>
      </c>
      <c r="K168" s="171" t="s">
        <v>456</v>
      </c>
      <c r="L168" s="171" t="s">
        <v>452</v>
      </c>
      <c r="M168" s="171" t="s">
        <v>128</v>
      </c>
      <c r="N168" s="172">
        <v>2.39</v>
      </c>
      <c r="O168" s="172">
        <v>338.52</v>
      </c>
      <c r="P168" s="407">
        <v>1</v>
      </c>
    </row>
    <row r="169" spans="1:16" ht="16.5" x14ac:dyDescent="0.3">
      <c r="A169" s="171" t="s">
        <v>229</v>
      </c>
      <c r="B169" s="171" t="str">
        <f>Tabela_NS_S_OUT[[#This Row],[FADN_REG]]&amp;Tabela_NS_S_OUT[[#This Row],[NAZWA]]</f>
        <v>CBuraki cukrowe na korzeń</v>
      </c>
      <c r="C169" s="171" t="s">
        <v>230</v>
      </c>
      <c r="D169" s="171" t="s">
        <v>150</v>
      </c>
      <c r="E169" s="171" t="s">
        <v>151</v>
      </c>
      <c r="F169" s="172">
        <v>600.75</v>
      </c>
      <c r="G169" s="172">
        <v>11.74</v>
      </c>
      <c r="I169" s="173"/>
      <c r="J169" s="171" t="s">
        <v>457</v>
      </c>
      <c r="K169" s="171" t="s">
        <v>458</v>
      </c>
      <c r="L169" s="171" t="s">
        <v>459</v>
      </c>
      <c r="M169" s="171" t="s">
        <v>128</v>
      </c>
      <c r="N169" s="172">
        <v>0.19</v>
      </c>
      <c r="O169" s="172">
        <v>699.67</v>
      </c>
      <c r="P169" s="407">
        <v>0</v>
      </c>
    </row>
    <row r="170" spans="1:16" ht="16.5" x14ac:dyDescent="0.3">
      <c r="A170" s="171" t="s">
        <v>229</v>
      </c>
      <c r="B170" s="171" t="str">
        <f>Tabela_NS_S_OUT[[#This Row],[FADN_REG]]&amp;Tabela_NS_S_OUT[[#This Row],[NAZWA]]</f>
        <v>DBuraki cukrowe na korzeń</v>
      </c>
      <c r="C170" s="171" t="s">
        <v>230</v>
      </c>
      <c r="D170" s="171" t="s">
        <v>150</v>
      </c>
      <c r="E170" s="171" t="s">
        <v>130</v>
      </c>
      <c r="F170" s="172">
        <v>656.39</v>
      </c>
      <c r="G170" s="172">
        <v>10.43</v>
      </c>
      <c r="I170" s="173"/>
      <c r="J170" s="171" t="s">
        <v>460</v>
      </c>
      <c r="K170" s="171" t="s">
        <v>461</v>
      </c>
      <c r="L170" s="171" t="s">
        <v>459</v>
      </c>
      <c r="M170" s="171" t="s">
        <v>128</v>
      </c>
      <c r="N170" s="172">
        <v>0.03</v>
      </c>
      <c r="O170" s="172">
        <v>2139.21</v>
      </c>
      <c r="P170" s="407">
        <v>0</v>
      </c>
    </row>
    <row r="171" spans="1:16" ht="16.5" x14ac:dyDescent="0.3">
      <c r="A171" s="171" t="s">
        <v>231</v>
      </c>
      <c r="B171" s="171" t="str">
        <f>Tabela_NS_S_OUT[[#This Row],[FADN_REG]]&amp;Tabela_NS_S_OUT[[#This Row],[NAZWA]]</f>
        <v>ACykoria przemysłowa na korzeń</v>
      </c>
      <c r="C171" s="171" t="s">
        <v>232</v>
      </c>
      <c r="D171" s="171" t="s">
        <v>150</v>
      </c>
      <c r="E171" s="171" t="s">
        <v>128</v>
      </c>
      <c r="F171" s="172">
        <v>341.51</v>
      </c>
      <c r="G171" s="172">
        <v>23.1</v>
      </c>
      <c r="I171" s="173"/>
      <c r="J171" s="171" t="s">
        <v>462</v>
      </c>
      <c r="K171" s="171" t="s">
        <v>463</v>
      </c>
      <c r="L171" s="171" t="s">
        <v>459</v>
      </c>
      <c r="M171" s="171" t="s">
        <v>128</v>
      </c>
      <c r="N171" s="172">
        <v>0.2</v>
      </c>
      <c r="O171" s="172">
        <v>708.84</v>
      </c>
      <c r="P171" s="407">
        <v>0</v>
      </c>
    </row>
    <row r="172" spans="1:16" ht="16.5" x14ac:dyDescent="0.3">
      <c r="A172" s="171" t="s">
        <v>231</v>
      </c>
      <c r="B172" s="171" t="str">
        <f>Tabela_NS_S_OUT[[#This Row],[FADN_REG]]&amp;Tabela_NS_S_OUT[[#This Row],[NAZWA]]</f>
        <v>BCykoria przemysłowa na korzeń</v>
      </c>
      <c r="C172" s="171" t="s">
        <v>232</v>
      </c>
      <c r="D172" s="171" t="s">
        <v>150</v>
      </c>
      <c r="E172" s="171" t="s">
        <v>129</v>
      </c>
      <c r="F172" s="172">
        <v>341.51</v>
      </c>
      <c r="G172" s="172">
        <v>23.1</v>
      </c>
      <c r="I172" s="173"/>
      <c r="J172" s="171" t="s">
        <v>675</v>
      </c>
      <c r="K172" s="171" t="s">
        <v>676</v>
      </c>
      <c r="L172" s="171" t="s">
        <v>459</v>
      </c>
      <c r="M172" s="171" t="s">
        <v>128</v>
      </c>
      <c r="N172" s="172">
        <v>0.01</v>
      </c>
      <c r="O172" s="172">
        <v>1782.26</v>
      </c>
      <c r="P172" s="407">
        <v>0</v>
      </c>
    </row>
    <row r="173" spans="1:16" ht="16.5" x14ac:dyDescent="0.3">
      <c r="A173" s="171" t="s">
        <v>231</v>
      </c>
      <c r="B173" s="171" t="str">
        <f>Tabela_NS_S_OUT[[#This Row],[FADN_REG]]&amp;Tabela_NS_S_OUT[[#This Row],[NAZWA]]</f>
        <v>CCykoria przemysłowa na korzeń</v>
      </c>
      <c r="C173" s="171" t="s">
        <v>232</v>
      </c>
      <c r="D173" s="171" t="s">
        <v>150</v>
      </c>
      <c r="E173" s="171" t="s">
        <v>151</v>
      </c>
      <c r="F173" s="172">
        <v>341.51</v>
      </c>
      <c r="G173" s="172">
        <v>23.1</v>
      </c>
      <c r="I173" s="173"/>
      <c r="J173" s="171" t="s">
        <v>464</v>
      </c>
      <c r="K173" s="171" t="s">
        <v>465</v>
      </c>
      <c r="L173" s="171" t="s">
        <v>150</v>
      </c>
      <c r="M173" s="171" t="s">
        <v>128</v>
      </c>
      <c r="N173" s="172">
        <v>0.04</v>
      </c>
      <c r="O173" s="172">
        <v>315.14999999999998</v>
      </c>
      <c r="P173" s="407">
        <v>0</v>
      </c>
    </row>
    <row r="174" spans="1:16" ht="16.5" x14ac:dyDescent="0.3">
      <c r="A174" s="171" t="s">
        <v>231</v>
      </c>
      <c r="B174" s="171" t="str">
        <f>Tabela_NS_S_OUT[[#This Row],[FADN_REG]]&amp;Tabela_NS_S_OUT[[#This Row],[NAZWA]]</f>
        <v>DCykoria przemysłowa na korzeń</v>
      </c>
      <c r="C174" s="171" t="s">
        <v>232</v>
      </c>
      <c r="D174" s="171" t="s">
        <v>150</v>
      </c>
      <c r="E174" s="171" t="s">
        <v>130</v>
      </c>
      <c r="F174" s="172">
        <v>341.51</v>
      </c>
      <c r="G174" s="172">
        <v>23.1</v>
      </c>
      <c r="I174" s="173"/>
      <c r="J174" s="171" t="s">
        <v>466</v>
      </c>
      <c r="K174" s="171" t="s">
        <v>467</v>
      </c>
      <c r="L174" s="171" t="s">
        <v>425</v>
      </c>
      <c r="M174" s="171" t="s">
        <v>128</v>
      </c>
      <c r="N174" s="172">
        <v>18.829999999999998</v>
      </c>
      <c r="O174" s="172">
        <v>24.36</v>
      </c>
      <c r="P174" s="407">
        <v>0</v>
      </c>
    </row>
    <row r="175" spans="1:16" ht="16.5" x14ac:dyDescent="0.3">
      <c r="A175" s="171" t="s">
        <v>233</v>
      </c>
      <c r="B175" s="171" t="str">
        <f>Tabela_NS_S_OUT[[#This Row],[FADN_REG]]&amp;Tabela_NS_S_OUT[[#This Row],[NAZWA]]</f>
        <v>ARośliny oleiste</v>
      </c>
      <c r="C175" s="171" t="s">
        <v>234</v>
      </c>
      <c r="D175" s="171" t="s">
        <v>150</v>
      </c>
      <c r="E175" s="171" t="s">
        <v>128</v>
      </c>
      <c r="F175" s="172">
        <v>29.17</v>
      </c>
      <c r="G175" s="172">
        <v>150.74</v>
      </c>
      <c r="I175" s="173"/>
      <c r="J175" s="171" t="s">
        <v>468</v>
      </c>
      <c r="K175" s="171" t="s">
        <v>469</v>
      </c>
      <c r="L175" s="171"/>
      <c r="M175" s="171" t="s">
        <v>128</v>
      </c>
      <c r="N175" s="172">
        <v>0.97</v>
      </c>
      <c r="O175" s="172">
        <v>44.52</v>
      </c>
      <c r="P175" s="407">
        <v>0</v>
      </c>
    </row>
    <row r="176" spans="1:16" ht="18" customHeight="1" x14ac:dyDescent="0.3">
      <c r="A176" s="171" t="s">
        <v>233</v>
      </c>
      <c r="B176" s="171" t="str">
        <f>Tabela_NS_S_OUT[[#This Row],[FADN_REG]]&amp;Tabela_NS_S_OUT[[#This Row],[NAZWA]]</f>
        <v>BRośliny oleiste</v>
      </c>
      <c r="C176" s="171" t="s">
        <v>234</v>
      </c>
      <c r="D176" s="171" t="s">
        <v>150</v>
      </c>
      <c r="E176" s="171" t="s">
        <v>129</v>
      </c>
      <c r="F176" s="172">
        <v>29.31</v>
      </c>
      <c r="G176" s="172">
        <v>151.74</v>
      </c>
      <c r="I176" s="173"/>
      <c r="J176" s="171"/>
      <c r="K176" s="410" t="s">
        <v>689</v>
      </c>
      <c r="L176" s="171" t="s">
        <v>425</v>
      </c>
      <c r="M176" s="171" t="s">
        <v>128</v>
      </c>
      <c r="N176" s="172"/>
      <c r="O176" s="172"/>
      <c r="P176" s="407">
        <v>1</v>
      </c>
    </row>
    <row r="177" spans="1:16" ht="16.5" x14ac:dyDescent="0.3">
      <c r="A177" s="171" t="s">
        <v>233</v>
      </c>
      <c r="B177" s="171" t="str">
        <f>Tabela_NS_S_OUT[[#This Row],[FADN_REG]]&amp;Tabela_NS_S_OUT[[#This Row],[NAZWA]]</f>
        <v>CRośliny oleiste</v>
      </c>
      <c r="C177" s="171" t="s">
        <v>234</v>
      </c>
      <c r="D177" s="171" t="s">
        <v>150</v>
      </c>
      <c r="E177" s="171" t="s">
        <v>151</v>
      </c>
      <c r="F177" s="172">
        <v>29.54</v>
      </c>
      <c r="G177" s="172">
        <v>150.41</v>
      </c>
      <c r="I177" s="173"/>
      <c r="K177" s="410" t="s">
        <v>690</v>
      </c>
      <c r="L177" s="171" t="s">
        <v>425</v>
      </c>
      <c r="M177" s="171" t="s">
        <v>128</v>
      </c>
      <c r="N177" s="172"/>
      <c r="O177" s="172"/>
      <c r="P177" s="407">
        <v>1</v>
      </c>
    </row>
    <row r="178" spans="1:16" ht="16.5" hidden="1" x14ac:dyDescent="0.3">
      <c r="A178" s="171" t="s">
        <v>233</v>
      </c>
      <c r="B178" s="171" t="str">
        <f>Tabela_NS_S_OUT[[#This Row],[FADN_REG]]&amp;Tabela_NS_S_OUT[[#This Row],[NAZWA]]</f>
        <v>DRośliny oleiste</v>
      </c>
      <c r="C178" s="171" t="s">
        <v>234</v>
      </c>
      <c r="D178" s="171" t="s">
        <v>150</v>
      </c>
      <c r="E178" s="171" t="s">
        <v>130</v>
      </c>
      <c r="F178" s="172">
        <v>31.25</v>
      </c>
      <c r="G178" s="172">
        <v>151.56</v>
      </c>
      <c r="I178" s="173"/>
      <c r="J178" s="171"/>
      <c r="M178" s="171"/>
      <c r="P178" s="407"/>
    </row>
    <row r="179" spans="1:16" ht="16.5" hidden="1" x14ac:dyDescent="0.3">
      <c r="A179" s="171" t="s">
        <v>235</v>
      </c>
      <c r="B179" s="171" t="str">
        <f>Tabela_NS_S_OUT[[#This Row],[FADN_REG]]&amp;Tabela_NS_S_OUT[[#This Row],[NAZWA]]</f>
        <v>ARzepak i rzepik ogółem oleisty</v>
      </c>
      <c r="C179" s="171" t="s">
        <v>236</v>
      </c>
      <c r="D179" s="171" t="s">
        <v>150</v>
      </c>
      <c r="E179" s="171" t="s">
        <v>128</v>
      </c>
      <c r="F179" s="172">
        <v>29.77</v>
      </c>
      <c r="G179" s="172">
        <v>150.01</v>
      </c>
      <c r="I179" s="173"/>
      <c r="L179" s="171"/>
      <c r="P179" s="407"/>
    </row>
    <row r="180" spans="1:16" ht="16.5" hidden="1" x14ac:dyDescent="0.3">
      <c r="A180" s="171" t="s">
        <v>235</v>
      </c>
      <c r="B180" s="171" t="str">
        <f>Tabela_NS_S_OUT[[#This Row],[FADN_REG]]&amp;Tabela_NS_S_OUT[[#This Row],[NAZWA]]</f>
        <v>BRzepak i rzepik ogółem oleisty</v>
      </c>
      <c r="C180" s="171" t="s">
        <v>236</v>
      </c>
      <c r="D180" s="171" t="s">
        <v>150</v>
      </c>
      <c r="E180" s="171" t="s">
        <v>129</v>
      </c>
      <c r="F180" s="172">
        <v>29.96</v>
      </c>
      <c r="G180" s="172">
        <v>151.31</v>
      </c>
      <c r="I180" s="173"/>
    </row>
    <row r="181" spans="1:16" ht="16.5" hidden="1" x14ac:dyDescent="0.3">
      <c r="A181" s="171" t="s">
        <v>235</v>
      </c>
      <c r="B181" s="171" t="str">
        <f>Tabela_NS_S_OUT[[#This Row],[FADN_REG]]&amp;Tabela_NS_S_OUT[[#This Row],[NAZWA]]</f>
        <v>CRzepak i rzepik ogółem oleisty</v>
      </c>
      <c r="C181" s="171" t="s">
        <v>236</v>
      </c>
      <c r="D181" s="171" t="s">
        <v>150</v>
      </c>
      <c r="E181" s="171" t="s">
        <v>151</v>
      </c>
      <c r="F181" s="172">
        <v>30.64</v>
      </c>
      <c r="G181" s="172">
        <v>149.49</v>
      </c>
      <c r="I181" s="173"/>
    </row>
    <row r="182" spans="1:16" ht="16.5" hidden="1" x14ac:dyDescent="0.3">
      <c r="A182" s="171" t="s">
        <v>235</v>
      </c>
      <c r="B182" s="171" t="str">
        <f>Tabela_NS_S_OUT[[#This Row],[FADN_REG]]&amp;Tabela_NS_S_OUT[[#This Row],[NAZWA]]</f>
        <v>DRzepak i rzepik ogółem oleisty</v>
      </c>
      <c r="C182" s="171" t="s">
        <v>236</v>
      </c>
      <c r="D182" s="171" t="s">
        <v>150</v>
      </c>
      <c r="E182" s="171" t="s">
        <v>130</v>
      </c>
      <c r="F182" s="172">
        <v>31.79</v>
      </c>
      <c r="G182" s="172">
        <v>151.01</v>
      </c>
      <c r="I182" s="173"/>
    </row>
    <row r="183" spans="1:16" ht="16.5" hidden="1" x14ac:dyDescent="0.3">
      <c r="A183" s="171" t="s">
        <v>237</v>
      </c>
      <c r="B183" s="171" t="str">
        <f>Tabela_NS_S_OUT[[#This Row],[FADN_REG]]&amp;Tabela_NS_S_OUT[[#This Row],[NAZWA]]</f>
        <v>ARzepak i rzepik jary oleisty</v>
      </c>
      <c r="C183" s="171" t="s">
        <v>238</v>
      </c>
      <c r="D183" s="171" t="s">
        <v>150</v>
      </c>
      <c r="E183" s="171" t="s">
        <v>128</v>
      </c>
      <c r="F183" s="172">
        <v>23.02</v>
      </c>
      <c r="G183" s="172">
        <v>146.06</v>
      </c>
      <c r="I183" s="173"/>
    </row>
    <row r="184" spans="1:16" ht="16.5" hidden="1" x14ac:dyDescent="0.3">
      <c r="A184" s="171" t="s">
        <v>237</v>
      </c>
      <c r="B184" s="171" t="str">
        <f>Tabela_NS_S_OUT[[#This Row],[FADN_REG]]&amp;Tabela_NS_S_OUT[[#This Row],[NAZWA]]</f>
        <v>BRzepak i rzepik jary oleisty</v>
      </c>
      <c r="C184" s="171" t="s">
        <v>238</v>
      </c>
      <c r="D184" s="171" t="s">
        <v>150</v>
      </c>
      <c r="E184" s="171" t="s">
        <v>129</v>
      </c>
      <c r="F184" s="172">
        <v>24.69</v>
      </c>
      <c r="G184" s="172">
        <v>148.99</v>
      </c>
      <c r="I184" s="173"/>
    </row>
    <row r="185" spans="1:16" ht="16.5" hidden="1" x14ac:dyDescent="0.3">
      <c r="A185" s="171" t="s">
        <v>237</v>
      </c>
      <c r="B185" s="171" t="str">
        <f>Tabela_NS_S_OUT[[#This Row],[FADN_REG]]&amp;Tabela_NS_S_OUT[[#This Row],[NAZWA]]</f>
        <v>CRzepak i rzepik jary oleisty</v>
      </c>
      <c r="C185" s="171" t="s">
        <v>238</v>
      </c>
      <c r="D185" s="171" t="s">
        <v>150</v>
      </c>
      <c r="E185" s="171" t="s">
        <v>151</v>
      </c>
      <c r="F185" s="172">
        <v>24.91</v>
      </c>
      <c r="G185" s="172">
        <v>148.6</v>
      </c>
      <c r="I185" s="173"/>
    </row>
    <row r="186" spans="1:16" ht="16.5" hidden="1" x14ac:dyDescent="0.3">
      <c r="A186" s="171" t="s">
        <v>237</v>
      </c>
      <c r="B186" s="171" t="str">
        <f>Tabela_NS_S_OUT[[#This Row],[FADN_REG]]&amp;Tabela_NS_S_OUT[[#This Row],[NAZWA]]</f>
        <v>DRzepak i rzepik jary oleisty</v>
      </c>
      <c r="C186" s="171" t="s">
        <v>238</v>
      </c>
      <c r="D186" s="171" t="s">
        <v>150</v>
      </c>
      <c r="E186" s="171" t="s">
        <v>130</v>
      </c>
      <c r="F186" s="172">
        <v>25.89</v>
      </c>
      <c r="G186" s="172">
        <v>147.94999999999999</v>
      </c>
      <c r="I186" s="173"/>
    </row>
    <row r="187" spans="1:16" ht="16.5" hidden="1" x14ac:dyDescent="0.3">
      <c r="A187" s="171" t="s">
        <v>239</v>
      </c>
      <c r="B187" s="171" t="str">
        <f>Tabela_NS_S_OUT[[#This Row],[FADN_REG]]&amp;Tabela_NS_S_OUT[[#This Row],[NAZWA]]</f>
        <v>ARzepak i rzepik ozimy oleisty</v>
      </c>
      <c r="C187" s="171" t="s">
        <v>240</v>
      </c>
      <c r="D187" s="171" t="s">
        <v>150</v>
      </c>
      <c r="E187" s="171" t="s">
        <v>128</v>
      </c>
      <c r="F187" s="172">
        <v>29.98</v>
      </c>
      <c r="G187" s="172">
        <v>150.18</v>
      </c>
      <c r="I187" s="173"/>
    </row>
    <row r="188" spans="1:16" ht="16.5" hidden="1" x14ac:dyDescent="0.3">
      <c r="A188" s="171" t="s">
        <v>239</v>
      </c>
      <c r="B188" s="171" t="str">
        <f>Tabela_NS_S_OUT[[#This Row],[FADN_REG]]&amp;Tabela_NS_S_OUT[[#This Row],[NAZWA]]</f>
        <v>BRzepak i rzepik ozimy oleisty</v>
      </c>
      <c r="C188" s="171" t="s">
        <v>240</v>
      </c>
      <c r="D188" s="171" t="s">
        <v>150</v>
      </c>
      <c r="E188" s="171" t="s">
        <v>129</v>
      </c>
      <c r="F188" s="172">
        <v>30.16</v>
      </c>
      <c r="G188" s="172">
        <v>151.35</v>
      </c>
      <c r="I188" s="173"/>
    </row>
    <row r="189" spans="1:16" ht="16.5" hidden="1" x14ac:dyDescent="0.3">
      <c r="A189" s="171" t="s">
        <v>239</v>
      </c>
      <c r="B189" s="171" t="str">
        <f>Tabela_NS_S_OUT[[#This Row],[FADN_REG]]&amp;Tabela_NS_S_OUT[[#This Row],[NAZWA]]</f>
        <v>CRzepak i rzepik ozimy oleisty</v>
      </c>
      <c r="C189" s="171" t="s">
        <v>240</v>
      </c>
      <c r="D189" s="171" t="s">
        <v>150</v>
      </c>
      <c r="E189" s="171" t="s">
        <v>151</v>
      </c>
      <c r="F189" s="172">
        <v>31.08</v>
      </c>
      <c r="G189" s="172">
        <v>149.66</v>
      </c>
      <c r="I189" s="173"/>
    </row>
    <row r="190" spans="1:16" ht="16.5" hidden="1" x14ac:dyDescent="0.3">
      <c r="A190" s="171" t="s">
        <v>239</v>
      </c>
      <c r="B190" s="171" t="str">
        <f>Tabela_NS_S_OUT[[#This Row],[FADN_REG]]&amp;Tabela_NS_S_OUT[[#This Row],[NAZWA]]</f>
        <v>DRzepak i rzepik ozimy oleisty</v>
      </c>
      <c r="C190" s="171" t="s">
        <v>240</v>
      </c>
      <c r="D190" s="171" t="s">
        <v>150</v>
      </c>
      <c r="E190" s="171" t="s">
        <v>130</v>
      </c>
      <c r="F190" s="172">
        <v>32.08</v>
      </c>
      <c r="G190" s="172">
        <v>151.12</v>
      </c>
      <c r="I190" s="173"/>
      <c r="K190" s="126" t="s">
        <v>92</v>
      </c>
      <c r="L190" s="62">
        <v>1</v>
      </c>
    </row>
    <row r="191" spans="1:16" ht="16.5" hidden="1" x14ac:dyDescent="0.3">
      <c r="A191" s="171" t="s">
        <v>241</v>
      </c>
      <c r="B191" s="171" t="str">
        <f>Tabela_NS_S_OUT[[#This Row],[FADN_REG]]&amp;Tabela_NS_S_OUT[[#This Row],[NAZWA]]</f>
        <v>ASłonecznik oleisty</v>
      </c>
      <c r="C191" s="171" t="s">
        <v>473</v>
      </c>
      <c r="D191" s="171" t="s">
        <v>150</v>
      </c>
      <c r="E191" s="171" t="s">
        <v>128</v>
      </c>
      <c r="F191" s="172">
        <v>21.06</v>
      </c>
      <c r="G191" s="172">
        <v>139.96</v>
      </c>
      <c r="I191" s="173"/>
      <c r="K191" s="126" t="s">
        <v>93</v>
      </c>
      <c r="L191" s="62">
        <v>2</v>
      </c>
    </row>
    <row r="192" spans="1:16" ht="16.5" hidden="1" x14ac:dyDescent="0.3">
      <c r="A192" s="171" t="s">
        <v>241</v>
      </c>
      <c r="B192" s="171" t="str">
        <f>Tabela_NS_S_OUT[[#This Row],[FADN_REG]]&amp;Tabela_NS_S_OUT[[#This Row],[NAZWA]]</f>
        <v>BSłonecznik oleisty</v>
      </c>
      <c r="C192" s="171" t="s">
        <v>473</v>
      </c>
      <c r="D192" s="171" t="s">
        <v>150</v>
      </c>
      <c r="E192" s="171" t="s">
        <v>129</v>
      </c>
      <c r="F192" s="172">
        <v>21.06</v>
      </c>
      <c r="G192" s="172">
        <v>139.96</v>
      </c>
      <c r="I192" s="173"/>
      <c r="K192" s="126" t="s">
        <v>94</v>
      </c>
      <c r="L192" s="62">
        <v>3</v>
      </c>
    </row>
    <row r="193" spans="1:12" ht="16.5" hidden="1" x14ac:dyDescent="0.3">
      <c r="A193" s="171" t="s">
        <v>241</v>
      </c>
      <c r="B193" s="171" t="str">
        <f>Tabela_NS_S_OUT[[#This Row],[FADN_REG]]&amp;Tabela_NS_S_OUT[[#This Row],[NAZWA]]</f>
        <v>CSłonecznik oleisty</v>
      </c>
      <c r="C193" s="171" t="s">
        <v>473</v>
      </c>
      <c r="D193" s="171" t="s">
        <v>150</v>
      </c>
      <c r="E193" s="171" t="s">
        <v>151</v>
      </c>
      <c r="F193" s="172">
        <v>23.5</v>
      </c>
      <c r="G193" s="172">
        <v>139.96</v>
      </c>
      <c r="I193" s="173"/>
      <c r="K193" s="126" t="s">
        <v>95</v>
      </c>
      <c r="L193" s="62">
        <v>4</v>
      </c>
    </row>
    <row r="194" spans="1:12" ht="16.5" hidden="1" x14ac:dyDescent="0.3">
      <c r="A194" s="171" t="s">
        <v>241</v>
      </c>
      <c r="B194" s="171" t="str">
        <f>Tabela_NS_S_OUT[[#This Row],[FADN_REG]]&amp;Tabela_NS_S_OUT[[#This Row],[NAZWA]]</f>
        <v>DSłonecznik oleisty</v>
      </c>
      <c r="C194" s="171" t="s">
        <v>473</v>
      </c>
      <c r="D194" s="171" t="s">
        <v>150</v>
      </c>
      <c r="E194" s="171" t="s">
        <v>130</v>
      </c>
      <c r="F194" s="172">
        <v>19.16</v>
      </c>
      <c r="G194" s="172">
        <v>139.96</v>
      </c>
      <c r="I194" s="173"/>
      <c r="K194" s="126" t="s">
        <v>96</v>
      </c>
      <c r="L194" s="62">
        <v>5</v>
      </c>
    </row>
    <row r="195" spans="1:12" ht="16.5" hidden="1" x14ac:dyDescent="0.3">
      <c r="A195" s="171" t="s">
        <v>242</v>
      </c>
      <c r="B195" s="171" t="str">
        <f>Tabela_NS_S_OUT[[#This Row],[FADN_REG]]&amp;Tabela_NS_S_OUT[[#This Row],[NAZWA]]</f>
        <v>ALen i lnianka oleiste</v>
      </c>
      <c r="C195" s="171" t="s">
        <v>243</v>
      </c>
      <c r="D195" s="171" t="s">
        <v>150</v>
      </c>
      <c r="E195" s="171" t="s">
        <v>128</v>
      </c>
      <c r="F195" s="172">
        <v>15.58</v>
      </c>
      <c r="G195" s="172">
        <v>150.24</v>
      </c>
      <c r="I195" s="173"/>
      <c r="K195" s="107" t="s">
        <v>97</v>
      </c>
      <c r="L195" s="62">
        <v>6</v>
      </c>
    </row>
    <row r="196" spans="1:12" ht="16.5" hidden="1" x14ac:dyDescent="0.3">
      <c r="A196" s="171" t="s">
        <v>242</v>
      </c>
      <c r="B196" s="171" t="str">
        <f>Tabela_NS_S_OUT[[#This Row],[FADN_REG]]&amp;Tabela_NS_S_OUT[[#This Row],[NAZWA]]</f>
        <v>BLen i lnianka oleiste</v>
      </c>
      <c r="C196" s="171" t="s">
        <v>243</v>
      </c>
      <c r="D196" s="171" t="s">
        <v>150</v>
      </c>
      <c r="E196" s="171" t="s">
        <v>129</v>
      </c>
      <c r="F196" s="172">
        <v>14.87</v>
      </c>
      <c r="G196" s="172">
        <v>164.77</v>
      </c>
      <c r="I196" s="173"/>
      <c r="K196" s="107" t="s">
        <v>98</v>
      </c>
      <c r="L196" s="62">
        <v>7</v>
      </c>
    </row>
    <row r="197" spans="1:12" ht="16.5" hidden="1" x14ac:dyDescent="0.3">
      <c r="A197" s="171" t="s">
        <v>242</v>
      </c>
      <c r="B197" s="171" t="str">
        <f>Tabela_NS_S_OUT[[#This Row],[FADN_REG]]&amp;Tabela_NS_S_OUT[[#This Row],[NAZWA]]</f>
        <v>CLen i lnianka oleiste</v>
      </c>
      <c r="C197" s="171" t="s">
        <v>243</v>
      </c>
      <c r="D197" s="171" t="s">
        <v>150</v>
      </c>
      <c r="E197" s="171" t="s">
        <v>151</v>
      </c>
      <c r="F197" s="172">
        <v>13.38</v>
      </c>
      <c r="G197" s="172">
        <v>226.14</v>
      </c>
      <c r="I197" s="173"/>
      <c r="K197" s="107" t="s">
        <v>99</v>
      </c>
      <c r="L197" s="62">
        <v>8</v>
      </c>
    </row>
    <row r="198" spans="1:12" ht="13.5" hidden="1" customHeight="1" x14ac:dyDescent="0.3">
      <c r="A198" s="171" t="s">
        <v>242</v>
      </c>
      <c r="B198" s="171" t="str">
        <f>Tabela_NS_S_OUT[[#This Row],[FADN_REG]]&amp;Tabela_NS_S_OUT[[#This Row],[NAZWA]]</f>
        <v>DLen i lnianka oleiste</v>
      </c>
      <c r="C198" s="171" t="s">
        <v>243</v>
      </c>
      <c r="D198" s="171" t="s">
        <v>150</v>
      </c>
      <c r="E198" s="171" t="s">
        <v>130</v>
      </c>
      <c r="F198" s="172">
        <v>14.87</v>
      </c>
      <c r="G198" s="172">
        <v>164.77</v>
      </c>
      <c r="I198" s="173"/>
      <c r="K198" s="107" t="s">
        <v>100</v>
      </c>
      <c r="L198" s="62">
        <v>9</v>
      </c>
    </row>
    <row r="199" spans="1:12" ht="12.75" hidden="1" customHeight="1" x14ac:dyDescent="0.3">
      <c r="A199" s="171" t="s">
        <v>244</v>
      </c>
      <c r="B199" s="171" t="str">
        <f>Tabela_NS_S_OUT[[#This Row],[FADN_REG]]&amp;Tabela_NS_S_OUT[[#This Row],[NAZWA]]</f>
        <v>ASoja oleista</v>
      </c>
      <c r="C199" s="171" t="s">
        <v>245</v>
      </c>
      <c r="D199" s="171" t="s">
        <v>150</v>
      </c>
      <c r="E199" s="171" t="s">
        <v>128</v>
      </c>
      <c r="F199" s="172">
        <v>21.98</v>
      </c>
      <c r="G199" s="172">
        <v>139.53</v>
      </c>
      <c r="I199" s="173"/>
      <c r="K199" s="62" t="s">
        <v>101</v>
      </c>
      <c r="L199" s="62">
        <v>10</v>
      </c>
    </row>
    <row r="200" spans="1:12" ht="16.5" hidden="1" x14ac:dyDescent="0.3">
      <c r="A200" s="171" t="s">
        <v>244</v>
      </c>
      <c r="B200" s="171" t="str">
        <f>Tabela_NS_S_OUT[[#This Row],[FADN_REG]]&amp;Tabela_NS_S_OUT[[#This Row],[NAZWA]]</f>
        <v>BSoja oleista</v>
      </c>
      <c r="C200" s="171" t="s">
        <v>245</v>
      </c>
      <c r="D200" s="171" t="s">
        <v>150</v>
      </c>
      <c r="E200" s="171" t="s">
        <v>129</v>
      </c>
      <c r="F200" s="172">
        <v>14.1</v>
      </c>
      <c r="G200" s="172">
        <v>117.03</v>
      </c>
      <c r="I200" s="173"/>
    </row>
    <row r="201" spans="1:12" ht="16.5" hidden="1" x14ac:dyDescent="0.3">
      <c r="A201" s="171" t="s">
        <v>244</v>
      </c>
      <c r="B201" s="171" t="str">
        <f>Tabela_NS_S_OUT[[#This Row],[FADN_REG]]&amp;Tabela_NS_S_OUT[[#This Row],[NAZWA]]</f>
        <v>CSoja oleista</v>
      </c>
      <c r="C201" s="171" t="s">
        <v>245</v>
      </c>
      <c r="D201" s="171" t="s">
        <v>150</v>
      </c>
      <c r="E201" s="171" t="s">
        <v>151</v>
      </c>
      <c r="F201" s="172">
        <v>25.15</v>
      </c>
      <c r="G201" s="172">
        <v>144.97</v>
      </c>
      <c r="I201" s="173"/>
    </row>
    <row r="202" spans="1:12" ht="16.5" hidden="1" x14ac:dyDescent="0.3">
      <c r="A202" s="171" t="s">
        <v>244</v>
      </c>
      <c r="B202" s="171" t="str">
        <f>Tabela_NS_S_OUT[[#This Row],[FADN_REG]]&amp;Tabela_NS_S_OUT[[#This Row],[NAZWA]]</f>
        <v>DSoja oleista</v>
      </c>
      <c r="C202" s="171" t="s">
        <v>245</v>
      </c>
      <c r="D202" s="171" t="s">
        <v>150</v>
      </c>
      <c r="E202" s="171" t="s">
        <v>130</v>
      </c>
      <c r="F202" s="172">
        <v>21.98</v>
      </c>
      <c r="G202" s="172">
        <v>139.53</v>
      </c>
      <c r="I202" s="173"/>
    </row>
    <row r="203" spans="1:12" ht="16.5" hidden="1" x14ac:dyDescent="0.3">
      <c r="A203" s="171" t="s">
        <v>246</v>
      </c>
      <c r="B203" s="171" t="str">
        <f>Tabela_NS_S_OUT[[#This Row],[FADN_REG]]&amp;Tabela_NS_S_OUT[[#This Row],[NAZWA]]</f>
        <v>APozostałe rośliny oleiste</v>
      </c>
      <c r="C203" s="171" t="s">
        <v>247</v>
      </c>
      <c r="D203" s="171" t="s">
        <v>150</v>
      </c>
      <c r="E203" s="171" t="s">
        <v>128</v>
      </c>
      <c r="F203" s="172">
        <v>8.89</v>
      </c>
      <c r="G203" s="172">
        <v>206.16</v>
      </c>
      <c r="I203" s="173"/>
    </row>
    <row r="204" spans="1:12" ht="16.5" hidden="1" x14ac:dyDescent="0.3">
      <c r="A204" s="171" t="s">
        <v>246</v>
      </c>
      <c r="B204" s="171" t="str">
        <f>Tabela_NS_S_OUT[[#This Row],[FADN_REG]]&amp;Tabela_NS_S_OUT[[#This Row],[NAZWA]]</f>
        <v>BPozostałe rośliny oleiste</v>
      </c>
      <c r="C204" s="171" t="s">
        <v>247</v>
      </c>
      <c r="D204" s="171" t="s">
        <v>150</v>
      </c>
      <c r="E204" s="171" t="s">
        <v>129</v>
      </c>
      <c r="F204" s="172">
        <v>9.6199999999999992</v>
      </c>
      <c r="G204" s="172">
        <v>199.35</v>
      </c>
      <c r="I204" s="173"/>
    </row>
    <row r="205" spans="1:12" ht="16.5" hidden="1" x14ac:dyDescent="0.3">
      <c r="A205" s="171" t="s">
        <v>246</v>
      </c>
      <c r="B205" s="171" t="str">
        <f>Tabela_NS_S_OUT[[#This Row],[FADN_REG]]&amp;Tabela_NS_S_OUT[[#This Row],[NAZWA]]</f>
        <v>CPozostałe rośliny oleiste</v>
      </c>
      <c r="C205" s="171" t="s">
        <v>247</v>
      </c>
      <c r="D205" s="171" t="s">
        <v>150</v>
      </c>
      <c r="E205" s="171" t="s">
        <v>151</v>
      </c>
      <c r="F205" s="172">
        <v>9.1999999999999993</v>
      </c>
      <c r="G205" s="172">
        <v>344.97</v>
      </c>
      <c r="I205" s="173"/>
    </row>
    <row r="206" spans="1:12" ht="16.5" hidden="1" x14ac:dyDescent="0.3">
      <c r="A206" s="171" t="s">
        <v>246</v>
      </c>
      <c r="B206" s="171" t="str">
        <f>Tabela_NS_S_OUT[[#This Row],[FADN_REG]]&amp;Tabela_NS_S_OUT[[#This Row],[NAZWA]]</f>
        <v>DPozostałe rośliny oleiste</v>
      </c>
      <c r="C206" s="171" t="s">
        <v>247</v>
      </c>
      <c r="D206" s="171" t="s">
        <v>150</v>
      </c>
      <c r="E206" s="171" t="s">
        <v>130</v>
      </c>
      <c r="F206" s="172">
        <v>9.5</v>
      </c>
      <c r="G206" s="172">
        <v>234.96</v>
      </c>
      <c r="I206" s="173"/>
    </row>
    <row r="207" spans="1:12" ht="16.5" hidden="1" x14ac:dyDescent="0.3">
      <c r="A207" s="171" t="s">
        <v>248</v>
      </c>
      <c r="B207" s="171" t="str">
        <f>Tabela_NS_S_OUT[[#This Row],[FADN_REG]]&amp;Tabela_NS_S_OUT[[#This Row],[NAZWA]]</f>
        <v>ARośliny włókniste (uprawa lub słoma)</v>
      </c>
      <c r="C207" s="171" t="s">
        <v>474</v>
      </c>
      <c r="D207" s="171" t="s">
        <v>150</v>
      </c>
      <c r="E207" s="171" t="s">
        <v>128</v>
      </c>
      <c r="F207" s="172">
        <v>15.09</v>
      </c>
      <c r="G207" s="172">
        <v>122.73</v>
      </c>
      <c r="I207" s="173"/>
    </row>
    <row r="208" spans="1:12" ht="16.5" hidden="1" x14ac:dyDescent="0.3">
      <c r="A208" s="171" t="s">
        <v>248</v>
      </c>
      <c r="B208" s="171" t="str">
        <f>Tabela_NS_S_OUT[[#This Row],[FADN_REG]]&amp;Tabela_NS_S_OUT[[#This Row],[NAZWA]]</f>
        <v>BRośliny włókniste (uprawa lub słoma)</v>
      </c>
      <c r="C208" s="171" t="s">
        <v>474</v>
      </c>
      <c r="D208" s="171" t="s">
        <v>150</v>
      </c>
      <c r="E208" s="171" t="s">
        <v>129</v>
      </c>
      <c r="F208" s="172">
        <v>15.09</v>
      </c>
      <c r="G208" s="172">
        <v>122.73</v>
      </c>
      <c r="I208" s="173"/>
    </row>
    <row r="209" spans="1:9" ht="16.5" hidden="1" x14ac:dyDescent="0.3">
      <c r="A209" s="171" t="s">
        <v>248</v>
      </c>
      <c r="B209" s="171" t="str">
        <f>Tabela_NS_S_OUT[[#This Row],[FADN_REG]]&amp;Tabela_NS_S_OUT[[#This Row],[NAZWA]]</f>
        <v>CRośliny włókniste (uprawa lub słoma)</v>
      </c>
      <c r="C209" s="171" t="s">
        <v>474</v>
      </c>
      <c r="D209" s="171" t="s">
        <v>150</v>
      </c>
      <c r="E209" s="171" t="s">
        <v>151</v>
      </c>
      <c r="F209" s="172">
        <v>15.09</v>
      </c>
      <c r="G209" s="172">
        <v>122.73</v>
      </c>
      <c r="I209" s="173"/>
    </row>
    <row r="210" spans="1:9" ht="16.5" hidden="1" x14ac:dyDescent="0.3">
      <c r="A210" s="171" t="s">
        <v>248</v>
      </c>
      <c r="B210" s="171" t="str">
        <f>Tabela_NS_S_OUT[[#This Row],[FADN_REG]]&amp;Tabela_NS_S_OUT[[#This Row],[NAZWA]]</f>
        <v>DRośliny włókniste (uprawa lub słoma)</v>
      </c>
      <c r="C210" s="171" t="s">
        <v>474</v>
      </c>
      <c r="D210" s="171" t="s">
        <v>150</v>
      </c>
      <c r="E210" s="171" t="s">
        <v>130</v>
      </c>
      <c r="F210" s="172">
        <v>15.09</v>
      </c>
      <c r="G210" s="172">
        <v>122.73</v>
      </c>
      <c r="I210" s="173"/>
    </row>
    <row r="211" spans="1:9" ht="16.5" hidden="1" x14ac:dyDescent="0.3">
      <c r="A211" s="171" t="s">
        <v>249</v>
      </c>
      <c r="B211" s="171" t="str">
        <f>Tabela_NS_S_OUT[[#This Row],[FADN_REG]]&amp;Tabela_NS_S_OUT[[#This Row],[NAZWA]]</f>
        <v>ALen i lnianka włókniste</v>
      </c>
      <c r="C211" s="171" t="s">
        <v>475</v>
      </c>
      <c r="D211" s="171" t="s">
        <v>150</v>
      </c>
      <c r="E211" s="171" t="s">
        <v>128</v>
      </c>
      <c r="F211" s="172">
        <v>14.06</v>
      </c>
      <c r="G211" s="172">
        <v>123.2</v>
      </c>
      <c r="I211" s="173"/>
    </row>
    <row r="212" spans="1:9" ht="16.5" hidden="1" x14ac:dyDescent="0.3">
      <c r="A212" s="171" t="s">
        <v>249</v>
      </c>
      <c r="B212" s="171" t="str">
        <f>Tabela_NS_S_OUT[[#This Row],[FADN_REG]]&amp;Tabela_NS_S_OUT[[#This Row],[NAZWA]]</f>
        <v>BLen i lnianka włókniste</v>
      </c>
      <c r="C212" s="171" t="s">
        <v>475</v>
      </c>
      <c r="D212" s="171" t="s">
        <v>150</v>
      </c>
      <c r="E212" s="171" t="s">
        <v>129</v>
      </c>
      <c r="F212" s="172">
        <v>14.06</v>
      </c>
      <c r="G212" s="172">
        <v>123.2</v>
      </c>
      <c r="I212" s="173"/>
    </row>
    <row r="213" spans="1:9" ht="16.5" hidden="1" x14ac:dyDescent="0.3">
      <c r="A213" s="171" t="s">
        <v>249</v>
      </c>
      <c r="B213" s="171" t="str">
        <f>Tabela_NS_S_OUT[[#This Row],[FADN_REG]]&amp;Tabela_NS_S_OUT[[#This Row],[NAZWA]]</f>
        <v>CLen i lnianka włókniste</v>
      </c>
      <c r="C213" s="171" t="s">
        <v>475</v>
      </c>
      <c r="D213" s="171" t="s">
        <v>150</v>
      </c>
      <c r="E213" s="171" t="s">
        <v>151</v>
      </c>
      <c r="F213" s="172">
        <v>14.06</v>
      </c>
      <c r="G213" s="172">
        <v>123.2</v>
      </c>
      <c r="I213" s="173"/>
    </row>
    <row r="214" spans="1:9" ht="16.5" hidden="1" x14ac:dyDescent="0.3">
      <c r="A214" s="171" t="s">
        <v>249</v>
      </c>
      <c r="B214" s="171" t="str">
        <f>Tabela_NS_S_OUT[[#This Row],[FADN_REG]]&amp;Tabela_NS_S_OUT[[#This Row],[NAZWA]]</f>
        <v>DLen i lnianka włókniste</v>
      </c>
      <c r="C214" s="171" t="s">
        <v>475</v>
      </c>
      <c r="D214" s="171" t="s">
        <v>150</v>
      </c>
      <c r="E214" s="171" t="s">
        <v>130</v>
      </c>
      <c r="F214" s="172">
        <v>14.06</v>
      </c>
      <c r="G214" s="172">
        <v>123.2</v>
      </c>
      <c r="I214" s="173"/>
    </row>
    <row r="215" spans="1:9" ht="16.5" hidden="1" x14ac:dyDescent="0.3">
      <c r="A215" s="171" t="s">
        <v>250</v>
      </c>
      <c r="B215" s="171" t="str">
        <f>Tabela_NS_S_OUT[[#This Row],[FADN_REG]]&amp;Tabela_NS_S_OUT[[#This Row],[NAZWA]]</f>
        <v>ARośliny przemysłowe specjalne</v>
      </c>
      <c r="C215" s="171" t="s">
        <v>251</v>
      </c>
      <c r="D215" s="171" t="s">
        <v>150</v>
      </c>
      <c r="E215" s="171" t="s">
        <v>128</v>
      </c>
      <c r="F215" s="172">
        <v>16.36</v>
      </c>
      <c r="G215" s="172">
        <v>657.33</v>
      </c>
      <c r="I215" s="173"/>
    </row>
    <row r="216" spans="1:9" ht="16.5" hidden="1" x14ac:dyDescent="0.3">
      <c r="A216" s="171" t="s">
        <v>250</v>
      </c>
      <c r="B216" s="171" t="str">
        <f>Tabela_NS_S_OUT[[#This Row],[FADN_REG]]&amp;Tabela_NS_S_OUT[[#This Row],[NAZWA]]</f>
        <v>BRośliny przemysłowe specjalne</v>
      </c>
      <c r="C216" s="171" t="s">
        <v>251</v>
      </c>
      <c r="D216" s="171" t="s">
        <v>150</v>
      </c>
      <c r="E216" s="171" t="s">
        <v>129</v>
      </c>
      <c r="F216" s="172">
        <v>14.42</v>
      </c>
      <c r="G216" s="172">
        <v>662.36</v>
      </c>
      <c r="I216" s="173"/>
    </row>
    <row r="217" spans="1:9" ht="16.5" hidden="1" x14ac:dyDescent="0.3">
      <c r="A217" s="171" t="s">
        <v>250</v>
      </c>
      <c r="B217" s="171" t="str">
        <f>Tabela_NS_S_OUT[[#This Row],[FADN_REG]]&amp;Tabela_NS_S_OUT[[#This Row],[NAZWA]]</f>
        <v>CRośliny przemysłowe specjalne</v>
      </c>
      <c r="C217" s="171" t="s">
        <v>251</v>
      </c>
      <c r="D217" s="171" t="s">
        <v>150</v>
      </c>
      <c r="E217" s="171" t="s">
        <v>151</v>
      </c>
      <c r="F217" s="172">
        <v>19.350000000000001</v>
      </c>
      <c r="G217" s="172">
        <v>841.12</v>
      </c>
      <c r="I217" s="173"/>
    </row>
    <row r="218" spans="1:9" ht="16.5" hidden="1" x14ac:dyDescent="0.3">
      <c r="A218" s="171" t="s">
        <v>250</v>
      </c>
      <c r="B218" s="171" t="str">
        <f>Tabela_NS_S_OUT[[#This Row],[FADN_REG]]&amp;Tabela_NS_S_OUT[[#This Row],[NAZWA]]</f>
        <v>DRośliny przemysłowe specjalne</v>
      </c>
      <c r="C218" s="171" t="s">
        <v>251</v>
      </c>
      <c r="D218" s="171" t="s">
        <v>150</v>
      </c>
      <c r="E218" s="171" t="s">
        <v>130</v>
      </c>
      <c r="F218" s="172">
        <v>22.28</v>
      </c>
      <c r="G218" s="172">
        <v>643.87</v>
      </c>
      <c r="I218" s="173"/>
    </row>
    <row r="219" spans="1:9" ht="16.5" hidden="1" x14ac:dyDescent="0.3">
      <c r="A219" s="171" t="s">
        <v>252</v>
      </c>
      <c r="B219" s="171" t="str">
        <f>Tabela_NS_S_OUT[[#This Row],[FADN_REG]]&amp;Tabela_NS_S_OUT[[#This Row],[NAZWA]]</f>
        <v>ATytoń na liście</v>
      </c>
      <c r="C219" s="171" t="s">
        <v>253</v>
      </c>
      <c r="D219" s="171" t="s">
        <v>150</v>
      </c>
      <c r="E219" s="171" t="s">
        <v>128</v>
      </c>
      <c r="F219" s="172">
        <v>24.51</v>
      </c>
      <c r="G219" s="172">
        <v>886.58</v>
      </c>
      <c r="I219" s="173"/>
    </row>
    <row r="220" spans="1:9" ht="16.5" hidden="1" x14ac:dyDescent="0.3">
      <c r="A220" s="171" t="s">
        <v>252</v>
      </c>
      <c r="B220" s="171" t="str">
        <f>Tabela_NS_S_OUT[[#This Row],[FADN_REG]]&amp;Tabela_NS_S_OUT[[#This Row],[NAZWA]]</f>
        <v>BTytoń na liście</v>
      </c>
      <c r="C220" s="171" t="s">
        <v>253</v>
      </c>
      <c r="D220" s="171" t="s">
        <v>150</v>
      </c>
      <c r="E220" s="171" t="s">
        <v>129</v>
      </c>
      <c r="F220" s="172">
        <v>23.08</v>
      </c>
      <c r="G220" s="172">
        <v>624.64</v>
      </c>
      <c r="I220" s="173"/>
    </row>
    <row r="221" spans="1:9" ht="16.5" hidden="1" x14ac:dyDescent="0.3">
      <c r="A221" s="171" t="s">
        <v>252</v>
      </c>
      <c r="B221" s="171" t="str">
        <f>Tabela_NS_S_OUT[[#This Row],[FADN_REG]]&amp;Tabela_NS_S_OUT[[#This Row],[NAZWA]]</f>
        <v>CTytoń na liście</v>
      </c>
      <c r="C221" s="171" t="s">
        <v>253</v>
      </c>
      <c r="D221" s="171" t="s">
        <v>150</v>
      </c>
      <c r="E221" s="171" t="s">
        <v>151</v>
      </c>
      <c r="F221" s="172">
        <v>24.5</v>
      </c>
      <c r="G221" s="172">
        <v>940.93</v>
      </c>
      <c r="I221" s="173"/>
    </row>
    <row r="222" spans="1:9" ht="16.5" hidden="1" x14ac:dyDescent="0.3">
      <c r="A222" s="171" t="s">
        <v>252</v>
      </c>
      <c r="B222" s="171" t="str">
        <f>Tabela_NS_S_OUT[[#This Row],[FADN_REG]]&amp;Tabela_NS_S_OUT[[#This Row],[NAZWA]]</f>
        <v>DTytoń na liście</v>
      </c>
      <c r="C222" s="171" t="s">
        <v>253</v>
      </c>
      <c r="D222" s="171" t="s">
        <v>150</v>
      </c>
      <c r="E222" s="171" t="s">
        <v>130</v>
      </c>
      <c r="F222" s="172">
        <v>25.02</v>
      </c>
      <c r="G222" s="172">
        <v>652.45000000000005</v>
      </c>
      <c r="I222" s="173"/>
    </row>
    <row r="223" spans="1:9" ht="16.5" hidden="1" x14ac:dyDescent="0.3">
      <c r="A223" s="171" t="s">
        <v>254</v>
      </c>
      <c r="B223" s="171" t="str">
        <f>Tabela_NS_S_OUT[[#This Row],[FADN_REG]]&amp;Tabela_NS_S_OUT[[#This Row],[NAZWA]]</f>
        <v>AChmiel na szyszki</v>
      </c>
      <c r="C223" s="171" t="s">
        <v>255</v>
      </c>
      <c r="D223" s="171" t="s">
        <v>150</v>
      </c>
      <c r="E223" s="171" t="s">
        <v>128</v>
      </c>
      <c r="F223" s="172">
        <v>18.91</v>
      </c>
      <c r="G223" s="172">
        <v>1711.05</v>
      </c>
      <c r="I223" s="173"/>
    </row>
    <row r="224" spans="1:9" ht="16.5" hidden="1" x14ac:dyDescent="0.3">
      <c r="A224" s="171" t="s">
        <v>254</v>
      </c>
      <c r="B224" s="171" t="str">
        <f>Tabela_NS_S_OUT[[#This Row],[FADN_REG]]&amp;Tabela_NS_S_OUT[[#This Row],[NAZWA]]</f>
        <v>BChmiel na szyszki</v>
      </c>
      <c r="C224" s="171" t="s">
        <v>255</v>
      </c>
      <c r="D224" s="171" t="s">
        <v>150</v>
      </c>
      <c r="E224" s="171" t="s">
        <v>129</v>
      </c>
      <c r="F224" s="172">
        <v>18.91</v>
      </c>
      <c r="G224" s="172">
        <v>1711.05</v>
      </c>
      <c r="I224" s="173"/>
    </row>
    <row r="225" spans="1:9" ht="16.5" hidden="1" x14ac:dyDescent="0.3">
      <c r="A225" s="171" t="s">
        <v>254</v>
      </c>
      <c r="B225" s="171" t="str">
        <f>Tabela_NS_S_OUT[[#This Row],[FADN_REG]]&amp;Tabela_NS_S_OUT[[#This Row],[NAZWA]]</f>
        <v>CChmiel na szyszki</v>
      </c>
      <c r="C225" s="171" t="s">
        <v>255</v>
      </c>
      <c r="D225" s="171" t="s">
        <v>150</v>
      </c>
      <c r="E225" s="171" t="s">
        <v>151</v>
      </c>
      <c r="F225" s="172">
        <v>19.28</v>
      </c>
      <c r="G225" s="172">
        <v>1718.04</v>
      </c>
      <c r="I225" s="173"/>
    </row>
    <row r="226" spans="1:9" ht="16.5" hidden="1" x14ac:dyDescent="0.3">
      <c r="A226" s="171" t="s">
        <v>254</v>
      </c>
      <c r="B226" s="171" t="str">
        <f>Tabela_NS_S_OUT[[#This Row],[FADN_REG]]&amp;Tabela_NS_S_OUT[[#This Row],[NAZWA]]</f>
        <v>DChmiel na szyszki</v>
      </c>
      <c r="C226" s="171" t="s">
        <v>255</v>
      </c>
      <c r="D226" s="171" t="s">
        <v>150</v>
      </c>
      <c r="E226" s="171" t="s">
        <v>130</v>
      </c>
      <c r="F226" s="172">
        <v>18.91</v>
      </c>
      <c r="G226" s="172">
        <v>1711.05</v>
      </c>
      <c r="I226" s="173"/>
    </row>
    <row r="227" spans="1:9" ht="16.5" hidden="1" x14ac:dyDescent="0.3">
      <c r="A227" s="171" t="s">
        <v>256</v>
      </c>
      <c r="B227" s="171" t="str">
        <f>Tabela_NS_S_OUT[[#This Row],[FADN_REG]]&amp;Tabela_NS_S_OUT[[#This Row],[NAZWA]]</f>
        <v>ARośliny zielarskie (lecznicze, przyprawowe, aromatyczne)</v>
      </c>
      <c r="C227" s="171" t="s">
        <v>257</v>
      </c>
      <c r="D227" s="171" t="s">
        <v>150</v>
      </c>
      <c r="E227" s="171" t="s">
        <v>128</v>
      </c>
      <c r="F227" s="172">
        <v>7.07</v>
      </c>
      <c r="G227" s="172">
        <v>637.57000000000005</v>
      </c>
      <c r="I227" s="173"/>
    </row>
    <row r="228" spans="1:9" ht="16.5" hidden="1" x14ac:dyDescent="0.3">
      <c r="A228" s="171" t="s">
        <v>256</v>
      </c>
      <c r="B228" s="171" t="str">
        <f>Tabela_NS_S_OUT[[#This Row],[FADN_REG]]&amp;Tabela_NS_S_OUT[[#This Row],[NAZWA]]</f>
        <v>BRośliny zielarskie (lecznicze, przyprawowe, aromatyczne)</v>
      </c>
      <c r="C228" s="171" t="s">
        <v>257</v>
      </c>
      <c r="D228" s="171" t="s">
        <v>150</v>
      </c>
      <c r="E228" s="171" t="s">
        <v>129</v>
      </c>
      <c r="F228" s="172">
        <v>12.81</v>
      </c>
      <c r="G228" s="172">
        <v>622.19000000000005</v>
      </c>
      <c r="I228" s="173"/>
    </row>
    <row r="229" spans="1:9" ht="16.5" hidden="1" x14ac:dyDescent="0.3">
      <c r="A229" s="171" t="s">
        <v>256</v>
      </c>
      <c r="B229" s="171" t="str">
        <f>Tabela_NS_S_OUT[[#This Row],[FADN_REG]]&amp;Tabela_NS_S_OUT[[#This Row],[NAZWA]]</f>
        <v>CRośliny zielarskie (lecznicze, przyprawowe, aromatyczne)</v>
      </c>
      <c r="C229" s="171" t="s">
        <v>257</v>
      </c>
      <c r="D229" s="171" t="s">
        <v>150</v>
      </c>
      <c r="E229" s="171" t="s">
        <v>151</v>
      </c>
      <c r="F229" s="172">
        <v>15.67</v>
      </c>
      <c r="G229" s="172">
        <v>627.86</v>
      </c>
      <c r="I229" s="173"/>
    </row>
    <row r="230" spans="1:9" ht="16.5" hidden="1" x14ac:dyDescent="0.3">
      <c r="A230" s="171" t="s">
        <v>256</v>
      </c>
      <c r="B230" s="171" t="str">
        <f>Tabela_NS_S_OUT[[#This Row],[FADN_REG]]&amp;Tabela_NS_S_OUT[[#This Row],[NAZWA]]</f>
        <v>DRośliny zielarskie (lecznicze, przyprawowe, aromatyczne)</v>
      </c>
      <c r="C230" s="171" t="s">
        <v>257</v>
      </c>
      <c r="D230" s="171" t="s">
        <v>150</v>
      </c>
      <c r="E230" s="171" t="s">
        <v>130</v>
      </c>
      <c r="F230" s="172">
        <v>14.47</v>
      </c>
      <c r="G230" s="172">
        <v>628.96</v>
      </c>
      <c r="I230" s="173"/>
    </row>
    <row r="231" spans="1:9" ht="16.5" hidden="1" x14ac:dyDescent="0.3">
      <c r="A231" s="171" t="s">
        <v>258</v>
      </c>
      <c r="B231" s="171" t="str">
        <f>Tabela_NS_S_OUT[[#This Row],[FADN_REG]]&amp;Tabela_NS_S_OUT[[#This Row],[NAZWA]]</f>
        <v>AWiklina</v>
      </c>
      <c r="C231" s="171" t="s">
        <v>476</v>
      </c>
      <c r="D231" s="171" t="s">
        <v>150</v>
      </c>
      <c r="E231" s="171" t="s">
        <v>128</v>
      </c>
      <c r="F231" s="172">
        <v>85.66</v>
      </c>
      <c r="G231" s="172">
        <v>85.17</v>
      </c>
      <c r="I231" s="173"/>
    </row>
    <row r="232" spans="1:9" ht="16.5" hidden="1" x14ac:dyDescent="0.3">
      <c r="A232" s="171" t="s">
        <v>258</v>
      </c>
      <c r="B232" s="171" t="str">
        <f>Tabela_NS_S_OUT[[#This Row],[FADN_REG]]&amp;Tabela_NS_S_OUT[[#This Row],[NAZWA]]</f>
        <v>BWiklina</v>
      </c>
      <c r="C232" s="171" t="s">
        <v>476</v>
      </c>
      <c r="D232" s="171" t="s">
        <v>150</v>
      </c>
      <c r="E232" s="171" t="s">
        <v>129</v>
      </c>
      <c r="F232" s="172">
        <v>85.66</v>
      </c>
      <c r="G232" s="172">
        <v>85.17</v>
      </c>
      <c r="I232" s="173"/>
    </row>
    <row r="233" spans="1:9" ht="16.5" hidden="1" x14ac:dyDescent="0.3">
      <c r="A233" s="171" t="s">
        <v>258</v>
      </c>
      <c r="B233" s="171" t="str">
        <f>Tabela_NS_S_OUT[[#This Row],[FADN_REG]]&amp;Tabela_NS_S_OUT[[#This Row],[NAZWA]]</f>
        <v>CWiklina</v>
      </c>
      <c r="C233" s="171" t="s">
        <v>476</v>
      </c>
      <c r="D233" s="171" t="s">
        <v>150</v>
      </c>
      <c r="E233" s="171" t="s">
        <v>151</v>
      </c>
      <c r="F233" s="172">
        <v>85.66</v>
      </c>
      <c r="G233" s="172">
        <v>85.17</v>
      </c>
      <c r="I233" s="173"/>
    </row>
    <row r="234" spans="1:9" ht="16.5" hidden="1" x14ac:dyDescent="0.3">
      <c r="A234" s="171" t="s">
        <v>258</v>
      </c>
      <c r="B234" s="171" t="str">
        <f>Tabela_NS_S_OUT[[#This Row],[FADN_REG]]&amp;Tabela_NS_S_OUT[[#This Row],[NAZWA]]</f>
        <v>DWiklina</v>
      </c>
      <c r="C234" s="171" t="s">
        <v>476</v>
      </c>
      <c r="D234" s="171" t="s">
        <v>150</v>
      </c>
      <c r="E234" s="171" t="s">
        <v>130</v>
      </c>
      <c r="F234" s="172">
        <v>85.66</v>
      </c>
      <c r="G234" s="172">
        <v>85.17</v>
      </c>
      <c r="I234" s="173"/>
    </row>
    <row r="235" spans="1:9" ht="16.5" hidden="1" x14ac:dyDescent="0.3">
      <c r="A235" s="171" t="s">
        <v>259</v>
      </c>
      <c r="B235" s="171" t="str">
        <f>Tabela_NS_S_OUT[[#This Row],[FADN_REG]]&amp;Tabela_NS_S_OUT[[#This Row],[NAZWA]]</f>
        <v>AZiemniaki</v>
      </c>
      <c r="C235" s="171" t="s">
        <v>260</v>
      </c>
      <c r="D235" s="171" t="s">
        <v>150</v>
      </c>
      <c r="E235" s="171" t="s">
        <v>128</v>
      </c>
      <c r="F235" s="172">
        <v>246.04</v>
      </c>
      <c r="G235" s="172">
        <v>47.03</v>
      </c>
      <c r="I235" s="173"/>
    </row>
    <row r="236" spans="1:9" ht="16.5" hidden="1" x14ac:dyDescent="0.3">
      <c r="A236" s="171" t="s">
        <v>259</v>
      </c>
      <c r="B236" s="171" t="str">
        <f>Tabela_NS_S_OUT[[#This Row],[FADN_REG]]&amp;Tabela_NS_S_OUT[[#This Row],[NAZWA]]</f>
        <v>BZiemniaki</v>
      </c>
      <c r="C236" s="171" t="s">
        <v>260</v>
      </c>
      <c r="D236" s="171" t="s">
        <v>150</v>
      </c>
      <c r="E236" s="171" t="s">
        <v>129</v>
      </c>
      <c r="F236" s="172">
        <v>258.10000000000002</v>
      </c>
      <c r="G236" s="172">
        <v>39.64</v>
      </c>
      <c r="I236" s="173"/>
    </row>
    <row r="237" spans="1:9" ht="16.5" hidden="1" x14ac:dyDescent="0.3">
      <c r="A237" s="171" t="s">
        <v>259</v>
      </c>
      <c r="B237" s="171" t="str">
        <f>Tabela_NS_S_OUT[[#This Row],[FADN_REG]]&amp;Tabela_NS_S_OUT[[#This Row],[NAZWA]]</f>
        <v>CZiemniaki</v>
      </c>
      <c r="C237" s="171" t="s">
        <v>260</v>
      </c>
      <c r="D237" s="171" t="s">
        <v>150</v>
      </c>
      <c r="E237" s="171" t="s">
        <v>151</v>
      </c>
      <c r="F237" s="172">
        <v>223.29</v>
      </c>
      <c r="G237" s="172">
        <v>44.68</v>
      </c>
      <c r="I237" s="173"/>
    </row>
    <row r="238" spans="1:9" ht="16.5" hidden="1" x14ac:dyDescent="0.3">
      <c r="A238" s="171" t="s">
        <v>259</v>
      </c>
      <c r="B238" s="171" t="str">
        <f>Tabela_NS_S_OUT[[#This Row],[FADN_REG]]&amp;Tabela_NS_S_OUT[[#This Row],[NAZWA]]</f>
        <v>DZiemniaki</v>
      </c>
      <c r="C238" s="171" t="s">
        <v>260</v>
      </c>
      <c r="D238" s="171" t="s">
        <v>150</v>
      </c>
      <c r="E238" s="171" t="s">
        <v>130</v>
      </c>
      <c r="F238" s="172">
        <v>251.52</v>
      </c>
      <c r="G238" s="172">
        <v>46.86</v>
      </c>
      <c r="I238" s="173"/>
    </row>
    <row r="239" spans="1:9" ht="16.5" hidden="1" x14ac:dyDescent="0.3">
      <c r="A239" s="171" t="s">
        <v>261</v>
      </c>
      <c r="B239" s="171" t="str">
        <f>Tabela_NS_S_OUT[[#This Row],[FADN_REG]]&amp;Tabela_NS_S_OUT[[#This Row],[NAZWA]]</f>
        <v>AZiemniaki sadzeniaki (kwalifikowane)</v>
      </c>
      <c r="C239" s="171" t="s">
        <v>262</v>
      </c>
      <c r="D239" s="171" t="s">
        <v>150</v>
      </c>
      <c r="E239" s="171" t="s">
        <v>128</v>
      </c>
      <c r="F239" s="172">
        <v>221.82</v>
      </c>
      <c r="G239" s="172">
        <v>72.36</v>
      </c>
      <c r="I239" s="173"/>
    </row>
    <row r="240" spans="1:9" ht="16.5" hidden="1" x14ac:dyDescent="0.3">
      <c r="A240" s="171" t="s">
        <v>261</v>
      </c>
      <c r="B240" s="171" t="str">
        <f>Tabela_NS_S_OUT[[#This Row],[FADN_REG]]&amp;Tabela_NS_S_OUT[[#This Row],[NAZWA]]</f>
        <v>BZiemniaki sadzeniaki (kwalifikowane)</v>
      </c>
      <c r="C240" s="171" t="s">
        <v>262</v>
      </c>
      <c r="D240" s="171" t="s">
        <v>150</v>
      </c>
      <c r="E240" s="171" t="s">
        <v>129</v>
      </c>
      <c r="F240" s="172">
        <v>209.81</v>
      </c>
      <c r="G240" s="172">
        <v>70.53</v>
      </c>
      <c r="I240" s="173"/>
    </row>
    <row r="241" spans="1:9" ht="16.5" hidden="1" x14ac:dyDescent="0.3">
      <c r="A241" s="171" t="s">
        <v>261</v>
      </c>
      <c r="B241" s="171" t="str">
        <f>Tabela_NS_S_OUT[[#This Row],[FADN_REG]]&amp;Tabela_NS_S_OUT[[#This Row],[NAZWA]]</f>
        <v>CZiemniaki sadzeniaki (kwalifikowane)</v>
      </c>
      <c r="C241" s="171" t="s">
        <v>262</v>
      </c>
      <c r="D241" s="171" t="s">
        <v>150</v>
      </c>
      <c r="E241" s="171" t="s">
        <v>151</v>
      </c>
      <c r="F241" s="172">
        <v>221.82</v>
      </c>
      <c r="G241" s="172">
        <v>72.36</v>
      </c>
      <c r="I241" s="173"/>
    </row>
    <row r="242" spans="1:9" ht="16.5" hidden="1" x14ac:dyDescent="0.3">
      <c r="A242" s="171" t="s">
        <v>261</v>
      </c>
      <c r="B242" s="171" t="str">
        <f>Tabela_NS_S_OUT[[#This Row],[FADN_REG]]&amp;Tabela_NS_S_OUT[[#This Row],[NAZWA]]</f>
        <v>DZiemniaki sadzeniaki (kwalifikowane)</v>
      </c>
      <c r="C242" s="171" t="s">
        <v>262</v>
      </c>
      <c r="D242" s="171" t="s">
        <v>150</v>
      </c>
      <c r="E242" s="171" t="s">
        <v>130</v>
      </c>
      <c r="F242" s="172">
        <v>221.82</v>
      </c>
      <c r="G242" s="172">
        <v>72.36</v>
      </c>
      <c r="I242" s="173"/>
    </row>
    <row r="243" spans="1:9" ht="16.5" hidden="1" x14ac:dyDescent="0.3">
      <c r="A243" s="171" t="s">
        <v>263</v>
      </c>
      <c r="B243" s="171" t="str">
        <f>Tabela_NS_S_OUT[[#This Row],[FADN_REG]]&amp;Tabela_NS_S_OUT[[#This Row],[NAZWA]]</f>
        <v>AZiemniaki jadalne</v>
      </c>
      <c r="C243" s="171" t="s">
        <v>264</v>
      </c>
      <c r="D243" s="171" t="s">
        <v>150</v>
      </c>
      <c r="E243" s="171" t="s">
        <v>128</v>
      </c>
      <c r="F243" s="172">
        <v>234.87</v>
      </c>
      <c r="G243" s="172">
        <v>56.8</v>
      </c>
      <c r="I243" s="173"/>
    </row>
    <row r="244" spans="1:9" ht="16.5" hidden="1" x14ac:dyDescent="0.3">
      <c r="A244" s="171" t="s">
        <v>263</v>
      </c>
      <c r="B244" s="171" t="str">
        <f>Tabela_NS_S_OUT[[#This Row],[FADN_REG]]&amp;Tabela_NS_S_OUT[[#This Row],[NAZWA]]</f>
        <v>BZiemniaki jadalne</v>
      </c>
      <c r="C244" s="171" t="s">
        <v>264</v>
      </c>
      <c r="D244" s="171" t="s">
        <v>150</v>
      </c>
      <c r="E244" s="171" t="s">
        <v>129</v>
      </c>
      <c r="F244" s="172">
        <v>249.08</v>
      </c>
      <c r="G244" s="172">
        <v>48.1</v>
      </c>
      <c r="I244" s="173"/>
    </row>
    <row r="245" spans="1:9" ht="16.5" hidden="1" x14ac:dyDescent="0.3">
      <c r="A245" s="171" t="s">
        <v>263</v>
      </c>
      <c r="B245" s="171" t="str">
        <f>Tabela_NS_S_OUT[[#This Row],[FADN_REG]]&amp;Tabela_NS_S_OUT[[#This Row],[NAZWA]]</f>
        <v>CZiemniaki jadalne</v>
      </c>
      <c r="C245" s="171" t="s">
        <v>264</v>
      </c>
      <c r="D245" s="171" t="s">
        <v>150</v>
      </c>
      <c r="E245" s="171" t="s">
        <v>151</v>
      </c>
      <c r="F245" s="172">
        <v>223.98</v>
      </c>
      <c r="G245" s="172">
        <v>50.43</v>
      </c>
      <c r="I245" s="173"/>
    </row>
    <row r="246" spans="1:9" ht="16.5" hidden="1" x14ac:dyDescent="0.3">
      <c r="A246" s="171" t="s">
        <v>263</v>
      </c>
      <c r="B246" s="171" t="str">
        <f>Tabela_NS_S_OUT[[#This Row],[FADN_REG]]&amp;Tabela_NS_S_OUT[[#This Row],[NAZWA]]</f>
        <v>DZiemniaki jadalne</v>
      </c>
      <c r="C246" s="171" t="s">
        <v>264</v>
      </c>
      <c r="D246" s="171" t="s">
        <v>150</v>
      </c>
      <c r="E246" s="171" t="s">
        <v>130</v>
      </c>
      <c r="F246" s="172">
        <v>257.22000000000003</v>
      </c>
      <c r="G246" s="172">
        <v>45.6</v>
      </c>
      <c r="I246" s="173"/>
    </row>
    <row r="247" spans="1:9" ht="16.5" hidden="1" x14ac:dyDescent="0.3">
      <c r="A247" s="171" t="s">
        <v>265</v>
      </c>
      <c r="B247" s="171" t="str">
        <f>Tabela_NS_S_OUT[[#This Row],[FADN_REG]]&amp;Tabela_NS_S_OUT[[#This Row],[NAZWA]]</f>
        <v>AZiemniaki skrobiowe</v>
      </c>
      <c r="C247" s="171" t="s">
        <v>266</v>
      </c>
      <c r="D247" s="171" t="s">
        <v>150</v>
      </c>
      <c r="E247" s="171" t="s">
        <v>128</v>
      </c>
      <c r="F247" s="172">
        <v>283.51</v>
      </c>
      <c r="G247" s="172">
        <v>24.92</v>
      </c>
      <c r="I247" s="173"/>
    </row>
    <row r="248" spans="1:9" ht="16.5" hidden="1" x14ac:dyDescent="0.3">
      <c r="A248" s="171" t="s">
        <v>265</v>
      </c>
      <c r="B248" s="171" t="str">
        <f>Tabela_NS_S_OUT[[#This Row],[FADN_REG]]&amp;Tabela_NS_S_OUT[[#This Row],[NAZWA]]</f>
        <v>BZiemniaki skrobiowe</v>
      </c>
      <c r="C248" s="171" t="s">
        <v>266</v>
      </c>
      <c r="D248" s="171" t="s">
        <v>150</v>
      </c>
      <c r="E248" s="171" t="s">
        <v>129</v>
      </c>
      <c r="F248" s="172">
        <v>280.94</v>
      </c>
      <c r="G248" s="172">
        <v>24.81</v>
      </c>
      <c r="I248" s="173"/>
    </row>
    <row r="249" spans="1:9" ht="16.5" hidden="1" x14ac:dyDescent="0.3">
      <c r="A249" s="171" t="s">
        <v>265</v>
      </c>
      <c r="B249" s="171" t="str">
        <f>Tabela_NS_S_OUT[[#This Row],[FADN_REG]]&amp;Tabela_NS_S_OUT[[#This Row],[NAZWA]]</f>
        <v>CZiemniaki skrobiowe</v>
      </c>
      <c r="C249" s="171" t="s">
        <v>266</v>
      </c>
      <c r="D249" s="171" t="s">
        <v>150</v>
      </c>
      <c r="E249" s="171" t="s">
        <v>151</v>
      </c>
      <c r="F249" s="172">
        <v>256.43</v>
      </c>
      <c r="G249" s="172">
        <v>27.34</v>
      </c>
      <c r="I249" s="173"/>
    </row>
    <row r="250" spans="1:9" ht="16.5" hidden="1" x14ac:dyDescent="0.3">
      <c r="A250" s="171" t="s">
        <v>265</v>
      </c>
      <c r="B250" s="171" t="str">
        <f>Tabela_NS_S_OUT[[#This Row],[FADN_REG]]&amp;Tabela_NS_S_OUT[[#This Row],[NAZWA]]</f>
        <v>DZiemniaki skrobiowe</v>
      </c>
      <c r="C250" s="171" t="s">
        <v>266</v>
      </c>
      <c r="D250" s="171" t="s">
        <v>150</v>
      </c>
      <c r="E250" s="171" t="s">
        <v>130</v>
      </c>
      <c r="F250" s="172">
        <v>276.08</v>
      </c>
      <c r="G250" s="172">
        <v>25.3</v>
      </c>
      <c r="I250" s="173"/>
    </row>
    <row r="251" spans="1:9" ht="16.5" hidden="1" x14ac:dyDescent="0.3">
      <c r="A251" s="171" t="s">
        <v>267</v>
      </c>
      <c r="B251" s="171" t="str">
        <f>Tabela_NS_S_OUT[[#This Row],[FADN_REG]]&amp;Tabela_NS_S_OUT[[#This Row],[NAZWA]]</f>
        <v>AZiemniaki pastewne</v>
      </c>
      <c r="C251" s="171" t="s">
        <v>477</v>
      </c>
      <c r="D251" s="171" t="s">
        <v>150</v>
      </c>
      <c r="E251" s="171" t="s">
        <v>128</v>
      </c>
      <c r="F251" s="172">
        <v>291.79000000000002</v>
      </c>
      <c r="G251" s="172">
        <v>48.84</v>
      </c>
      <c r="I251" s="173"/>
    </row>
    <row r="252" spans="1:9" ht="16.5" hidden="1" x14ac:dyDescent="0.3">
      <c r="A252" s="171" t="s">
        <v>267</v>
      </c>
      <c r="B252" s="171" t="str">
        <f>Tabela_NS_S_OUT[[#This Row],[FADN_REG]]&amp;Tabela_NS_S_OUT[[#This Row],[NAZWA]]</f>
        <v>BZiemniaki pastewne</v>
      </c>
      <c r="C252" s="171" t="s">
        <v>477</v>
      </c>
      <c r="D252" s="171" t="s">
        <v>150</v>
      </c>
      <c r="E252" s="171" t="s">
        <v>129</v>
      </c>
      <c r="F252" s="172">
        <v>285.37</v>
      </c>
      <c r="G252" s="172">
        <v>42.4</v>
      </c>
      <c r="I252" s="173"/>
    </row>
    <row r="253" spans="1:9" ht="16.5" hidden="1" x14ac:dyDescent="0.3">
      <c r="A253" s="171" t="s">
        <v>267</v>
      </c>
      <c r="B253" s="171" t="str">
        <f>Tabela_NS_S_OUT[[#This Row],[FADN_REG]]&amp;Tabela_NS_S_OUT[[#This Row],[NAZWA]]</f>
        <v>CZiemniaki pastewne</v>
      </c>
      <c r="C253" s="171" t="s">
        <v>477</v>
      </c>
      <c r="D253" s="171" t="s">
        <v>150</v>
      </c>
      <c r="E253" s="171" t="s">
        <v>151</v>
      </c>
      <c r="F253" s="172">
        <v>285.83</v>
      </c>
      <c r="G253" s="172">
        <v>42.4</v>
      </c>
      <c r="I253" s="173"/>
    </row>
    <row r="254" spans="1:9" ht="16.5" hidden="1" x14ac:dyDescent="0.3">
      <c r="A254" s="171" t="s">
        <v>267</v>
      </c>
      <c r="B254" s="171" t="str">
        <f>Tabela_NS_S_OUT[[#This Row],[FADN_REG]]&amp;Tabela_NS_S_OUT[[#This Row],[NAZWA]]</f>
        <v>DZiemniaki pastewne</v>
      </c>
      <c r="C254" s="171" t="s">
        <v>477</v>
      </c>
      <c r="D254" s="171" t="s">
        <v>150</v>
      </c>
      <c r="E254" s="171" t="s">
        <v>130</v>
      </c>
      <c r="F254" s="172">
        <v>285.83</v>
      </c>
      <c r="G254" s="172">
        <v>42.4</v>
      </c>
      <c r="I254" s="173"/>
    </row>
    <row r="255" spans="1:9" ht="16.5" hidden="1" x14ac:dyDescent="0.3">
      <c r="A255" s="171" t="s">
        <v>268</v>
      </c>
      <c r="B255" s="171" t="str">
        <f>Tabela_NS_S_OUT[[#This Row],[FADN_REG]]&amp;Tabela_NS_S_OUT[[#This Row],[NAZWA]]</f>
        <v>AZiemniaki ogólnoużytkowe</v>
      </c>
      <c r="C255" s="171" t="s">
        <v>269</v>
      </c>
      <c r="D255" s="171" t="s">
        <v>150</v>
      </c>
      <c r="E255" s="171" t="s">
        <v>128</v>
      </c>
      <c r="F255" s="172">
        <v>240.53</v>
      </c>
      <c r="G255" s="172">
        <v>50.81</v>
      </c>
      <c r="I255" s="173"/>
    </row>
    <row r="256" spans="1:9" ht="16.5" hidden="1" x14ac:dyDescent="0.3">
      <c r="A256" s="171" t="s">
        <v>268</v>
      </c>
      <c r="B256" s="171" t="str">
        <f>Tabela_NS_S_OUT[[#This Row],[FADN_REG]]&amp;Tabela_NS_S_OUT[[#This Row],[NAZWA]]</f>
        <v>BZiemniaki ogólnoużytkowe</v>
      </c>
      <c r="C256" s="171" t="s">
        <v>269</v>
      </c>
      <c r="D256" s="171" t="s">
        <v>150</v>
      </c>
      <c r="E256" s="171" t="s">
        <v>129</v>
      </c>
      <c r="F256" s="172">
        <v>248.11</v>
      </c>
      <c r="G256" s="172">
        <v>44</v>
      </c>
      <c r="I256" s="173"/>
    </row>
    <row r="257" spans="1:9" ht="16.5" hidden="1" x14ac:dyDescent="0.3">
      <c r="A257" s="171" t="s">
        <v>268</v>
      </c>
      <c r="B257" s="171" t="str">
        <f>Tabela_NS_S_OUT[[#This Row],[FADN_REG]]&amp;Tabela_NS_S_OUT[[#This Row],[NAZWA]]</f>
        <v>CZiemniaki ogólnoużytkowe</v>
      </c>
      <c r="C257" s="171" t="s">
        <v>269</v>
      </c>
      <c r="D257" s="171" t="s">
        <v>150</v>
      </c>
      <c r="E257" s="171" t="s">
        <v>151</v>
      </c>
      <c r="F257" s="172">
        <v>211.19</v>
      </c>
      <c r="G257" s="172">
        <v>46.62</v>
      </c>
      <c r="I257" s="173"/>
    </row>
    <row r="258" spans="1:9" ht="16.5" hidden="1" x14ac:dyDescent="0.3">
      <c r="A258" s="171" t="s">
        <v>268</v>
      </c>
      <c r="B258" s="171" t="str">
        <f>Tabela_NS_S_OUT[[#This Row],[FADN_REG]]&amp;Tabela_NS_S_OUT[[#This Row],[NAZWA]]</f>
        <v>DZiemniaki ogólnoużytkowe</v>
      </c>
      <c r="C258" s="171" t="s">
        <v>269</v>
      </c>
      <c r="D258" s="171" t="s">
        <v>150</v>
      </c>
      <c r="E258" s="171" t="s">
        <v>130</v>
      </c>
      <c r="F258" s="172">
        <v>245.7</v>
      </c>
      <c r="G258" s="172">
        <v>50.65</v>
      </c>
      <c r="I258" s="173"/>
    </row>
    <row r="259" spans="1:9" ht="16.5" hidden="1" x14ac:dyDescent="0.3">
      <c r="A259" s="171" t="s">
        <v>270</v>
      </c>
      <c r="B259" s="171" t="str">
        <f>Tabela_NS_S_OUT[[#This Row],[FADN_REG]]&amp;Tabela_NS_S_OUT[[#This Row],[NAZWA]]</f>
        <v>ARośliny pastewne objętościowe na gruntach ornych</v>
      </c>
      <c r="C259" s="171" t="s">
        <v>271</v>
      </c>
      <c r="D259" s="171" t="s">
        <v>150</v>
      </c>
      <c r="E259" s="171" t="s">
        <v>128</v>
      </c>
      <c r="F259" s="172">
        <v>300.60000000000002</v>
      </c>
      <c r="G259" s="172">
        <v>10.26</v>
      </c>
      <c r="I259" s="173"/>
    </row>
    <row r="260" spans="1:9" ht="16.5" hidden="1" x14ac:dyDescent="0.3">
      <c r="A260" s="171" t="s">
        <v>270</v>
      </c>
      <c r="B260" s="171" t="str">
        <f>Tabela_NS_S_OUT[[#This Row],[FADN_REG]]&amp;Tabela_NS_S_OUT[[#This Row],[NAZWA]]</f>
        <v>BRośliny pastewne objętościowe na gruntach ornych</v>
      </c>
      <c r="C260" s="171" t="s">
        <v>271</v>
      </c>
      <c r="D260" s="171" t="s">
        <v>150</v>
      </c>
      <c r="E260" s="171" t="s">
        <v>129</v>
      </c>
      <c r="F260" s="172">
        <v>382.12</v>
      </c>
      <c r="G260" s="172">
        <v>10.39</v>
      </c>
      <c r="I260" s="173"/>
    </row>
    <row r="261" spans="1:9" ht="16.5" hidden="1" x14ac:dyDescent="0.3">
      <c r="A261" s="171" t="s">
        <v>270</v>
      </c>
      <c r="B261" s="171" t="str">
        <f>Tabela_NS_S_OUT[[#This Row],[FADN_REG]]&amp;Tabela_NS_S_OUT[[#This Row],[NAZWA]]</f>
        <v>CRośliny pastewne objętościowe na gruntach ornych</v>
      </c>
      <c r="C261" s="171" t="s">
        <v>271</v>
      </c>
      <c r="D261" s="171" t="s">
        <v>150</v>
      </c>
      <c r="E261" s="171" t="s">
        <v>151</v>
      </c>
      <c r="F261" s="172">
        <v>392.26</v>
      </c>
      <c r="G261" s="172">
        <v>10.39</v>
      </c>
      <c r="I261" s="173"/>
    </row>
    <row r="262" spans="1:9" ht="16.5" hidden="1" x14ac:dyDescent="0.3">
      <c r="A262" s="171" t="s">
        <v>270</v>
      </c>
      <c r="B262" s="171" t="str">
        <f>Tabela_NS_S_OUT[[#This Row],[FADN_REG]]&amp;Tabela_NS_S_OUT[[#This Row],[NAZWA]]</f>
        <v>DRośliny pastewne objętościowe na gruntach ornych</v>
      </c>
      <c r="C262" s="171" t="s">
        <v>271</v>
      </c>
      <c r="D262" s="171" t="s">
        <v>150</v>
      </c>
      <c r="E262" s="171" t="s">
        <v>130</v>
      </c>
      <c r="F262" s="172">
        <v>381.15</v>
      </c>
      <c r="G262" s="172">
        <v>10.41</v>
      </c>
      <c r="I262" s="173"/>
    </row>
    <row r="263" spans="1:9" ht="16.5" hidden="1" x14ac:dyDescent="0.3">
      <c r="A263" s="171" t="s">
        <v>272</v>
      </c>
      <c r="B263" s="171" t="str">
        <f>Tabela_NS_S_OUT[[#This Row],[FADN_REG]]&amp;Tabela_NS_S_OUT[[#This Row],[NAZWA]]</f>
        <v>AOkopowe pastewne na pasze</v>
      </c>
      <c r="C263" s="171" t="s">
        <v>273</v>
      </c>
      <c r="D263" s="171" t="s">
        <v>150</v>
      </c>
      <c r="E263" s="171" t="s">
        <v>128</v>
      </c>
      <c r="F263" s="172">
        <v>433.32</v>
      </c>
      <c r="G263" s="172">
        <v>7.28</v>
      </c>
      <c r="I263" s="173"/>
    </row>
    <row r="264" spans="1:9" ht="16.5" hidden="1" x14ac:dyDescent="0.3">
      <c r="A264" s="171" t="s">
        <v>272</v>
      </c>
      <c r="B264" s="171" t="str">
        <f>Tabela_NS_S_OUT[[#This Row],[FADN_REG]]&amp;Tabela_NS_S_OUT[[#This Row],[NAZWA]]</f>
        <v>BOkopowe pastewne na pasze</v>
      </c>
      <c r="C264" s="171" t="s">
        <v>273</v>
      </c>
      <c r="D264" s="171" t="s">
        <v>150</v>
      </c>
      <c r="E264" s="171" t="s">
        <v>129</v>
      </c>
      <c r="F264" s="172">
        <v>489.05</v>
      </c>
      <c r="G264" s="172">
        <v>7.28</v>
      </c>
      <c r="I264" s="173"/>
    </row>
    <row r="265" spans="1:9" ht="16.5" hidden="1" x14ac:dyDescent="0.3">
      <c r="A265" s="171" t="s">
        <v>272</v>
      </c>
      <c r="B265" s="171" t="str">
        <f>Tabela_NS_S_OUT[[#This Row],[FADN_REG]]&amp;Tabela_NS_S_OUT[[#This Row],[NAZWA]]</f>
        <v>COkopowe pastewne na pasze</v>
      </c>
      <c r="C265" s="171" t="s">
        <v>273</v>
      </c>
      <c r="D265" s="171" t="s">
        <v>150</v>
      </c>
      <c r="E265" s="171" t="s">
        <v>151</v>
      </c>
      <c r="F265" s="172">
        <v>389.86</v>
      </c>
      <c r="G265" s="172">
        <v>7.66</v>
      </c>
      <c r="I265" s="173"/>
    </row>
    <row r="266" spans="1:9" ht="16.5" hidden="1" x14ac:dyDescent="0.3">
      <c r="A266" s="171" t="s">
        <v>272</v>
      </c>
      <c r="B266" s="171" t="str">
        <f>Tabela_NS_S_OUT[[#This Row],[FADN_REG]]&amp;Tabela_NS_S_OUT[[#This Row],[NAZWA]]</f>
        <v>DOkopowe pastewne na pasze</v>
      </c>
      <c r="C266" s="171" t="s">
        <v>273</v>
      </c>
      <c r="D266" s="171" t="s">
        <v>150</v>
      </c>
      <c r="E266" s="171" t="s">
        <v>130</v>
      </c>
      <c r="F266" s="172">
        <v>464.2</v>
      </c>
      <c r="G266" s="172">
        <v>7.22</v>
      </c>
      <c r="I266" s="173"/>
    </row>
    <row r="267" spans="1:9" ht="16.5" hidden="1" x14ac:dyDescent="0.3">
      <c r="A267" s="171" t="s">
        <v>274</v>
      </c>
      <c r="B267" s="171" t="str">
        <f>Tabela_NS_S_OUT[[#This Row],[FADN_REG]]&amp;Tabela_NS_S_OUT[[#This Row],[NAZWA]]</f>
        <v>ABuraki pastewne na pasze</v>
      </c>
      <c r="C267" s="171" t="s">
        <v>275</v>
      </c>
      <c r="D267" s="171" t="s">
        <v>150</v>
      </c>
      <c r="E267" s="171" t="s">
        <v>128</v>
      </c>
      <c r="F267" s="172">
        <v>452.28</v>
      </c>
      <c r="G267" s="172">
        <v>7.15</v>
      </c>
      <c r="I267" s="173"/>
    </row>
    <row r="268" spans="1:9" ht="16.5" hidden="1" x14ac:dyDescent="0.3">
      <c r="A268" s="171" t="s">
        <v>274</v>
      </c>
      <c r="B268" s="171" t="str">
        <f>Tabela_NS_S_OUT[[#This Row],[FADN_REG]]&amp;Tabela_NS_S_OUT[[#This Row],[NAZWA]]</f>
        <v>BBuraki pastewne na pasze</v>
      </c>
      <c r="C268" s="171" t="s">
        <v>275</v>
      </c>
      <c r="D268" s="171" t="s">
        <v>150</v>
      </c>
      <c r="E268" s="171" t="s">
        <v>129</v>
      </c>
      <c r="F268" s="172">
        <v>512.26</v>
      </c>
      <c r="G268" s="172">
        <v>7.12</v>
      </c>
      <c r="I268" s="173"/>
    </row>
    <row r="269" spans="1:9" ht="16.5" hidden="1" x14ac:dyDescent="0.3">
      <c r="A269" s="171" t="s">
        <v>274</v>
      </c>
      <c r="B269" s="171" t="str">
        <f>Tabela_NS_S_OUT[[#This Row],[FADN_REG]]&amp;Tabela_NS_S_OUT[[#This Row],[NAZWA]]</f>
        <v>CBuraki pastewne na pasze</v>
      </c>
      <c r="C269" s="171" t="s">
        <v>275</v>
      </c>
      <c r="D269" s="171" t="s">
        <v>150</v>
      </c>
      <c r="E269" s="171" t="s">
        <v>151</v>
      </c>
      <c r="F269" s="172">
        <v>496.16</v>
      </c>
      <c r="G269" s="172">
        <v>7.17</v>
      </c>
      <c r="I269" s="173"/>
    </row>
    <row r="270" spans="1:9" ht="16.5" hidden="1" x14ac:dyDescent="0.3">
      <c r="A270" s="171" t="s">
        <v>274</v>
      </c>
      <c r="B270" s="171" t="str">
        <f>Tabela_NS_S_OUT[[#This Row],[FADN_REG]]&amp;Tabela_NS_S_OUT[[#This Row],[NAZWA]]</f>
        <v>DBuraki pastewne na pasze</v>
      </c>
      <c r="C270" s="171" t="s">
        <v>275</v>
      </c>
      <c r="D270" s="171" t="s">
        <v>150</v>
      </c>
      <c r="E270" s="171" t="s">
        <v>130</v>
      </c>
      <c r="F270" s="172">
        <v>520.91</v>
      </c>
      <c r="G270" s="172">
        <v>7.15</v>
      </c>
      <c r="I270" s="173"/>
    </row>
    <row r="271" spans="1:9" ht="16.5" hidden="1" x14ac:dyDescent="0.3">
      <c r="A271" s="171" t="s">
        <v>276</v>
      </c>
      <c r="B271" s="171" t="str">
        <f>Tabela_NS_S_OUT[[#This Row],[FADN_REG]]&amp;Tabela_NS_S_OUT[[#This Row],[NAZWA]]</f>
        <v>ABrukiew pastewna na pasze</v>
      </c>
      <c r="C271" s="171" t="s">
        <v>277</v>
      </c>
      <c r="D271" s="171" t="s">
        <v>150</v>
      </c>
      <c r="E271" s="171" t="s">
        <v>128</v>
      </c>
      <c r="F271" s="172">
        <v>372.69</v>
      </c>
      <c r="G271" s="172">
        <v>7.15</v>
      </c>
      <c r="I271" s="173"/>
    </row>
    <row r="272" spans="1:9" ht="16.5" hidden="1" x14ac:dyDescent="0.3">
      <c r="A272" s="171" t="s">
        <v>276</v>
      </c>
      <c r="B272" s="171" t="str">
        <f>Tabela_NS_S_OUT[[#This Row],[FADN_REG]]&amp;Tabela_NS_S_OUT[[#This Row],[NAZWA]]</f>
        <v>BBrukiew pastewna na pasze</v>
      </c>
      <c r="C272" s="171" t="s">
        <v>277</v>
      </c>
      <c r="D272" s="171" t="s">
        <v>150</v>
      </c>
      <c r="E272" s="171" t="s">
        <v>129</v>
      </c>
      <c r="F272" s="172">
        <v>372.69</v>
      </c>
      <c r="G272" s="172">
        <v>7.15</v>
      </c>
      <c r="I272" s="173"/>
    </row>
    <row r="273" spans="1:9" ht="16.5" hidden="1" x14ac:dyDescent="0.3">
      <c r="A273" s="171" t="s">
        <v>276</v>
      </c>
      <c r="B273" s="171" t="str">
        <f>Tabela_NS_S_OUT[[#This Row],[FADN_REG]]&amp;Tabela_NS_S_OUT[[#This Row],[NAZWA]]</f>
        <v>CBrukiew pastewna na pasze</v>
      </c>
      <c r="C273" s="171" t="s">
        <v>277</v>
      </c>
      <c r="D273" s="171" t="s">
        <v>150</v>
      </c>
      <c r="E273" s="171" t="s">
        <v>151</v>
      </c>
      <c r="F273" s="172">
        <v>372.69</v>
      </c>
      <c r="G273" s="172">
        <v>7.15</v>
      </c>
      <c r="I273" s="173"/>
    </row>
    <row r="274" spans="1:9" ht="16.5" hidden="1" x14ac:dyDescent="0.3">
      <c r="A274" s="171" t="s">
        <v>276</v>
      </c>
      <c r="B274" s="171" t="str">
        <f>Tabela_NS_S_OUT[[#This Row],[FADN_REG]]&amp;Tabela_NS_S_OUT[[#This Row],[NAZWA]]</f>
        <v>DBrukiew pastewna na pasze</v>
      </c>
      <c r="C274" s="171" t="s">
        <v>277</v>
      </c>
      <c r="D274" s="171" t="s">
        <v>150</v>
      </c>
      <c r="E274" s="171" t="s">
        <v>130</v>
      </c>
      <c r="F274" s="172">
        <v>372.69</v>
      </c>
      <c r="G274" s="172">
        <v>7.15</v>
      </c>
      <c r="I274" s="173"/>
    </row>
    <row r="275" spans="1:9" ht="16.5" hidden="1" x14ac:dyDescent="0.3">
      <c r="A275" s="171" t="s">
        <v>278</v>
      </c>
      <c r="B275" s="171" t="str">
        <f>Tabela_NS_S_OUT[[#This Row],[FADN_REG]]&amp;Tabela_NS_S_OUT[[#This Row],[NAZWA]]</f>
        <v>AMarchew pastewna na pasze</v>
      </c>
      <c r="C275" s="171" t="s">
        <v>279</v>
      </c>
      <c r="D275" s="171" t="s">
        <v>150</v>
      </c>
      <c r="E275" s="171" t="s">
        <v>128</v>
      </c>
      <c r="F275" s="172">
        <v>321.06</v>
      </c>
      <c r="G275" s="172">
        <v>10.74</v>
      </c>
      <c r="I275" s="173"/>
    </row>
    <row r="276" spans="1:9" ht="16.5" hidden="1" x14ac:dyDescent="0.3">
      <c r="A276" s="171" t="s">
        <v>278</v>
      </c>
      <c r="B276" s="171" t="str">
        <f>Tabela_NS_S_OUT[[#This Row],[FADN_REG]]&amp;Tabela_NS_S_OUT[[#This Row],[NAZWA]]</f>
        <v>BMarchew pastewna na pasze</v>
      </c>
      <c r="C276" s="171" t="s">
        <v>279</v>
      </c>
      <c r="D276" s="171" t="s">
        <v>150</v>
      </c>
      <c r="E276" s="171" t="s">
        <v>129</v>
      </c>
      <c r="F276" s="172">
        <v>321.06</v>
      </c>
      <c r="G276" s="172">
        <v>10.74</v>
      </c>
      <c r="I276" s="173"/>
    </row>
    <row r="277" spans="1:9" ht="16.5" hidden="1" x14ac:dyDescent="0.3">
      <c r="A277" s="171" t="s">
        <v>278</v>
      </c>
      <c r="B277" s="171" t="str">
        <f>Tabela_NS_S_OUT[[#This Row],[FADN_REG]]&amp;Tabela_NS_S_OUT[[#This Row],[NAZWA]]</f>
        <v>CMarchew pastewna na pasze</v>
      </c>
      <c r="C277" s="171" t="s">
        <v>279</v>
      </c>
      <c r="D277" s="171" t="s">
        <v>150</v>
      </c>
      <c r="E277" s="171" t="s">
        <v>151</v>
      </c>
      <c r="F277" s="172">
        <v>329.93</v>
      </c>
      <c r="G277" s="172">
        <v>10.64</v>
      </c>
      <c r="I277" s="173"/>
    </row>
    <row r="278" spans="1:9" ht="16.5" hidden="1" x14ac:dyDescent="0.3">
      <c r="A278" s="171" t="s">
        <v>278</v>
      </c>
      <c r="B278" s="171" t="str">
        <f>Tabela_NS_S_OUT[[#This Row],[FADN_REG]]&amp;Tabela_NS_S_OUT[[#This Row],[NAZWA]]</f>
        <v>DMarchew pastewna na pasze</v>
      </c>
      <c r="C278" s="171" t="s">
        <v>279</v>
      </c>
      <c r="D278" s="171" t="s">
        <v>150</v>
      </c>
      <c r="E278" s="171" t="s">
        <v>130</v>
      </c>
      <c r="F278" s="172">
        <v>321.06</v>
      </c>
      <c r="G278" s="172">
        <v>10.74</v>
      </c>
      <c r="I278" s="173"/>
    </row>
    <row r="279" spans="1:9" ht="16.5" hidden="1" x14ac:dyDescent="0.3">
      <c r="A279" s="171" t="s">
        <v>280</v>
      </c>
      <c r="B279" s="171" t="str">
        <f>Tabela_NS_S_OUT[[#This Row],[FADN_REG]]&amp;Tabela_NS_S_OUT[[#This Row],[NAZWA]]</f>
        <v>ADynia pastewna na pasze</v>
      </c>
      <c r="C279" s="171" t="s">
        <v>281</v>
      </c>
      <c r="D279" s="171" t="s">
        <v>150</v>
      </c>
      <c r="E279" s="171" t="s">
        <v>128</v>
      </c>
      <c r="F279" s="172">
        <v>371.19</v>
      </c>
      <c r="G279" s="172">
        <v>7.03</v>
      </c>
      <c r="I279" s="173"/>
    </row>
    <row r="280" spans="1:9" ht="16.5" hidden="1" x14ac:dyDescent="0.3">
      <c r="A280" s="171" t="s">
        <v>280</v>
      </c>
      <c r="B280" s="171" t="str">
        <f>Tabela_NS_S_OUT[[#This Row],[FADN_REG]]&amp;Tabela_NS_S_OUT[[#This Row],[NAZWA]]</f>
        <v>BDynia pastewna na pasze</v>
      </c>
      <c r="C280" s="171" t="s">
        <v>281</v>
      </c>
      <c r="D280" s="171" t="s">
        <v>150</v>
      </c>
      <c r="E280" s="171" t="s">
        <v>129</v>
      </c>
      <c r="F280" s="172">
        <v>438.26</v>
      </c>
      <c r="G280" s="172">
        <v>7.1</v>
      </c>
      <c r="I280" s="173"/>
    </row>
    <row r="281" spans="1:9" ht="16.5" hidden="1" x14ac:dyDescent="0.3">
      <c r="A281" s="171" t="s">
        <v>280</v>
      </c>
      <c r="B281" s="171" t="str">
        <f>Tabela_NS_S_OUT[[#This Row],[FADN_REG]]&amp;Tabela_NS_S_OUT[[#This Row],[NAZWA]]</f>
        <v>CDynia pastewna na pasze</v>
      </c>
      <c r="C281" s="171" t="s">
        <v>281</v>
      </c>
      <c r="D281" s="171" t="s">
        <v>150</v>
      </c>
      <c r="E281" s="171" t="s">
        <v>151</v>
      </c>
      <c r="F281" s="172">
        <v>289.47000000000003</v>
      </c>
      <c r="G281" s="172">
        <v>7.29</v>
      </c>
      <c r="I281" s="173"/>
    </row>
    <row r="282" spans="1:9" ht="16.5" hidden="1" x14ac:dyDescent="0.3">
      <c r="A282" s="171" t="s">
        <v>280</v>
      </c>
      <c r="B282" s="171" t="str">
        <f>Tabela_NS_S_OUT[[#This Row],[FADN_REG]]&amp;Tabela_NS_S_OUT[[#This Row],[NAZWA]]</f>
        <v>DDynia pastewna na pasze</v>
      </c>
      <c r="C282" s="171" t="s">
        <v>281</v>
      </c>
      <c r="D282" s="171" t="s">
        <v>150</v>
      </c>
      <c r="E282" s="171" t="s">
        <v>130</v>
      </c>
      <c r="F282" s="172">
        <v>417.01</v>
      </c>
      <c r="G282" s="172">
        <v>7.15</v>
      </c>
      <c r="I282" s="173"/>
    </row>
    <row r="283" spans="1:9" ht="16.5" hidden="1" x14ac:dyDescent="0.3">
      <c r="A283" s="171" t="s">
        <v>282</v>
      </c>
      <c r="B283" s="171" t="str">
        <f>Tabela_NS_S_OUT[[#This Row],[FADN_REG]]&amp;Tabela_NS_S_OUT[[#This Row],[NAZWA]]</f>
        <v>AKukurydza pastewna na zielonkę</v>
      </c>
      <c r="C283" s="171" t="s">
        <v>283</v>
      </c>
      <c r="D283" s="171" t="s">
        <v>150</v>
      </c>
      <c r="E283" s="171" t="s">
        <v>128</v>
      </c>
      <c r="F283" s="172">
        <v>453.73</v>
      </c>
      <c r="G283" s="172">
        <v>10.29</v>
      </c>
      <c r="I283" s="173"/>
    </row>
    <row r="284" spans="1:9" ht="16.5" hidden="1" x14ac:dyDescent="0.3">
      <c r="A284" s="171" t="s">
        <v>282</v>
      </c>
      <c r="B284" s="171" t="str">
        <f>Tabela_NS_S_OUT[[#This Row],[FADN_REG]]&amp;Tabela_NS_S_OUT[[#This Row],[NAZWA]]</f>
        <v>BKukurydza pastewna na zielonkę</v>
      </c>
      <c r="C284" s="171" t="s">
        <v>283</v>
      </c>
      <c r="D284" s="171" t="s">
        <v>150</v>
      </c>
      <c r="E284" s="171" t="s">
        <v>129</v>
      </c>
      <c r="F284" s="172">
        <v>450.06</v>
      </c>
      <c r="G284" s="172">
        <v>10.41</v>
      </c>
      <c r="I284" s="173"/>
    </row>
    <row r="285" spans="1:9" ht="16.5" hidden="1" x14ac:dyDescent="0.3">
      <c r="A285" s="171" t="s">
        <v>282</v>
      </c>
      <c r="B285" s="171" t="str">
        <f>Tabela_NS_S_OUT[[#This Row],[FADN_REG]]&amp;Tabela_NS_S_OUT[[#This Row],[NAZWA]]</f>
        <v>CKukurydza pastewna na zielonkę</v>
      </c>
      <c r="C285" s="171" t="s">
        <v>283</v>
      </c>
      <c r="D285" s="171" t="s">
        <v>150</v>
      </c>
      <c r="E285" s="171" t="s">
        <v>151</v>
      </c>
      <c r="F285" s="172">
        <v>491.06</v>
      </c>
      <c r="G285" s="172">
        <v>10.39</v>
      </c>
      <c r="I285" s="173"/>
    </row>
    <row r="286" spans="1:9" ht="16.5" hidden="1" x14ac:dyDescent="0.3">
      <c r="A286" s="171" t="s">
        <v>282</v>
      </c>
      <c r="B286" s="171" t="str">
        <f>Tabela_NS_S_OUT[[#This Row],[FADN_REG]]&amp;Tabela_NS_S_OUT[[#This Row],[NAZWA]]</f>
        <v>DKukurydza pastewna na zielonkę</v>
      </c>
      <c r="C286" s="171" t="s">
        <v>283</v>
      </c>
      <c r="D286" s="171" t="s">
        <v>150</v>
      </c>
      <c r="E286" s="171" t="s">
        <v>130</v>
      </c>
      <c r="F286" s="172">
        <v>525.35</v>
      </c>
      <c r="G286" s="172">
        <v>10.43</v>
      </c>
      <c r="I286" s="173"/>
    </row>
    <row r="287" spans="1:9" ht="16.5" hidden="1" x14ac:dyDescent="0.3">
      <c r="A287" s="171" t="s">
        <v>284</v>
      </c>
      <c r="B287" s="171" t="str">
        <f>Tabela_NS_S_OUT[[#This Row],[FADN_REG]]&amp;Tabela_NS_S_OUT[[#This Row],[NAZWA]]</f>
        <v>AZboża i mieszanki zbóż z innymi roślinami na zielonkę</v>
      </c>
      <c r="C287" s="171" t="s">
        <v>285</v>
      </c>
      <c r="D287" s="171" t="s">
        <v>150</v>
      </c>
      <c r="E287" s="171" t="s">
        <v>128</v>
      </c>
      <c r="F287" s="172">
        <v>191.58</v>
      </c>
      <c r="G287" s="172">
        <v>10.26</v>
      </c>
      <c r="I287" s="173"/>
    </row>
    <row r="288" spans="1:9" ht="16.5" hidden="1" x14ac:dyDescent="0.3">
      <c r="A288" s="171" t="s">
        <v>284</v>
      </c>
      <c r="B288" s="171" t="str">
        <f>Tabela_NS_S_OUT[[#This Row],[FADN_REG]]&amp;Tabela_NS_S_OUT[[#This Row],[NAZWA]]</f>
        <v>BZboża i mieszanki zbóż z innymi roślinami na zielonkę</v>
      </c>
      <c r="C288" s="171" t="s">
        <v>285</v>
      </c>
      <c r="D288" s="171" t="s">
        <v>150</v>
      </c>
      <c r="E288" s="171" t="s">
        <v>129</v>
      </c>
      <c r="F288" s="172">
        <v>205.08</v>
      </c>
      <c r="G288" s="172">
        <v>10.24</v>
      </c>
      <c r="I288" s="173"/>
    </row>
    <row r="289" spans="1:9" ht="16.5" hidden="1" x14ac:dyDescent="0.3">
      <c r="A289" s="171" t="s">
        <v>284</v>
      </c>
      <c r="B289" s="171" t="str">
        <f>Tabela_NS_S_OUT[[#This Row],[FADN_REG]]&amp;Tabela_NS_S_OUT[[#This Row],[NAZWA]]</f>
        <v>CZboża i mieszanki zbóż z innymi roślinami na zielonkę</v>
      </c>
      <c r="C289" s="171" t="s">
        <v>285</v>
      </c>
      <c r="D289" s="171" t="s">
        <v>150</v>
      </c>
      <c r="E289" s="171" t="s">
        <v>151</v>
      </c>
      <c r="F289" s="172">
        <v>168.67</v>
      </c>
      <c r="G289" s="172">
        <v>10.34</v>
      </c>
      <c r="I289" s="173"/>
    </row>
    <row r="290" spans="1:9" ht="16.5" hidden="1" x14ac:dyDescent="0.3">
      <c r="A290" s="171" t="s">
        <v>284</v>
      </c>
      <c r="B290" s="171" t="str">
        <f>Tabela_NS_S_OUT[[#This Row],[FADN_REG]]&amp;Tabela_NS_S_OUT[[#This Row],[NAZWA]]</f>
        <v>DZboża i mieszanki zbóż z innymi roślinami na zielonkę</v>
      </c>
      <c r="C290" s="171" t="s">
        <v>285</v>
      </c>
      <c r="D290" s="171" t="s">
        <v>150</v>
      </c>
      <c r="E290" s="171" t="s">
        <v>130</v>
      </c>
      <c r="F290" s="172">
        <v>171.38</v>
      </c>
      <c r="G290" s="172">
        <v>10.4</v>
      </c>
      <c r="I290" s="173"/>
    </row>
    <row r="291" spans="1:9" ht="16.5" hidden="1" x14ac:dyDescent="0.3">
      <c r="A291" s="171" t="s">
        <v>286</v>
      </c>
      <c r="B291" s="171" t="str">
        <f>Tabela_NS_S_OUT[[#This Row],[FADN_REG]]&amp;Tabela_NS_S_OUT[[#This Row],[NAZWA]]</f>
        <v>ATrawy w uprawie polowej na zielonkę (UZ)</v>
      </c>
      <c r="C291" s="171" t="s">
        <v>693</v>
      </c>
      <c r="D291" s="171" t="s">
        <v>150</v>
      </c>
      <c r="E291" s="171" t="s">
        <v>128</v>
      </c>
      <c r="F291" s="172">
        <v>225.83</v>
      </c>
      <c r="G291" s="172">
        <v>10.32</v>
      </c>
      <c r="I291" s="173"/>
    </row>
    <row r="292" spans="1:9" ht="16.5" hidden="1" x14ac:dyDescent="0.3">
      <c r="A292" s="171" t="s">
        <v>286</v>
      </c>
      <c r="B292" s="171" t="str">
        <f>Tabela_NS_S_OUT[[#This Row],[FADN_REG]]&amp;Tabela_NS_S_OUT[[#This Row],[NAZWA]]</f>
        <v>BTrawy w uprawie polowej na zielonkę (UZ)</v>
      </c>
      <c r="C292" s="171" t="s">
        <v>693</v>
      </c>
      <c r="D292" s="171" t="s">
        <v>150</v>
      </c>
      <c r="E292" s="171" t="s">
        <v>129</v>
      </c>
      <c r="F292" s="172">
        <v>237.22</v>
      </c>
      <c r="G292" s="172">
        <v>10.49</v>
      </c>
      <c r="I292" s="173"/>
    </row>
    <row r="293" spans="1:9" ht="16.5" hidden="1" x14ac:dyDescent="0.3">
      <c r="A293" s="171" t="s">
        <v>286</v>
      </c>
      <c r="B293" s="171" t="str">
        <f>Tabela_NS_S_OUT[[#This Row],[FADN_REG]]&amp;Tabela_NS_S_OUT[[#This Row],[NAZWA]]</f>
        <v>CTrawy w uprawie polowej na zielonkę (UZ)</v>
      </c>
      <c r="C293" s="171" t="s">
        <v>693</v>
      </c>
      <c r="D293" s="171" t="s">
        <v>150</v>
      </c>
      <c r="E293" s="171" t="s">
        <v>151</v>
      </c>
      <c r="F293" s="172">
        <v>267.98</v>
      </c>
      <c r="G293" s="172">
        <v>10.39</v>
      </c>
      <c r="I293" s="173"/>
    </row>
    <row r="294" spans="1:9" ht="16.5" hidden="1" x14ac:dyDescent="0.3">
      <c r="A294" s="171" t="s">
        <v>286</v>
      </c>
      <c r="B294" s="171" t="str">
        <f>Tabela_NS_S_OUT[[#This Row],[FADN_REG]]&amp;Tabela_NS_S_OUT[[#This Row],[NAZWA]]</f>
        <v>DTrawy w uprawie polowej na zielonkę (UZ)</v>
      </c>
      <c r="C294" s="171" t="s">
        <v>693</v>
      </c>
      <c r="D294" s="171" t="s">
        <v>150</v>
      </c>
      <c r="E294" s="171" t="s">
        <v>130</v>
      </c>
      <c r="F294" s="172">
        <v>265.95999999999998</v>
      </c>
      <c r="G294" s="172">
        <v>10.44</v>
      </c>
      <c r="I294" s="173"/>
    </row>
    <row r="295" spans="1:9" ht="16.5" hidden="1" x14ac:dyDescent="0.3">
      <c r="A295" s="171" t="s">
        <v>287</v>
      </c>
      <c r="B295" s="171" t="str">
        <f>Tabela_NS_S_OUT[[#This Row],[FADN_REG]]&amp;Tabela_NS_S_OUT[[#This Row],[NAZWA]]</f>
        <v>AStrączkowe na zielonkę</v>
      </c>
      <c r="C295" s="171" t="s">
        <v>288</v>
      </c>
      <c r="D295" s="171" t="s">
        <v>150</v>
      </c>
      <c r="E295" s="171" t="s">
        <v>128</v>
      </c>
      <c r="F295" s="172">
        <v>180.01</v>
      </c>
      <c r="G295" s="172">
        <v>10.29</v>
      </c>
      <c r="I295" s="173"/>
    </row>
    <row r="296" spans="1:9" ht="16.5" hidden="1" x14ac:dyDescent="0.3">
      <c r="A296" s="171" t="s">
        <v>287</v>
      </c>
      <c r="B296" s="171" t="str">
        <f>Tabela_NS_S_OUT[[#This Row],[FADN_REG]]&amp;Tabela_NS_S_OUT[[#This Row],[NAZWA]]</f>
        <v>BStrączkowe na zielonkę</v>
      </c>
      <c r="C296" s="171" t="s">
        <v>288</v>
      </c>
      <c r="D296" s="171" t="s">
        <v>150</v>
      </c>
      <c r="E296" s="171" t="s">
        <v>129</v>
      </c>
      <c r="F296" s="172">
        <v>222.41</v>
      </c>
      <c r="G296" s="172">
        <v>10.26</v>
      </c>
      <c r="I296" s="173"/>
    </row>
    <row r="297" spans="1:9" ht="16.5" hidden="1" x14ac:dyDescent="0.3">
      <c r="A297" s="171" t="s">
        <v>287</v>
      </c>
      <c r="B297" s="171" t="str">
        <f>Tabela_NS_S_OUT[[#This Row],[FADN_REG]]&amp;Tabela_NS_S_OUT[[#This Row],[NAZWA]]</f>
        <v>CStrączkowe na zielonkę</v>
      </c>
      <c r="C297" s="171" t="s">
        <v>288</v>
      </c>
      <c r="D297" s="171" t="s">
        <v>150</v>
      </c>
      <c r="E297" s="171" t="s">
        <v>151</v>
      </c>
      <c r="F297" s="172">
        <v>193.04</v>
      </c>
      <c r="G297" s="172">
        <v>10.34</v>
      </c>
      <c r="I297" s="173"/>
    </row>
    <row r="298" spans="1:9" ht="16.5" hidden="1" x14ac:dyDescent="0.3">
      <c r="A298" s="171" t="s">
        <v>287</v>
      </c>
      <c r="B298" s="171" t="str">
        <f>Tabela_NS_S_OUT[[#This Row],[FADN_REG]]&amp;Tabela_NS_S_OUT[[#This Row],[NAZWA]]</f>
        <v>DStrączkowe na zielonkę</v>
      </c>
      <c r="C298" s="171" t="s">
        <v>288</v>
      </c>
      <c r="D298" s="171" t="s">
        <v>150</v>
      </c>
      <c r="E298" s="171" t="s">
        <v>130</v>
      </c>
      <c r="F298" s="172">
        <v>257.42</v>
      </c>
      <c r="G298" s="172">
        <v>10.16</v>
      </c>
      <c r="I298" s="173"/>
    </row>
    <row r="299" spans="1:9" ht="16.5" hidden="1" x14ac:dyDescent="0.3">
      <c r="A299" s="171" t="s">
        <v>289</v>
      </c>
      <c r="B299" s="171" t="str">
        <f>Tabela_NS_S_OUT[[#This Row],[FADN_REG]]&amp;Tabela_NS_S_OUT[[#This Row],[NAZWA]]</f>
        <v>AMotylkowe drobnonasienne na zielonkę (UZ)</v>
      </c>
      <c r="C299" s="171" t="s">
        <v>694</v>
      </c>
      <c r="D299" s="171" t="s">
        <v>150</v>
      </c>
      <c r="E299" s="171" t="s">
        <v>128</v>
      </c>
      <c r="F299" s="172">
        <v>234.61</v>
      </c>
      <c r="G299" s="172">
        <v>10.210000000000001</v>
      </c>
      <c r="I299" s="173"/>
    </row>
    <row r="300" spans="1:9" ht="16.5" hidden="1" x14ac:dyDescent="0.3">
      <c r="A300" s="171" t="s">
        <v>289</v>
      </c>
      <c r="B300" s="171" t="str">
        <f>Tabela_NS_S_OUT[[#This Row],[FADN_REG]]&amp;Tabela_NS_S_OUT[[#This Row],[NAZWA]]</f>
        <v>BMotylkowe drobnonasienne na zielonkę (UZ)</v>
      </c>
      <c r="C300" s="171" t="s">
        <v>694</v>
      </c>
      <c r="D300" s="171" t="s">
        <v>150</v>
      </c>
      <c r="E300" s="171" t="s">
        <v>129</v>
      </c>
      <c r="F300" s="172">
        <v>274.5</v>
      </c>
      <c r="G300" s="172">
        <v>10.49</v>
      </c>
      <c r="I300" s="173"/>
    </row>
    <row r="301" spans="1:9" ht="16.5" hidden="1" x14ac:dyDescent="0.3">
      <c r="A301" s="171" t="s">
        <v>289</v>
      </c>
      <c r="B301" s="171" t="str">
        <f>Tabela_NS_S_OUT[[#This Row],[FADN_REG]]&amp;Tabela_NS_S_OUT[[#This Row],[NAZWA]]</f>
        <v>CMotylkowe drobnonasienne na zielonkę (UZ)</v>
      </c>
      <c r="C301" s="171" t="s">
        <v>694</v>
      </c>
      <c r="D301" s="171" t="s">
        <v>150</v>
      </c>
      <c r="E301" s="171" t="s">
        <v>151</v>
      </c>
      <c r="F301" s="172">
        <v>270.23</v>
      </c>
      <c r="G301" s="172">
        <v>10.43</v>
      </c>
      <c r="I301" s="173"/>
    </row>
    <row r="302" spans="1:9" ht="16.5" hidden="1" x14ac:dyDescent="0.3">
      <c r="A302" s="171" t="s">
        <v>289</v>
      </c>
      <c r="B302" s="171" t="str">
        <f>Tabela_NS_S_OUT[[#This Row],[FADN_REG]]&amp;Tabela_NS_S_OUT[[#This Row],[NAZWA]]</f>
        <v>DMotylkowe drobnonasienne na zielonkę (UZ)</v>
      </c>
      <c r="C302" s="171" t="s">
        <v>694</v>
      </c>
      <c r="D302" s="171" t="s">
        <v>150</v>
      </c>
      <c r="E302" s="171" t="s">
        <v>130</v>
      </c>
      <c r="F302" s="172">
        <v>301.22000000000003</v>
      </c>
      <c r="G302" s="172">
        <v>10.47</v>
      </c>
      <c r="I302" s="173"/>
    </row>
    <row r="303" spans="1:9" ht="16.5" hidden="1" x14ac:dyDescent="0.3">
      <c r="A303" s="171" t="s">
        <v>290</v>
      </c>
      <c r="B303" s="171" t="str">
        <f>Tabela_NS_S_OUT[[#This Row],[FADN_REG]]&amp;Tabela_NS_S_OUT[[#This Row],[NAZWA]]</f>
        <v>AMieszanki motylkowych z trawami (UZ)</v>
      </c>
      <c r="C303" s="171" t="s">
        <v>695</v>
      </c>
      <c r="D303" s="171" t="s">
        <v>150</v>
      </c>
      <c r="E303" s="171" t="s">
        <v>128</v>
      </c>
      <c r="F303" s="172">
        <v>216.52</v>
      </c>
      <c r="G303" s="172">
        <v>10.24</v>
      </c>
      <c r="I303" s="173"/>
    </row>
    <row r="304" spans="1:9" ht="16.5" hidden="1" x14ac:dyDescent="0.3">
      <c r="A304" s="171" t="s">
        <v>290</v>
      </c>
      <c r="B304" s="171" t="str">
        <f>Tabela_NS_S_OUT[[#This Row],[FADN_REG]]&amp;Tabela_NS_S_OUT[[#This Row],[NAZWA]]</f>
        <v>BMieszanki motylkowych z trawami (UZ)</v>
      </c>
      <c r="C304" s="171" t="s">
        <v>695</v>
      </c>
      <c r="D304" s="171" t="s">
        <v>150</v>
      </c>
      <c r="E304" s="171" t="s">
        <v>129</v>
      </c>
      <c r="F304" s="172">
        <v>250.51</v>
      </c>
      <c r="G304" s="172">
        <v>10.33</v>
      </c>
      <c r="I304" s="173"/>
    </row>
    <row r="305" spans="1:9" ht="16.5" hidden="1" x14ac:dyDescent="0.3">
      <c r="A305" s="171" t="s">
        <v>290</v>
      </c>
      <c r="B305" s="171" t="str">
        <f>Tabela_NS_S_OUT[[#This Row],[FADN_REG]]&amp;Tabela_NS_S_OUT[[#This Row],[NAZWA]]</f>
        <v>CMieszanki motylkowych z trawami (UZ)</v>
      </c>
      <c r="C305" s="171" t="s">
        <v>695</v>
      </c>
      <c r="D305" s="171" t="s">
        <v>150</v>
      </c>
      <c r="E305" s="171" t="s">
        <v>151</v>
      </c>
      <c r="F305" s="172">
        <v>294.43</v>
      </c>
      <c r="G305" s="172">
        <v>10.37</v>
      </c>
      <c r="I305" s="173"/>
    </row>
    <row r="306" spans="1:9" ht="16.5" hidden="1" x14ac:dyDescent="0.3">
      <c r="A306" s="171" t="s">
        <v>290</v>
      </c>
      <c r="B306" s="171" t="str">
        <f>Tabela_NS_S_OUT[[#This Row],[FADN_REG]]&amp;Tabela_NS_S_OUT[[#This Row],[NAZWA]]</f>
        <v>DMieszanki motylkowych z trawami (UZ)</v>
      </c>
      <c r="C306" s="171" t="s">
        <v>695</v>
      </c>
      <c r="D306" s="171" t="s">
        <v>150</v>
      </c>
      <c r="E306" s="171" t="s">
        <v>130</v>
      </c>
      <c r="F306" s="172">
        <v>273.33999999999997</v>
      </c>
      <c r="G306" s="172">
        <v>10.33</v>
      </c>
      <c r="I306" s="173"/>
    </row>
    <row r="307" spans="1:9" ht="16.5" hidden="1" x14ac:dyDescent="0.3">
      <c r="A307" s="171" t="s">
        <v>291</v>
      </c>
      <c r="B307" s="171" t="str">
        <f>Tabela_NS_S_OUT[[#This Row],[FADN_REG]]&amp;Tabela_NS_S_OUT[[#This Row],[NAZWA]]</f>
        <v>APozostałe polowe uprawy pastewne na zielonkę</v>
      </c>
      <c r="C307" s="171" t="s">
        <v>292</v>
      </c>
      <c r="D307" s="171" t="s">
        <v>150</v>
      </c>
      <c r="E307" s="171" t="s">
        <v>128</v>
      </c>
      <c r="F307" s="172">
        <v>231.3</v>
      </c>
      <c r="G307" s="172">
        <v>10.119999999999999</v>
      </c>
      <c r="I307" s="173"/>
    </row>
    <row r="308" spans="1:9" ht="16.5" hidden="1" x14ac:dyDescent="0.3">
      <c r="A308" s="171" t="s">
        <v>291</v>
      </c>
      <c r="B308" s="171" t="str">
        <f>Tabela_NS_S_OUT[[#This Row],[FADN_REG]]&amp;Tabela_NS_S_OUT[[#This Row],[NAZWA]]</f>
        <v>BPozostałe polowe uprawy pastewne na zielonkę</v>
      </c>
      <c r="C308" s="171" t="s">
        <v>292</v>
      </c>
      <c r="D308" s="171" t="s">
        <v>150</v>
      </c>
      <c r="E308" s="171" t="s">
        <v>129</v>
      </c>
      <c r="F308" s="172">
        <v>167.91</v>
      </c>
      <c r="G308" s="172">
        <v>10.31</v>
      </c>
      <c r="I308" s="173"/>
    </row>
    <row r="309" spans="1:9" ht="16.5" hidden="1" x14ac:dyDescent="0.3">
      <c r="A309" s="171" t="s">
        <v>291</v>
      </c>
      <c r="B309" s="171" t="str">
        <f>Tabela_NS_S_OUT[[#This Row],[FADN_REG]]&amp;Tabela_NS_S_OUT[[#This Row],[NAZWA]]</f>
        <v>CPozostałe polowe uprawy pastewne na zielonkę</v>
      </c>
      <c r="C309" s="171" t="s">
        <v>292</v>
      </c>
      <c r="D309" s="171" t="s">
        <v>150</v>
      </c>
      <c r="E309" s="171" t="s">
        <v>151</v>
      </c>
      <c r="F309" s="172">
        <v>193.59</v>
      </c>
      <c r="G309" s="172">
        <v>10.25</v>
      </c>
      <c r="I309" s="173"/>
    </row>
    <row r="310" spans="1:9" ht="16.5" hidden="1" x14ac:dyDescent="0.3">
      <c r="A310" s="171" t="s">
        <v>291</v>
      </c>
      <c r="B310" s="171" t="str">
        <f>Tabela_NS_S_OUT[[#This Row],[FADN_REG]]&amp;Tabela_NS_S_OUT[[#This Row],[NAZWA]]</f>
        <v>DPozostałe polowe uprawy pastewne na zielonkę</v>
      </c>
      <c r="C310" s="171" t="s">
        <v>292</v>
      </c>
      <c r="D310" s="171" t="s">
        <v>150</v>
      </c>
      <c r="E310" s="171" t="s">
        <v>130</v>
      </c>
      <c r="F310" s="172">
        <v>220.67</v>
      </c>
      <c r="G310" s="172">
        <v>10.36</v>
      </c>
      <c r="I310" s="173"/>
    </row>
    <row r="311" spans="1:9" ht="16.5" hidden="1" x14ac:dyDescent="0.3">
      <c r="A311" s="171" t="s">
        <v>293</v>
      </c>
      <c r="B311" s="171" t="str">
        <f>Tabela_NS_S_OUT[[#This Row],[FADN_REG]]&amp;Tabela_NS_S_OUT[[#This Row],[NAZWA]]</f>
        <v>ARośliny pastewne objętościowe z użytków zielonych (uprawa lub zielonka) (UZ)</v>
      </c>
      <c r="C311" s="171" t="s">
        <v>691</v>
      </c>
      <c r="D311" s="171" t="s">
        <v>150</v>
      </c>
      <c r="E311" s="171" t="s">
        <v>128</v>
      </c>
      <c r="F311" s="172">
        <v>223.04</v>
      </c>
      <c r="G311" s="172">
        <v>10.27</v>
      </c>
      <c r="I311" s="173"/>
    </row>
    <row r="312" spans="1:9" ht="16.5" hidden="1" x14ac:dyDescent="0.3">
      <c r="A312" s="171" t="s">
        <v>293</v>
      </c>
      <c r="B312" s="171" t="str">
        <f>Tabela_NS_S_OUT[[#This Row],[FADN_REG]]&amp;Tabela_NS_S_OUT[[#This Row],[NAZWA]]</f>
        <v>BRośliny pastewne objętościowe z użytków zielonych (uprawa lub zielonka) (UZ)</v>
      </c>
      <c r="C312" s="171" t="s">
        <v>691</v>
      </c>
      <c r="D312" s="171" t="s">
        <v>150</v>
      </c>
      <c r="E312" s="171" t="s">
        <v>129</v>
      </c>
      <c r="F312" s="172">
        <v>234.99</v>
      </c>
      <c r="G312" s="172">
        <v>10.4</v>
      </c>
      <c r="I312" s="173"/>
    </row>
    <row r="313" spans="1:9" ht="16.5" hidden="1" x14ac:dyDescent="0.3">
      <c r="A313" s="171" t="s">
        <v>293</v>
      </c>
      <c r="B313" s="171" t="str">
        <f>Tabela_NS_S_OUT[[#This Row],[FADN_REG]]&amp;Tabela_NS_S_OUT[[#This Row],[NAZWA]]</f>
        <v>CRośliny pastewne objętościowe z użytków zielonych (uprawa lub zielonka) (UZ)</v>
      </c>
      <c r="C313" s="171" t="s">
        <v>691</v>
      </c>
      <c r="D313" s="171" t="s">
        <v>150</v>
      </c>
      <c r="E313" s="171" t="s">
        <v>151</v>
      </c>
      <c r="F313" s="172">
        <v>259.14</v>
      </c>
      <c r="G313" s="172">
        <v>10.41</v>
      </c>
      <c r="I313" s="173"/>
    </row>
    <row r="314" spans="1:9" ht="16.5" hidden="1" x14ac:dyDescent="0.3">
      <c r="A314" s="171" t="s">
        <v>293</v>
      </c>
      <c r="B314" s="171" t="str">
        <f>Tabela_NS_S_OUT[[#This Row],[FADN_REG]]&amp;Tabela_NS_S_OUT[[#This Row],[NAZWA]]</f>
        <v>DRośliny pastewne objętościowe z użytków zielonych (uprawa lub zielonka) (UZ)</v>
      </c>
      <c r="C314" s="171" t="s">
        <v>691</v>
      </c>
      <c r="D314" s="171" t="s">
        <v>150</v>
      </c>
      <c r="E314" s="171" t="s">
        <v>130</v>
      </c>
      <c r="F314" s="172">
        <v>263.08999999999997</v>
      </c>
      <c r="G314" s="172">
        <v>10.43</v>
      </c>
      <c r="I314" s="173"/>
    </row>
    <row r="315" spans="1:9" ht="16.5" hidden="1" x14ac:dyDescent="0.3">
      <c r="A315" s="171" t="s">
        <v>294</v>
      </c>
      <c r="B315" s="171" t="str">
        <f>Tabela_NS_S_OUT[[#This Row],[FADN_REG]]&amp;Tabela_NS_S_OUT[[#This Row],[NAZWA]]</f>
        <v>ARośliny pastewne objętościowe z łąk - zielonka (UZ)</v>
      </c>
      <c r="C315" s="171" t="s">
        <v>692</v>
      </c>
      <c r="D315" s="171" t="s">
        <v>150</v>
      </c>
      <c r="E315" s="171" t="s">
        <v>128</v>
      </c>
      <c r="F315" s="172">
        <v>224.46</v>
      </c>
      <c r="G315" s="172">
        <v>10.3</v>
      </c>
      <c r="I315" s="173"/>
    </row>
    <row r="316" spans="1:9" ht="16.5" hidden="1" x14ac:dyDescent="0.3">
      <c r="A316" s="171" t="s">
        <v>294</v>
      </c>
      <c r="B316" s="171" t="str">
        <f>Tabela_NS_S_OUT[[#This Row],[FADN_REG]]&amp;Tabela_NS_S_OUT[[#This Row],[NAZWA]]</f>
        <v>BRośliny pastewne objętościowe z łąk - zielonka (UZ)</v>
      </c>
      <c r="C316" s="171" t="s">
        <v>692</v>
      </c>
      <c r="D316" s="171" t="s">
        <v>150</v>
      </c>
      <c r="E316" s="171" t="s">
        <v>129</v>
      </c>
      <c r="F316" s="172">
        <v>238.34</v>
      </c>
      <c r="G316" s="172">
        <v>10.41</v>
      </c>
      <c r="I316" s="173"/>
    </row>
    <row r="317" spans="1:9" ht="16.5" hidden="1" x14ac:dyDescent="0.3">
      <c r="A317" s="171" t="s">
        <v>294</v>
      </c>
      <c r="B317" s="171" t="str">
        <f>Tabela_NS_S_OUT[[#This Row],[FADN_REG]]&amp;Tabela_NS_S_OUT[[#This Row],[NAZWA]]</f>
        <v>CRośliny pastewne objętościowe z łąk - zielonka (UZ)</v>
      </c>
      <c r="C317" s="171" t="s">
        <v>692</v>
      </c>
      <c r="D317" s="171" t="s">
        <v>150</v>
      </c>
      <c r="E317" s="171" t="s">
        <v>151</v>
      </c>
      <c r="F317" s="172">
        <v>261.10000000000002</v>
      </c>
      <c r="G317" s="172">
        <v>10.41</v>
      </c>
      <c r="I317" s="173"/>
    </row>
    <row r="318" spans="1:9" ht="16.5" hidden="1" x14ac:dyDescent="0.3">
      <c r="A318" s="171" t="s">
        <v>294</v>
      </c>
      <c r="B318" s="171" t="str">
        <f>Tabela_NS_S_OUT[[#This Row],[FADN_REG]]&amp;Tabela_NS_S_OUT[[#This Row],[NAZWA]]</f>
        <v>DRośliny pastewne objętościowe z łąk - zielonka (UZ)</v>
      </c>
      <c r="C318" s="171" t="s">
        <v>692</v>
      </c>
      <c r="D318" s="171" t="s">
        <v>150</v>
      </c>
      <c r="E318" s="171" t="s">
        <v>130</v>
      </c>
      <c r="F318" s="172">
        <v>269.51</v>
      </c>
      <c r="G318" s="172">
        <v>10.44</v>
      </c>
      <c r="I318" s="173"/>
    </row>
    <row r="319" spans="1:9" ht="16.5" hidden="1" x14ac:dyDescent="0.3">
      <c r="A319" s="171" t="s">
        <v>295</v>
      </c>
      <c r="B319" s="171" t="str">
        <f>Tabela_NS_S_OUT[[#This Row],[FADN_REG]]&amp;Tabela_NS_S_OUT[[#This Row],[NAZWA]]</f>
        <v>ARośliny pastewne objętościowe z pastwisk (UZ)</v>
      </c>
      <c r="C319" s="171" t="s">
        <v>696</v>
      </c>
      <c r="D319" s="171" t="s">
        <v>150</v>
      </c>
      <c r="E319" s="171" t="s">
        <v>128</v>
      </c>
      <c r="F319" s="172">
        <v>219.92</v>
      </c>
      <c r="G319" s="172">
        <v>10.24</v>
      </c>
      <c r="I319" s="173"/>
    </row>
    <row r="320" spans="1:9" ht="16.5" hidden="1" x14ac:dyDescent="0.3">
      <c r="A320" s="171" t="s">
        <v>295</v>
      </c>
      <c r="B320" s="171" t="str">
        <f>Tabela_NS_S_OUT[[#This Row],[FADN_REG]]&amp;Tabela_NS_S_OUT[[#This Row],[NAZWA]]</f>
        <v>BRośliny pastewne objętościowe z pastwisk (UZ)</v>
      </c>
      <c r="C320" s="171" t="s">
        <v>696</v>
      </c>
      <c r="D320" s="171" t="s">
        <v>150</v>
      </c>
      <c r="E320" s="171" t="s">
        <v>129</v>
      </c>
      <c r="F320" s="172">
        <v>221.42</v>
      </c>
      <c r="G320" s="172">
        <v>10.37</v>
      </c>
      <c r="I320" s="173"/>
    </row>
    <row r="321" spans="1:9" ht="16.5" hidden="1" x14ac:dyDescent="0.3">
      <c r="A321" s="171" t="s">
        <v>295</v>
      </c>
      <c r="B321" s="171" t="str">
        <f>Tabela_NS_S_OUT[[#This Row],[FADN_REG]]&amp;Tabela_NS_S_OUT[[#This Row],[NAZWA]]</f>
        <v>CRośliny pastewne objętościowe z pastwisk (UZ)</v>
      </c>
      <c r="C321" s="171" t="s">
        <v>696</v>
      </c>
      <c r="D321" s="171" t="s">
        <v>150</v>
      </c>
      <c r="E321" s="171" t="s">
        <v>151</v>
      </c>
      <c r="F321" s="172">
        <v>251.66</v>
      </c>
      <c r="G321" s="172">
        <v>10.37</v>
      </c>
      <c r="I321" s="173"/>
    </row>
    <row r="322" spans="1:9" ht="16.5" hidden="1" x14ac:dyDescent="0.3">
      <c r="A322" s="171" t="s">
        <v>295</v>
      </c>
      <c r="B322" s="171" t="str">
        <f>Tabela_NS_S_OUT[[#This Row],[FADN_REG]]&amp;Tabela_NS_S_OUT[[#This Row],[NAZWA]]</f>
        <v>DRośliny pastewne objętościowe z pastwisk (UZ)</v>
      </c>
      <c r="C322" s="171" t="s">
        <v>696</v>
      </c>
      <c r="D322" s="171" t="s">
        <v>150</v>
      </c>
      <c r="E322" s="171" t="s">
        <v>130</v>
      </c>
      <c r="F322" s="172">
        <v>226.14</v>
      </c>
      <c r="G322" s="172">
        <v>10.49</v>
      </c>
      <c r="I322" s="173"/>
    </row>
    <row r="323" spans="1:9" ht="16.5" hidden="1" x14ac:dyDescent="0.3">
      <c r="A323" s="171" t="s">
        <v>296</v>
      </c>
      <c r="B323" s="171" t="str">
        <f>Tabela_NS_S_OUT[[#This Row],[FADN_REG]]&amp;Tabela_NS_S_OUT[[#This Row],[NAZWA]]</f>
        <v>ARośliny pastewne objętościowe z pastwisk pielęgnowanych (UZ)</v>
      </c>
      <c r="C323" s="171" t="s">
        <v>697</v>
      </c>
      <c r="D323" s="171" t="s">
        <v>150</v>
      </c>
      <c r="E323" s="171" t="s">
        <v>128</v>
      </c>
      <c r="F323" s="172">
        <v>224.3</v>
      </c>
      <c r="G323" s="172">
        <v>10.24</v>
      </c>
      <c r="I323" s="173"/>
    </row>
    <row r="324" spans="1:9" ht="16.5" hidden="1" x14ac:dyDescent="0.3">
      <c r="A324" s="171" t="s">
        <v>296</v>
      </c>
      <c r="B324" s="171" t="str">
        <f>Tabela_NS_S_OUT[[#This Row],[FADN_REG]]&amp;Tabela_NS_S_OUT[[#This Row],[NAZWA]]</f>
        <v>BRośliny pastewne objętościowe z pastwisk pielęgnowanych (UZ)</v>
      </c>
      <c r="C324" s="171" t="s">
        <v>697</v>
      </c>
      <c r="D324" s="171" t="s">
        <v>150</v>
      </c>
      <c r="E324" s="171" t="s">
        <v>129</v>
      </c>
      <c r="F324" s="172">
        <v>223.28</v>
      </c>
      <c r="G324" s="172">
        <v>10.38</v>
      </c>
      <c r="I324" s="173"/>
    </row>
    <row r="325" spans="1:9" ht="16.5" hidden="1" x14ac:dyDescent="0.3">
      <c r="A325" s="171" t="s">
        <v>296</v>
      </c>
      <c r="B325" s="171" t="str">
        <f>Tabela_NS_S_OUT[[#This Row],[FADN_REG]]&amp;Tabela_NS_S_OUT[[#This Row],[NAZWA]]</f>
        <v>CRośliny pastewne objętościowe z pastwisk pielęgnowanych (UZ)</v>
      </c>
      <c r="C325" s="171" t="s">
        <v>697</v>
      </c>
      <c r="D325" s="171" t="s">
        <v>150</v>
      </c>
      <c r="E325" s="171" t="s">
        <v>151</v>
      </c>
      <c r="F325" s="172">
        <v>253.29</v>
      </c>
      <c r="G325" s="172">
        <v>10.37</v>
      </c>
      <c r="I325" s="173"/>
    </row>
    <row r="326" spans="1:9" ht="16.5" hidden="1" x14ac:dyDescent="0.3">
      <c r="A326" s="171" t="s">
        <v>296</v>
      </c>
      <c r="B326" s="171" t="str">
        <f>Tabela_NS_S_OUT[[#This Row],[FADN_REG]]&amp;Tabela_NS_S_OUT[[#This Row],[NAZWA]]</f>
        <v>DRośliny pastewne objętościowe z pastwisk pielęgnowanych (UZ)</v>
      </c>
      <c r="C326" s="171" t="s">
        <v>697</v>
      </c>
      <c r="D326" s="171" t="s">
        <v>150</v>
      </c>
      <c r="E326" s="171" t="s">
        <v>130</v>
      </c>
      <c r="F326" s="172">
        <v>226.21</v>
      </c>
      <c r="G326" s="172">
        <v>10.48</v>
      </c>
      <c r="I326" s="173"/>
    </row>
    <row r="327" spans="1:9" ht="16.5" hidden="1" x14ac:dyDescent="0.3">
      <c r="A327" s="171" t="s">
        <v>297</v>
      </c>
      <c r="B327" s="171" t="str">
        <f>Tabela_NS_S_OUT[[#This Row],[FADN_REG]]&amp;Tabela_NS_S_OUT[[#This Row],[NAZWA]]</f>
        <v>ARośliny pastewne objętościowe z pastwisk niepielęgnowanych (UZ)</v>
      </c>
      <c r="C327" s="171" t="s">
        <v>698</v>
      </c>
      <c r="D327" s="171" t="s">
        <v>150</v>
      </c>
      <c r="E327" s="171" t="s">
        <v>128</v>
      </c>
      <c r="F327" s="172">
        <v>174.09</v>
      </c>
      <c r="G327" s="172">
        <v>10.27</v>
      </c>
      <c r="I327" s="173"/>
    </row>
    <row r="328" spans="1:9" ht="16.5" hidden="1" x14ac:dyDescent="0.3">
      <c r="A328" s="171" t="s">
        <v>297</v>
      </c>
      <c r="B328" s="171" t="str">
        <f>Tabela_NS_S_OUT[[#This Row],[FADN_REG]]&amp;Tabela_NS_S_OUT[[#This Row],[NAZWA]]</f>
        <v>BRośliny pastewne objętościowe z pastwisk niepielęgnowanych (UZ)</v>
      </c>
      <c r="C328" s="171" t="s">
        <v>698</v>
      </c>
      <c r="D328" s="171" t="s">
        <v>150</v>
      </c>
      <c r="E328" s="171" t="s">
        <v>129</v>
      </c>
      <c r="F328" s="172">
        <v>209.43</v>
      </c>
      <c r="G328" s="172">
        <v>10.3</v>
      </c>
      <c r="I328" s="173"/>
    </row>
    <row r="329" spans="1:9" ht="16.5" hidden="1" x14ac:dyDescent="0.3">
      <c r="A329" s="171" t="s">
        <v>297</v>
      </c>
      <c r="B329" s="171" t="str">
        <f>Tabela_NS_S_OUT[[#This Row],[FADN_REG]]&amp;Tabela_NS_S_OUT[[#This Row],[NAZWA]]</f>
        <v>CRośliny pastewne objętościowe z pastwisk niepielęgnowanych (UZ)</v>
      </c>
      <c r="C329" s="171" t="s">
        <v>698</v>
      </c>
      <c r="D329" s="171" t="s">
        <v>150</v>
      </c>
      <c r="E329" s="171" t="s">
        <v>151</v>
      </c>
      <c r="F329" s="172">
        <v>221.52</v>
      </c>
      <c r="G329" s="172">
        <v>10.39</v>
      </c>
      <c r="I329" s="173"/>
    </row>
    <row r="330" spans="1:9" ht="16.5" hidden="1" x14ac:dyDescent="0.3">
      <c r="A330" s="171" t="s">
        <v>297</v>
      </c>
      <c r="B330" s="171" t="str">
        <f>Tabela_NS_S_OUT[[#This Row],[FADN_REG]]&amp;Tabela_NS_S_OUT[[#This Row],[NAZWA]]</f>
        <v>DRośliny pastewne objętościowe z pastwisk niepielęgnowanych (UZ)</v>
      </c>
      <c r="C330" s="171" t="s">
        <v>698</v>
      </c>
      <c r="D330" s="171" t="s">
        <v>150</v>
      </c>
      <c r="E330" s="171" t="s">
        <v>130</v>
      </c>
      <c r="F330" s="172">
        <v>203.18</v>
      </c>
      <c r="G330" s="172">
        <v>10.59</v>
      </c>
      <c r="I330" s="173"/>
    </row>
    <row r="331" spans="1:9" ht="16.5" hidden="1" x14ac:dyDescent="0.3">
      <c r="A331" s="171" t="s">
        <v>298</v>
      </c>
      <c r="B331" s="171" t="str">
        <f>Tabela_NS_S_OUT[[#This Row],[FADN_REG]]&amp;Tabela_NS_S_OUT[[#This Row],[NAZWA]]</f>
        <v>APomidory w uprawie polowej</v>
      </c>
      <c r="C331" s="171" t="s">
        <v>299</v>
      </c>
      <c r="D331" s="171" t="s">
        <v>150</v>
      </c>
      <c r="E331" s="171" t="s">
        <v>128</v>
      </c>
      <c r="F331" s="172">
        <v>148.81</v>
      </c>
      <c r="G331" s="172">
        <v>97.22</v>
      </c>
      <c r="I331" s="173"/>
    </row>
    <row r="332" spans="1:9" ht="16.5" hidden="1" x14ac:dyDescent="0.3">
      <c r="A332" s="171" t="s">
        <v>298</v>
      </c>
      <c r="B332" s="171" t="str">
        <f>Tabela_NS_S_OUT[[#This Row],[FADN_REG]]&amp;Tabela_NS_S_OUT[[#This Row],[NAZWA]]</f>
        <v>BPomidory w uprawie polowej</v>
      </c>
      <c r="C332" s="171" t="s">
        <v>299</v>
      </c>
      <c r="D332" s="171" t="s">
        <v>150</v>
      </c>
      <c r="E332" s="171" t="s">
        <v>129</v>
      </c>
      <c r="F332" s="172">
        <v>252.63</v>
      </c>
      <c r="G332" s="172">
        <v>83.67</v>
      </c>
      <c r="I332" s="173"/>
    </row>
    <row r="333" spans="1:9" ht="16.5" hidden="1" x14ac:dyDescent="0.3">
      <c r="A333" s="171" t="s">
        <v>298</v>
      </c>
      <c r="B333" s="171" t="str">
        <f>Tabela_NS_S_OUT[[#This Row],[FADN_REG]]&amp;Tabela_NS_S_OUT[[#This Row],[NAZWA]]</f>
        <v>CPomidory w uprawie polowej</v>
      </c>
      <c r="C333" s="171" t="s">
        <v>299</v>
      </c>
      <c r="D333" s="171" t="s">
        <v>150</v>
      </c>
      <c r="E333" s="171" t="s">
        <v>151</v>
      </c>
      <c r="F333" s="172">
        <v>245.06</v>
      </c>
      <c r="G333" s="172">
        <v>87.37</v>
      </c>
      <c r="I333" s="173"/>
    </row>
    <row r="334" spans="1:9" ht="16.5" hidden="1" x14ac:dyDescent="0.3">
      <c r="A334" s="171" t="s">
        <v>298</v>
      </c>
      <c r="B334" s="171" t="str">
        <f>Tabela_NS_S_OUT[[#This Row],[FADN_REG]]&amp;Tabela_NS_S_OUT[[#This Row],[NAZWA]]</f>
        <v>DPomidory w uprawie polowej</v>
      </c>
      <c r="C334" s="171" t="s">
        <v>299</v>
      </c>
      <c r="D334" s="171" t="s">
        <v>150</v>
      </c>
      <c r="E334" s="171" t="s">
        <v>130</v>
      </c>
      <c r="F334" s="172">
        <v>245.28</v>
      </c>
      <c r="G334" s="172">
        <v>105.67</v>
      </c>
      <c r="I334" s="173"/>
    </row>
    <row r="335" spans="1:9" ht="16.5" hidden="1" x14ac:dyDescent="0.3">
      <c r="A335" s="171" t="s">
        <v>300</v>
      </c>
      <c r="B335" s="171" t="str">
        <f>Tabela_NS_S_OUT[[#This Row],[FADN_REG]]&amp;Tabela_NS_S_OUT[[#This Row],[NAZWA]]</f>
        <v>AOgórki w uprawie polowej</v>
      </c>
      <c r="C335" s="171" t="s">
        <v>301</v>
      </c>
      <c r="D335" s="171" t="s">
        <v>150</v>
      </c>
      <c r="E335" s="171" t="s">
        <v>128</v>
      </c>
      <c r="F335" s="172">
        <v>163.54</v>
      </c>
      <c r="G335" s="172">
        <v>171.27</v>
      </c>
      <c r="I335" s="173"/>
    </row>
    <row r="336" spans="1:9" ht="16.5" hidden="1" x14ac:dyDescent="0.3">
      <c r="A336" s="171" t="s">
        <v>300</v>
      </c>
      <c r="B336" s="171" t="str">
        <f>Tabela_NS_S_OUT[[#This Row],[FADN_REG]]&amp;Tabela_NS_S_OUT[[#This Row],[NAZWA]]</f>
        <v>BOgórki w uprawie polowej</v>
      </c>
      <c r="C336" s="171" t="s">
        <v>301</v>
      </c>
      <c r="D336" s="171" t="s">
        <v>150</v>
      </c>
      <c r="E336" s="171" t="s">
        <v>129</v>
      </c>
      <c r="F336" s="172">
        <v>186.2</v>
      </c>
      <c r="G336" s="172">
        <v>131.59</v>
      </c>
      <c r="I336" s="173"/>
    </row>
    <row r="337" spans="1:9" ht="16.5" hidden="1" x14ac:dyDescent="0.3">
      <c r="A337" s="171" t="s">
        <v>300</v>
      </c>
      <c r="B337" s="171" t="str">
        <f>Tabela_NS_S_OUT[[#This Row],[FADN_REG]]&amp;Tabela_NS_S_OUT[[#This Row],[NAZWA]]</f>
        <v>COgórki w uprawie polowej</v>
      </c>
      <c r="C337" s="171" t="s">
        <v>301</v>
      </c>
      <c r="D337" s="171" t="s">
        <v>150</v>
      </c>
      <c r="E337" s="171" t="s">
        <v>151</v>
      </c>
      <c r="F337" s="172">
        <v>221.49</v>
      </c>
      <c r="G337" s="172">
        <v>134.29</v>
      </c>
      <c r="I337" s="173"/>
    </row>
    <row r="338" spans="1:9" ht="16.5" hidden="1" x14ac:dyDescent="0.3">
      <c r="A338" s="171" t="s">
        <v>300</v>
      </c>
      <c r="B338" s="171" t="str">
        <f>Tabela_NS_S_OUT[[#This Row],[FADN_REG]]&amp;Tabela_NS_S_OUT[[#This Row],[NAZWA]]</f>
        <v>DOgórki w uprawie polowej</v>
      </c>
      <c r="C338" s="171" t="s">
        <v>301</v>
      </c>
      <c r="D338" s="171" t="s">
        <v>150</v>
      </c>
      <c r="E338" s="171" t="s">
        <v>130</v>
      </c>
      <c r="F338" s="172">
        <v>198.17</v>
      </c>
      <c r="G338" s="172">
        <v>134.38999999999999</v>
      </c>
      <c r="I338" s="173"/>
    </row>
    <row r="339" spans="1:9" ht="16.5" hidden="1" x14ac:dyDescent="0.3">
      <c r="A339" s="171" t="s">
        <v>302</v>
      </c>
      <c r="B339" s="171" t="str">
        <f>Tabela_NS_S_OUT[[#This Row],[FADN_REG]]&amp;Tabela_NS_S_OUT[[#This Row],[NAZWA]]</f>
        <v>AKalafiory i brokuły w uprawie polowej</v>
      </c>
      <c r="C339" s="171" t="s">
        <v>303</v>
      </c>
      <c r="D339" s="171" t="s">
        <v>150</v>
      </c>
      <c r="E339" s="171" t="s">
        <v>128</v>
      </c>
      <c r="F339" s="172">
        <v>132.30000000000001</v>
      </c>
      <c r="G339" s="172">
        <v>146.37</v>
      </c>
      <c r="I339" s="173"/>
    </row>
    <row r="340" spans="1:9" ht="16.5" hidden="1" x14ac:dyDescent="0.3">
      <c r="A340" s="171" t="s">
        <v>302</v>
      </c>
      <c r="B340" s="171" t="str">
        <f>Tabela_NS_S_OUT[[#This Row],[FADN_REG]]&amp;Tabela_NS_S_OUT[[#This Row],[NAZWA]]</f>
        <v>BKalafiory i brokuły w uprawie polowej</v>
      </c>
      <c r="C340" s="171" t="s">
        <v>303</v>
      </c>
      <c r="D340" s="171" t="s">
        <v>150</v>
      </c>
      <c r="E340" s="171" t="s">
        <v>129</v>
      </c>
      <c r="F340" s="172">
        <v>114.55</v>
      </c>
      <c r="G340" s="172">
        <v>139.47</v>
      </c>
      <c r="I340" s="173"/>
    </row>
    <row r="341" spans="1:9" ht="16.5" hidden="1" x14ac:dyDescent="0.3">
      <c r="A341" s="171" t="s">
        <v>302</v>
      </c>
      <c r="B341" s="171" t="str">
        <f>Tabela_NS_S_OUT[[#This Row],[FADN_REG]]&amp;Tabela_NS_S_OUT[[#This Row],[NAZWA]]</f>
        <v>CKalafiory i brokuły w uprawie polowej</v>
      </c>
      <c r="C341" s="171" t="s">
        <v>303</v>
      </c>
      <c r="D341" s="171" t="s">
        <v>150</v>
      </c>
      <c r="E341" s="171" t="s">
        <v>151</v>
      </c>
      <c r="F341" s="172">
        <v>123.1</v>
      </c>
      <c r="G341" s="172">
        <v>130.84</v>
      </c>
      <c r="I341" s="173"/>
    </row>
    <row r="342" spans="1:9" ht="16.5" hidden="1" x14ac:dyDescent="0.3">
      <c r="A342" s="171" t="s">
        <v>302</v>
      </c>
      <c r="B342" s="171" t="str">
        <f>Tabela_NS_S_OUT[[#This Row],[FADN_REG]]&amp;Tabela_NS_S_OUT[[#This Row],[NAZWA]]</f>
        <v>DKalafiory i brokuły w uprawie polowej</v>
      </c>
      <c r="C342" s="171" t="s">
        <v>303</v>
      </c>
      <c r="D342" s="171" t="s">
        <v>150</v>
      </c>
      <c r="E342" s="171" t="s">
        <v>130</v>
      </c>
      <c r="F342" s="172">
        <v>128.49</v>
      </c>
      <c r="G342" s="172">
        <v>118.39</v>
      </c>
      <c r="I342" s="173"/>
    </row>
    <row r="343" spans="1:9" ht="16.5" hidden="1" x14ac:dyDescent="0.3">
      <c r="A343" s="171" t="s">
        <v>304</v>
      </c>
      <c r="B343" s="171" t="str">
        <f>Tabela_NS_S_OUT[[#This Row],[FADN_REG]]&amp;Tabela_NS_S_OUT[[#This Row],[NAZWA]]</f>
        <v>AInne warzywa uprawiane dla owoców i kwiatów w uprawie polowej</v>
      </c>
      <c r="C343" s="171" t="s">
        <v>305</v>
      </c>
      <c r="D343" s="171" t="s">
        <v>150</v>
      </c>
      <c r="E343" s="171" t="s">
        <v>128</v>
      </c>
      <c r="F343" s="172">
        <v>128.41</v>
      </c>
      <c r="G343" s="172">
        <v>86.66</v>
      </c>
      <c r="I343" s="173"/>
    </row>
    <row r="344" spans="1:9" ht="16.5" hidden="1" x14ac:dyDescent="0.3">
      <c r="A344" s="171" t="s">
        <v>304</v>
      </c>
      <c r="B344" s="171" t="str">
        <f>Tabela_NS_S_OUT[[#This Row],[FADN_REG]]&amp;Tabela_NS_S_OUT[[#This Row],[NAZWA]]</f>
        <v>BInne warzywa uprawiane dla owoców i kwiatów w uprawie polowej</v>
      </c>
      <c r="C344" s="171" t="s">
        <v>305</v>
      </c>
      <c r="D344" s="171" t="s">
        <v>150</v>
      </c>
      <c r="E344" s="171" t="s">
        <v>129</v>
      </c>
      <c r="F344" s="172">
        <v>144.21</v>
      </c>
      <c r="G344" s="172">
        <v>63.46</v>
      </c>
      <c r="I344" s="173"/>
    </row>
    <row r="345" spans="1:9" ht="16.5" hidden="1" x14ac:dyDescent="0.3">
      <c r="A345" s="171" t="s">
        <v>304</v>
      </c>
      <c r="B345" s="171" t="str">
        <f>Tabela_NS_S_OUT[[#This Row],[FADN_REG]]&amp;Tabela_NS_S_OUT[[#This Row],[NAZWA]]</f>
        <v>CInne warzywa uprawiane dla owoców i kwiatów w uprawie polowej</v>
      </c>
      <c r="C345" s="171" t="s">
        <v>305</v>
      </c>
      <c r="D345" s="171" t="s">
        <v>150</v>
      </c>
      <c r="E345" s="171" t="s">
        <v>151</v>
      </c>
      <c r="F345" s="172">
        <v>174.15</v>
      </c>
      <c r="G345" s="172">
        <v>92.95</v>
      </c>
      <c r="I345" s="173"/>
    </row>
    <row r="346" spans="1:9" ht="16.5" hidden="1" x14ac:dyDescent="0.3">
      <c r="A346" s="171" t="s">
        <v>304</v>
      </c>
      <c r="B346" s="171" t="str">
        <f>Tabela_NS_S_OUT[[#This Row],[FADN_REG]]&amp;Tabela_NS_S_OUT[[#This Row],[NAZWA]]</f>
        <v>DInne warzywa uprawiane dla owoców i kwiatów w uprawie polowej</v>
      </c>
      <c r="C346" s="171" t="s">
        <v>305</v>
      </c>
      <c r="D346" s="171" t="s">
        <v>150</v>
      </c>
      <c r="E346" s="171" t="s">
        <v>130</v>
      </c>
      <c r="F346" s="172">
        <v>131.77000000000001</v>
      </c>
      <c r="G346" s="172">
        <v>114.33</v>
      </c>
      <c r="I346" s="173"/>
    </row>
    <row r="347" spans="1:9" ht="16.5" hidden="1" x14ac:dyDescent="0.3">
      <c r="A347" s="171" t="s">
        <v>306</v>
      </c>
      <c r="B347" s="171" t="str">
        <f>Tabela_NS_S_OUT[[#This Row],[FADN_REG]]&amp;Tabela_NS_S_OUT[[#This Row],[NAZWA]]</f>
        <v>AKapusta w uprawie polowej</v>
      </c>
      <c r="C347" s="171" t="s">
        <v>307</v>
      </c>
      <c r="D347" s="171" t="s">
        <v>150</v>
      </c>
      <c r="E347" s="171" t="s">
        <v>128</v>
      </c>
      <c r="F347" s="172">
        <v>389.7</v>
      </c>
      <c r="G347" s="172">
        <v>72.040000000000006</v>
      </c>
      <c r="I347" s="173"/>
    </row>
    <row r="348" spans="1:9" ht="16.5" hidden="1" x14ac:dyDescent="0.3">
      <c r="A348" s="171" t="s">
        <v>306</v>
      </c>
      <c r="B348" s="171" t="str">
        <f>Tabela_NS_S_OUT[[#This Row],[FADN_REG]]&amp;Tabela_NS_S_OUT[[#This Row],[NAZWA]]</f>
        <v>BKapusta w uprawie polowej</v>
      </c>
      <c r="C348" s="171" t="s">
        <v>307</v>
      </c>
      <c r="D348" s="171" t="s">
        <v>150</v>
      </c>
      <c r="E348" s="171" t="s">
        <v>129</v>
      </c>
      <c r="F348" s="172">
        <v>319.61</v>
      </c>
      <c r="G348" s="172">
        <v>63.81</v>
      </c>
      <c r="I348" s="173"/>
    </row>
    <row r="349" spans="1:9" ht="16.5" hidden="1" x14ac:dyDescent="0.3">
      <c r="A349" s="171" t="s">
        <v>306</v>
      </c>
      <c r="B349" s="171" t="str">
        <f>Tabela_NS_S_OUT[[#This Row],[FADN_REG]]&amp;Tabela_NS_S_OUT[[#This Row],[NAZWA]]</f>
        <v>CKapusta w uprawie polowej</v>
      </c>
      <c r="C349" s="171" t="s">
        <v>307</v>
      </c>
      <c r="D349" s="171" t="s">
        <v>150</v>
      </c>
      <c r="E349" s="171" t="s">
        <v>151</v>
      </c>
      <c r="F349" s="172">
        <v>355.69</v>
      </c>
      <c r="G349" s="172">
        <v>76.209999999999994</v>
      </c>
      <c r="I349" s="173"/>
    </row>
    <row r="350" spans="1:9" ht="16.5" hidden="1" x14ac:dyDescent="0.3">
      <c r="A350" s="171" t="s">
        <v>306</v>
      </c>
      <c r="B350" s="171" t="str">
        <f>Tabela_NS_S_OUT[[#This Row],[FADN_REG]]&amp;Tabela_NS_S_OUT[[#This Row],[NAZWA]]</f>
        <v>DKapusta w uprawie polowej</v>
      </c>
      <c r="C350" s="171" t="s">
        <v>307</v>
      </c>
      <c r="D350" s="171" t="s">
        <v>150</v>
      </c>
      <c r="E350" s="171" t="s">
        <v>130</v>
      </c>
      <c r="F350" s="172">
        <v>349.85</v>
      </c>
      <c r="G350" s="172">
        <v>58.92</v>
      </c>
      <c r="I350" s="173"/>
    </row>
    <row r="351" spans="1:9" ht="16.5" hidden="1" x14ac:dyDescent="0.3">
      <c r="A351" s="171" t="s">
        <v>308</v>
      </c>
      <c r="B351" s="171" t="str">
        <f>Tabela_NS_S_OUT[[#This Row],[FADN_REG]]&amp;Tabela_NS_S_OUT[[#This Row],[NAZWA]]</f>
        <v>AInne warzywa liściaste i łodygowe (bez kapusty) w uprawie polowej</v>
      </c>
      <c r="C351" s="171" t="s">
        <v>309</v>
      </c>
      <c r="D351" s="171" t="s">
        <v>150</v>
      </c>
      <c r="E351" s="171" t="s">
        <v>128</v>
      </c>
      <c r="F351" s="172">
        <v>126.19</v>
      </c>
      <c r="G351" s="172">
        <v>247.93</v>
      </c>
      <c r="I351" s="173"/>
    </row>
    <row r="352" spans="1:9" ht="16.5" hidden="1" x14ac:dyDescent="0.3">
      <c r="A352" s="171" t="s">
        <v>308</v>
      </c>
      <c r="B352" s="171" t="str">
        <f>Tabela_NS_S_OUT[[#This Row],[FADN_REG]]&amp;Tabela_NS_S_OUT[[#This Row],[NAZWA]]</f>
        <v>BInne warzywa liściaste i łodygowe (bez kapusty) w uprawie polowej</v>
      </c>
      <c r="C352" s="171" t="s">
        <v>309</v>
      </c>
      <c r="D352" s="171" t="s">
        <v>150</v>
      </c>
      <c r="E352" s="171" t="s">
        <v>129</v>
      </c>
      <c r="F352" s="172">
        <v>198.77</v>
      </c>
      <c r="G352" s="172">
        <v>74.38</v>
      </c>
      <c r="I352" s="173"/>
    </row>
    <row r="353" spans="1:9" ht="16.5" hidden="1" x14ac:dyDescent="0.3">
      <c r="A353" s="171" t="s">
        <v>308</v>
      </c>
      <c r="B353" s="171" t="str">
        <f>Tabela_NS_S_OUT[[#This Row],[FADN_REG]]&amp;Tabela_NS_S_OUT[[#This Row],[NAZWA]]</f>
        <v>CInne warzywa liściaste i łodygowe (bez kapusty) w uprawie polowej</v>
      </c>
      <c r="C353" s="171" t="s">
        <v>309</v>
      </c>
      <c r="D353" s="171" t="s">
        <v>150</v>
      </c>
      <c r="E353" s="171" t="s">
        <v>151</v>
      </c>
      <c r="F353" s="172">
        <v>193.81</v>
      </c>
      <c r="G353" s="172">
        <v>95.66</v>
      </c>
      <c r="I353" s="173"/>
    </row>
    <row r="354" spans="1:9" ht="16.5" hidden="1" x14ac:dyDescent="0.3">
      <c r="A354" s="171" t="s">
        <v>308</v>
      </c>
      <c r="B354" s="171" t="str">
        <f>Tabela_NS_S_OUT[[#This Row],[FADN_REG]]&amp;Tabela_NS_S_OUT[[#This Row],[NAZWA]]</f>
        <v>DInne warzywa liściaste i łodygowe (bez kapusty) w uprawie polowej</v>
      </c>
      <c r="C354" s="171" t="s">
        <v>309</v>
      </c>
      <c r="D354" s="171" t="s">
        <v>150</v>
      </c>
      <c r="E354" s="171" t="s">
        <v>130</v>
      </c>
      <c r="F354" s="172">
        <v>231.59</v>
      </c>
      <c r="G354" s="172">
        <v>74.42</v>
      </c>
      <c r="I354" s="173"/>
    </row>
    <row r="355" spans="1:9" ht="16.5" hidden="1" x14ac:dyDescent="0.3">
      <c r="A355" s="171" t="s">
        <v>310</v>
      </c>
      <c r="B355" s="171" t="str">
        <f>Tabela_NS_S_OUT[[#This Row],[FADN_REG]]&amp;Tabela_NS_S_OUT[[#This Row],[NAZWA]]</f>
        <v>ACebula w uprawie polowej</v>
      </c>
      <c r="C355" s="171" t="s">
        <v>311</v>
      </c>
      <c r="D355" s="171" t="s">
        <v>150</v>
      </c>
      <c r="E355" s="171" t="s">
        <v>128</v>
      </c>
      <c r="F355" s="172">
        <v>252.37</v>
      </c>
      <c r="G355" s="172">
        <v>95.09</v>
      </c>
      <c r="I355" s="173"/>
    </row>
    <row r="356" spans="1:9" ht="16.5" hidden="1" x14ac:dyDescent="0.3">
      <c r="A356" s="171" t="s">
        <v>310</v>
      </c>
      <c r="B356" s="171" t="str">
        <f>Tabela_NS_S_OUT[[#This Row],[FADN_REG]]&amp;Tabela_NS_S_OUT[[#This Row],[NAZWA]]</f>
        <v>BCebula w uprawie polowej</v>
      </c>
      <c r="C356" s="171" t="s">
        <v>311</v>
      </c>
      <c r="D356" s="171" t="s">
        <v>150</v>
      </c>
      <c r="E356" s="171" t="s">
        <v>129</v>
      </c>
      <c r="F356" s="172">
        <v>298.19</v>
      </c>
      <c r="G356" s="172">
        <v>51.83</v>
      </c>
      <c r="I356" s="173"/>
    </row>
    <row r="357" spans="1:9" ht="16.5" hidden="1" x14ac:dyDescent="0.3">
      <c r="A357" s="171" t="s">
        <v>310</v>
      </c>
      <c r="B357" s="171" t="str">
        <f>Tabela_NS_S_OUT[[#This Row],[FADN_REG]]&amp;Tabela_NS_S_OUT[[#This Row],[NAZWA]]</f>
        <v>CCebula w uprawie polowej</v>
      </c>
      <c r="C357" s="171" t="s">
        <v>311</v>
      </c>
      <c r="D357" s="171" t="s">
        <v>150</v>
      </c>
      <c r="E357" s="171" t="s">
        <v>151</v>
      </c>
      <c r="F357" s="172">
        <v>276.83999999999997</v>
      </c>
      <c r="G357" s="172">
        <v>61.79</v>
      </c>
      <c r="I357" s="173"/>
    </row>
    <row r="358" spans="1:9" ht="16.5" hidden="1" x14ac:dyDescent="0.3">
      <c r="A358" s="171" t="s">
        <v>310</v>
      </c>
      <c r="B358" s="171" t="str">
        <f>Tabela_NS_S_OUT[[#This Row],[FADN_REG]]&amp;Tabela_NS_S_OUT[[#This Row],[NAZWA]]</f>
        <v>DCebula w uprawie polowej</v>
      </c>
      <c r="C358" s="171" t="s">
        <v>311</v>
      </c>
      <c r="D358" s="171" t="s">
        <v>150</v>
      </c>
      <c r="E358" s="171" t="s">
        <v>130</v>
      </c>
      <c r="F358" s="172">
        <v>252.92</v>
      </c>
      <c r="G358" s="172">
        <v>88.21</v>
      </c>
      <c r="I358" s="173"/>
    </row>
    <row r="359" spans="1:9" ht="16.5" hidden="1" x14ac:dyDescent="0.3">
      <c r="A359" s="171" t="s">
        <v>312</v>
      </c>
      <c r="B359" s="171" t="str">
        <f>Tabela_NS_S_OUT[[#This Row],[FADN_REG]]&amp;Tabela_NS_S_OUT[[#This Row],[NAZWA]]</f>
        <v>AInne warzywa korzeniowe i bulwiaste (bez cebuli) w uprawie polowej</v>
      </c>
      <c r="C359" s="171" t="s">
        <v>313</v>
      </c>
      <c r="D359" s="171" t="s">
        <v>150</v>
      </c>
      <c r="E359" s="171" t="s">
        <v>128</v>
      </c>
      <c r="F359" s="172">
        <v>241.14</v>
      </c>
      <c r="G359" s="172">
        <v>109.94</v>
      </c>
      <c r="I359" s="173"/>
    </row>
    <row r="360" spans="1:9" ht="16.5" hidden="1" x14ac:dyDescent="0.3">
      <c r="A360" s="171" t="s">
        <v>312</v>
      </c>
      <c r="B360" s="171" t="str">
        <f>Tabela_NS_S_OUT[[#This Row],[FADN_REG]]&amp;Tabela_NS_S_OUT[[#This Row],[NAZWA]]</f>
        <v>BInne warzywa korzeniowe i bulwiaste (bez cebuli) w uprawie polowej</v>
      </c>
      <c r="C360" s="171" t="s">
        <v>313</v>
      </c>
      <c r="D360" s="171" t="s">
        <v>150</v>
      </c>
      <c r="E360" s="171" t="s">
        <v>129</v>
      </c>
      <c r="F360" s="172">
        <v>323.14999999999998</v>
      </c>
      <c r="G360" s="172">
        <v>53.04</v>
      </c>
      <c r="I360" s="173"/>
    </row>
    <row r="361" spans="1:9" ht="16.5" hidden="1" x14ac:dyDescent="0.3">
      <c r="A361" s="171" t="s">
        <v>312</v>
      </c>
      <c r="B361" s="171" t="str">
        <f>Tabela_NS_S_OUT[[#This Row],[FADN_REG]]&amp;Tabela_NS_S_OUT[[#This Row],[NAZWA]]</f>
        <v>CInne warzywa korzeniowe i bulwiaste (bez cebuli) w uprawie polowej</v>
      </c>
      <c r="C361" s="171" t="s">
        <v>313</v>
      </c>
      <c r="D361" s="171" t="s">
        <v>150</v>
      </c>
      <c r="E361" s="171" t="s">
        <v>151</v>
      </c>
      <c r="F361" s="172">
        <v>309.55</v>
      </c>
      <c r="G361" s="172">
        <v>62</v>
      </c>
      <c r="I361" s="173"/>
    </row>
    <row r="362" spans="1:9" ht="16.5" hidden="1" x14ac:dyDescent="0.3">
      <c r="A362" s="171" t="s">
        <v>312</v>
      </c>
      <c r="B362" s="171" t="str">
        <f>Tabela_NS_S_OUT[[#This Row],[FADN_REG]]&amp;Tabela_NS_S_OUT[[#This Row],[NAZWA]]</f>
        <v>DInne warzywa korzeniowe i bulwiaste (bez cebuli) w uprawie polowej</v>
      </c>
      <c r="C362" s="171" t="s">
        <v>313</v>
      </c>
      <c r="D362" s="171" t="s">
        <v>150</v>
      </c>
      <c r="E362" s="171" t="s">
        <v>130</v>
      </c>
      <c r="F362" s="172">
        <v>267.61</v>
      </c>
      <c r="G362" s="172">
        <v>94.05</v>
      </c>
      <c r="I362" s="173"/>
    </row>
    <row r="363" spans="1:9" ht="16.5" hidden="1" x14ac:dyDescent="0.3">
      <c r="A363" s="171" t="s">
        <v>314</v>
      </c>
      <c r="B363" s="171" t="str">
        <f>Tabela_NS_S_OUT[[#This Row],[FADN_REG]]&amp;Tabela_NS_S_OUT[[#This Row],[NAZWA]]</f>
        <v>AWarzywa strączkowe do zbioru na zielono w uprawie polowej</v>
      </c>
      <c r="C363" s="171" t="s">
        <v>315</v>
      </c>
      <c r="D363" s="171" t="s">
        <v>150</v>
      </c>
      <c r="E363" s="171" t="s">
        <v>128</v>
      </c>
      <c r="F363" s="172">
        <v>67.989999999999995</v>
      </c>
      <c r="G363" s="172">
        <v>97.05</v>
      </c>
      <c r="I363" s="173"/>
    </row>
    <row r="364" spans="1:9" ht="16.5" hidden="1" x14ac:dyDescent="0.3">
      <c r="A364" s="171" t="s">
        <v>314</v>
      </c>
      <c r="B364" s="171" t="str">
        <f>Tabela_NS_S_OUT[[#This Row],[FADN_REG]]&amp;Tabela_NS_S_OUT[[#This Row],[NAZWA]]</f>
        <v>BWarzywa strączkowe do zbioru na zielono w uprawie polowej</v>
      </c>
      <c r="C364" s="171" t="s">
        <v>315</v>
      </c>
      <c r="D364" s="171" t="s">
        <v>150</v>
      </c>
      <c r="E364" s="171" t="s">
        <v>129</v>
      </c>
      <c r="F364" s="172">
        <v>76.650000000000006</v>
      </c>
      <c r="G364" s="172">
        <v>112.53</v>
      </c>
      <c r="I364" s="173"/>
    </row>
    <row r="365" spans="1:9" ht="16.5" hidden="1" x14ac:dyDescent="0.3">
      <c r="A365" s="171" t="s">
        <v>314</v>
      </c>
      <c r="B365" s="171" t="str">
        <f>Tabela_NS_S_OUT[[#This Row],[FADN_REG]]&amp;Tabela_NS_S_OUT[[#This Row],[NAZWA]]</f>
        <v>CWarzywa strączkowe do zbioru na zielono w uprawie polowej</v>
      </c>
      <c r="C365" s="171" t="s">
        <v>315</v>
      </c>
      <c r="D365" s="171" t="s">
        <v>150</v>
      </c>
      <c r="E365" s="171" t="s">
        <v>151</v>
      </c>
      <c r="F365" s="172">
        <v>75.05</v>
      </c>
      <c r="G365" s="172">
        <v>104.47</v>
      </c>
      <c r="I365" s="173"/>
    </row>
    <row r="366" spans="1:9" ht="16.5" hidden="1" x14ac:dyDescent="0.3">
      <c r="A366" s="171" t="s">
        <v>314</v>
      </c>
      <c r="B366" s="171" t="str">
        <f>Tabela_NS_S_OUT[[#This Row],[FADN_REG]]&amp;Tabela_NS_S_OUT[[#This Row],[NAZWA]]</f>
        <v>DWarzywa strączkowe do zbioru na zielono w uprawie polowej</v>
      </c>
      <c r="C366" s="171" t="s">
        <v>315</v>
      </c>
      <c r="D366" s="171" t="s">
        <v>150</v>
      </c>
      <c r="E366" s="171" t="s">
        <v>130</v>
      </c>
      <c r="F366" s="172">
        <v>58.13</v>
      </c>
      <c r="G366" s="172">
        <v>139.44999999999999</v>
      </c>
      <c r="I366" s="173"/>
    </row>
    <row r="367" spans="1:9" ht="16.5" hidden="1" x14ac:dyDescent="0.3">
      <c r="A367" s="171" t="s">
        <v>316</v>
      </c>
      <c r="B367" s="171" t="str">
        <f>Tabela_NS_S_OUT[[#This Row],[FADN_REG]]&amp;Tabela_NS_S_OUT[[#This Row],[NAZWA]]</f>
        <v>APomidory w uprawie pod osłonami wysokimi</v>
      </c>
      <c r="C367" s="171" t="s">
        <v>317</v>
      </c>
      <c r="D367" s="171" t="s">
        <v>150</v>
      </c>
      <c r="E367" s="171" t="s">
        <v>128</v>
      </c>
      <c r="F367" s="172">
        <v>1205.29</v>
      </c>
      <c r="G367" s="172">
        <v>321.64</v>
      </c>
      <c r="I367" s="173"/>
    </row>
    <row r="368" spans="1:9" ht="16.5" hidden="1" x14ac:dyDescent="0.3">
      <c r="A368" s="171" t="s">
        <v>316</v>
      </c>
      <c r="B368" s="171" t="str">
        <f>Tabela_NS_S_OUT[[#This Row],[FADN_REG]]&amp;Tabela_NS_S_OUT[[#This Row],[NAZWA]]</f>
        <v>BPomidory w uprawie pod osłonami wysokimi</v>
      </c>
      <c r="C368" s="171" t="s">
        <v>317</v>
      </c>
      <c r="D368" s="171" t="s">
        <v>150</v>
      </c>
      <c r="E368" s="171" t="s">
        <v>129</v>
      </c>
      <c r="F368" s="172">
        <v>3081.21</v>
      </c>
      <c r="G368" s="172">
        <v>247.1</v>
      </c>
      <c r="I368" s="173"/>
    </row>
    <row r="369" spans="1:9" ht="16.5" hidden="1" x14ac:dyDescent="0.3">
      <c r="A369" s="171" t="s">
        <v>316</v>
      </c>
      <c r="B369" s="171" t="str">
        <f>Tabela_NS_S_OUT[[#This Row],[FADN_REG]]&amp;Tabela_NS_S_OUT[[#This Row],[NAZWA]]</f>
        <v>CPomidory w uprawie pod osłonami wysokimi</v>
      </c>
      <c r="C369" s="171" t="s">
        <v>317</v>
      </c>
      <c r="D369" s="171" t="s">
        <v>150</v>
      </c>
      <c r="E369" s="171" t="s">
        <v>151</v>
      </c>
      <c r="F369" s="172">
        <v>550.28</v>
      </c>
      <c r="G369" s="172">
        <v>243.72</v>
      </c>
      <c r="I369" s="173"/>
    </row>
    <row r="370" spans="1:9" ht="16.5" hidden="1" x14ac:dyDescent="0.3">
      <c r="A370" s="171" t="s">
        <v>316</v>
      </c>
      <c r="B370" s="171" t="str">
        <f>Tabela_NS_S_OUT[[#This Row],[FADN_REG]]&amp;Tabela_NS_S_OUT[[#This Row],[NAZWA]]</f>
        <v>DPomidory w uprawie pod osłonami wysokimi</v>
      </c>
      <c r="C370" s="171" t="s">
        <v>317</v>
      </c>
      <c r="D370" s="171" t="s">
        <v>150</v>
      </c>
      <c r="E370" s="171" t="s">
        <v>130</v>
      </c>
      <c r="F370" s="172">
        <v>1830.78</v>
      </c>
      <c r="G370" s="172">
        <v>257.58</v>
      </c>
      <c r="I370" s="173"/>
    </row>
    <row r="371" spans="1:9" ht="16.5" hidden="1" x14ac:dyDescent="0.3">
      <c r="A371" s="171" t="s">
        <v>318</v>
      </c>
      <c r="B371" s="171" t="str">
        <f>Tabela_NS_S_OUT[[#This Row],[FADN_REG]]&amp;Tabela_NS_S_OUT[[#This Row],[NAZWA]]</f>
        <v>AOgórki w uprawie pod osłonami wysokimi</v>
      </c>
      <c r="C371" s="171" t="s">
        <v>319</v>
      </c>
      <c r="D371" s="171" t="s">
        <v>150</v>
      </c>
      <c r="E371" s="171" t="s">
        <v>128</v>
      </c>
      <c r="F371" s="172">
        <v>957.31</v>
      </c>
      <c r="G371" s="172">
        <v>234.58</v>
      </c>
      <c r="I371" s="173"/>
    </row>
    <row r="372" spans="1:9" ht="16.5" hidden="1" x14ac:dyDescent="0.3">
      <c r="A372" s="171" t="s">
        <v>318</v>
      </c>
      <c r="B372" s="171" t="str">
        <f>Tabela_NS_S_OUT[[#This Row],[FADN_REG]]&amp;Tabela_NS_S_OUT[[#This Row],[NAZWA]]</f>
        <v>BOgórki w uprawie pod osłonami wysokimi</v>
      </c>
      <c r="C372" s="171" t="s">
        <v>319</v>
      </c>
      <c r="D372" s="171" t="s">
        <v>150</v>
      </c>
      <c r="E372" s="171" t="s">
        <v>129</v>
      </c>
      <c r="F372" s="172">
        <v>2233.8200000000002</v>
      </c>
      <c r="G372" s="172">
        <v>206.91</v>
      </c>
      <c r="I372" s="173"/>
    </row>
    <row r="373" spans="1:9" ht="16.5" hidden="1" x14ac:dyDescent="0.3">
      <c r="A373" s="171" t="s">
        <v>318</v>
      </c>
      <c r="B373" s="171" t="str">
        <f>Tabela_NS_S_OUT[[#This Row],[FADN_REG]]&amp;Tabela_NS_S_OUT[[#This Row],[NAZWA]]</f>
        <v>COgórki w uprawie pod osłonami wysokimi</v>
      </c>
      <c r="C373" s="171" t="s">
        <v>319</v>
      </c>
      <c r="D373" s="171" t="s">
        <v>150</v>
      </c>
      <c r="E373" s="171" t="s">
        <v>151</v>
      </c>
      <c r="F373" s="172">
        <v>1344.22</v>
      </c>
      <c r="G373" s="172">
        <v>238.69</v>
      </c>
      <c r="I373" s="173"/>
    </row>
    <row r="374" spans="1:9" ht="16.5" hidden="1" x14ac:dyDescent="0.3">
      <c r="A374" s="171" t="s">
        <v>318</v>
      </c>
      <c r="B374" s="171" t="str">
        <f>Tabela_NS_S_OUT[[#This Row],[FADN_REG]]&amp;Tabela_NS_S_OUT[[#This Row],[NAZWA]]</f>
        <v>DOgórki w uprawie pod osłonami wysokimi</v>
      </c>
      <c r="C374" s="171" t="s">
        <v>319</v>
      </c>
      <c r="D374" s="171" t="s">
        <v>150</v>
      </c>
      <c r="E374" s="171" t="s">
        <v>130</v>
      </c>
      <c r="F374" s="172">
        <v>2272.63</v>
      </c>
      <c r="G374" s="172">
        <v>236.12</v>
      </c>
      <c r="I374" s="173"/>
    </row>
    <row r="375" spans="1:9" ht="16.5" hidden="1" x14ac:dyDescent="0.3">
      <c r="A375" s="171" t="s">
        <v>320</v>
      </c>
      <c r="B375" s="171" t="str">
        <f>Tabela_NS_S_OUT[[#This Row],[FADN_REG]]&amp;Tabela_NS_S_OUT[[#This Row],[NAZWA]]</f>
        <v>AInne warzywa uprawiane dla owoców i kwiatów w uprawie pod osłonami wysokimi</v>
      </c>
      <c r="C375" s="171" t="s">
        <v>321</v>
      </c>
      <c r="D375" s="171" t="s">
        <v>150</v>
      </c>
      <c r="E375" s="171" t="s">
        <v>128</v>
      </c>
      <c r="F375" s="172">
        <v>457.16</v>
      </c>
      <c r="G375" s="172">
        <v>233.19</v>
      </c>
      <c r="I375" s="173"/>
    </row>
    <row r="376" spans="1:9" ht="16.5" hidden="1" x14ac:dyDescent="0.3">
      <c r="A376" s="171" t="s">
        <v>320</v>
      </c>
      <c r="B376" s="171" t="str">
        <f>Tabela_NS_S_OUT[[#This Row],[FADN_REG]]&amp;Tabela_NS_S_OUT[[#This Row],[NAZWA]]</f>
        <v>BInne warzywa uprawiane dla owoców i kwiatów w uprawie pod osłonami wysokimi</v>
      </c>
      <c r="C376" s="171" t="s">
        <v>321</v>
      </c>
      <c r="D376" s="171" t="s">
        <v>150</v>
      </c>
      <c r="E376" s="171" t="s">
        <v>129</v>
      </c>
      <c r="F376" s="172">
        <v>457.16</v>
      </c>
      <c r="G376" s="172">
        <v>233.19</v>
      </c>
      <c r="I376" s="173"/>
    </row>
    <row r="377" spans="1:9" ht="16.5" hidden="1" x14ac:dyDescent="0.3">
      <c r="A377" s="171" t="s">
        <v>320</v>
      </c>
      <c r="B377" s="171" t="str">
        <f>Tabela_NS_S_OUT[[#This Row],[FADN_REG]]&amp;Tabela_NS_S_OUT[[#This Row],[NAZWA]]</f>
        <v>CInne warzywa uprawiane dla owoców i kwiatów w uprawie pod osłonami wysokimi</v>
      </c>
      <c r="C377" s="171" t="s">
        <v>321</v>
      </c>
      <c r="D377" s="171" t="s">
        <v>150</v>
      </c>
      <c r="E377" s="171" t="s">
        <v>151</v>
      </c>
      <c r="F377" s="172">
        <v>457.29</v>
      </c>
      <c r="G377" s="172">
        <v>232.87</v>
      </c>
      <c r="I377" s="173"/>
    </row>
    <row r="378" spans="1:9" ht="16.5" hidden="1" x14ac:dyDescent="0.3">
      <c r="A378" s="171" t="s">
        <v>320</v>
      </c>
      <c r="B378" s="171" t="str">
        <f>Tabela_NS_S_OUT[[#This Row],[FADN_REG]]&amp;Tabela_NS_S_OUT[[#This Row],[NAZWA]]</f>
        <v>DInne warzywa uprawiane dla owoców i kwiatów w uprawie pod osłonami wysokimi</v>
      </c>
      <c r="C378" s="171" t="s">
        <v>321</v>
      </c>
      <c r="D378" s="171" t="s">
        <v>150</v>
      </c>
      <c r="E378" s="171" t="s">
        <v>130</v>
      </c>
      <c r="F378" s="172">
        <v>488.92</v>
      </c>
      <c r="G378" s="172">
        <v>271.45999999999998</v>
      </c>
      <c r="I378" s="173"/>
    </row>
    <row r="379" spans="1:9" ht="16.5" hidden="1" x14ac:dyDescent="0.3">
      <c r="A379" s="171" t="s">
        <v>322</v>
      </c>
      <c r="B379" s="171" t="str">
        <f>Tabela_NS_S_OUT[[#This Row],[FADN_REG]]&amp;Tabela_NS_S_OUT[[#This Row],[NAZWA]]</f>
        <v>AKapusta w uprawie pod osłonami wysokimi</v>
      </c>
      <c r="C379" s="171" t="s">
        <v>323</v>
      </c>
      <c r="D379" s="171" t="s">
        <v>150</v>
      </c>
      <c r="E379" s="171" t="s">
        <v>128</v>
      </c>
      <c r="F379" s="172">
        <v>480.47</v>
      </c>
      <c r="G379" s="172">
        <v>284.58999999999997</v>
      </c>
      <c r="I379" s="173"/>
    </row>
    <row r="380" spans="1:9" ht="16.5" hidden="1" x14ac:dyDescent="0.3">
      <c r="A380" s="171" t="s">
        <v>322</v>
      </c>
      <c r="B380" s="171" t="str">
        <f>Tabela_NS_S_OUT[[#This Row],[FADN_REG]]&amp;Tabela_NS_S_OUT[[#This Row],[NAZWA]]</f>
        <v>BKapusta w uprawie pod osłonami wysokimi</v>
      </c>
      <c r="C380" s="171" t="s">
        <v>323</v>
      </c>
      <c r="D380" s="171" t="s">
        <v>150</v>
      </c>
      <c r="E380" s="171" t="s">
        <v>129</v>
      </c>
      <c r="F380" s="172">
        <v>447.15</v>
      </c>
      <c r="G380" s="172">
        <v>249.49</v>
      </c>
      <c r="I380" s="173"/>
    </row>
    <row r="381" spans="1:9" ht="16.5" hidden="1" x14ac:dyDescent="0.3">
      <c r="A381" s="171" t="s">
        <v>322</v>
      </c>
      <c r="B381" s="171" t="str">
        <f>Tabela_NS_S_OUT[[#This Row],[FADN_REG]]&amp;Tabela_NS_S_OUT[[#This Row],[NAZWA]]</f>
        <v>CKapusta w uprawie pod osłonami wysokimi</v>
      </c>
      <c r="C381" s="171" t="s">
        <v>323</v>
      </c>
      <c r="D381" s="171" t="s">
        <v>150</v>
      </c>
      <c r="E381" s="171" t="s">
        <v>151</v>
      </c>
      <c r="F381" s="172">
        <v>398.69</v>
      </c>
      <c r="G381" s="172">
        <v>193.47</v>
      </c>
      <c r="I381" s="173"/>
    </row>
    <row r="382" spans="1:9" ht="16.5" hidden="1" x14ac:dyDescent="0.3">
      <c r="A382" s="171" t="s">
        <v>322</v>
      </c>
      <c r="B382" s="171" t="str">
        <f>Tabela_NS_S_OUT[[#This Row],[FADN_REG]]&amp;Tabela_NS_S_OUT[[#This Row],[NAZWA]]</f>
        <v>DKapusta w uprawie pod osłonami wysokimi</v>
      </c>
      <c r="C382" s="171" t="s">
        <v>323</v>
      </c>
      <c r="D382" s="171" t="s">
        <v>150</v>
      </c>
      <c r="E382" s="171" t="s">
        <v>130</v>
      </c>
      <c r="F382" s="172">
        <v>198.59</v>
      </c>
      <c r="G382" s="172">
        <v>320.86</v>
      </c>
      <c r="I382" s="173"/>
    </row>
    <row r="383" spans="1:9" ht="16.5" hidden="1" x14ac:dyDescent="0.3">
      <c r="A383" s="171" t="s">
        <v>324</v>
      </c>
      <c r="B383" s="171" t="str">
        <f>Tabela_NS_S_OUT[[#This Row],[FADN_REG]]&amp;Tabela_NS_S_OUT[[#This Row],[NAZWA]]</f>
        <v>AInne warzywa liściaste i łodygowe (bez kapusty) w uprawie pod osłonami wysokimi</v>
      </c>
      <c r="C383" s="171" t="s">
        <v>325</v>
      </c>
      <c r="D383" s="171" t="s">
        <v>150</v>
      </c>
      <c r="E383" s="171" t="s">
        <v>128</v>
      </c>
      <c r="F383" s="172">
        <v>542.67999999999995</v>
      </c>
      <c r="G383" s="172">
        <v>384.04</v>
      </c>
      <c r="I383" s="173"/>
    </row>
    <row r="384" spans="1:9" ht="16.5" hidden="1" x14ac:dyDescent="0.3">
      <c r="A384" s="171" t="s">
        <v>324</v>
      </c>
      <c r="B384" s="171" t="str">
        <f>Tabela_NS_S_OUT[[#This Row],[FADN_REG]]&amp;Tabela_NS_S_OUT[[#This Row],[NAZWA]]</f>
        <v>BInne warzywa liściaste i łodygowe (bez kapusty) w uprawie pod osłonami wysokimi</v>
      </c>
      <c r="C384" s="171" t="s">
        <v>325</v>
      </c>
      <c r="D384" s="171" t="s">
        <v>150</v>
      </c>
      <c r="E384" s="171" t="s">
        <v>129</v>
      </c>
      <c r="F384" s="172">
        <v>342.37</v>
      </c>
      <c r="G384" s="172">
        <v>328.19</v>
      </c>
      <c r="I384" s="173"/>
    </row>
    <row r="385" spans="1:9" ht="16.5" hidden="1" x14ac:dyDescent="0.3">
      <c r="A385" s="171" t="s">
        <v>324</v>
      </c>
      <c r="B385" s="171" t="str">
        <f>Tabela_NS_S_OUT[[#This Row],[FADN_REG]]&amp;Tabela_NS_S_OUT[[#This Row],[NAZWA]]</f>
        <v>CInne warzywa liściaste i łodygowe (bez kapusty) w uprawie pod osłonami wysokimi</v>
      </c>
      <c r="C385" s="171" t="s">
        <v>325</v>
      </c>
      <c r="D385" s="171" t="s">
        <v>150</v>
      </c>
      <c r="E385" s="171" t="s">
        <v>151</v>
      </c>
      <c r="F385" s="172">
        <v>581.89</v>
      </c>
      <c r="G385" s="172">
        <v>377.08</v>
      </c>
      <c r="I385" s="173"/>
    </row>
    <row r="386" spans="1:9" ht="16.5" hidden="1" x14ac:dyDescent="0.3">
      <c r="A386" s="171" t="s">
        <v>324</v>
      </c>
      <c r="B386" s="171" t="str">
        <f>Tabela_NS_S_OUT[[#This Row],[FADN_REG]]&amp;Tabela_NS_S_OUT[[#This Row],[NAZWA]]</f>
        <v>DInne warzywa liściaste i łodygowe (bez kapusty) w uprawie pod osłonami wysokimi</v>
      </c>
      <c r="C386" s="171" t="s">
        <v>325</v>
      </c>
      <c r="D386" s="171" t="s">
        <v>150</v>
      </c>
      <c r="E386" s="171" t="s">
        <v>130</v>
      </c>
      <c r="F386" s="172">
        <v>542.67999999999995</v>
      </c>
      <c r="G386" s="172">
        <v>384.04</v>
      </c>
      <c r="I386" s="173"/>
    </row>
    <row r="387" spans="1:9" ht="16.5" hidden="1" x14ac:dyDescent="0.3">
      <c r="A387" s="171" t="s">
        <v>326</v>
      </c>
      <c r="B387" s="171" t="str">
        <f>Tabela_NS_S_OUT[[#This Row],[FADN_REG]]&amp;Tabela_NS_S_OUT[[#This Row],[NAZWA]]</f>
        <v>ACebula w uprawie pod osłonami wysokimi</v>
      </c>
      <c r="C387" s="171" t="s">
        <v>327</v>
      </c>
      <c r="D387" s="171" t="s">
        <v>150</v>
      </c>
      <c r="E387" s="171" t="s">
        <v>128</v>
      </c>
      <c r="F387" s="172">
        <v>399.19</v>
      </c>
      <c r="G387" s="172">
        <v>385.29</v>
      </c>
      <c r="I387" s="173"/>
    </row>
    <row r="388" spans="1:9" ht="16.5" hidden="1" x14ac:dyDescent="0.3">
      <c r="A388" s="171" t="s">
        <v>326</v>
      </c>
      <c r="B388" s="171" t="str">
        <f>Tabela_NS_S_OUT[[#This Row],[FADN_REG]]&amp;Tabela_NS_S_OUT[[#This Row],[NAZWA]]</f>
        <v>BCebula w uprawie pod osłonami wysokimi</v>
      </c>
      <c r="C388" s="171" t="s">
        <v>327</v>
      </c>
      <c r="D388" s="171" t="s">
        <v>150</v>
      </c>
      <c r="E388" s="171" t="s">
        <v>129</v>
      </c>
      <c r="F388" s="172">
        <v>399.19</v>
      </c>
      <c r="G388" s="172">
        <v>385.29</v>
      </c>
      <c r="I388" s="173"/>
    </row>
    <row r="389" spans="1:9" ht="16.5" hidden="1" x14ac:dyDescent="0.3">
      <c r="A389" s="171" t="s">
        <v>326</v>
      </c>
      <c r="B389" s="171" t="str">
        <f>Tabela_NS_S_OUT[[#This Row],[FADN_REG]]&amp;Tabela_NS_S_OUT[[#This Row],[NAZWA]]</f>
        <v>CCebula w uprawie pod osłonami wysokimi</v>
      </c>
      <c r="C389" s="171" t="s">
        <v>327</v>
      </c>
      <c r="D389" s="171" t="s">
        <v>150</v>
      </c>
      <c r="E389" s="171" t="s">
        <v>151</v>
      </c>
      <c r="F389" s="172">
        <v>454.68</v>
      </c>
      <c r="G389" s="172">
        <v>383.5</v>
      </c>
      <c r="I389" s="173"/>
    </row>
    <row r="390" spans="1:9" ht="16.5" hidden="1" x14ac:dyDescent="0.3">
      <c r="A390" s="171" t="s">
        <v>326</v>
      </c>
      <c r="B390" s="171" t="str">
        <f>Tabela_NS_S_OUT[[#This Row],[FADN_REG]]&amp;Tabela_NS_S_OUT[[#This Row],[NAZWA]]</f>
        <v>DCebula w uprawie pod osłonami wysokimi</v>
      </c>
      <c r="C390" s="171" t="s">
        <v>327</v>
      </c>
      <c r="D390" s="171" t="s">
        <v>150</v>
      </c>
      <c r="E390" s="171" t="s">
        <v>130</v>
      </c>
      <c r="F390" s="172">
        <v>399.19</v>
      </c>
      <c r="G390" s="172">
        <v>385.29</v>
      </c>
      <c r="I390" s="173"/>
    </row>
    <row r="391" spans="1:9" ht="16.5" hidden="1" x14ac:dyDescent="0.3">
      <c r="A391" s="171" t="s">
        <v>328</v>
      </c>
      <c r="B391" s="171" t="str">
        <f>Tabela_NS_S_OUT[[#This Row],[FADN_REG]]&amp;Tabela_NS_S_OUT[[#This Row],[NAZWA]]</f>
        <v>AInne warzywa korzeniowe i bulwiaste (bez cebuli) w uprawie pod osłonami wysokimi</v>
      </c>
      <c r="C391" s="171" t="s">
        <v>329</v>
      </c>
      <c r="D391" s="171" t="s">
        <v>150</v>
      </c>
      <c r="E391" s="171" t="s">
        <v>128</v>
      </c>
      <c r="F391" s="172">
        <v>436.87</v>
      </c>
      <c r="G391" s="172">
        <v>426.72</v>
      </c>
      <c r="I391" s="173"/>
    </row>
    <row r="392" spans="1:9" ht="16.5" hidden="1" x14ac:dyDescent="0.3">
      <c r="A392" s="171" t="s">
        <v>328</v>
      </c>
      <c r="B392" s="171" t="str">
        <f>Tabela_NS_S_OUT[[#This Row],[FADN_REG]]&amp;Tabela_NS_S_OUT[[#This Row],[NAZWA]]</f>
        <v>BInne warzywa korzeniowe i bulwiaste (bez cebuli) w uprawie pod osłonami wysokimi</v>
      </c>
      <c r="C392" s="171" t="s">
        <v>329</v>
      </c>
      <c r="D392" s="171" t="s">
        <v>150</v>
      </c>
      <c r="E392" s="171" t="s">
        <v>129</v>
      </c>
      <c r="F392" s="172">
        <v>436.87</v>
      </c>
      <c r="G392" s="172">
        <v>426.72</v>
      </c>
      <c r="I392" s="173"/>
    </row>
    <row r="393" spans="1:9" ht="16.5" hidden="1" x14ac:dyDescent="0.3">
      <c r="A393" s="171" t="s">
        <v>328</v>
      </c>
      <c r="B393" s="171" t="str">
        <f>Tabela_NS_S_OUT[[#This Row],[FADN_REG]]&amp;Tabela_NS_S_OUT[[#This Row],[NAZWA]]</f>
        <v>CInne warzywa korzeniowe i bulwiaste (bez cebuli) w uprawie pod osłonami wysokimi</v>
      </c>
      <c r="C393" s="171" t="s">
        <v>329</v>
      </c>
      <c r="D393" s="171" t="s">
        <v>150</v>
      </c>
      <c r="E393" s="171" t="s">
        <v>151</v>
      </c>
      <c r="F393" s="172">
        <v>509.77</v>
      </c>
      <c r="G393" s="172">
        <v>416.95</v>
      </c>
      <c r="I393" s="173"/>
    </row>
    <row r="394" spans="1:9" ht="16.5" hidden="1" x14ac:dyDescent="0.3">
      <c r="A394" s="171" t="s">
        <v>328</v>
      </c>
      <c r="B394" s="171" t="str">
        <f>Tabela_NS_S_OUT[[#This Row],[FADN_REG]]&amp;Tabela_NS_S_OUT[[#This Row],[NAZWA]]</f>
        <v>DInne warzywa korzeniowe i bulwiaste (bez cebuli) w uprawie pod osłonami wysokimi</v>
      </c>
      <c r="C394" s="171" t="s">
        <v>329</v>
      </c>
      <c r="D394" s="171" t="s">
        <v>150</v>
      </c>
      <c r="E394" s="171" t="s">
        <v>130</v>
      </c>
      <c r="F394" s="172">
        <v>436.87</v>
      </c>
      <c r="G394" s="172">
        <v>426.72</v>
      </c>
      <c r="I394" s="173"/>
    </row>
    <row r="395" spans="1:9" ht="16.5" hidden="1" x14ac:dyDescent="0.3">
      <c r="A395" s="171" t="s">
        <v>330</v>
      </c>
      <c r="B395" s="171" t="str">
        <f>Tabela_NS_S_OUT[[#This Row],[FADN_REG]]&amp;Tabela_NS_S_OUT[[#This Row],[NAZWA]]</f>
        <v>AWarzywa strączkowe do zbioru na zielono w uprawie pod osłonami wysokimi</v>
      </c>
      <c r="C395" s="171" t="s">
        <v>331</v>
      </c>
      <c r="D395" s="171" t="s">
        <v>150</v>
      </c>
      <c r="E395" s="171" t="s">
        <v>128</v>
      </c>
      <c r="F395" s="172">
        <v>176.27</v>
      </c>
      <c r="G395" s="172">
        <v>486.8</v>
      </c>
      <c r="I395" s="173"/>
    </row>
    <row r="396" spans="1:9" ht="16.5" hidden="1" x14ac:dyDescent="0.3">
      <c r="A396" s="171" t="s">
        <v>330</v>
      </c>
      <c r="B396" s="171" t="str">
        <f>Tabela_NS_S_OUT[[#This Row],[FADN_REG]]&amp;Tabela_NS_S_OUT[[#This Row],[NAZWA]]</f>
        <v>BWarzywa strączkowe do zbioru na zielono w uprawie pod osłonami wysokimi</v>
      </c>
      <c r="C396" s="171" t="s">
        <v>331</v>
      </c>
      <c r="D396" s="171" t="s">
        <v>150</v>
      </c>
      <c r="E396" s="171" t="s">
        <v>129</v>
      </c>
      <c r="F396" s="172">
        <v>176.27</v>
      </c>
      <c r="G396" s="172">
        <v>486.8</v>
      </c>
      <c r="I396" s="173"/>
    </row>
    <row r="397" spans="1:9" ht="16.5" hidden="1" x14ac:dyDescent="0.3">
      <c r="A397" s="171" t="s">
        <v>330</v>
      </c>
      <c r="B397" s="171" t="str">
        <f>Tabela_NS_S_OUT[[#This Row],[FADN_REG]]&amp;Tabela_NS_S_OUT[[#This Row],[NAZWA]]</f>
        <v>CWarzywa strączkowe do zbioru na zielono w uprawie pod osłonami wysokimi</v>
      </c>
      <c r="C397" s="171" t="s">
        <v>331</v>
      </c>
      <c r="D397" s="171" t="s">
        <v>150</v>
      </c>
      <c r="E397" s="171" t="s">
        <v>151</v>
      </c>
      <c r="F397" s="172">
        <v>177.09</v>
      </c>
      <c r="G397" s="172">
        <v>471.68</v>
      </c>
      <c r="I397" s="173"/>
    </row>
    <row r="398" spans="1:9" ht="16.5" hidden="1" x14ac:dyDescent="0.3">
      <c r="A398" s="171" t="s">
        <v>330</v>
      </c>
      <c r="B398" s="171" t="str">
        <f>Tabela_NS_S_OUT[[#This Row],[FADN_REG]]&amp;Tabela_NS_S_OUT[[#This Row],[NAZWA]]</f>
        <v>DWarzywa strączkowe do zbioru na zielono w uprawie pod osłonami wysokimi</v>
      </c>
      <c r="C398" s="171" t="s">
        <v>331</v>
      </c>
      <c r="D398" s="171" t="s">
        <v>150</v>
      </c>
      <c r="E398" s="171" t="s">
        <v>130</v>
      </c>
      <c r="F398" s="172">
        <v>176.27</v>
      </c>
      <c r="G398" s="172">
        <v>486.8</v>
      </c>
      <c r="I398" s="173"/>
    </row>
    <row r="399" spans="1:9" ht="16.5" hidden="1" x14ac:dyDescent="0.3">
      <c r="A399" s="171" t="s">
        <v>332</v>
      </c>
      <c r="B399" s="171" t="str">
        <f>Tabela_NS_S_OUT[[#This Row],[FADN_REG]]&amp;Tabela_NS_S_OUT[[#This Row],[NAZWA]]</f>
        <v>AKwiaty i inne rośliny ozdobne</v>
      </c>
      <c r="C399" s="171" t="s">
        <v>333</v>
      </c>
      <c r="D399" s="171" t="s">
        <v>334</v>
      </c>
      <c r="E399" s="171" t="s">
        <v>128</v>
      </c>
      <c r="F399" s="172">
        <v>271888.44</v>
      </c>
      <c r="G399" s="172">
        <v>2.64</v>
      </c>
      <c r="I399" s="173"/>
    </row>
    <row r="400" spans="1:9" ht="16.5" hidden="1" x14ac:dyDescent="0.3">
      <c r="A400" s="171" t="s">
        <v>332</v>
      </c>
      <c r="B400" s="171" t="str">
        <f>Tabela_NS_S_OUT[[#This Row],[FADN_REG]]&amp;Tabela_NS_S_OUT[[#This Row],[NAZWA]]</f>
        <v>BKwiaty i inne rośliny ozdobne</v>
      </c>
      <c r="C400" s="171" t="s">
        <v>333</v>
      </c>
      <c r="D400" s="171" t="s">
        <v>334</v>
      </c>
      <c r="E400" s="171" t="s">
        <v>129</v>
      </c>
      <c r="F400" s="172">
        <v>179564.44</v>
      </c>
      <c r="G400" s="172">
        <v>2.04</v>
      </c>
      <c r="I400" s="173"/>
    </row>
    <row r="401" spans="1:9" ht="16.5" hidden="1" x14ac:dyDescent="0.3">
      <c r="A401" s="171" t="s">
        <v>332</v>
      </c>
      <c r="B401" s="171" t="str">
        <f>Tabela_NS_S_OUT[[#This Row],[FADN_REG]]&amp;Tabela_NS_S_OUT[[#This Row],[NAZWA]]</f>
        <v>CKwiaty i inne rośliny ozdobne</v>
      </c>
      <c r="C401" s="171" t="s">
        <v>333</v>
      </c>
      <c r="D401" s="171" t="s">
        <v>334</v>
      </c>
      <c r="E401" s="171" t="s">
        <v>151</v>
      </c>
      <c r="F401" s="172">
        <v>163560.57999999999</v>
      </c>
      <c r="G401" s="172">
        <v>2.2000000000000002</v>
      </c>
      <c r="I401" s="173"/>
    </row>
    <row r="402" spans="1:9" ht="16.5" hidden="1" x14ac:dyDescent="0.3">
      <c r="A402" s="171" t="s">
        <v>332</v>
      </c>
      <c r="B402" s="171" t="str">
        <f>Tabela_NS_S_OUT[[#This Row],[FADN_REG]]&amp;Tabela_NS_S_OUT[[#This Row],[NAZWA]]</f>
        <v>DKwiaty i inne rośliny ozdobne</v>
      </c>
      <c r="C402" s="171" t="s">
        <v>333</v>
      </c>
      <c r="D402" s="171" t="s">
        <v>334</v>
      </c>
      <c r="E402" s="171" t="s">
        <v>130</v>
      </c>
      <c r="F402" s="172">
        <v>305675.71999999997</v>
      </c>
      <c r="G402" s="172">
        <v>2.4900000000000002</v>
      </c>
      <c r="I402" s="173"/>
    </row>
    <row r="403" spans="1:9" ht="16.5" hidden="1" x14ac:dyDescent="0.3">
      <c r="A403" s="171" t="s">
        <v>335</v>
      </c>
      <c r="B403" s="171" t="str">
        <f>Tabela_NS_S_OUT[[#This Row],[FADN_REG]]&amp;Tabela_NS_S_OUT[[#This Row],[NAZWA]]</f>
        <v>AKwiaty i inne rośliny ozdobne w uprawie polowej</v>
      </c>
      <c r="C403" s="171" t="s">
        <v>336</v>
      </c>
      <c r="D403" s="171" t="s">
        <v>334</v>
      </c>
      <c r="E403" s="171" t="s">
        <v>128</v>
      </c>
      <c r="F403" s="172">
        <v>88247.83</v>
      </c>
      <c r="G403" s="172">
        <v>1.32</v>
      </c>
      <c r="I403" s="173"/>
    </row>
    <row r="404" spans="1:9" ht="16.5" hidden="1" x14ac:dyDescent="0.3">
      <c r="A404" s="171" t="s">
        <v>335</v>
      </c>
      <c r="B404" s="171" t="str">
        <f>Tabela_NS_S_OUT[[#This Row],[FADN_REG]]&amp;Tabela_NS_S_OUT[[#This Row],[NAZWA]]</f>
        <v>BKwiaty i inne rośliny ozdobne w uprawie polowej</v>
      </c>
      <c r="C404" s="171" t="s">
        <v>336</v>
      </c>
      <c r="D404" s="171" t="s">
        <v>334</v>
      </c>
      <c r="E404" s="171" t="s">
        <v>129</v>
      </c>
      <c r="F404" s="172">
        <v>111129.32</v>
      </c>
      <c r="G404" s="172">
        <v>0.89</v>
      </c>
      <c r="I404" s="173"/>
    </row>
    <row r="405" spans="1:9" ht="16.5" hidden="1" x14ac:dyDescent="0.3">
      <c r="A405" s="171" t="s">
        <v>335</v>
      </c>
      <c r="B405" s="171" t="str">
        <f>Tabela_NS_S_OUT[[#This Row],[FADN_REG]]&amp;Tabela_NS_S_OUT[[#This Row],[NAZWA]]</f>
        <v>CKwiaty i inne rośliny ozdobne w uprawie polowej</v>
      </c>
      <c r="C405" s="171" t="s">
        <v>336</v>
      </c>
      <c r="D405" s="171" t="s">
        <v>334</v>
      </c>
      <c r="E405" s="171" t="s">
        <v>151</v>
      </c>
      <c r="F405" s="172">
        <v>90240.33</v>
      </c>
      <c r="G405" s="172">
        <v>0.92</v>
      </c>
      <c r="I405" s="173"/>
    </row>
    <row r="406" spans="1:9" ht="16.5" hidden="1" x14ac:dyDescent="0.3">
      <c r="A406" s="171" t="s">
        <v>335</v>
      </c>
      <c r="B406" s="171" t="str">
        <f>Tabela_NS_S_OUT[[#This Row],[FADN_REG]]&amp;Tabela_NS_S_OUT[[#This Row],[NAZWA]]</f>
        <v>DKwiaty i inne rośliny ozdobne w uprawie polowej</v>
      </c>
      <c r="C406" s="171" t="s">
        <v>336</v>
      </c>
      <c r="D406" s="171" t="s">
        <v>334</v>
      </c>
      <c r="E406" s="171" t="s">
        <v>130</v>
      </c>
      <c r="F406" s="172">
        <v>46594.28</v>
      </c>
      <c r="G406" s="172">
        <v>2.68</v>
      </c>
      <c r="I406" s="173"/>
    </row>
    <row r="407" spans="1:9" ht="16.5" hidden="1" x14ac:dyDescent="0.3">
      <c r="A407" s="171" t="s">
        <v>337</v>
      </c>
      <c r="B407" s="171" t="str">
        <f>Tabela_NS_S_OUT[[#This Row],[FADN_REG]]&amp;Tabela_NS_S_OUT[[#This Row],[NAZWA]]</f>
        <v>AKwiaty cięte w uprawie polowej</v>
      </c>
      <c r="C407" s="171" t="s">
        <v>338</v>
      </c>
      <c r="D407" s="171" t="s">
        <v>334</v>
      </c>
      <c r="E407" s="171" t="s">
        <v>128</v>
      </c>
      <c r="F407" s="172">
        <v>92373.77</v>
      </c>
      <c r="G407" s="172">
        <v>0.88</v>
      </c>
      <c r="I407" s="173"/>
    </row>
    <row r="408" spans="1:9" ht="16.5" hidden="1" x14ac:dyDescent="0.3">
      <c r="A408" s="171" t="s">
        <v>337</v>
      </c>
      <c r="B408" s="171" t="str">
        <f>Tabela_NS_S_OUT[[#This Row],[FADN_REG]]&amp;Tabela_NS_S_OUT[[#This Row],[NAZWA]]</f>
        <v>BKwiaty cięte w uprawie polowej</v>
      </c>
      <c r="C408" s="171" t="s">
        <v>338</v>
      </c>
      <c r="D408" s="171" t="s">
        <v>334</v>
      </c>
      <c r="E408" s="171" t="s">
        <v>129</v>
      </c>
      <c r="F408" s="172">
        <v>92373.77</v>
      </c>
      <c r="G408" s="172">
        <v>0.88</v>
      </c>
      <c r="I408" s="173"/>
    </row>
    <row r="409" spans="1:9" ht="16.5" hidden="1" x14ac:dyDescent="0.3">
      <c r="A409" s="171" t="s">
        <v>337</v>
      </c>
      <c r="B409" s="171" t="str">
        <f>Tabela_NS_S_OUT[[#This Row],[FADN_REG]]&amp;Tabela_NS_S_OUT[[#This Row],[NAZWA]]</f>
        <v>CKwiaty cięte w uprawie polowej</v>
      </c>
      <c r="C409" s="171" t="s">
        <v>338</v>
      </c>
      <c r="D409" s="171" t="s">
        <v>334</v>
      </c>
      <c r="E409" s="171" t="s">
        <v>151</v>
      </c>
      <c r="F409" s="172">
        <v>84841.09</v>
      </c>
      <c r="G409" s="172">
        <v>0.75</v>
      </c>
      <c r="I409" s="173"/>
    </row>
    <row r="410" spans="1:9" ht="16.5" hidden="1" x14ac:dyDescent="0.3">
      <c r="A410" s="171" t="s">
        <v>337</v>
      </c>
      <c r="B410" s="171" t="str">
        <f>Tabela_NS_S_OUT[[#This Row],[FADN_REG]]&amp;Tabela_NS_S_OUT[[#This Row],[NAZWA]]</f>
        <v>DKwiaty cięte w uprawie polowej</v>
      </c>
      <c r="C410" s="171" t="s">
        <v>338</v>
      </c>
      <c r="D410" s="171" t="s">
        <v>334</v>
      </c>
      <c r="E410" s="171" t="s">
        <v>130</v>
      </c>
      <c r="F410" s="172">
        <v>44130.95</v>
      </c>
      <c r="G410" s="172">
        <v>1.35</v>
      </c>
      <c r="I410" s="173"/>
    </row>
    <row r="411" spans="1:9" ht="16.5" hidden="1" x14ac:dyDescent="0.3">
      <c r="A411" s="171" t="s">
        <v>339</v>
      </c>
      <c r="B411" s="171" t="str">
        <f>Tabela_NS_S_OUT[[#This Row],[FADN_REG]]&amp;Tabela_NS_S_OUT[[#This Row],[NAZWA]]</f>
        <v>AKwiaty i inne rośliny ozdobne - całe rośliny w uprawie polowej</v>
      </c>
      <c r="C411" s="171" t="s">
        <v>340</v>
      </c>
      <c r="D411" s="171" t="s">
        <v>334</v>
      </c>
      <c r="E411" s="171" t="s">
        <v>128</v>
      </c>
      <c r="F411" s="172">
        <v>53400.54</v>
      </c>
      <c r="G411" s="172">
        <v>3.28</v>
      </c>
      <c r="I411" s="173"/>
    </row>
    <row r="412" spans="1:9" ht="16.5" hidden="1" x14ac:dyDescent="0.3">
      <c r="A412" s="171" t="s">
        <v>339</v>
      </c>
      <c r="B412" s="171" t="str">
        <f>Tabela_NS_S_OUT[[#This Row],[FADN_REG]]&amp;Tabela_NS_S_OUT[[#This Row],[NAZWA]]</f>
        <v>BKwiaty i inne rośliny ozdobne - całe rośliny w uprawie polowej</v>
      </c>
      <c r="C412" s="171" t="s">
        <v>340</v>
      </c>
      <c r="D412" s="171" t="s">
        <v>334</v>
      </c>
      <c r="E412" s="171" t="s">
        <v>129</v>
      </c>
      <c r="F412" s="172">
        <v>53400.54</v>
      </c>
      <c r="G412" s="172">
        <v>2.36</v>
      </c>
      <c r="I412" s="173"/>
    </row>
    <row r="413" spans="1:9" ht="16.5" hidden="1" x14ac:dyDescent="0.3">
      <c r="A413" s="171" t="s">
        <v>339</v>
      </c>
      <c r="B413" s="171" t="str">
        <f>Tabela_NS_S_OUT[[#This Row],[FADN_REG]]&amp;Tabela_NS_S_OUT[[#This Row],[NAZWA]]</f>
        <v>CKwiaty i inne rośliny ozdobne - całe rośliny w uprawie polowej</v>
      </c>
      <c r="C413" s="171" t="s">
        <v>340</v>
      </c>
      <c r="D413" s="171" t="s">
        <v>334</v>
      </c>
      <c r="E413" s="171" t="s">
        <v>151</v>
      </c>
      <c r="F413" s="172">
        <v>54081.72</v>
      </c>
      <c r="G413" s="172">
        <v>3.19</v>
      </c>
      <c r="I413" s="173"/>
    </row>
    <row r="414" spans="1:9" ht="16.5" hidden="1" x14ac:dyDescent="0.3">
      <c r="A414" s="171" t="s">
        <v>339</v>
      </c>
      <c r="B414" s="171" t="str">
        <f>Tabela_NS_S_OUT[[#This Row],[FADN_REG]]&amp;Tabela_NS_S_OUT[[#This Row],[NAZWA]]</f>
        <v>DKwiaty i inne rośliny ozdobne - całe rośliny w uprawie polowej</v>
      </c>
      <c r="C414" s="171" t="s">
        <v>340</v>
      </c>
      <c r="D414" s="171" t="s">
        <v>334</v>
      </c>
      <c r="E414" s="171" t="s">
        <v>130</v>
      </c>
      <c r="F414" s="172">
        <v>44413.72</v>
      </c>
      <c r="G414" s="172">
        <v>3.62</v>
      </c>
      <c r="I414" s="173"/>
    </row>
    <row r="415" spans="1:9" ht="16.5" hidden="1" x14ac:dyDescent="0.3">
      <c r="A415" s="171" t="s">
        <v>341</v>
      </c>
      <c r="B415" s="171" t="str">
        <f>Tabela_NS_S_OUT[[#This Row],[FADN_REG]]&amp;Tabela_NS_S_OUT[[#This Row],[NAZWA]]</f>
        <v>AKwiaty i inne rośliny ozdobne pod osłonami wysokimi</v>
      </c>
      <c r="C415" s="171" t="s">
        <v>342</v>
      </c>
      <c r="D415" s="171" t="s">
        <v>334</v>
      </c>
      <c r="E415" s="171" t="s">
        <v>128</v>
      </c>
      <c r="F415" s="172">
        <v>284519.07</v>
      </c>
      <c r="G415" s="172">
        <v>3.08</v>
      </c>
      <c r="I415" s="173"/>
    </row>
    <row r="416" spans="1:9" ht="16.5" hidden="1" x14ac:dyDescent="0.3">
      <c r="A416" s="171" t="s">
        <v>341</v>
      </c>
      <c r="B416" s="171" t="str">
        <f>Tabela_NS_S_OUT[[#This Row],[FADN_REG]]&amp;Tabela_NS_S_OUT[[#This Row],[NAZWA]]</f>
        <v>BKwiaty i inne rośliny ozdobne pod osłonami wysokimi</v>
      </c>
      <c r="C416" s="171" t="s">
        <v>342</v>
      </c>
      <c r="D416" s="171" t="s">
        <v>334</v>
      </c>
      <c r="E416" s="171" t="s">
        <v>129</v>
      </c>
      <c r="F416" s="172">
        <v>326151.88</v>
      </c>
      <c r="G416" s="172">
        <v>2.17</v>
      </c>
      <c r="I416" s="173"/>
    </row>
    <row r="417" spans="1:9" ht="16.5" hidden="1" x14ac:dyDescent="0.3">
      <c r="A417" s="171" t="s">
        <v>341</v>
      </c>
      <c r="B417" s="171" t="str">
        <f>Tabela_NS_S_OUT[[#This Row],[FADN_REG]]&amp;Tabela_NS_S_OUT[[#This Row],[NAZWA]]</f>
        <v>CKwiaty i inne rośliny ozdobne pod osłonami wysokimi</v>
      </c>
      <c r="C417" s="171" t="s">
        <v>342</v>
      </c>
      <c r="D417" s="171" t="s">
        <v>334</v>
      </c>
      <c r="E417" s="171" t="s">
        <v>151</v>
      </c>
      <c r="F417" s="172">
        <v>308928.78999999998</v>
      </c>
      <c r="G417" s="172">
        <v>2.2999999999999998</v>
      </c>
      <c r="I417" s="173"/>
    </row>
    <row r="418" spans="1:9" ht="16.5" hidden="1" x14ac:dyDescent="0.3">
      <c r="A418" s="171" t="s">
        <v>341</v>
      </c>
      <c r="B418" s="171" t="str">
        <f>Tabela_NS_S_OUT[[#This Row],[FADN_REG]]&amp;Tabela_NS_S_OUT[[#This Row],[NAZWA]]</f>
        <v>DKwiaty i inne rośliny ozdobne pod osłonami wysokimi</v>
      </c>
      <c r="C418" s="171" t="s">
        <v>342</v>
      </c>
      <c r="D418" s="171" t="s">
        <v>334</v>
      </c>
      <c r="E418" s="171" t="s">
        <v>130</v>
      </c>
      <c r="F418" s="172">
        <v>413271.19</v>
      </c>
      <c r="G418" s="172">
        <v>2.56</v>
      </c>
      <c r="I418" s="173"/>
    </row>
    <row r="419" spans="1:9" ht="16.5" hidden="1" x14ac:dyDescent="0.3">
      <c r="A419" s="171" t="s">
        <v>343</v>
      </c>
      <c r="B419" s="171" t="str">
        <f>Tabela_NS_S_OUT[[#This Row],[FADN_REG]]&amp;Tabela_NS_S_OUT[[#This Row],[NAZWA]]</f>
        <v>AKwiaty cięte w uprawie pod osłonami wysokimi</v>
      </c>
      <c r="C419" s="171" t="s">
        <v>344</v>
      </c>
      <c r="D419" s="171" t="s">
        <v>334</v>
      </c>
      <c r="E419" s="171" t="s">
        <v>128</v>
      </c>
      <c r="F419" s="172">
        <v>439966.35</v>
      </c>
      <c r="G419" s="172">
        <v>1.53</v>
      </c>
      <c r="I419" s="173"/>
    </row>
    <row r="420" spans="1:9" ht="16.5" hidden="1" x14ac:dyDescent="0.3">
      <c r="A420" s="171" t="s">
        <v>343</v>
      </c>
      <c r="B420" s="171" t="str">
        <f>Tabela_NS_S_OUT[[#This Row],[FADN_REG]]&amp;Tabela_NS_S_OUT[[#This Row],[NAZWA]]</f>
        <v>BKwiaty cięte w uprawie pod osłonami wysokimi</v>
      </c>
      <c r="C420" s="171" t="s">
        <v>344</v>
      </c>
      <c r="D420" s="171" t="s">
        <v>334</v>
      </c>
      <c r="E420" s="171" t="s">
        <v>129</v>
      </c>
      <c r="F420" s="172">
        <v>306106.3</v>
      </c>
      <c r="G420" s="172">
        <v>1.9</v>
      </c>
      <c r="I420" s="173"/>
    </row>
    <row r="421" spans="1:9" ht="16.5" hidden="1" x14ac:dyDescent="0.3">
      <c r="A421" s="171" t="s">
        <v>343</v>
      </c>
      <c r="B421" s="171" t="str">
        <f>Tabela_NS_S_OUT[[#This Row],[FADN_REG]]&amp;Tabela_NS_S_OUT[[#This Row],[NAZWA]]</f>
        <v>CKwiaty cięte w uprawie pod osłonami wysokimi</v>
      </c>
      <c r="C421" s="171" t="s">
        <v>344</v>
      </c>
      <c r="D421" s="171" t="s">
        <v>334</v>
      </c>
      <c r="E421" s="171" t="s">
        <v>151</v>
      </c>
      <c r="F421" s="172">
        <v>564199.67000000004</v>
      </c>
      <c r="G421" s="172">
        <v>1.6</v>
      </c>
      <c r="I421" s="173"/>
    </row>
    <row r="422" spans="1:9" ht="16.5" hidden="1" x14ac:dyDescent="0.3">
      <c r="A422" s="171" t="s">
        <v>343</v>
      </c>
      <c r="B422" s="171" t="str">
        <f>Tabela_NS_S_OUT[[#This Row],[FADN_REG]]&amp;Tabela_NS_S_OUT[[#This Row],[NAZWA]]</f>
        <v>DKwiaty cięte w uprawie pod osłonami wysokimi</v>
      </c>
      <c r="C422" s="171" t="s">
        <v>344</v>
      </c>
      <c r="D422" s="171" t="s">
        <v>334</v>
      </c>
      <c r="E422" s="171" t="s">
        <v>130</v>
      </c>
      <c r="F422" s="172">
        <v>491106.26</v>
      </c>
      <c r="G422" s="172">
        <v>1.36</v>
      </c>
      <c r="I422" s="173"/>
    </row>
    <row r="423" spans="1:9" ht="16.5" hidden="1" x14ac:dyDescent="0.3">
      <c r="A423" s="171" t="s">
        <v>345</v>
      </c>
      <c r="B423" s="171" t="str">
        <f>Tabela_NS_S_OUT[[#This Row],[FADN_REG]]&amp;Tabela_NS_S_OUT[[#This Row],[NAZWA]]</f>
        <v>AKwiaty i inne rośliny ozdobne - całe rośliny w uprawie pod osłonami wysokimi</v>
      </c>
      <c r="C423" s="171" t="s">
        <v>346</v>
      </c>
      <c r="D423" s="171" t="s">
        <v>334</v>
      </c>
      <c r="E423" s="171" t="s">
        <v>128</v>
      </c>
      <c r="F423" s="172">
        <v>258540.58</v>
      </c>
      <c r="G423" s="172">
        <v>3.1</v>
      </c>
      <c r="I423" s="173"/>
    </row>
    <row r="424" spans="1:9" ht="16.5" hidden="1" x14ac:dyDescent="0.3">
      <c r="A424" s="171" t="s">
        <v>345</v>
      </c>
      <c r="B424" s="171" t="str">
        <f>Tabela_NS_S_OUT[[#This Row],[FADN_REG]]&amp;Tabela_NS_S_OUT[[#This Row],[NAZWA]]</f>
        <v>BKwiaty i inne rośliny ozdobne - całe rośliny w uprawie pod osłonami wysokimi</v>
      </c>
      <c r="C424" s="171" t="s">
        <v>346</v>
      </c>
      <c r="D424" s="171" t="s">
        <v>334</v>
      </c>
      <c r="E424" s="171" t="s">
        <v>129</v>
      </c>
      <c r="F424" s="172">
        <v>369840</v>
      </c>
      <c r="G424" s="172">
        <v>2.5299999999999998</v>
      </c>
      <c r="I424" s="173"/>
    </row>
    <row r="425" spans="1:9" ht="16.5" hidden="1" x14ac:dyDescent="0.3">
      <c r="A425" s="171" t="s">
        <v>345</v>
      </c>
      <c r="B425" s="171" t="str">
        <f>Tabela_NS_S_OUT[[#This Row],[FADN_REG]]&amp;Tabela_NS_S_OUT[[#This Row],[NAZWA]]</f>
        <v>CKwiaty i inne rośliny ozdobne - całe rośliny w uprawie pod osłonami wysokimi</v>
      </c>
      <c r="C425" s="171" t="s">
        <v>346</v>
      </c>
      <c r="D425" s="171" t="s">
        <v>334</v>
      </c>
      <c r="E425" s="171" t="s">
        <v>151</v>
      </c>
      <c r="F425" s="172">
        <v>206125.46</v>
      </c>
      <c r="G425" s="172">
        <v>2.4</v>
      </c>
      <c r="I425" s="173"/>
    </row>
    <row r="426" spans="1:9" ht="16.5" hidden="1" x14ac:dyDescent="0.3">
      <c r="A426" s="171" t="s">
        <v>345</v>
      </c>
      <c r="B426" s="171" t="str">
        <f>Tabela_NS_S_OUT[[#This Row],[FADN_REG]]&amp;Tabela_NS_S_OUT[[#This Row],[NAZWA]]</f>
        <v>DKwiaty i inne rośliny ozdobne - całe rośliny w uprawie pod osłonami wysokimi</v>
      </c>
      <c r="C426" s="171" t="s">
        <v>346</v>
      </c>
      <c r="D426" s="171" t="s">
        <v>334</v>
      </c>
      <c r="E426" s="171" t="s">
        <v>130</v>
      </c>
      <c r="F426" s="172">
        <v>372453.15</v>
      </c>
      <c r="G426" s="172">
        <v>3.22</v>
      </c>
      <c r="I426" s="173"/>
    </row>
    <row r="427" spans="1:9" ht="16.5" hidden="1" x14ac:dyDescent="0.3">
      <c r="A427" s="171" t="s">
        <v>347</v>
      </c>
      <c r="B427" s="171" t="str">
        <f>Tabela_NS_S_OUT[[#This Row],[FADN_REG]]&amp;Tabela_NS_S_OUT[[#This Row],[NAZWA]]</f>
        <v>AOwoce w uprawie polowej</v>
      </c>
      <c r="C427" s="171" t="s">
        <v>348</v>
      </c>
      <c r="D427" s="171" t="s">
        <v>150</v>
      </c>
      <c r="E427" s="171" t="s">
        <v>128</v>
      </c>
      <c r="F427" s="172">
        <v>60.44</v>
      </c>
      <c r="G427" s="172">
        <v>356.52</v>
      </c>
      <c r="I427" s="173"/>
    </row>
    <row r="428" spans="1:9" ht="16.5" hidden="1" x14ac:dyDescent="0.3">
      <c r="A428" s="171" t="s">
        <v>347</v>
      </c>
      <c r="B428" s="171" t="str">
        <f>Tabela_NS_S_OUT[[#This Row],[FADN_REG]]&amp;Tabela_NS_S_OUT[[#This Row],[NAZWA]]</f>
        <v>BOwoce w uprawie polowej</v>
      </c>
      <c r="C428" s="171" t="s">
        <v>348</v>
      </c>
      <c r="D428" s="171" t="s">
        <v>150</v>
      </c>
      <c r="E428" s="171" t="s">
        <v>129</v>
      </c>
      <c r="F428" s="172">
        <v>70.17</v>
      </c>
      <c r="G428" s="172">
        <v>362.22</v>
      </c>
      <c r="I428" s="173"/>
    </row>
    <row r="429" spans="1:9" ht="16.5" hidden="1" x14ac:dyDescent="0.3">
      <c r="A429" s="171" t="s">
        <v>347</v>
      </c>
      <c r="B429" s="171" t="str">
        <f>Tabela_NS_S_OUT[[#This Row],[FADN_REG]]&amp;Tabela_NS_S_OUT[[#This Row],[NAZWA]]</f>
        <v>COwoce w uprawie polowej</v>
      </c>
      <c r="C429" s="171" t="s">
        <v>348</v>
      </c>
      <c r="D429" s="171" t="s">
        <v>150</v>
      </c>
      <c r="E429" s="171" t="s">
        <v>151</v>
      </c>
      <c r="F429" s="172">
        <v>80.319999999999993</v>
      </c>
      <c r="G429" s="172">
        <v>307.79000000000002</v>
      </c>
      <c r="I429" s="173"/>
    </row>
    <row r="430" spans="1:9" ht="16.5" hidden="1" x14ac:dyDescent="0.3">
      <c r="A430" s="171" t="s">
        <v>347</v>
      </c>
      <c r="B430" s="171" t="str">
        <f>Tabela_NS_S_OUT[[#This Row],[FADN_REG]]&amp;Tabela_NS_S_OUT[[#This Row],[NAZWA]]</f>
        <v>DOwoce w uprawie polowej</v>
      </c>
      <c r="C430" s="171" t="s">
        <v>348</v>
      </c>
      <c r="D430" s="171" t="s">
        <v>150</v>
      </c>
      <c r="E430" s="171" t="s">
        <v>130</v>
      </c>
      <c r="F430" s="172">
        <v>68.88</v>
      </c>
      <c r="G430" s="172">
        <v>364.19</v>
      </c>
      <c r="I430" s="173"/>
    </row>
    <row r="431" spans="1:9" ht="16.5" hidden="1" x14ac:dyDescent="0.3">
      <c r="A431" s="171" t="s">
        <v>349</v>
      </c>
      <c r="B431" s="171" t="str">
        <f>Tabela_NS_S_OUT[[#This Row],[FADN_REG]]&amp;Tabela_NS_S_OUT[[#This Row],[NAZWA]]</f>
        <v>ATruskawki w uprawie polowej</v>
      </c>
      <c r="C431" s="171" t="s">
        <v>350</v>
      </c>
      <c r="D431" s="171" t="s">
        <v>150</v>
      </c>
      <c r="E431" s="171" t="s">
        <v>128</v>
      </c>
      <c r="F431" s="172">
        <v>60.65</v>
      </c>
      <c r="G431" s="172">
        <v>356.52</v>
      </c>
      <c r="I431" s="173"/>
    </row>
    <row r="432" spans="1:9" ht="16.5" hidden="1" x14ac:dyDescent="0.3">
      <c r="A432" s="171" t="s">
        <v>349</v>
      </c>
      <c r="B432" s="171" t="str">
        <f>Tabela_NS_S_OUT[[#This Row],[FADN_REG]]&amp;Tabela_NS_S_OUT[[#This Row],[NAZWA]]</f>
        <v>BTruskawki w uprawie polowej</v>
      </c>
      <c r="C432" s="171" t="s">
        <v>350</v>
      </c>
      <c r="D432" s="171" t="s">
        <v>150</v>
      </c>
      <c r="E432" s="171" t="s">
        <v>129</v>
      </c>
      <c r="F432" s="172">
        <v>70.17</v>
      </c>
      <c r="G432" s="172">
        <v>362.22</v>
      </c>
      <c r="I432" s="173"/>
    </row>
    <row r="433" spans="1:9" ht="16.5" hidden="1" x14ac:dyDescent="0.3">
      <c r="A433" s="171" t="s">
        <v>349</v>
      </c>
      <c r="B433" s="171" t="str">
        <f>Tabela_NS_S_OUT[[#This Row],[FADN_REG]]&amp;Tabela_NS_S_OUT[[#This Row],[NAZWA]]</f>
        <v>CTruskawki w uprawie polowej</v>
      </c>
      <c r="C433" s="171" t="s">
        <v>350</v>
      </c>
      <c r="D433" s="171" t="s">
        <v>150</v>
      </c>
      <c r="E433" s="171" t="s">
        <v>151</v>
      </c>
      <c r="F433" s="172">
        <v>80.31</v>
      </c>
      <c r="G433" s="172">
        <v>307.62</v>
      </c>
      <c r="I433" s="173"/>
    </row>
    <row r="434" spans="1:9" ht="16.5" hidden="1" x14ac:dyDescent="0.3">
      <c r="A434" s="171" t="s">
        <v>349</v>
      </c>
      <c r="B434" s="171" t="str">
        <f>Tabela_NS_S_OUT[[#This Row],[FADN_REG]]&amp;Tabela_NS_S_OUT[[#This Row],[NAZWA]]</f>
        <v>DTruskawki w uprawie polowej</v>
      </c>
      <c r="C434" s="171" t="s">
        <v>350</v>
      </c>
      <c r="D434" s="171" t="s">
        <v>150</v>
      </c>
      <c r="E434" s="171" t="s">
        <v>130</v>
      </c>
      <c r="F434" s="172">
        <v>68.900000000000006</v>
      </c>
      <c r="G434" s="172">
        <v>364.09</v>
      </c>
      <c r="I434" s="173"/>
    </row>
    <row r="435" spans="1:9" ht="16.5" hidden="1" x14ac:dyDescent="0.3">
      <c r="A435" s="171" t="s">
        <v>351</v>
      </c>
      <c r="B435" s="171" t="str">
        <f>Tabela_NS_S_OUT[[#This Row],[FADN_REG]]&amp;Tabela_NS_S_OUT[[#This Row],[NAZWA]]</f>
        <v>AOwoce w uprawie pod osłonami wysokimi</v>
      </c>
      <c r="C435" s="171" t="s">
        <v>352</v>
      </c>
      <c r="D435" s="171" t="s">
        <v>150</v>
      </c>
      <c r="E435" s="171" t="s">
        <v>128</v>
      </c>
      <c r="F435" s="172">
        <v>233.42</v>
      </c>
      <c r="G435" s="172">
        <v>1069.4100000000001</v>
      </c>
      <c r="I435" s="173"/>
    </row>
    <row r="436" spans="1:9" ht="16.5" hidden="1" x14ac:dyDescent="0.3">
      <c r="A436" s="171" t="s">
        <v>351</v>
      </c>
      <c r="B436" s="171" t="str">
        <f>Tabela_NS_S_OUT[[#This Row],[FADN_REG]]&amp;Tabela_NS_S_OUT[[#This Row],[NAZWA]]</f>
        <v>BOwoce w uprawie pod osłonami wysokimi</v>
      </c>
      <c r="C436" s="171" t="s">
        <v>352</v>
      </c>
      <c r="D436" s="171" t="s">
        <v>150</v>
      </c>
      <c r="E436" s="171" t="s">
        <v>129</v>
      </c>
      <c r="F436" s="172">
        <v>233.42</v>
      </c>
      <c r="G436" s="172">
        <v>1069.4100000000001</v>
      </c>
      <c r="I436" s="173"/>
    </row>
    <row r="437" spans="1:9" ht="16.5" hidden="1" x14ac:dyDescent="0.3">
      <c r="A437" s="171" t="s">
        <v>351</v>
      </c>
      <c r="B437" s="171" t="str">
        <f>Tabela_NS_S_OUT[[#This Row],[FADN_REG]]&amp;Tabela_NS_S_OUT[[#This Row],[NAZWA]]</f>
        <v>COwoce w uprawie pod osłonami wysokimi</v>
      </c>
      <c r="C437" s="171" t="s">
        <v>352</v>
      </c>
      <c r="D437" s="171" t="s">
        <v>150</v>
      </c>
      <c r="E437" s="171" t="s">
        <v>151</v>
      </c>
      <c r="F437" s="172">
        <v>233.42</v>
      </c>
      <c r="G437" s="172">
        <v>1069.4100000000001</v>
      </c>
      <c r="I437" s="173"/>
    </row>
    <row r="438" spans="1:9" ht="16.5" hidden="1" x14ac:dyDescent="0.3">
      <c r="A438" s="171" t="s">
        <v>351</v>
      </c>
      <c r="B438" s="171" t="str">
        <f>Tabela_NS_S_OUT[[#This Row],[FADN_REG]]&amp;Tabela_NS_S_OUT[[#This Row],[NAZWA]]</f>
        <v>DOwoce w uprawie pod osłonami wysokimi</v>
      </c>
      <c r="C438" s="171" t="s">
        <v>352</v>
      </c>
      <c r="D438" s="171" t="s">
        <v>150</v>
      </c>
      <c r="E438" s="171" t="s">
        <v>130</v>
      </c>
      <c r="F438" s="172">
        <v>233.42</v>
      </c>
      <c r="G438" s="172">
        <v>1069.4100000000001</v>
      </c>
      <c r="I438" s="173"/>
    </row>
    <row r="439" spans="1:9" ht="16.5" hidden="1" x14ac:dyDescent="0.3">
      <c r="A439" s="171" t="s">
        <v>353</v>
      </c>
      <c r="B439" s="171" t="str">
        <f>Tabela_NS_S_OUT[[#This Row],[FADN_REG]]&amp;Tabela_NS_S_OUT[[#This Row],[NAZWA]]</f>
        <v>ATruskawki w uprawie pod osłonami wysokimi</v>
      </c>
      <c r="C439" s="171" t="s">
        <v>354</v>
      </c>
      <c r="D439" s="171" t="s">
        <v>150</v>
      </c>
      <c r="E439" s="171" t="s">
        <v>128</v>
      </c>
      <c r="F439" s="172">
        <v>307.22000000000003</v>
      </c>
      <c r="G439" s="172">
        <v>1064.28</v>
      </c>
      <c r="I439" s="173"/>
    </row>
    <row r="440" spans="1:9" ht="16.5" hidden="1" x14ac:dyDescent="0.3">
      <c r="A440" s="171" t="s">
        <v>353</v>
      </c>
      <c r="B440" s="171" t="str">
        <f>Tabela_NS_S_OUT[[#This Row],[FADN_REG]]&amp;Tabela_NS_S_OUT[[#This Row],[NAZWA]]</f>
        <v>BTruskawki w uprawie pod osłonami wysokimi</v>
      </c>
      <c r="C440" s="171" t="s">
        <v>354</v>
      </c>
      <c r="D440" s="171" t="s">
        <v>150</v>
      </c>
      <c r="E440" s="171" t="s">
        <v>129</v>
      </c>
      <c r="F440" s="172">
        <v>307.22000000000003</v>
      </c>
      <c r="G440" s="172">
        <v>1064.28</v>
      </c>
      <c r="I440" s="173"/>
    </row>
    <row r="441" spans="1:9" ht="16.5" hidden="1" x14ac:dyDescent="0.3">
      <c r="A441" s="171" t="s">
        <v>353</v>
      </c>
      <c r="B441" s="171" t="str">
        <f>Tabela_NS_S_OUT[[#This Row],[FADN_REG]]&amp;Tabela_NS_S_OUT[[#This Row],[NAZWA]]</f>
        <v>CTruskawki w uprawie pod osłonami wysokimi</v>
      </c>
      <c r="C441" s="171" t="s">
        <v>354</v>
      </c>
      <c r="D441" s="171" t="s">
        <v>150</v>
      </c>
      <c r="E441" s="171" t="s">
        <v>151</v>
      </c>
      <c r="F441" s="172">
        <v>307.22000000000003</v>
      </c>
      <c r="G441" s="172">
        <v>1064.28</v>
      </c>
      <c r="I441" s="173"/>
    </row>
    <row r="442" spans="1:9" ht="16.5" hidden="1" x14ac:dyDescent="0.3">
      <c r="A442" s="171" t="s">
        <v>353</v>
      </c>
      <c r="B442" s="171" t="str">
        <f>Tabela_NS_S_OUT[[#This Row],[FADN_REG]]&amp;Tabela_NS_S_OUT[[#This Row],[NAZWA]]</f>
        <v>DTruskawki w uprawie pod osłonami wysokimi</v>
      </c>
      <c r="C442" s="171" t="s">
        <v>354</v>
      </c>
      <c r="D442" s="171" t="s">
        <v>150</v>
      </c>
      <c r="E442" s="171" t="s">
        <v>130</v>
      </c>
      <c r="F442" s="172">
        <v>307.22000000000003</v>
      </c>
      <c r="G442" s="172">
        <v>1064.28</v>
      </c>
      <c r="I442" s="173"/>
    </row>
    <row r="443" spans="1:9" ht="16.5" hidden="1" x14ac:dyDescent="0.3">
      <c r="A443" s="171" t="s">
        <v>702</v>
      </c>
      <c r="B443" s="171" t="str">
        <f>Tabela_NS_S_OUT[[#This Row],[FADN_REG]]&amp;Tabela_NS_S_OUT[[#This Row],[NAZWA]]</f>
        <v>AWinogrona w uprawie pod osłonami wysokimi</v>
      </c>
      <c r="C443" s="171" t="s">
        <v>700</v>
      </c>
      <c r="D443" s="171" t="s">
        <v>150</v>
      </c>
      <c r="E443" s="171" t="s">
        <v>128</v>
      </c>
      <c r="F443" s="172">
        <v>53.87</v>
      </c>
      <c r="G443" s="172">
        <v>177.12</v>
      </c>
      <c r="H443" s="171"/>
      <c r="I443" s="173"/>
    </row>
    <row r="444" spans="1:9" ht="16.5" hidden="1" x14ac:dyDescent="0.3">
      <c r="A444" s="171" t="s">
        <v>702</v>
      </c>
      <c r="B444" s="171" t="str">
        <f>Tabela_NS_S_OUT[[#This Row],[FADN_REG]]&amp;Tabela_NS_S_OUT[[#This Row],[NAZWA]]</f>
        <v>BWinogrona w uprawie pod osłonami wysokimi</v>
      </c>
      <c r="C444" s="171" t="s">
        <v>700</v>
      </c>
      <c r="D444" s="171" t="s">
        <v>150</v>
      </c>
      <c r="E444" s="171" t="s">
        <v>129</v>
      </c>
      <c r="F444" s="172">
        <v>142.87</v>
      </c>
      <c r="G444" s="172">
        <v>128.91</v>
      </c>
      <c r="H444" s="171"/>
      <c r="I444" s="173"/>
    </row>
    <row r="445" spans="1:9" ht="16.5" hidden="1" x14ac:dyDescent="0.3">
      <c r="A445" s="171" t="s">
        <v>702</v>
      </c>
      <c r="B445" s="171" t="str">
        <f>Tabela_NS_S_OUT[[#This Row],[FADN_REG]]&amp;Tabela_NS_S_OUT[[#This Row],[NAZWA]]</f>
        <v>CWinogrona w uprawie pod osłonami wysokimi</v>
      </c>
      <c r="C445" s="171" t="s">
        <v>700</v>
      </c>
      <c r="D445" s="171" t="s">
        <v>150</v>
      </c>
      <c r="E445" s="171" t="s">
        <v>151</v>
      </c>
      <c r="F445" s="172">
        <v>131.19999999999999</v>
      </c>
      <c r="G445" s="172">
        <v>96.85</v>
      </c>
      <c r="H445" s="171"/>
      <c r="I445" s="173"/>
    </row>
    <row r="446" spans="1:9" ht="16.5" hidden="1" x14ac:dyDescent="0.3">
      <c r="A446" s="171" t="s">
        <v>702</v>
      </c>
      <c r="B446" s="171" t="str">
        <f>Tabela_NS_S_OUT[[#This Row],[FADN_REG]]&amp;Tabela_NS_S_OUT[[#This Row],[NAZWA]]</f>
        <v>DWinogrona w uprawie pod osłonami wysokimi</v>
      </c>
      <c r="C446" s="171" t="s">
        <v>700</v>
      </c>
      <c r="D446" s="171" t="s">
        <v>150</v>
      </c>
      <c r="E446" s="171" t="s">
        <v>130</v>
      </c>
      <c r="F446" s="172">
        <v>146.22999999999999</v>
      </c>
      <c r="G446" s="172">
        <v>97.94</v>
      </c>
      <c r="H446" s="171"/>
      <c r="I446" s="173"/>
    </row>
    <row r="447" spans="1:9" ht="16.5" hidden="1" x14ac:dyDescent="0.3">
      <c r="A447" s="171" t="s">
        <v>355</v>
      </c>
      <c r="B447" s="171" t="str">
        <f>Tabela_NS_S_OUT[[#This Row],[FADN_REG]]&amp;Tabela_NS_S_OUT[[#This Row],[NAZWA]]</f>
        <v>AOwoce z sadów</v>
      </c>
      <c r="C447" s="171" t="s">
        <v>356</v>
      </c>
      <c r="D447" s="171" t="s">
        <v>150</v>
      </c>
      <c r="E447" s="171" t="s">
        <v>128</v>
      </c>
      <c r="F447" s="172">
        <v>53.45</v>
      </c>
      <c r="G447" s="172">
        <v>160.66</v>
      </c>
      <c r="I447" s="173"/>
    </row>
    <row r="448" spans="1:9" ht="16.5" hidden="1" x14ac:dyDescent="0.3">
      <c r="A448" s="171" t="s">
        <v>355</v>
      </c>
      <c r="B448" s="171" t="str">
        <f>Tabela_NS_S_OUT[[#This Row],[FADN_REG]]&amp;Tabela_NS_S_OUT[[#This Row],[NAZWA]]</f>
        <v>BOwoce z sadów</v>
      </c>
      <c r="C448" s="171" t="s">
        <v>356</v>
      </c>
      <c r="D448" s="171" t="s">
        <v>150</v>
      </c>
      <c r="E448" s="171" t="s">
        <v>129</v>
      </c>
      <c r="F448" s="172">
        <v>161.59</v>
      </c>
      <c r="G448" s="172">
        <v>109.59</v>
      </c>
      <c r="I448" s="173"/>
    </row>
    <row r="449" spans="1:9" ht="16.5" hidden="1" x14ac:dyDescent="0.3">
      <c r="A449" s="171" t="s">
        <v>355</v>
      </c>
      <c r="B449" s="171" t="str">
        <f>Tabela_NS_S_OUT[[#This Row],[FADN_REG]]&amp;Tabela_NS_S_OUT[[#This Row],[NAZWA]]</f>
        <v>COwoce z sadów</v>
      </c>
      <c r="C449" s="171" t="s">
        <v>356</v>
      </c>
      <c r="D449" s="171" t="s">
        <v>150</v>
      </c>
      <c r="E449" s="171" t="s">
        <v>151</v>
      </c>
      <c r="F449" s="172">
        <v>140.26</v>
      </c>
      <c r="G449" s="172">
        <v>84.11</v>
      </c>
      <c r="I449" s="173"/>
    </row>
    <row r="450" spans="1:9" ht="16.5" hidden="1" x14ac:dyDescent="0.3">
      <c r="A450" s="171" t="s">
        <v>355</v>
      </c>
      <c r="B450" s="171" t="str">
        <f>Tabela_NS_S_OUT[[#This Row],[FADN_REG]]&amp;Tabela_NS_S_OUT[[#This Row],[NAZWA]]</f>
        <v>DOwoce z sadów</v>
      </c>
      <c r="C450" s="171" t="s">
        <v>356</v>
      </c>
      <c r="D450" s="171" t="s">
        <v>150</v>
      </c>
      <c r="E450" s="171" t="s">
        <v>130</v>
      </c>
      <c r="F450" s="172">
        <v>151.82</v>
      </c>
      <c r="G450" s="172">
        <v>91.15</v>
      </c>
      <c r="I450" s="173"/>
    </row>
    <row r="451" spans="1:9" ht="16.5" hidden="1" x14ac:dyDescent="0.3">
      <c r="A451" s="171" t="s">
        <v>357</v>
      </c>
      <c r="B451" s="171" t="str">
        <f>Tabela_NS_S_OUT[[#This Row],[FADN_REG]]&amp;Tabela_NS_S_OUT[[#This Row],[NAZWA]]</f>
        <v>AOwoce miękiszowe - ziarnkowe</v>
      </c>
      <c r="C451" s="171" t="s">
        <v>358</v>
      </c>
      <c r="D451" s="171" t="s">
        <v>150</v>
      </c>
      <c r="E451" s="171" t="s">
        <v>128</v>
      </c>
      <c r="F451" s="172">
        <v>124.19</v>
      </c>
      <c r="G451" s="172">
        <v>70.8</v>
      </c>
      <c r="I451" s="173"/>
    </row>
    <row r="452" spans="1:9" ht="16.5" hidden="1" x14ac:dyDescent="0.3">
      <c r="A452" s="171" t="s">
        <v>357</v>
      </c>
      <c r="B452" s="171" t="str">
        <f>Tabela_NS_S_OUT[[#This Row],[FADN_REG]]&amp;Tabela_NS_S_OUT[[#This Row],[NAZWA]]</f>
        <v>BOwoce miękiszowe - ziarnkowe</v>
      </c>
      <c r="C452" s="171" t="s">
        <v>358</v>
      </c>
      <c r="D452" s="171" t="s">
        <v>150</v>
      </c>
      <c r="E452" s="171" t="s">
        <v>129</v>
      </c>
      <c r="F452" s="172">
        <v>261.91000000000003</v>
      </c>
      <c r="G452" s="172">
        <v>83.72</v>
      </c>
      <c r="I452" s="173"/>
    </row>
    <row r="453" spans="1:9" ht="16.5" hidden="1" x14ac:dyDescent="0.3">
      <c r="A453" s="171" t="s">
        <v>357</v>
      </c>
      <c r="B453" s="171" t="str">
        <f>Tabela_NS_S_OUT[[#This Row],[FADN_REG]]&amp;Tabela_NS_S_OUT[[#This Row],[NAZWA]]</f>
        <v>COwoce miękiszowe - ziarnkowe</v>
      </c>
      <c r="C453" s="171" t="s">
        <v>358</v>
      </c>
      <c r="D453" s="171" t="s">
        <v>150</v>
      </c>
      <c r="E453" s="171" t="s">
        <v>151</v>
      </c>
      <c r="F453" s="172">
        <v>277.33999999999997</v>
      </c>
      <c r="G453" s="172">
        <v>66.66</v>
      </c>
      <c r="I453" s="173"/>
    </row>
    <row r="454" spans="1:9" ht="16.5" hidden="1" x14ac:dyDescent="0.3">
      <c r="A454" s="171" t="s">
        <v>357</v>
      </c>
      <c r="B454" s="171" t="str">
        <f>Tabela_NS_S_OUT[[#This Row],[FADN_REG]]&amp;Tabela_NS_S_OUT[[#This Row],[NAZWA]]</f>
        <v>DOwoce miękiszowe - ziarnkowe</v>
      </c>
      <c r="C454" s="171" t="s">
        <v>358</v>
      </c>
      <c r="D454" s="171" t="s">
        <v>150</v>
      </c>
      <c r="E454" s="171" t="s">
        <v>130</v>
      </c>
      <c r="F454" s="172">
        <v>253.07</v>
      </c>
      <c r="G454" s="172">
        <v>74.239999999999995</v>
      </c>
      <c r="I454" s="173"/>
    </row>
    <row r="455" spans="1:9" ht="16.5" hidden="1" x14ac:dyDescent="0.3">
      <c r="A455" s="171" t="s">
        <v>359</v>
      </c>
      <c r="B455" s="171" t="str">
        <f>Tabela_NS_S_OUT[[#This Row],[FADN_REG]]&amp;Tabela_NS_S_OUT[[#This Row],[NAZWA]]</f>
        <v>AJabłka</v>
      </c>
      <c r="C455" s="171" t="s">
        <v>360</v>
      </c>
      <c r="D455" s="171" t="s">
        <v>150</v>
      </c>
      <c r="E455" s="171" t="s">
        <v>128</v>
      </c>
      <c r="F455" s="172">
        <v>125.92</v>
      </c>
      <c r="G455" s="172">
        <v>65.59</v>
      </c>
      <c r="I455" s="173"/>
    </row>
    <row r="456" spans="1:9" ht="16.5" hidden="1" x14ac:dyDescent="0.3">
      <c r="A456" s="171" t="s">
        <v>359</v>
      </c>
      <c r="B456" s="171" t="str">
        <f>Tabela_NS_S_OUT[[#This Row],[FADN_REG]]&amp;Tabela_NS_S_OUT[[#This Row],[NAZWA]]</f>
        <v>BJabłka</v>
      </c>
      <c r="C456" s="171" t="s">
        <v>360</v>
      </c>
      <c r="D456" s="171" t="s">
        <v>150</v>
      </c>
      <c r="E456" s="171" t="s">
        <v>129</v>
      </c>
      <c r="F456" s="172">
        <v>282.05</v>
      </c>
      <c r="G456" s="172">
        <v>81.62</v>
      </c>
      <c r="I456" s="173"/>
    </row>
    <row r="457" spans="1:9" ht="16.5" hidden="1" x14ac:dyDescent="0.3">
      <c r="A457" s="171" t="s">
        <v>359</v>
      </c>
      <c r="B457" s="171" t="str">
        <f>Tabela_NS_S_OUT[[#This Row],[FADN_REG]]&amp;Tabela_NS_S_OUT[[#This Row],[NAZWA]]</f>
        <v>CJabłka</v>
      </c>
      <c r="C457" s="171" t="s">
        <v>360</v>
      </c>
      <c r="D457" s="171" t="s">
        <v>150</v>
      </c>
      <c r="E457" s="171" t="s">
        <v>151</v>
      </c>
      <c r="F457" s="172">
        <v>281.43</v>
      </c>
      <c r="G457" s="172">
        <v>65.59</v>
      </c>
      <c r="I457" s="173"/>
    </row>
    <row r="458" spans="1:9" ht="16.5" hidden="1" x14ac:dyDescent="0.3">
      <c r="A458" s="171" t="s">
        <v>359</v>
      </c>
      <c r="B458" s="171" t="str">
        <f>Tabela_NS_S_OUT[[#This Row],[FADN_REG]]&amp;Tabela_NS_S_OUT[[#This Row],[NAZWA]]</f>
        <v>DJabłka</v>
      </c>
      <c r="C458" s="171" t="s">
        <v>360</v>
      </c>
      <c r="D458" s="171" t="s">
        <v>150</v>
      </c>
      <c r="E458" s="171" t="s">
        <v>130</v>
      </c>
      <c r="F458" s="172">
        <v>257.22000000000003</v>
      </c>
      <c r="G458" s="172">
        <v>72.33</v>
      </c>
      <c r="I458" s="173"/>
    </row>
    <row r="459" spans="1:9" ht="16.5" hidden="1" x14ac:dyDescent="0.3">
      <c r="A459" s="171" t="s">
        <v>361</v>
      </c>
      <c r="B459" s="171" t="str">
        <f>Tabela_NS_S_OUT[[#This Row],[FADN_REG]]&amp;Tabela_NS_S_OUT[[#This Row],[NAZWA]]</f>
        <v>AGruszki</v>
      </c>
      <c r="C459" s="171" t="s">
        <v>362</v>
      </c>
      <c r="D459" s="171" t="s">
        <v>150</v>
      </c>
      <c r="E459" s="171" t="s">
        <v>128</v>
      </c>
      <c r="F459" s="172">
        <v>116.17</v>
      </c>
      <c r="G459" s="172">
        <v>167.39</v>
      </c>
      <c r="I459" s="173"/>
    </row>
    <row r="460" spans="1:9" ht="16.5" hidden="1" x14ac:dyDescent="0.3">
      <c r="A460" s="171" t="s">
        <v>361</v>
      </c>
      <c r="B460" s="171" t="str">
        <f>Tabela_NS_S_OUT[[#This Row],[FADN_REG]]&amp;Tabela_NS_S_OUT[[#This Row],[NAZWA]]</f>
        <v>BGruszki</v>
      </c>
      <c r="C460" s="171" t="s">
        <v>362</v>
      </c>
      <c r="D460" s="171" t="s">
        <v>150</v>
      </c>
      <c r="E460" s="171" t="s">
        <v>129</v>
      </c>
      <c r="F460" s="172">
        <v>93.46</v>
      </c>
      <c r="G460" s="172">
        <v>150.5</v>
      </c>
      <c r="I460" s="173"/>
    </row>
    <row r="461" spans="1:9" ht="16.5" hidden="1" x14ac:dyDescent="0.3">
      <c r="A461" s="171" t="s">
        <v>361</v>
      </c>
      <c r="B461" s="171" t="str">
        <f>Tabela_NS_S_OUT[[#This Row],[FADN_REG]]&amp;Tabela_NS_S_OUT[[#This Row],[NAZWA]]</f>
        <v>CGruszki</v>
      </c>
      <c r="C461" s="171" t="s">
        <v>362</v>
      </c>
      <c r="D461" s="171" t="s">
        <v>150</v>
      </c>
      <c r="E461" s="171" t="s">
        <v>151</v>
      </c>
      <c r="F461" s="172">
        <v>113.42</v>
      </c>
      <c r="G461" s="172">
        <v>161.88999999999999</v>
      </c>
      <c r="I461" s="173"/>
    </row>
    <row r="462" spans="1:9" ht="16.5" hidden="1" x14ac:dyDescent="0.3">
      <c r="A462" s="171" t="s">
        <v>361</v>
      </c>
      <c r="B462" s="171" t="str">
        <f>Tabela_NS_S_OUT[[#This Row],[FADN_REG]]&amp;Tabela_NS_S_OUT[[#This Row],[NAZWA]]</f>
        <v>DGruszki</v>
      </c>
      <c r="C462" s="171" t="s">
        <v>362</v>
      </c>
      <c r="D462" s="171" t="s">
        <v>150</v>
      </c>
      <c r="E462" s="171" t="s">
        <v>130</v>
      </c>
      <c r="F462" s="172">
        <v>160.21</v>
      </c>
      <c r="G462" s="172">
        <v>190.42</v>
      </c>
      <c r="I462" s="173"/>
    </row>
    <row r="463" spans="1:9" ht="16.5" hidden="1" x14ac:dyDescent="0.3">
      <c r="A463" s="171" t="s">
        <v>363</v>
      </c>
      <c r="B463" s="171" t="str">
        <f>Tabela_NS_S_OUT[[#This Row],[FADN_REG]]&amp;Tabela_NS_S_OUT[[#This Row],[NAZWA]]</f>
        <v>AOwoce pestkowe</v>
      </c>
      <c r="C463" s="171" t="s">
        <v>364</v>
      </c>
      <c r="D463" s="171" t="s">
        <v>150</v>
      </c>
      <c r="E463" s="171" t="s">
        <v>128</v>
      </c>
      <c r="F463" s="172">
        <v>81.58</v>
      </c>
      <c r="G463" s="172">
        <v>148.97999999999999</v>
      </c>
      <c r="I463" s="173"/>
    </row>
    <row r="464" spans="1:9" ht="16.5" hidden="1" x14ac:dyDescent="0.3">
      <c r="A464" s="171" t="s">
        <v>363</v>
      </c>
      <c r="B464" s="171" t="str">
        <f>Tabela_NS_S_OUT[[#This Row],[FADN_REG]]&amp;Tabela_NS_S_OUT[[#This Row],[NAZWA]]</f>
        <v>BOwoce pestkowe</v>
      </c>
      <c r="C464" s="171" t="s">
        <v>364</v>
      </c>
      <c r="D464" s="171" t="s">
        <v>150</v>
      </c>
      <c r="E464" s="171" t="s">
        <v>129</v>
      </c>
      <c r="F464" s="172">
        <v>83.98</v>
      </c>
      <c r="G464" s="172">
        <v>195.31</v>
      </c>
      <c r="I464" s="173"/>
    </row>
    <row r="465" spans="1:9" ht="16.5" hidden="1" x14ac:dyDescent="0.3">
      <c r="A465" s="171" t="s">
        <v>363</v>
      </c>
      <c r="B465" s="171" t="str">
        <f>Tabela_NS_S_OUT[[#This Row],[FADN_REG]]&amp;Tabela_NS_S_OUT[[#This Row],[NAZWA]]</f>
        <v>COwoce pestkowe</v>
      </c>
      <c r="C465" s="171" t="s">
        <v>364</v>
      </c>
      <c r="D465" s="171" t="s">
        <v>150</v>
      </c>
      <c r="E465" s="171" t="s">
        <v>151</v>
      </c>
      <c r="F465" s="172">
        <v>95.84</v>
      </c>
      <c r="G465" s="172">
        <v>142.52000000000001</v>
      </c>
      <c r="I465" s="173"/>
    </row>
    <row r="466" spans="1:9" ht="16.5" hidden="1" x14ac:dyDescent="0.3">
      <c r="A466" s="171" t="s">
        <v>363</v>
      </c>
      <c r="B466" s="171" t="str">
        <f>Tabela_NS_S_OUT[[#This Row],[FADN_REG]]&amp;Tabela_NS_S_OUT[[#This Row],[NAZWA]]</f>
        <v>DOwoce pestkowe</v>
      </c>
      <c r="C466" s="171" t="s">
        <v>364</v>
      </c>
      <c r="D466" s="171" t="s">
        <v>150</v>
      </c>
      <c r="E466" s="171" t="s">
        <v>130</v>
      </c>
      <c r="F466" s="172">
        <v>93.19</v>
      </c>
      <c r="G466" s="172">
        <v>146.19</v>
      </c>
      <c r="I466" s="173"/>
    </row>
    <row r="467" spans="1:9" ht="16.5" hidden="1" x14ac:dyDescent="0.3">
      <c r="A467" s="171" t="s">
        <v>365</v>
      </c>
      <c r="B467" s="171" t="str">
        <f>Tabela_NS_S_OUT[[#This Row],[FADN_REG]]&amp;Tabela_NS_S_OUT[[#This Row],[NAZWA]]</f>
        <v>AŚliwki</v>
      </c>
      <c r="C467" s="171" t="s">
        <v>366</v>
      </c>
      <c r="D467" s="171" t="s">
        <v>150</v>
      </c>
      <c r="E467" s="171" t="s">
        <v>128</v>
      </c>
      <c r="F467" s="172">
        <v>114.95</v>
      </c>
      <c r="G467" s="172">
        <v>143.47</v>
      </c>
      <c r="I467" s="173"/>
    </row>
    <row r="468" spans="1:9" ht="16.5" hidden="1" x14ac:dyDescent="0.3">
      <c r="A468" s="171" t="s">
        <v>365</v>
      </c>
      <c r="B468" s="171" t="str">
        <f>Tabela_NS_S_OUT[[#This Row],[FADN_REG]]&amp;Tabela_NS_S_OUT[[#This Row],[NAZWA]]</f>
        <v>BŚliwki</v>
      </c>
      <c r="C468" s="171" t="s">
        <v>366</v>
      </c>
      <c r="D468" s="171" t="s">
        <v>150</v>
      </c>
      <c r="E468" s="171" t="s">
        <v>129</v>
      </c>
      <c r="F468" s="172">
        <v>113.67</v>
      </c>
      <c r="G468" s="172">
        <v>135.88</v>
      </c>
      <c r="I468" s="173"/>
    </row>
    <row r="469" spans="1:9" ht="16.5" hidden="1" x14ac:dyDescent="0.3">
      <c r="A469" s="171" t="s">
        <v>365</v>
      </c>
      <c r="B469" s="171" t="str">
        <f>Tabela_NS_S_OUT[[#This Row],[FADN_REG]]&amp;Tabela_NS_S_OUT[[#This Row],[NAZWA]]</f>
        <v>CŚliwki</v>
      </c>
      <c r="C469" s="171" t="s">
        <v>366</v>
      </c>
      <c r="D469" s="171" t="s">
        <v>150</v>
      </c>
      <c r="E469" s="171" t="s">
        <v>151</v>
      </c>
      <c r="F469" s="172">
        <v>97.56</v>
      </c>
      <c r="G469" s="172">
        <v>123.99</v>
      </c>
      <c r="I469" s="173"/>
    </row>
    <row r="470" spans="1:9" ht="16.5" hidden="1" x14ac:dyDescent="0.3">
      <c r="A470" s="171" t="s">
        <v>365</v>
      </c>
      <c r="B470" s="171" t="str">
        <f>Tabela_NS_S_OUT[[#This Row],[FADN_REG]]&amp;Tabela_NS_S_OUT[[#This Row],[NAZWA]]</f>
        <v>DŚliwki</v>
      </c>
      <c r="C470" s="171" t="s">
        <v>366</v>
      </c>
      <c r="D470" s="171" t="s">
        <v>150</v>
      </c>
      <c r="E470" s="171" t="s">
        <v>130</v>
      </c>
      <c r="F470" s="172">
        <v>99.94</v>
      </c>
      <c r="G470" s="172">
        <v>141.63999999999999</v>
      </c>
      <c r="I470" s="173"/>
    </row>
    <row r="471" spans="1:9" ht="16.5" hidden="1" x14ac:dyDescent="0.3">
      <c r="A471" s="171" t="s">
        <v>367</v>
      </c>
      <c r="B471" s="171" t="str">
        <f>Tabela_NS_S_OUT[[#This Row],[FADN_REG]]&amp;Tabela_NS_S_OUT[[#This Row],[NAZWA]]</f>
        <v>AWiśnie</v>
      </c>
      <c r="C471" s="171" t="s">
        <v>368</v>
      </c>
      <c r="D471" s="171" t="s">
        <v>150</v>
      </c>
      <c r="E471" s="171" t="s">
        <v>128</v>
      </c>
      <c r="F471" s="172">
        <v>85.78</v>
      </c>
      <c r="G471" s="172">
        <v>122.07</v>
      </c>
      <c r="I471" s="173"/>
    </row>
    <row r="472" spans="1:9" ht="16.5" hidden="1" x14ac:dyDescent="0.3">
      <c r="A472" s="171" t="s">
        <v>367</v>
      </c>
      <c r="B472" s="171" t="str">
        <f>Tabela_NS_S_OUT[[#This Row],[FADN_REG]]&amp;Tabela_NS_S_OUT[[#This Row],[NAZWA]]</f>
        <v>BWiśnie</v>
      </c>
      <c r="C472" s="171" t="s">
        <v>368</v>
      </c>
      <c r="D472" s="171" t="s">
        <v>150</v>
      </c>
      <c r="E472" s="171" t="s">
        <v>129</v>
      </c>
      <c r="F472" s="172">
        <v>91.47</v>
      </c>
      <c r="G472" s="172">
        <v>146.07</v>
      </c>
      <c r="I472" s="173"/>
    </row>
    <row r="473" spans="1:9" ht="16.5" hidden="1" x14ac:dyDescent="0.3">
      <c r="A473" s="171" t="s">
        <v>367</v>
      </c>
      <c r="B473" s="171" t="str">
        <f>Tabela_NS_S_OUT[[#This Row],[FADN_REG]]&amp;Tabela_NS_S_OUT[[#This Row],[NAZWA]]</f>
        <v>CWiśnie</v>
      </c>
      <c r="C473" s="171" t="s">
        <v>368</v>
      </c>
      <c r="D473" s="171" t="s">
        <v>150</v>
      </c>
      <c r="E473" s="171" t="s">
        <v>151</v>
      </c>
      <c r="F473" s="172">
        <v>101.24</v>
      </c>
      <c r="G473" s="172">
        <v>121.59</v>
      </c>
      <c r="I473" s="173"/>
    </row>
    <row r="474" spans="1:9" ht="16.5" hidden="1" x14ac:dyDescent="0.3">
      <c r="A474" s="171" t="s">
        <v>367</v>
      </c>
      <c r="B474" s="171" t="str">
        <f>Tabela_NS_S_OUT[[#This Row],[FADN_REG]]&amp;Tabela_NS_S_OUT[[#This Row],[NAZWA]]</f>
        <v>DWiśnie</v>
      </c>
      <c r="C474" s="171" t="s">
        <v>368</v>
      </c>
      <c r="D474" s="171" t="s">
        <v>150</v>
      </c>
      <c r="E474" s="171" t="s">
        <v>130</v>
      </c>
      <c r="F474" s="172">
        <v>103.02</v>
      </c>
      <c r="G474" s="172">
        <v>114.66</v>
      </c>
      <c r="I474" s="173"/>
    </row>
    <row r="475" spans="1:9" ht="16.5" hidden="1" x14ac:dyDescent="0.3">
      <c r="A475" s="171" t="s">
        <v>369</v>
      </c>
      <c r="B475" s="171" t="str">
        <f>Tabela_NS_S_OUT[[#This Row],[FADN_REG]]&amp;Tabela_NS_S_OUT[[#This Row],[NAZWA]]</f>
        <v>ACzereśnie</v>
      </c>
      <c r="C475" s="171" t="s">
        <v>370</v>
      </c>
      <c r="D475" s="171" t="s">
        <v>150</v>
      </c>
      <c r="E475" s="171" t="s">
        <v>128</v>
      </c>
      <c r="F475" s="172">
        <v>56.71</v>
      </c>
      <c r="G475" s="172">
        <v>172.61</v>
      </c>
      <c r="I475" s="173"/>
    </row>
    <row r="476" spans="1:9" ht="16.5" hidden="1" x14ac:dyDescent="0.3">
      <c r="A476" s="171" t="s">
        <v>369</v>
      </c>
      <c r="B476" s="171" t="str">
        <f>Tabela_NS_S_OUT[[#This Row],[FADN_REG]]&amp;Tabela_NS_S_OUT[[#This Row],[NAZWA]]</f>
        <v>BCzereśnie</v>
      </c>
      <c r="C476" s="171" t="s">
        <v>370</v>
      </c>
      <c r="D476" s="171" t="s">
        <v>150</v>
      </c>
      <c r="E476" s="171" t="s">
        <v>129</v>
      </c>
      <c r="F476" s="172">
        <v>54.37</v>
      </c>
      <c r="G476" s="172">
        <v>453.11</v>
      </c>
      <c r="I476" s="173"/>
    </row>
    <row r="477" spans="1:9" ht="16.5" hidden="1" x14ac:dyDescent="0.3">
      <c r="A477" s="171" t="s">
        <v>369</v>
      </c>
      <c r="B477" s="171" t="str">
        <f>Tabela_NS_S_OUT[[#This Row],[FADN_REG]]&amp;Tabela_NS_S_OUT[[#This Row],[NAZWA]]</f>
        <v>CCzereśnie</v>
      </c>
      <c r="C477" s="171" t="s">
        <v>370</v>
      </c>
      <c r="D477" s="171" t="s">
        <v>150</v>
      </c>
      <c r="E477" s="171" t="s">
        <v>151</v>
      </c>
      <c r="F477" s="172">
        <v>62.33</v>
      </c>
      <c r="G477" s="172">
        <v>421.76</v>
      </c>
      <c r="I477" s="173"/>
    </row>
    <row r="478" spans="1:9" ht="16.5" hidden="1" x14ac:dyDescent="0.3">
      <c r="A478" s="171" t="s">
        <v>369</v>
      </c>
      <c r="B478" s="171" t="str">
        <f>Tabela_NS_S_OUT[[#This Row],[FADN_REG]]&amp;Tabela_NS_S_OUT[[#This Row],[NAZWA]]</f>
        <v>DCzereśnie</v>
      </c>
      <c r="C478" s="171" t="s">
        <v>370</v>
      </c>
      <c r="D478" s="171" t="s">
        <v>150</v>
      </c>
      <c r="E478" s="171" t="s">
        <v>130</v>
      </c>
      <c r="F478" s="172">
        <v>51.16</v>
      </c>
      <c r="G478" s="172">
        <v>413.98</v>
      </c>
      <c r="I478" s="173"/>
    </row>
    <row r="479" spans="1:9" ht="16.5" hidden="1" x14ac:dyDescent="0.3">
      <c r="A479" s="171" t="s">
        <v>371</v>
      </c>
      <c r="B479" s="171" t="str">
        <f>Tabela_NS_S_OUT[[#This Row],[FADN_REG]]&amp;Tabela_NS_S_OUT[[#This Row],[NAZWA]]</f>
        <v>ABrzoskwinie</v>
      </c>
      <c r="C479" s="171" t="s">
        <v>372</v>
      </c>
      <c r="D479" s="171" t="s">
        <v>150</v>
      </c>
      <c r="E479" s="171" t="s">
        <v>128</v>
      </c>
      <c r="F479" s="172">
        <v>90.92</v>
      </c>
      <c r="G479" s="172">
        <v>165.33</v>
      </c>
      <c r="I479" s="173"/>
    </row>
    <row r="480" spans="1:9" ht="16.5" hidden="1" x14ac:dyDescent="0.3">
      <c r="A480" s="171" t="s">
        <v>371</v>
      </c>
      <c r="B480" s="171" t="str">
        <f>Tabela_NS_S_OUT[[#This Row],[FADN_REG]]&amp;Tabela_NS_S_OUT[[#This Row],[NAZWA]]</f>
        <v>BBrzoskwinie</v>
      </c>
      <c r="C480" s="171" t="s">
        <v>372</v>
      </c>
      <c r="D480" s="171" t="s">
        <v>150</v>
      </c>
      <c r="E480" s="171" t="s">
        <v>129</v>
      </c>
      <c r="F480" s="172">
        <v>100.19</v>
      </c>
      <c r="G480" s="172">
        <v>170.64</v>
      </c>
      <c r="I480" s="173"/>
    </row>
    <row r="481" spans="1:9" ht="16.5" hidden="1" x14ac:dyDescent="0.3">
      <c r="A481" s="171" t="s">
        <v>371</v>
      </c>
      <c r="B481" s="171" t="str">
        <f>Tabela_NS_S_OUT[[#This Row],[FADN_REG]]&amp;Tabela_NS_S_OUT[[#This Row],[NAZWA]]</f>
        <v>CBrzoskwinie</v>
      </c>
      <c r="C481" s="171" t="s">
        <v>372</v>
      </c>
      <c r="D481" s="171" t="s">
        <v>150</v>
      </c>
      <c r="E481" s="171" t="s">
        <v>151</v>
      </c>
      <c r="F481" s="172">
        <v>75.13</v>
      </c>
      <c r="G481" s="172">
        <v>189.43</v>
      </c>
      <c r="I481" s="173"/>
    </row>
    <row r="482" spans="1:9" ht="16.5" hidden="1" x14ac:dyDescent="0.3">
      <c r="A482" s="171" t="s">
        <v>371</v>
      </c>
      <c r="B482" s="171" t="str">
        <f>Tabela_NS_S_OUT[[#This Row],[FADN_REG]]&amp;Tabela_NS_S_OUT[[#This Row],[NAZWA]]</f>
        <v>DBrzoskwinie</v>
      </c>
      <c r="C482" s="171" t="s">
        <v>372</v>
      </c>
      <c r="D482" s="171" t="s">
        <v>150</v>
      </c>
      <c r="E482" s="171" t="s">
        <v>130</v>
      </c>
      <c r="F482" s="172">
        <v>89.96</v>
      </c>
      <c r="G482" s="172">
        <v>128.47999999999999</v>
      </c>
      <c r="I482" s="173"/>
    </row>
    <row r="483" spans="1:9" ht="16.5" hidden="1" x14ac:dyDescent="0.3">
      <c r="A483" s="171" t="s">
        <v>373</v>
      </c>
      <c r="B483" s="171" t="str">
        <f>Tabela_NS_S_OUT[[#This Row],[FADN_REG]]&amp;Tabela_NS_S_OUT[[#This Row],[NAZWA]]</f>
        <v>AMorele</v>
      </c>
      <c r="C483" s="171" t="s">
        <v>374</v>
      </c>
      <c r="D483" s="171" t="s">
        <v>150</v>
      </c>
      <c r="E483" s="171" t="s">
        <v>128</v>
      </c>
      <c r="F483" s="172">
        <v>68.61</v>
      </c>
      <c r="G483" s="172">
        <v>199.78</v>
      </c>
      <c r="I483" s="173"/>
    </row>
    <row r="484" spans="1:9" ht="16.5" hidden="1" x14ac:dyDescent="0.3">
      <c r="A484" s="171" t="s">
        <v>373</v>
      </c>
      <c r="B484" s="171" t="str">
        <f>Tabela_NS_S_OUT[[#This Row],[FADN_REG]]&amp;Tabela_NS_S_OUT[[#This Row],[NAZWA]]</f>
        <v>BMorele</v>
      </c>
      <c r="C484" s="171" t="s">
        <v>374</v>
      </c>
      <c r="D484" s="171" t="s">
        <v>150</v>
      </c>
      <c r="E484" s="171" t="s">
        <v>129</v>
      </c>
      <c r="F484" s="172">
        <v>68.61</v>
      </c>
      <c r="G484" s="172">
        <v>199.78</v>
      </c>
      <c r="I484" s="173"/>
    </row>
    <row r="485" spans="1:9" ht="16.5" hidden="1" x14ac:dyDescent="0.3">
      <c r="A485" s="171" t="s">
        <v>373</v>
      </c>
      <c r="B485" s="171" t="str">
        <f>Tabela_NS_S_OUT[[#This Row],[FADN_REG]]&amp;Tabela_NS_S_OUT[[#This Row],[NAZWA]]</f>
        <v>CMorele</v>
      </c>
      <c r="C485" s="171" t="s">
        <v>374</v>
      </c>
      <c r="D485" s="171" t="s">
        <v>150</v>
      </c>
      <c r="E485" s="171" t="s">
        <v>151</v>
      </c>
      <c r="F485" s="172">
        <v>68.61</v>
      </c>
      <c r="G485" s="172">
        <v>179.62</v>
      </c>
      <c r="I485" s="173"/>
    </row>
    <row r="486" spans="1:9" ht="16.5" hidden="1" x14ac:dyDescent="0.3">
      <c r="A486" s="171" t="s">
        <v>373</v>
      </c>
      <c r="B486" s="171" t="str">
        <f>Tabela_NS_S_OUT[[#This Row],[FADN_REG]]&amp;Tabela_NS_S_OUT[[#This Row],[NAZWA]]</f>
        <v>DMorele</v>
      </c>
      <c r="C486" s="171" t="s">
        <v>374</v>
      </c>
      <c r="D486" s="171" t="s">
        <v>150</v>
      </c>
      <c r="E486" s="171" t="s">
        <v>130</v>
      </c>
      <c r="F486" s="172">
        <v>104.07</v>
      </c>
      <c r="G486" s="172">
        <v>197.93</v>
      </c>
      <c r="I486" s="173"/>
    </row>
    <row r="487" spans="1:9" ht="16.5" hidden="1" x14ac:dyDescent="0.3">
      <c r="A487" s="171" t="s">
        <v>375</v>
      </c>
      <c r="B487" s="171" t="str">
        <f>Tabela_NS_S_OUT[[#This Row],[FADN_REG]]&amp;Tabela_NS_S_OUT[[#This Row],[NAZWA]]</f>
        <v>AOrzechy</v>
      </c>
      <c r="C487" s="171" t="s">
        <v>376</v>
      </c>
      <c r="D487" s="171" t="s">
        <v>150</v>
      </c>
      <c r="E487" s="171" t="s">
        <v>128</v>
      </c>
      <c r="F487" s="172">
        <v>15.14</v>
      </c>
      <c r="G487" s="172">
        <v>709.53</v>
      </c>
      <c r="I487" s="173"/>
    </row>
    <row r="488" spans="1:9" ht="16.5" hidden="1" x14ac:dyDescent="0.3">
      <c r="A488" s="171" t="s">
        <v>375</v>
      </c>
      <c r="B488" s="171" t="str">
        <f>Tabela_NS_S_OUT[[#This Row],[FADN_REG]]&amp;Tabela_NS_S_OUT[[#This Row],[NAZWA]]</f>
        <v>BOrzechy</v>
      </c>
      <c r="C488" s="171" t="s">
        <v>376</v>
      </c>
      <c r="D488" s="171" t="s">
        <v>150</v>
      </c>
      <c r="E488" s="171" t="s">
        <v>129</v>
      </c>
      <c r="F488" s="172">
        <v>9.66</v>
      </c>
      <c r="G488" s="172">
        <v>580.53</v>
      </c>
      <c r="I488" s="173"/>
    </row>
    <row r="489" spans="1:9" ht="16.5" hidden="1" x14ac:dyDescent="0.3">
      <c r="A489" s="171" t="s">
        <v>375</v>
      </c>
      <c r="B489" s="171" t="str">
        <f>Tabela_NS_S_OUT[[#This Row],[FADN_REG]]&amp;Tabela_NS_S_OUT[[#This Row],[NAZWA]]</f>
        <v>COrzechy</v>
      </c>
      <c r="C489" s="171" t="s">
        <v>376</v>
      </c>
      <c r="D489" s="171" t="s">
        <v>150</v>
      </c>
      <c r="E489" s="171" t="s">
        <v>151</v>
      </c>
      <c r="F489" s="172">
        <v>15.03</v>
      </c>
      <c r="G489" s="172">
        <v>719.39</v>
      </c>
      <c r="I489" s="173"/>
    </row>
    <row r="490" spans="1:9" ht="16.5" hidden="1" x14ac:dyDescent="0.3">
      <c r="A490" s="171" t="s">
        <v>375</v>
      </c>
      <c r="B490" s="171" t="str">
        <f>Tabela_NS_S_OUT[[#This Row],[FADN_REG]]&amp;Tabela_NS_S_OUT[[#This Row],[NAZWA]]</f>
        <v>DOrzechy</v>
      </c>
      <c r="C490" s="171" t="s">
        <v>376</v>
      </c>
      <c r="D490" s="171" t="s">
        <v>150</v>
      </c>
      <c r="E490" s="171" t="s">
        <v>130</v>
      </c>
      <c r="F490" s="172">
        <v>16.82</v>
      </c>
      <c r="G490" s="172">
        <v>710.08</v>
      </c>
      <c r="I490" s="173"/>
    </row>
    <row r="491" spans="1:9" ht="16.5" hidden="1" x14ac:dyDescent="0.3">
      <c r="A491" s="171" t="s">
        <v>377</v>
      </c>
      <c r="B491" s="171" t="str">
        <f>Tabela_NS_S_OUT[[#This Row],[FADN_REG]]&amp;Tabela_NS_S_OUT[[#This Row],[NAZWA]]</f>
        <v>AOrzechy włoskie</v>
      </c>
      <c r="C491" s="171" t="s">
        <v>378</v>
      </c>
      <c r="D491" s="171" t="s">
        <v>150</v>
      </c>
      <c r="E491" s="171" t="s">
        <v>128</v>
      </c>
      <c r="F491" s="172">
        <v>13.84</v>
      </c>
      <c r="G491" s="172">
        <v>683.39</v>
      </c>
      <c r="I491" s="173"/>
    </row>
    <row r="492" spans="1:9" ht="16.5" hidden="1" x14ac:dyDescent="0.3">
      <c r="A492" s="171" t="s">
        <v>377</v>
      </c>
      <c r="B492" s="171" t="str">
        <f>Tabela_NS_S_OUT[[#This Row],[FADN_REG]]&amp;Tabela_NS_S_OUT[[#This Row],[NAZWA]]</f>
        <v>BOrzechy włoskie</v>
      </c>
      <c r="C492" s="171" t="s">
        <v>378</v>
      </c>
      <c r="D492" s="171" t="s">
        <v>150</v>
      </c>
      <c r="E492" s="171" t="s">
        <v>129</v>
      </c>
      <c r="F492" s="172">
        <v>13.84</v>
      </c>
      <c r="G492" s="172">
        <v>683.39</v>
      </c>
      <c r="I492" s="173"/>
    </row>
    <row r="493" spans="1:9" ht="16.5" hidden="1" x14ac:dyDescent="0.3">
      <c r="A493" s="171" t="s">
        <v>377</v>
      </c>
      <c r="B493" s="171" t="str">
        <f>Tabela_NS_S_OUT[[#This Row],[FADN_REG]]&amp;Tabela_NS_S_OUT[[#This Row],[NAZWA]]</f>
        <v>COrzechy włoskie</v>
      </c>
      <c r="C493" s="171" t="s">
        <v>378</v>
      </c>
      <c r="D493" s="171" t="s">
        <v>150</v>
      </c>
      <c r="E493" s="171" t="s">
        <v>151</v>
      </c>
      <c r="F493" s="172">
        <v>13.84</v>
      </c>
      <c r="G493" s="172">
        <v>683.39</v>
      </c>
      <c r="I493" s="173"/>
    </row>
    <row r="494" spans="1:9" ht="16.5" hidden="1" x14ac:dyDescent="0.3">
      <c r="A494" s="171" t="s">
        <v>377</v>
      </c>
      <c r="B494" s="171" t="str">
        <f>Tabela_NS_S_OUT[[#This Row],[FADN_REG]]&amp;Tabela_NS_S_OUT[[#This Row],[NAZWA]]</f>
        <v>DOrzechy włoskie</v>
      </c>
      <c r="C494" s="171" t="s">
        <v>378</v>
      </c>
      <c r="D494" s="171" t="s">
        <v>150</v>
      </c>
      <c r="E494" s="171" t="s">
        <v>130</v>
      </c>
      <c r="F494" s="172">
        <v>10.56</v>
      </c>
      <c r="G494" s="172">
        <v>688.46</v>
      </c>
      <c r="I494" s="173"/>
    </row>
    <row r="495" spans="1:9" ht="16.5" hidden="1" x14ac:dyDescent="0.3">
      <c r="A495" s="171" t="s">
        <v>379</v>
      </c>
      <c r="B495" s="171" t="str">
        <f>Tabela_NS_S_OUT[[#This Row],[FADN_REG]]&amp;Tabela_NS_S_OUT[[#This Row],[NAZWA]]</f>
        <v>AOrzechy laskowe</v>
      </c>
      <c r="C495" s="171" t="s">
        <v>380</v>
      </c>
      <c r="D495" s="171" t="s">
        <v>150</v>
      </c>
      <c r="E495" s="171" t="s">
        <v>128</v>
      </c>
      <c r="F495" s="172">
        <v>15.07</v>
      </c>
      <c r="G495" s="172">
        <v>708.34</v>
      </c>
      <c r="I495" s="173"/>
    </row>
    <row r="496" spans="1:9" ht="16.5" hidden="1" x14ac:dyDescent="0.3">
      <c r="A496" s="171" t="s">
        <v>379</v>
      </c>
      <c r="B496" s="171" t="str">
        <f>Tabela_NS_S_OUT[[#This Row],[FADN_REG]]&amp;Tabela_NS_S_OUT[[#This Row],[NAZWA]]</f>
        <v>BOrzechy laskowe</v>
      </c>
      <c r="C496" s="171" t="s">
        <v>380</v>
      </c>
      <c r="D496" s="171" t="s">
        <v>150</v>
      </c>
      <c r="E496" s="171" t="s">
        <v>129</v>
      </c>
      <c r="F496" s="172">
        <v>9.5399999999999991</v>
      </c>
      <c r="G496" s="172">
        <v>579.94000000000005</v>
      </c>
      <c r="I496" s="173"/>
    </row>
    <row r="497" spans="1:9" ht="16.5" hidden="1" x14ac:dyDescent="0.3">
      <c r="A497" s="171" t="s">
        <v>379</v>
      </c>
      <c r="B497" s="171" t="str">
        <f>Tabela_NS_S_OUT[[#This Row],[FADN_REG]]&amp;Tabela_NS_S_OUT[[#This Row],[NAZWA]]</f>
        <v>COrzechy laskowe</v>
      </c>
      <c r="C497" s="171" t="s">
        <v>380</v>
      </c>
      <c r="D497" s="171" t="s">
        <v>150</v>
      </c>
      <c r="E497" s="171" t="s">
        <v>151</v>
      </c>
      <c r="F497" s="172">
        <v>14.91</v>
      </c>
      <c r="G497" s="172">
        <v>723.45</v>
      </c>
      <c r="I497" s="173"/>
    </row>
    <row r="498" spans="1:9" ht="16.5" hidden="1" x14ac:dyDescent="0.3">
      <c r="A498" s="171" t="s">
        <v>379</v>
      </c>
      <c r="B498" s="171" t="str">
        <f>Tabela_NS_S_OUT[[#This Row],[FADN_REG]]&amp;Tabela_NS_S_OUT[[#This Row],[NAZWA]]</f>
        <v>DOrzechy laskowe</v>
      </c>
      <c r="C498" s="171" t="s">
        <v>380</v>
      </c>
      <c r="D498" s="171" t="s">
        <v>150</v>
      </c>
      <c r="E498" s="171" t="s">
        <v>130</v>
      </c>
      <c r="F498" s="172">
        <v>16.98</v>
      </c>
      <c r="G498" s="172">
        <v>703.13</v>
      </c>
      <c r="I498" s="173"/>
    </row>
    <row r="499" spans="1:9" ht="16.5" hidden="1" x14ac:dyDescent="0.3">
      <c r="A499" s="171" t="s">
        <v>381</v>
      </c>
      <c r="B499" s="171" t="str">
        <f>Tabela_NS_S_OUT[[#This Row],[FADN_REG]]&amp;Tabela_NS_S_OUT[[#This Row],[NAZWA]]</f>
        <v>AOwoce jagodowe</v>
      </c>
      <c r="C499" s="171" t="s">
        <v>382</v>
      </c>
      <c r="D499" s="171" t="s">
        <v>150</v>
      </c>
      <c r="E499" s="171" t="s">
        <v>128</v>
      </c>
      <c r="F499" s="172">
        <v>23.12</v>
      </c>
      <c r="G499" s="172">
        <v>405.33</v>
      </c>
      <c r="I499" s="173"/>
    </row>
    <row r="500" spans="1:9" ht="16.5" hidden="1" x14ac:dyDescent="0.3">
      <c r="A500" s="171" t="s">
        <v>381</v>
      </c>
      <c r="B500" s="171" t="str">
        <f>Tabela_NS_S_OUT[[#This Row],[FADN_REG]]&amp;Tabela_NS_S_OUT[[#This Row],[NAZWA]]</f>
        <v>BOwoce jagodowe</v>
      </c>
      <c r="C500" s="171" t="s">
        <v>382</v>
      </c>
      <c r="D500" s="171" t="s">
        <v>150</v>
      </c>
      <c r="E500" s="171" t="s">
        <v>129</v>
      </c>
      <c r="F500" s="172">
        <v>37.6</v>
      </c>
      <c r="G500" s="172">
        <v>238.75</v>
      </c>
      <c r="I500" s="173"/>
    </row>
    <row r="501" spans="1:9" ht="16.5" hidden="1" x14ac:dyDescent="0.3">
      <c r="A501" s="171" t="s">
        <v>381</v>
      </c>
      <c r="B501" s="171" t="str">
        <f>Tabela_NS_S_OUT[[#This Row],[FADN_REG]]&amp;Tabela_NS_S_OUT[[#This Row],[NAZWA]]</f>
        <v>COwoce jagodowe</v>
      </c>
      <c r="C501" s="171" t="s">
        <v>382</v>
      </c>
      <c r="D501" s="171" t="s">
        <v>150</v>
      </c>
      <c r="E501" s="171" t="s">
        <v>151</v>
      </c>
      <c r="F501" s="172">
        <v>46.62</v>
      </c>
      <c r="G501" s="172">
        <v>149.43</v>
      </c>
      <c r="I501" s="173"/>
    </row>
    <row r="502" spans="1:9" ht="16.5" hidden="1" x14ac:dyDescent="0.3">
      <c r="A502" s="171" t="s">
        <v>381</v>
      </c>
      <c r="B502" s="171" t="str">
        <f>Tabela_NS_S_OUT[[#This Row],[FADN_REG]]&amp;Tabela_NS_S_OUT[[#This Row],[NAZWA]]</f>
        <v>DOwoce jagodowe</v>
      </c>
      <c r="C502" s="171" t="s">
        <v>382</v>
      </c>
      <c r="D502" s="171" t="s">
        <v>150</v>
      </c>
      <c r="E502" s="171" t="s">
        <v>130</v>
      </c>
      <c r="F502" s="172">
        <v>32.85</v>
      </c>
      <c r="G502" s="172">
        <v>262.99</v>
      </c>
      <c r="I502" s="173"/>
    </row>
    <row r="503" spans="1:9" ht="16.5" hidden="1" x14ac:dyDescent="0.3">
      <c r="A503" s="171" t="s">
        <v>383</v>
      </c>
      <c r="B503" s="171" t="str">
        <f>Tabela_NS_S_OUT[[#This Row],[FADN_REG]]&amp;Tabela_NS_S_OUT[[#This Row],[NAZWA]]</f>
        <v>AAgrest</v>
      </c>
      <c r="C503" s="171" t="s">
        <v>384</v>
      </c>
      <c r="D503" s="171" t="s">
        <v>150</v>
      </c>
      <c r="E503" s="171" t="s">
        <v>128</v>
      </c>
      <c r="F503" s="172">
        <v>52.51</v>
      </c>
      <c r="G503" s="172">
        <v>151.72999999999999</v>
      </c>
      <c r="I503" s="173"/>
    </row>
    <row r="504" spans="1:9" ht="16.5" hidden="1" x14ac:dyDescent="0.3">
      <c r="A504" s="171" t="s">
        <v>383</v>
      </c>
      <c r="B504" s="171" t="str">
        <f>Tabela_NS_S_OUT[[#This Row],[FADN_REG]]&amp;Tabela_NS_S_OUT[[#This Row],[NAZWA]]</f>
        <v>BAgrest</v>
      </c>
      <c r="C504" s="171" t="s">
        <v>384</v>
      </c>
      <c r="D504" s="171" t="s">
        <v>150</v>
      </c>
      <c r="E504" s="171" t="s">
        <v>129</v>
      </c>
      <c r="F504" s="172">
        <v>52.51</v>
      </c>
      <c r="G504" s="172">
        <v>151.72999999999999</v>
      </c>
      <c r="I504" s="173"/>
    </row>
    <row r="505" spans="1:9" ht="16.5" hidden="1" x14ac:dyDescent="0.3">
      <c r="A505" s="171" t="s">
        <v>383</v>
      </c>
      <c r="B505" s="171" t="str">
        <f>Tabela_NS_S_OUT[[#This Row],[FADN_REG]]&amp;Tabela_NS_S_OUT[[#This Row],[NAZWA]]</f>
        <v>CAgrest</v>
      </c>
      <c r="C505" s="171" t="s">
        <v>384</v>
      </c>
      <c r="D505" s="171" t="s">
        <v>150</v>
      </c>
      <c r="E505" s="171" t="s">
        <v>151</v>
      </c>
      <c r="F505" s="172">
        <v>51.81</v>
      </c>
      <c r="G505" s="172">
        <v>134.25</v>
      </c>
      <c r="I505" s="173"/>
    </row>
    <row r="506" spans="1:9" ht="16.5" hidden="1" x14ac:dyDescent="0.3">
      <c r="A506" s="171" t="s">
        <v>383</v>
      </c>
      <c r="B506" s="171" t="str">
        <f>Tabela_NS_S_OUT[[#This Row],[FADN_REG]]&amp;Tabela_NS_S_OUT[[#This Row],[NAZWA]]</f>
        <v>DAgrest</v>
      </c>
      <c r="C506" s="171" t="s">
        <v>384</v>
      </c>
      <c r="D506" s="171" t="s">
        <v>150</v>
      </c>
      <c r="E506" s="171" t="s">
        <v>130</v>
      </c>
      <c r="F506" s="172">
        <v>52.97</v>
      </c>
      <c r="G506" s="172">
        <v>143.78</v>
      </c>
      <c r="I506" s="173"/>
    </row>
    <row r="507" spans="1:9" ht="16.5" hidden="1" x14ac:dyDescent="0.3">
      <c r="A507" s="171" t="s">
        <v>385</v>
      </c>
      <c r="B507" s="171" t="str">
        <f>Tabela_NS_S_OUT[[#This Row],[FADN_REG]]&amp;Tabela_NS_S_OUT[[#This Row],[NAZWA]]</f>
        <v>AAronia</v>
      </c>
      <c r="C507" s="171" t="s">
        <v>386</v>
      </c>
      <c r="D507" s="171" t="s">
        <v>150</v>
      </c>
      <c r="E507" s="171" t="s">
        <v>128</v>
      </c>
      <c r="F507" s="172">
        <v>53.75</v>
      </c>
      <c r="G507" s="172">
        <v>102.43</v>
      </c>
      <c r="I507" s="173"/>
    </row>
    <row r="508" spans="1:9" ht="16.5" hidden="1" x14ac:dyDescent="0.3">
      <c r="A508" s="171" t="s">
        <v>385</v>
      </c>
      <c r="B508" s="171" t="str">
        <f>Tabela_NS_S_OUT[[#This Row],[FADN_REG]]&amp;Tabela_NS_S_OUT[[#This Row],[NAZWA]]</f>
        <v>BAronia</v>
      </c>
      <c r="C508" s="171" t="s">
        <v>386</v>
      </c>
      <c r="D508" s="171" t="s">
        <v>150</v>
      </c>
      <c r="E508" s="171" t="s">
        <v>129</v>
      </c>
      <c r="F508" s="172">
        <v>53.75</v>
      </c>
      <c r="G508" s="172">
        <v>102.43</v>
      </c>
      <c r="I508" s="173"/>
    </row>
    <row r="509" spans="1:9" ht="16.5" hidden="1" x14ac:dyDescent="0.3">
      <c r="A509" s="171" t="s">
        <v>385</v>
      </c>
      <c r="B509" s="171" t="str">
        <f>Tabela_NS_S_OUT[[#This Row],[FADN_REG]]&amp;Tabela_NS_S_OUT[[#This Row],[NAZWA]]</f>
        <v>CAronia</v>
      </c>
      <c r="C509" s="171" t="s">
        <v>386</v>
      </c>
      <c r="D509" s="171" t="s">
        <v>150</v>
      </c>
      <c r="E509" s="171" t="s">
        <v>151</v>
      </c>
      <c r="F509" s="172">
        <v>49.96</v>
      </c>
      <c r="G509" s="172">
        <v>81.150000000000006</v>
      </c>
      <c r="I509" s="173"/>
    </row>
    <row r="510" spans="1:9" ht="16.5" hidden="1" x14ac:dyDescent="0.3">
      <c r="A510" s="171" t="s">
        <v>385</v>
      </c>
      <c r="B510" s="171" t="str">
        <f>Tabela_NS_S_OUT[[#This Row],[FADN_REG]]&amp;Tabela_NS_S_OUT[[#This Row],[NAZWA]]</f>
        <v>DAronia</v>
      </c>
      <c r="C510" s="171" t="s">
        <v>386</v>
      </c>
      <c r="D510" s="171" t="s">
        <v>150</v>
      </c>
      <c r="E510" s="171" t="s">
        <v>130</v>
      </c>
      <c r="F510" s="172">
        <v>56.69</v>
      </c>
      <c r="G510" s="172">
        <v>62.03</v>
      </c>
      <c r="I510" s="173"/>
    </row>
    <row r="511" spans="1:9" ht="16.5" hidden="1" x14ac:dyDescent="0.3">
      <c r="A511" s="171" t="s">
        <v>387</v>
      </c>
      <c r="B511" s="171" t="str">
        <f>Tabela_NS_S_OUT[[#This Row],[FADN_REG]]&amp;Tabela_NS_S_OUT[[#This Row],[NAZWA]]</f>
        <v>APorzeczki czarne</v>
      </c>
      <c r="C511" s="171" t="s">
        <v>388</v>
      </c>
      <c r="D511" s="171" t="s">
        <v>150</v>
      </c>
      <c r="E511" s="171" t="s">
        <v>128</v>
      </c>
      <c r="F511" s="172">
        <v>19.899999999999999</v>
      </c>
      <c r="G511" s="172">
        <v>75.88</v>
      </c>
      <c r="I511" s="173"/>
    </row>
    <row r="512" spans="1:9" ht="16.5" hidden="1" x14ac:dyDescent="0.3">
      <c r="A512" s="171" t="s">
        <v>387</v>
      </c>
      <c r="B512" s="171" t="str">
        <f>Tabela_NS_S_OUT[[#This Row],[FADN_REG]]&amp;Tabela_NS_S_OUT[[#This Row],[NAZWA]]</f>
        <v>BPorzeczki czarne</v>
      </c>
      <c r="C512" s="171" t="s">
        <v>388</v>
      </c>
      <c r="D512" s="171" t="s">
        <v>150</v>
      </c>
      <c r="E512" s="171" t="s">
        <v>129</v>
      </c>
      <c r="F512" s="172">
        <v>46.04</v>
      </c>
      <c r="G512" s="172">
        <v>73.83</v>
      </c>
      <c r="I512" s="173"/>
    </row>
    <row r="513" spans="1:9" ht="16.5" hidden="1" x14ac:dyDescent="0.3">
      <c r="A513" s="171" t="s">
        <v>387</v>
      </c>
      <c r="B513" s="171" t="str">
        <f>Tabela_NS_S_OUT[[#This Row],[FADN_REG]]&amp;Tabela_NS_S_OUT[[#This Row],[NAZWA]]</f>
        <v>CPorzeczki czarne</v>
      </c>
      <c r="C513" s="171" t="s">
        <v>388</v>
      </c>
      <c r="D513" s="171" t="s">
        <v>150</v>
      </c>
      <c r="E513" s="171" t="s">
        <v>151</v>
      </c>
      <c r="F513" s="172">
        <v>48.62</v>
      </c>
      <c r="G513" s="172">
        <v>66.650000000000006</v>
      </c>
      <c r="I513" s="173"/>
    </row>
    <row r="514" spans="1:9" ht="16.5" hidden="1" x14ac:dyDescent="0.3">
      <c r="A514" s="171" t="s">
        <v>387</v>
      </c>
      <c r="B514" s="171" t="str">
        <f>Tabela_NS_S_OUT[[#This Row],[FADN_REG]]&amp;Tabela_NS_S_OUT[[#This Row],[NAZWA]]</f>
        <v>DPorzeczki czarne</v>
      </c>
      <c r="C514" s="171" t="s">
        <v>388</v>
      </c>
      <c r="D514" s="171" t="s">
        <v>150</v>
      </c>
      <c r="E514" s="171" t="s">
        <v>130</v>
      </c>
      <c r="F514" s="172">
        <v>33.29</v>
      </c>
      <c r="G514" s="172">
        <v>138.80000000000001</v>
      </c>
      <c r="I514" s="173"/>
    </row>
    <row r="515" spans="1:9" ht="16.5" hidden="1" x14ac:dyDescent="0.3">
      <c r="A515" s="171" t="s">
        <v>389</v>
      </c>
      <c r="B515" s="171" t="str">
        <f>Tabela_NS_S_OUT[[#This Row],[FADN_REG]]&amp;Tabela_NS_S_OUT[[#This Row],[NAZWA]]</f>
        <v>APorzeczki czerwone</v>
      </c>
      <c r="C515" s="171" t="s">
        <v>390</v>
      </c>
      <c r="D515" s="171" t="s">
        <v>150</v>
      </c>
      <c r="E515" s="171" t="s">
        <v>128</v>
      </c>
      <c r="F515" s="172">
        <v>25.64</v>
      </c>
      <c r="G515" s="172">
        <v>190.2</v>
      </c>
      <c r="I515" s="173"/>
    </row>
    <row r="516" spans="1:9" ht="16.5" hidden="1" x14ac:dyDescent="0.3">
      <c r="A516" s="171" t="s">
        <v>389</v>
      </c>
      <c r="B516" s="171" t="str">
        <f>Tabela_NS_S_OUT[[#This Row],[FADN_REG]]&amp;Tabela_NS_S_OUT[[#This Row],[NAZWA]]</f>
        <v>BPorzeczki czerwone</v>
      </c>
      <c r="C516" s="171" t="s">
        <v>390</v>
      </c>
      <c r="D516" s="171" t="s">
        <v>150</v>
      </c>
      <c r="E516" s="171" t="s">
        <v>129</v>
      </c>
      <c r="F516" s="172">
        <v>52.77</v>
      </c>
      <c r="G516" s="172">
        <v>190.2</v>
      </c>
      <c r="I516" s="173"/>
    </row>
    <row r="517" spans="1:9" ht="16.5" hidden="1" x14ac:dyDescent="0.3">
      <c r="A517" s="171" t="s">
        <v>389</v>
      </c>
      <c r="B517" s="171" t="str">
        <f>Tabela_NS_S_OUT[[#This Row],[FADN_REG]]&amp;Tabela_NS_S_OUT[[#This Row],[NAZWA]]</f>
        <v>CPorzeczki czerwone</v>
      </c>
      <c r="C517" s="171" t="s">
        <v>390</v>
      </c>
      <c r="D517" s="171" t="s">
        <v>150</v>
      </c>
      <c r="E517" s="171" t="s">
        <v>151</v>
      </c>
      <c r="F517" s="172">
        <v>62.92</v>
      </c>
      <c r="G517" s="172">
        <v>186.84</v>
      </c>
      <c r="I517" s="173"/>
    </row>
    <row r="518" spans="1:9" ht="16.5" hidden="1" x14ac:dyDescent="0.3">
      <c r="A518" s="171" t="s">
        <v>389</v>
      </c>
      <c r="B518" s="171" t="str">
        <f>Tabela_NS_S_OUT[[#This Row],[FADN_REG]]&amp;Tabela_NS_S_OUT[[#This Row],[NAZWA]]</f>
        <v>DPorzeczki czerwone</v>
      </c>
      <c r="C518" s="171" t="s">
        <v>390</v>
      </c>
      <c r="D518" s="171" t="s">
        <v>150</v>
      </c>
      <c r="E518" s="171" t="s">
        <v>130</v>
      </c>
      <c r="F518" s="172">
        <v>57.34</v>
      </c>
      <c r="G518" s="172">
        <v>207.95</v>
      </c>
      <c r="I518" s="173"/>
    </row>
    <row r="519" spans="1:9" ht="16.5" hidden="1" x14ac:dyDescent="0.3">
      <c r="A519" s="171" t="s">
        <v>391</v>
      </c>
      <c r="B519" s="171" t="str">
        <f>Tabela_NS_S_OUT[[#This Row],[FADN_REG]]&amp;Tabela_NS_S_OUT[[#This Row],[NAZWA]]</f>
        <v>AMaliny ogrodowe</v>
      </c>
      <c r="C519" s="171" t="s">
        <v>392</v>
      </c>
      <c r="D519" s="171" t="s">
        <v>150</v>
      </c>
      <c r="E519" s="171" t="s">
        <v>128</v>
      </c>
      <c r="F519" s="172">
        <v>13.17</v>
      </c>
      <c r="G519" s="172">
        <v>630.72</v>
      </c>
      <c r="I519" s="173"/>
    </row>
    <row r="520" spans="1:9" ht="16.5" hidden="1" x14ac:dyDescent="0.3">
      <c r="A520" s="171" t="s">
        <v>391</v>
      </c>
      <c r="B520" s="171" t="str">
        <f>Tabela_NS_S_OUT[[#This Row],[FADN_REG]]&amp;Tabela_NS_S_OUT[[#This Row],[NAZWA]]</f>
        <v>BMaliny ogrodowe</v>
      </c>
      <c r="C520" s="171" t="s">
        <v>392</v>
      </c>
      <c r="D520" s="171" t="s">
        <v>150</v>
      </c>
      <c r="E520" s="171" t="s">
        <v>129</v>
      </c>
      <c r="F520" s="172">
        <v>29.92</v>
      </c>
      <c r="G520" s="172">
        <v>823.59</v>
      </c>
      <c r="I520" s="173"/>
    </row>
    <row r="521" spans="1:9" ht="16.5" hidden="1" x14ac:dyDescent="0.3">
      <c r="A521" s="171" t="s">
        <v>391</v>
      </c>
      <c r="B521" s="171" t="str">
        <f>Tabela_NS_S_OUT[[#This Row],[FADN_REG]]&amp;Tabela_NS_S_OUT[[#This Row],[NAZWA]]</f>
        <v>CMaliny ogrodowe</v>
      </c>
      <c r="C521" s="171" t="s">
        <v>392</v>
      </c>
      <c r="D521" s="171" t="s">
        <v>150</v>
      </c>
      <c r="E521" s="171" t="s">
        <v>151</v>
      </c>
      <c r="F521" s="172">
        <v>37.15</v>
      </c>
      <c r="G521" s="172">
        <v>510.93</v>
      </c>
      <c r="I521" s="173"/>
    </row>
    <row r="522" spans="1:9" ht="16.5" hidden="1" x14ac:dyDescent="0.3">
      <c r="A522" s="171" t="s">
        <v>391</v>
      </c>
      <c r="B522" s="171" t="str">
        <f>Tabela_NS_S_OUT[[#This Row],[FADN_REG]]&amp;Tabela_NS_S_OUT[[#This Row],[NAZWA]]</f>
        <v>DMaliny ogrodowe</v>
      </c>
      <c r="C522" s="171" t="s">
        <v>392</v>
      </c>
      <c r="D522" s="171" t="s">
        <v>150</v>
      </c>
      <c r="E522" s="171" t="s">
        <v>130</v>
      </c>
      <c r="F522" s="172">
        <v>27.5</v>
      </c>
      <c r="G522" s="172">
        <v>607.44000000000005</v>
      </c>
      <c r="I522" s="173"/>
    </row>
    <row r="523" spans="1:9" ht="16.5" hidden="1" x14ac:dyDescent="0.3">
      <c r="A523" s="171" t="s">
        <v>393</v>
      </c>
      <c r="B523" s="171" t="str">
        <f>Tabela_NS_S_OUT[[#This Row],[FADN_REG]]&amp;Tabela_NS_S_OUT[[#This Row],[NAZWA]]</f>
        <v>ABorówki</v>
      </c>
      <c r="C523" s="171" t="s">
        <v>394</v>
      </c>
      <c r="D523" s="171" t="s">
        <v>150</v>
      </c>
      <c r="E523" s="171" t="s">
        <v>128</v>
      </c>
      <c r="F523" s="172">
        <v>35.65</v>
      </c>
      <c r="G523" s="172">
        <v>1261.92</v>
      </c>
      <c r="I523" s="173"/>
    </row>
    <row r="524" spans="1:9" ht="16.5" hidden="1" x14ac:dyDescent="0.3">
      <c r="A524" s="171" t="s">
        <v>393</v>
      </c>
      <c r="B524" s="171" t="str">
        <f>Tabela_NS_S_OUT[[#This Row],[FADN_REG]]&amp;Tabela_NS_S_OUT[[#This Row],[NAZWA]]</f>
        <v>BBorówki</v>
      </c>
      <c r="C524" s="171" t="s">
        <v>394</v>
      </c>
      <c r="D524" s="171" t="s">
        <v>150</v>
      </c>
      <c r="E524" s="171" t="s">
        <v>129</v>
      </c>
      <c r="F524" s="172">
        <v>30.16</v>
      </c>
      <c r="G524" s="172">
        <v>1281.6300000000001</v>
      </c>
      <c r="I524" s="173"/>
    </row>
    <row r="525" spans="1:9" ht="16.5" hidden="1" x14ac:dyDescent="0.3">
      <c r="A525" s="171" t="s">
        <v>393</v>
      </c>
      <c r="B525" s="171" t="str">
        <f>Tabela_NS_S_OUT[[#This Row],[FADN_REG]]&amp;Tabela_NS_S_OUT[[#This Row],[NAZWA]]</f>
        <v>CBorówki</v>
      </c>
      <c r="C525" s="171" t="s">
        <v>394</v>
      </c>
      <c r="D525" s="171" t="s">
        <v>150</v>
      </c>
      <c r="E525" s="171" t="s">
        <v>151</v>
      </c>
      <c r="F525" s="172">
        <v>44.08</v>
      </c>
      <c r="G525" s="172">
        <v>1267.75</v>
      </c>
      <c r="I525" s="173"/>
    </row>
    <row r="526" spans="1:9" ht="16.5" hidden="1" x14ac:dyDescent="0.3">
      <c r="A526" s="171" t="s">
        <v>393</v>
      </c>
      <c r="B526" s="171" t="str">
        <f>Tabela_NS_S_OUT[[#This Row],[FADN_REG]]&amp;Tabela_NS_S_OUT[[#This Row],[NAZWA]]</f>
        <v>DBorówki</v>
      </c>
      <c r="C526" s="171" t="s">
        <v>394</v>
      </c>
      <c r="D526" s="171" t="s">
        <v>150</v>
      </c>
      <c r="E526" s="171" t="s">
        <v>130</v>
      </c>
      <c r="F526" s="172">
        <v>17.54</v>
      </c>
      <c r="G526" s="172">
        <v>1313.88</v>
      </c>
      <c r="I526" s="173"/>
    </row>
    <row r="527" spans="1:9" ht="16.5" hidden="1" x14ac:dyDescent="0.3">
      <c r="A527" s="171" t="s">
        <v>395</v>
      </c>
      <c r="B527" s="171" t="str">
        <f>Tabela_NS_S_OUT[[#This Row],[FADN_REG]]&amp;Tabela_NS_S_OUT[[#This Row],[NAZWA]]</f>
        <v>APozostałe owoce jagodowe</v>
      </c>
      <c r="C527" s="171" t="s">
        <v>396</v>
      </c>
      <c r="D527" s="171" t="s">
        <v>150</v>
      </c>
      <c r="E527" s="171" t="s">
        <v>128</v>
      </c>
      <c r="F527" s="172">
        <v>15.7</v>
      </c>
      <c r="G527" s="172">
        <v>548.30999999999995</v>
      </c>
      <c r="I527" s="173"/>
    </row>
    <row r="528" spans="1:9" ht="16.5" hidden="1" x14ac:dyDescent="0.3">
      <c r="A528" s="171" t="s">
        <v>395</v>
      </c>
      <c r="B528" s="171" t="str">
        <f>Tabela_NS_S_OUT[[#This Row],[FADN_REG]]&amp;Tabela_NS_S_OUT[[#This Row],[NAZWA]]</f>
        <v>BPozostałe owoce jagodowe</v>
      </c>
      <c r="C528" s="171" t="s">
        <v>396</v>
      </c>
      <c r="D528" s="171" t="s">
        <v>150</v>
      </c>
      <c r="E528" s="171" t="s">
        <v>129</v>
      </c>
      <c r="F528" s="172">
        <v>15.7</v>
      </c>
      <c r="G528" s="172">
        <v>548.30999999999995</v>
      </c>
      <c r="I528" s="173"/>
    </row>
    <row r="529" spans="1:9" ht="16.5" hidden="1" x14ac:dyDescent="0.3">
      <c r="A529" s="171" t="s">
        <v>395</v>
      </c>
      <c r="B529" s="171" t="str">
        <f>Tabela_NS_S_OUT[[#This Row],[FADN_REG]]&amp;Tabela_NS_S_OUT[[#This Row],[NAZWA]]</f>
        <v>CPozostałe owoce jagodowe</v>
      </c>
      <c r="C529" s="171" t="s">
        <v>396</v>
      </c>
      <c r="D529" s="171" t="s">
        <v>150</v>
      </c>
      <c r="E529" s="171" t="s">
        <v>151</v>
      </c>
      <c r="F529" s="172">
        <v>14.96</v>
      </c>
      <c r="G529" s="172">
        <v>556.16999999999996</v>
      </c>
      <c r="I529" s="173"/>
    </row>
    <row r="530" spans="1:9" ht="16.5" hidden="1" x14ac:dyDescent="0.3">
      <c r="A530" s="171" t="s">
        <v>395</v>
      </c>
      <c r="B530" s="171" t="str">
        <f>Tabela_NS_S_OUT[[#This Row],[FADN_REG]]&amp;Tabela_NS_S_OUT[[#This Row],[NAZWA]]</f>
        <v>DPozostałe owoce jagodowe</v>
      </c>
      <c r="C530" s="171" t="s">
        <v>396</v>
      </c>
      <c r="D530" s="171" t="s">
        <v>150</v>
      </c>
      <c r="E530" s="171" t="s">
        <v>130</v>
      </c>
      <c r="F530" s="172">
        <v>15.7</v>
      </c>
      <c r="G530" s="172">
        <v>548.30999999999995</v>
      </c>
      <c r="I530" s="173"/>
    </row>
    <row r="531" spans="1:9" ht="16.5" hidden="1" x14ac:dyDescent="0.3">
      <c r="A531" s="171" t="s">
        <v>397</v>
      </c>
      <c r="B531" s="171" t="str">
        <f>Tabela_NS_S_OUT[[#This Row],[FADN_REG]]&amp;Tabela_NS_S_OUT[[#This Row],[NAZWA]]</f>
        <v>APlantacje nasienne traw</v>
      </c>
      <c r="C531" s="171" t="s">
        <v>398</v>
      </c>
      <c r="D531" s="171"/>
      <c r="E531" s="171" t="s">
        <v>128</v>
      </c>
      <c r="F531" s="172">
        <v>1</v>
      </c>
      <c r="G531" s="172">
        <v>3141.22</v>
      </c>
      <c r="I531" s="173"/>
    </row>
    <row r="532" spans="1:9" ht="16.5" hidden="1" x14ac:dyDescent="0.3">
      <c r="A532" s="171" t="s">
        <v>397</v>
      </c>
      <c r="B532" s="171" t="str">
        <f>Tabela_NS_S_OUT[[#This Row],[FADN_REG]]&amp;Tabela_NS_S_OUT[[#This Row],[NAZWA]]</f>
        <v>BPlantacje nasienne traw</v>
      </c>
      <c r="C532" s="171" t="s">
        <v>398</v>
      </c>
      <c r="D532" s="171"/>
      <c r="E532" s="171" t="s">
        <v>129</v>
      </c>
      <c r="F532" s="172">
        <v>1</v>
      </c>
      <c r="G532" s="172">
        <v>3422.68</v>
      </c>
      <c r="I532" s="173"/>
    </row>
    <row r="533" spans="1:9" ht="16.5" hidden="1" x14ac:dyDescent="0.3">
      <c r="A533" s="171" t="s">
        <v>397</v>
      </c>
      <c r="B533" s="171" t="str">
        <f>Tabela_NS_S_OUT[[#This Row],[FADN_REG]]&amp;Tabela_NS_S_OUT[[#This Row],[NAZWA]]</f>
        <v>CPlantacje nasienne traw</v>
      </c>
      <c r="C533" s="171" t="s">
        <v>398</v>
      </c>
      <c r="D533" s="171"/>
      <c r="E533" s="171" t="s">
        <v>151</v>
      </c>
      <c r="F533" s="172">
        <v>1</v>
      </c>
      <c r="G533" s="172">
        <v>3953.94</v>
      </c>
      <c r="I533" s="173"/>
    </row>
    <row r="534" spans="1:9" ht="16.5" hidden="1" x14ac:dyDescent="0.3">
      <c r="A534" s="171" t="s">
        <v>397</v>
      </c>
      <c r="B534" s="171" t="str">
        <f>Tabela_NS_S_OUT[[#This Row],[FADN_REG]]&amp;Tabela_NS_S_OUT[[#This Row],[NAZWA]]</f>
        <v>DPlantacje nasienne traw</v>
      </c>
      <c r="C534" s="171" t="s">
        <v>398</v>
      </c>
      <c r="D534" s="171"/>
      <c r="E534" s="171" t="s">
        <v>130</v>
      </c>
      <c r="F534" s="172">
        <v>1</v>
      </c>
      <c r="G534" s="172">
        <v>3440.16</v>
      </c>
      <c r="I534" s="173"/>
    </row>
    <row r="535" spans="1:9" ht="16.5" hidden="1" x14ac:dyDescent="0.3">
      <c r="A535" s="171" t="s">
        <v>399</v>
      </c>
      <c r="B535" s="171" t="str">
        <f>Tabela_NS_S_OUT[[#This Row],[FADN_REG]]&amp;Tabela_NS_S_OUT[[#This Row],[NAZWA]]</f>
        <v>APlantacje nasienne motylkowych drobnonasiennych</v>
      </c>
      <c r="C535" s="171" t="s">
        <v>400</v>
      </c>
      <c r="D535" s="171"/>
      <c r="E535" s="171" t="s">
        <v>128</v>
      </c>
      <c r="F535" s="172">
        <v>1</v>
      </c>
      <c r="G535" s="172">
        <v>3136.28</v>
      </c>
      <c r="I535" s="173"/>
    </row>
    <row r="536" spans="1:9" ht="16.5" hidden="1" x14ac:dyDescent="0.3">
      <c r="A536" s="171" t="s">
        <v>399</v>
      </c>
      <c r="B536" s="171" t="str">
        <f>Tabela_NS_S_OUT[[#This Row],[FADN_REG]]&amp;Tabela_NS_S_OUT[[#This Row],[NAZWA]]</f>
        <v>BPlantacje nasienne motylkowych drobnonasiennych</v>
      </c>
      <c r="C536" s="171" t="s">
        <v>400</v>
      </c>
      <c r="D536" s="171"/>
      <c r="E536" s="171" t="s">
        <v>129</v>
      </c>
      <c r="F536" s="172">
        <v>1</v>
      </c>
      <c r="G536" s="172">
        <v>3108.1</v>
      </c>
      <c r="I536" s="173"/>
    </row>
    <row r="537" spans="1:9" ht="16.5" hidden="1" x14ac:dyDescent="0.3">
      <c r="A537" s="171" t="s">
        <v>399</v>
      </c>
      <c r="B537" s="171" t="str">
        <f>Tabela_NS_S_OUT[[#This Row],[FADN_REG]]&amp;Tabela_NS_S_OUT[[#This Row],[NAZWA]]</f>
        <v>CPlantacje nasienne motylkowych drobnonasiennych</v>
      </c>
      <c r="C537" s="171" t="s">
        <v>400</v>
      </c>
      <c r="D537" s="171"/>
      <c r="E537" s="171" t="s">
        <v>151</v>
      </c>
      <c r="F537" s="172">
        <v>1</v>
      </c>
      <c r="G537" s="172">
        <v>3338.64</v>
      </c>
      <c r="I537" s="173"/>
    </row>
    <row r="538" spans="1:9" ht="16.5" hidden="1" x14ac:dyDescent="0.3">
      <c r="A538" s="171" t="s">
        <v>399</v>
      </c>
      <c r="B538" s="171" t="str">
        <f>Tabela_NS_S_OUT[[#This Row],[FADN_REG]]&amp;Tabela_NS_S_OUT[[#This Row],[NAZWA]]</f>
        <v>DPlantacje nasienne motylkowych drobnonasiennych</v>
      </c>
      <c r="C538" s="171" t="s">
        <v>400</v>
      </c>
      <c r="D538" s="171"/>
      <c r="E538" s="171" t="s">
        <v>130</v>
      </c>
      <c r="F538" s="172">
        <v>1</v>
      </c>
      <c r="G538" s="172">
        <v>2234.2399999999998</v>
      </c>
      <c r="I538" s="173"/>
    </row>
    <row r="539" spans="1:9" ht="16.5" hidden="1" x14ac:dyDescent="0.3">
      <c r="A539" s="171" t="s">
        <v>401</v>
      </c>
      <c r="B539" s="171" t="str">
        <f>Tabela_NS_S_OUT[[#This Row],[FADN_REG]]&amp;Tabela_NS_S_OUT[[#This Row],[NAZWA]]</f>
        <v>APlantacje nasienne roślin korzeniowych</v>
      </c>
      <c r="C539" s="171" t="s">
        <v>402</v>
      </c>
      <c r="D539" s="171"/>
      <c r="E539" s="171" t="s">
        <v>128</v>
      </c>
      <c r="F539" s="172">
        <v>1</v>
      </c>
      <c r="G539" s="172">
        <v>15198.5</v>
      </c>
      <c r="I539" s="173"/>
    </row>
    <row r="540" spans="1:9" ht="16.5" hidden="1" x14ac:dyDescent="0.3">
      <c r="A540" s="171" t="s">
        <v>401</v>
      </c>
      <c r="B540" s="171" t="str">
        <f>Tabela_NS_S_OUT[[#This Row],[FADN_REG]]&amp;Tabela_NS_S_OUT[[#This Row],[NAZWA]]</f>
        <v>BPlantacje nasienne roślin korzeniowych</v>
      </c>
      <c r="C540" s="171" t="s">
        <v>402</v>
      </c>
      <c r="D540" s="171"/>
      <c r="E540" s="171" t="s">
        <v>129</v>
      </c>
      <c r="F540" s="172">
        <v>1</v>
      </c>
      <c r="G540" s="172">
        <v>15198.5</v>
      </c>
      <c r="I540" s="173"/>
    </row>
    <row r="541" spans="1:9" ht="16.5" hidden="1" x14ac:dyDescent="0.3">
      <c r="A541" s="171" t="s">
        <v>401</v>
      </c>
      <c r="B541" s="171" t="str">
        <f>Tabela_NS_S_OUT[[#This Row],[FADN_REG]]&amp;Tabela_NS_S_OUT[[#This Row],[NAZWA]]</f>
        <v>CPlantacje nasienne roślin korzeniowych</v>
      </c>
      <c r="C541" s="171" t="s">
        <v>402</v>
      </c>
      <c r="D541" s="171"/>
      <c r="E541" s="171" t="s">
        <v>151</v>
      </c>
      <c r="F541" s="172">
        <v>1</v>
      </c>
      <c r="G541" s="172">
        <v>15198.5</v>
      </c>
      <c r="I541" s="173"/>
    </row>
    <row r="542" spans="1:9" ht="16.5" hidden="1" x14ac:dyDescent="0.3">
      <c r="A542" s="171" t="s">
        <v>401</v>
      </c>
      <c r="B542" s="171" t="str">
        <f>Tabela_NS_S_OUT[[#This Row],[FADN_REG]]&amp;Tabela_NS_S_OUT[[#This Row],[NAZWA]]</f>
        <v>DPlantacje nasienne roślin korzeniowych</v>
      </c>
      <c r="C542" s="171" t="s">
        <v>402</v>
      </c>
      <c r="D542" s="171"/>
      <c r="E542" s="171" t="s">
        <v>130</v>
      </c>
      <c r="F542" s="172">
        <v>1</v>
      </c>
      <c r="G542" s="172">
        <v>15198.5</v>
      </c>
      <c r="I542" s="173"/>
    </row>
    <row r="543" spans="1:9" ht="16.5" hidden="1" x14ac:dyDescent="0.3">
      <c r="A543" s="171" t="s">
        <v>403</v>
      </c>
      <c r="B543" s="171" t="str">
        <f>Tabela_NS_S_OUT[[#This Row],[FADN_REG]]&amp;Tabela_NS_S_OUT[[#This Row],[NAZWA]]</f>
        <v>AUprawy drugoroczne - nasiona</v>
      </c>
      <c r="C543" s="171" t="s">
        <v>404</v>
      </c>
      <c r="D543" s="171"/>
      <c r="E543" s="171" t="s">
        <v>128</v>
      </c>
      <c r="F543" s="172">
        <v>1</v>
      </c>
      <c r="G543" s="172">
        <v>13513.97</v>
      </c>
      <c r="I543" s="173"/>
    </row>
    <row r="544" spans="1:9" ht="16.5" hidden="1" x14ac:dyDescent="0.3">
      <c r="A544" s="171" t="s">
        <v>403</v>
      </c>
      <c r="B544" s="171" t="str">
        <f>Tabela_NS_S_OUT[[#This Row],[FADN_REG]]&amp;Tabela_NS_S_OUT[[#This Row],[NAZWA]]</f>
        <v>BUprawy drugoroczne - nasiona</v>
      </c>
      <c r="C544" s="171" t="s">
        <v>404</v>
      </c>
      <c r="D544" s="171"/>
      <c r="E544" s="171" t="s">
        <v>129</v>
      </c>
      <c r="F544" s="172">
        <v>1</v>
      </c>
      <c r="G544" s="172">
        <v>13513.97</v>
      </c>
      <c r="I544" s="173"/>
    </row>
    <row r="545" spans="1:9" ht="16.5" hidden="1" x14ac:dyDescent="0.3">
      <c r="A545" s="171" t="s">
        <v>403</v>
      </c>
      <c r="B545" s="171" t="str">
        <f>Tabela_NS_S_OUT[[#This Row],[FADN_REG]]&amp;Tabela_NS_S_OUT[[#This Row],[NAZWA]]</f>
        <v>CUprawy drugoroczne - nasiona</v>
      </c>
      <c r="C545" s="171" t="s">
        <v>404</v>
      </c>
      <c r="D545" s="171"/>
      <c r="E545" s="171" t="s">
        <v>151</v>
      </c>
      <c r="F545" s="172">
        <v>1</v>
      </c>
      <c r="G545" s="172">
        <v>13513.97</v>
      </c>
      <c r="I545" s="173"/>
    </row>
    <row r="546" spans="1:9" ht="16.5" hidden="1" x14ac:dyDescent="0.3">
      <c r="A546" s="171" t="s">
        <v>403</v>
      </c>
      <c r="B546" s="171" t="str">
        <f>Tabela_NS_S_OUT[[#This Row],[FADN_REG]]&amp;Tabela_NS_S_OUT[[#This Row],[NAZWA]]</f>
        <v>DUprawy drugoroczne - nasiona</v>
      </c>
      <c r="C546" s="171" t="s">
        <v>404</v>
      </c>
      <c r="D546" s="171"/>
      <c r="E546" s="171" t="s">
        <v>130</v>
      </c>
      <c r="F546" s="172">
        <v>1</v>
      </c>
      <c r="G546" s="172">
        <v>13513.97</v>
      </c>
      <c r="I546" s="173"/>
    </row>
    <row r="547" spans="1:9" ht="16.5" hidden="1" x14ac:dyDescent="0.3">
      <c r="A547" s="171" t="s">
        <v>405</v>
      </c>
      <c r="B547" s="171" t="str">
        <f>Tabela_NS_S_OUT[[#This Row],[FADN_REG]]&amp;Tabela_NS_S_OUT[[#This Row],[NAZWA]]</f>
        <v>AUprawy nasienne i rozsadniki warzyw i kwiatów</v>
      </c>
      <c r="C547" s="171" t="s">
        <v>406</v>
      </c>
      <c r="D547" s="171"/>
      <c r="E547" s="171" t="s">
        <v>128</v>
      </c>
      <c r="F547" s="172">
        <v>1</v>
      </c>
      <c r="G547" s="172">
        <v>18045.22</v>
      </c>
      <c r="I547" s="173"/>
    </row>
    <row r="548" spans="1:9" ht="16.5" hidden="1" x14ac:dyDescent="0.3">
      <c r="A548" s="171" t="s">
        <v>405</v>
      </c>
      <c r="B548" s="171" t="str">
        <f>Tabela_NS_S_OUT[[#This Row],[FADN_REG]]&amp;Tabela_NS_S_OUT[[#This Row],[NAZWA]]</f>
        <v>BUprawy nasienne i rozsadniki warzyw i kwiatów</v>
      </c>
      <c r="C548" s="171" t="s">
        <v>406</v>
      </c>
      <c r="D548" s="171"/>
      <c r="E548" s="171" t="s">
        <v>129</v>
      </c>
      <c r="F548" s="172">
        <v>1</v>
      </c>
      <c r="G548" s="172">
        <v>12407.48</v>
      </c>
      <c r="I548" s="173"/>
    </row>
    <row r="549" spans="1:9" ht="16.5" hidden="1" x14ac:dyDescent="0.3">
      <c r="A549" s="171" t="s">
        <v>405</v>
      </c>
      <c r="B549" s="171" t="str">
        <f>Tabela_NS_S_OUT[[#This Row],[FADN_REG]]&amp;Tabela_NS_S_OUT[[#This Row],[NAZWA]]</f>
        <v>CUprawy nasienne i rozsadniki warzyw i kwiatów</v>
      </c>
      <c r="C549" s="171" t="s">
        <v>406</v>
      </c>
      <c r="D549" s="171"/>
      <c r="E549" s="171" t="s">
        <v>151</v>
      </c>
      <c r="F549" s="172">
        <v>1</v>
      </c>
      <c r="G549" s="172">
        <v>13998.16</v>
      </c>
      <c r="I549" s="173"/>
    </row>
    <row r="550" spans="1:9" ht="16.5" hidden="1" x14ac:dyDescent="0.3">
      <c r="A550" s="171" t="s">
        <v>405</v>
      </c>
      <c r="B550" s="171" t="str">
        <f>Tabela_NS_S_OUT[[#This Row],[FADN_REG]]&amp;Tabela_NS_S_OUT[[#This Row],[NAZWA]]</f>
        <v>DUprawy nasienne i rozsadniki warzyw i kwiatów</v>
      </c>
      <c r="C550" s="171" t="s">
        <v>406</v>
      </c>
      <c r="D550" s="171"/>
      <c r="E550" s="171" t="s">
        <v>130</v>
      </c>
      <c r="F550" s="172">
        <v>1</v>
      </c>
      <c r="G550" s="172">
        <v>150099.14000000001</v>
      </c>
      <c r="I550" s="173"/>
    </row>
    <row r="551" spans="1:9" ht="16.5" hidden="1" x14ac:dyDescent="0.3">
      <c r="A551" s="171" t="s">
        <v>407</v>
      </c>
      <c r="B551" s="171" t="str">
        <f>Tabela_NS_S_OUT[[#This Row],[FADN_REG]]&amp;Tabela_NS_S_OUT[[#This Row],[NAZWA]]</f>
        <v>AUprawy nasienne i rozsadniki warzyw i kwiatów w uprawie polowej</v>
      </c>
      <c r="C551" s="171" t="s">
        <v>408</v>
      </c>
      <c r="D551" s="171"/>
      <c r="E551" s="171" t="s">
        <v>128</v>
      </c>
      <c r="F551" s="172">
        <v>1</v>
      </c>
      <c r="G551" s="172">
        <v>9865.52</v>
      </c>
      <c r="I551" s="173"/>
    </row>
    <row r="552" spans="1:9" ht="16.5" hidden="1" x14ac:dyDescent="0.3">
      <c r="A552" s="171" t="s">
        <v>407</v>
      </c>
      <c r="B552" s="171" t="str">
        <f>Tabela_NS_S_OUT[[#This Row],[FADN_REG]]&amp;Tabela_NS_S_OUT[[#This Row],[NAZWA]]</f>
        <v>BUprawy nasienne i rozsadniki warzyw i kwiatów w uprawie polowej</v>
      </c>
      <c r="C552" s="171" t="s">
        <v>408</v>
      </c>
      <c r="D552" s="171"/>
      <c r="E552" s="171" t="s">
        <v>129</v>
      </c>
      <c r="F552" s="172">
        <v>1</v>
      </c>
      <c r="G552" s="172">
        <v>10288.9</v>
      </c>
      <c r="I552" s="173"/>
    </row>
    <row r="553" spans="1:9" ht="16.5" hidden="1" x14ac:dyDescent="0.3">
      <c r="A553" s="171" t="s">
        <v>407</v>
      </c>
      <c r="B553" s="171" t="str">
        <f>Tabela_NS_S_OUT[[#This Row],[FADN_REG]]&amp;Tabela_NS_S_OUT[[#This Row],[NAZWA]]</f>
        <v>CUprawy nasienne i rozsadniki warzyw i kwiatów w uprawie polowej</v>
      </c>
      <c r="C553" s="171" t="s">
        <v>408</v>
      </c>
      <c r="D553" s="171"/>
      <c r="E553" s="171" t="s">
        <v>151</v>
      </c>
      <c r="F553" s="172">
        <v>1</v>
      </c>
      <c r="G553" s="172">
        <v>9296.07</v>
      </c>
      <c r="I553" s="173"/>
    </row>
    <row r="554" spans="1:9" ht="16.5" hidden="1" x14ac:dyDescent="0.3">
      <c r="A554" s="171" t="s">
        <v>407</v>
      </c>
      <c r="B554" s="171" t="str">
        <f>Tabela_NS_S_OUT[[#This Row],[FADN_REG]]&amp;Tabela_NS_S_OUT[[#This Row],[NAZWA]]</f>
        <v>DUprawy nasienne i rozsadniki warzyw i kwiatów w uprawie polowej</v>
      </c>
      <c r="C554" s="171" t="s">
        <v>408</v>
      </c>
      <c r="D554" s="171"/>
      <c r="E554" s="171" t="s">
        <v>130</v>
      </c>
      <c r="F554" s="172">
        <v>1</v>
      </c>
      <c r="G554" s="172">
        <v>9865.52</v>
      </c>
      <c r="I554" s="173"/>
    </row>
    <row r="555" spans="1:9" ht="16.5" hidden="1" x14ac:dyDescent="0.3">
      <c r="A555" s="171" t="s">
        <v>409</v>
      </c>
      <c r="B555" s="171" t="str">
        <f>Tabela_NS_S_OUT[[#This Row],[FADN_REG]]&amp;Tabela_NS_S_OUT[[#This Row],[NAZWA]]</f>
        <v>AUprawy nasienne i rozsadniki warzyw w uprawie polowej</v>
      </c>
      <c r="C555" s="171" t="s">
        <v>410</v>
      </c>
      <c r="D555" s="171"/>
      <c r="E555" s="171" t="s">
        <v>128</v>
      </c>
      <c r="F555" s="172">
        <v>1</v>
      </c>
      <c r="G555" s="172">
        <v>9295.5300000000007</v>
      </c>
      <c r="I555" s="173"/>
    </row>
    <row r="556" spans="1:9" ht="15.75" hidden="1" customHeight="1" x14ac:dyDescent="0.3">
      <c r="A556" s="171" t="s">
        <v>409</v>
      </c>
      <c r="B556" s="171" t="str">
        <f>Tabela_NS_S_OUT[[#This Row],[FADN_REG]]&amp;Tabela_NS_S_OUT[[#This Row],[NAZWA]]</f>
        <v>BUprawy nasienne i rozsadniki warzyw w uprawie polowej</v>
      </c>
      <c r="C556" s="171" t="s">
        <v>410</v>
      </c>
      <c r="D556" s="171"/>
      <c r="E556" s="171" t="s">
        <v>129</v>
      </c>
      <c r="F556" s="172">
        <v>1</v>
      </c>
      <c r="G556" s="172">
        <v>9295.5300000000007</v>
      </c>
      <c r="I556" s="173"/>
    </row>
    <row r="557" spans="1:9" ht="15.75" hidden="1" customHeight="1" x14ac:dyDescent="0.3">
      <c r="A557" s="171" t="s">
        <v>409</v>
      </c>
      <c r="B557" s="171" t="str">
        <f>Tabela_NS_S_OUT[[#This Row],[FADN_REG]]&amp;Tabela_NS_S_OUT[[#This Row],[NAZWA]]</f>
        <v>CUprawy nasienne i rozsadniki warzyw w uprawie polowej</v>
      </c>
      <c r="C557" s="171" t="s">
        <v>410</v>
      </c>
      <c r="D557" s="171"/>
      <c r="E557" s="171" t="s">
        <v>151</v>
      </c>
      <c r="F557" s="172">
        <v>1</v>
      </c>
      <c r="G557" s="172">
        <v>9503.31</v>
      </c>
      <c r="I557" s="173"/>
    </row>
    <row r="558" spans="1:9" ht="15.75" hidden="1" customHeight="1" x14ac:dyDescent="0.3">
      <c r="A558" s="171" t="s">
        <v>409</v>
      </c>
      <c r="B558" s="171" t="str">
        <f>Tabela_NS_S_OUT[[#This Row],[FADN_REG]]&amp;Tabela_NS_S_OUT[[#This Row],[NAZWA]]</f>
        <v>DUprawy nasienne i rozsadniki warzyw w uprawie polowej</v>
      </c>
      <c r="C558" s="171" t="s">
        <v>410</v>
      </c>
      <c r="D558" s="171"/>
      <c r="E558" s="171" t="s">
        <v>130</v>
      </c>
      <c r="F558" s="172">
        <v>1</v>
      </c>
      <c r="G558" s="172">
        <v>9295.5300000000007</v>
      </c>
      <c r="I558" s="173"/>
    </row>
    <row r="559" spans="1:9" ht="16.5" hidden="1" x14ac:dyDescent="0.3">
      <c r="A559" s="171" t="s">
        <v>411</v>
      </c>
      <c r="B559" s="171" t="str">
        <f>Tabela_NS_S_OUT[[#This Row],[FADN_REG]]&amp;Tabela_NS_S_OUT[[#This Row],[NAZWA]]</f>
        <v>AUprawy nasienne i rozsadniki warzyw i kwiatów pod osłonami wysokimi</v>
      </c>
      <c r="C559" s="171" t="s">
        <v>412</v>
      </c>
      <c r="D559" s="171"/>
      <c r="E559" s="171" t="s">
        <v>128</v>
      </c>
      <c r="F559" s="172">
        <v>1</v>
      </c>
      <c r="G559" s="172">
        <v>542833.53</v>
      </c>
      <c r="I559" s="173"/>
    </row>
    <row r="560" spans="1:9" ht="15.75" hidden="1" customHeight="1" x14ac:dyDescent="0.3">
      <c r="A560" s="171" t="s">
        <v>411</v>
      </c>
      <c r="B560" s="171" t="str">
        <f>Tabela_NS_S_OUT[[#This Row],[FADN_REG]]&amp;Tabela_NS_S_OUT[[#This Row],[NAZWA]]</f>
        <v>BUprawy nasienne i rozsadniki warzyw i kwiatów pod osłonami wysokimi</v>
      </c>
      <c r="C560" s="171" t="s">
        <v>412</v>
      </c>
      <c r="D560" s="171"/>
      <c r="E560" s="171" t="s">
        <v>129</v>
      </c>
      <c r="F560" s="172">
        <v>1</v>
      </c>
      <c r="G560" s="172">
        <v>649969.89</v>
      </c>
      <c r="I560" s="173"/>
    </row>
    <row r="561" spans="1:9" ht="15.75" hidden="1" customHeight="1" x14ac:dyDescent="0.3">
      <c r="A561" s="171" t="s">
        <v>411</v>
      </c>
      <c r="B561" s="171" t="str">
        <f>Tabela_NS_S_OUT[[#This Row],[FADN_REG]]&amp;Tabela_NS_S_OUT[[#This Row],[NAZWA]]</f>
        <v>CUprawy nasienne i rozsadniki warzyw i kwiatów pod osłonami wysokimi</v>
      </c>
      <c r="C561" s="171" t="s">
        <v>412</v>
      </c>
      <c r="D561" s="171"/>
      <c r="E561" s="171" t="s">
        <v>151</v>
      </c>
      <c r="F561" s="172">
        <v>1</v>
      </c>
      <c r="G561" s="172">
        <v>542833.53</v>
      </c>
      <c r="I561" s="173"/>
    </row>
    <row r="562" spans="1:9" ht="15.75" hidden="1" customHeight="1" x14ac:dyDescent="0.3">
      <c r="A562" s="171" t="s">
        <v>411</v>
      </c>
      <c r="B562" s="171" t="str">
        <f>Tabela_NS_S_OUT[[#This Row],[FADN_REG]]&amp;Tabela_NS_S_OUT[[#This Row],[NAZWA]]</f>
        <v>DUprawy nasienne i rozsadniki warzyw i kwiatów pod osłonami wysokimi</v>
      </c>
      <c r="C562" s="171" t="s">
        <v>412</v>
      </c>
      <c r="D562" s="171"/>
      <c r="E562" s="171" t="s">
        <v>130</v>
      </c>
      <c r="F562" s="172">
        <v>1</v>
      </c>
      <c r="G562" s="172">
        <v>1075747.24</v>
      </c>
      <c r="I562" s="173"/>
    </row>
    <row r="563" spans="1:9" ht="16.5" hidden="1" x14ac:dyDescent="0.3">
      <c r="A563" s="171" t="s">
        <v>413</v>
      </c>
      <c r="B563" s="171" t="str">
        <f>Tabela_NS_S_OUT[[#This Row],[FADN_REG]]&amp;Tabela_NS_S_OUT[[#This Row],[NAZWA]]</f>
        <v>ANasienniki i rozsadniki warzyw w uprawie pod osłonami wysokimi</v>
      </c>
      <c r="C563" s="171" t="s">
        <v>414</v>
      </c>
      <c r="D563" s="171"/>
      <c r="E563" s="171" t="s">
        <v>128</v>
      </c>
      <c r="F563" s="172">
        <v>1</v>
      </c>
      <c r="G563" s="172">
        <v>529618.55000000005</v>
      </c>
      <c r="I563" s="173"/>
    </row>
    <row r="564" spans="1:9" ht="15.75" hidden="1" customHeight="1" x14ac:dyDescent="0.3">
      <c r="A564" s="171" t="s">
        <v>413</v>
      </c>
      <c r="B564" s="171" t="str">
        <f>Tabela_NS_S_OUT[[#This Row],[FADN_REG]]&amp;Tabela_NS_S_OUT[[#This Row],[NAZWA]]</f>
        <v>BNasienniki i rozsadniki warzyw w uprawie pod osłonami wysokimi</v>
      </c>
      <c r="C564" s="171" t="s">
        <v>414</v>
      </c>
      <c r="D564" s="171"/>
      <c r="E564" s="171" t="s">
        <v>129</v>
      </c>
      <c r="F564" s="172">
        <v>1</v>
      </c>
      <c r="G564" s="172">
        <v>756668.43</v>
      </c>
      <c r="I564" s="173"/>
    </row>
    <row r="565" spans="1:9" ht="15.75" hidden="1" customHeight="1" x14ac:dyDescent="0.3">
      <c r="A565" s="171" t="s">
        <v>413</v>
      </c>
      <c r="B565" s="171" t="str">
        <f>Tabela_NS_S_OUT[[#This Row],[FADN_REG]]&amp;Tabela_NS_S_OUT[[#This Row],[NAZWA]]</f>
        <v>CNasienniki i rozsadniki warzyw w uprawie pod osłonami wysokimi</v>
      </c>
      <c r="C565" s="171" t="s">
        <v>414</v>
      </c>
      <c r="D565" s="171"/>
      <c r="E565" s="171" t="s">
        <v>151</v>
      </c>
      <c r="F565" s="172">
        <v>1</v>
      </c>
      <c r="G565" s="172">
        <v>529618.55000000005</v>
      </c>
      <c r="I565" s="173"/>
    </row>
    <row r="566" spans="1:9" ht="15.75" hidden="1" customHeight="1" x14ac:dyDescent="0.3">
      <c r="A566" s="171" t="s">
        <v>413</v>
      </c>
      <c r="B566" s="171" t="str">
        <f>Tabela_NS_S_OUT[[#This Row],[FADN_REG]]&amp;Tabela_NS_S_OUT[[#This Row],[NAZWA]]</f>
        <v>DNasienniki i rozsadniki warzyw w uprawie pod osłonami wysokimi</v>
      </c>
      <c r="C566" s="171" t="s">
        <v>414</v>
      </c>
      <c r="D566" s="171"/>
      <c r="E566" s="171" t="s">
        <v>130</v>
      </c>
      <c r="F566" s="172">
        <v>1</v>
      </c>
      <c r="G566" s="172">
        <v>873985.37</v>
      </c>
      <c r="I566" s="173"/>
    </row>
    <row r="567" spans="1:9" ht="16.5" hidden="1" x14ac:dyDescent="0.3">
      <c r="A567" s="171" t="s">
        <v>415</v>
      </c>
      <c r="B567" s="171" t="str">
        <f>Tabela_NS_S_OUT[[#This Row],[FADN_REG]]&amp;Tabela_NS_S_OUT[[#This Row],[NAZWA]]</f>
        <v>ANasienniki i rozsadniki kwiatów w uprawie pod osłonami wysokimi</v>
      </c>
      <c r="C567" s="171" t="s">
        <v>478</v>
      </c>
      <c r="D567" s="171"/>
      <c r="E567" s="171" t="s">
        <v>128</v>
      </c>
      <c r="F567" s="172">
        <v>1</v>
      </c>
      <c r="G567" s="172">
        <v>449805</v>
      </c>
      <c r="I567" s="173"/>
    </row>
    <row r="568" spans="1:9" ht="15.75" hidden="1" customHeight="1" x14ac:dyDescent="0.3">
      <c r="A568" s="171" t="s">
        <v>415</v>
      </c>
      <c r="B568" s="171" t="str">
        <f>Tabela_NS_S_OUT[[#This Row],[FADN_REG]]&amp;Tabela_NS_S_OUT[[#This Row],[NAZWA]]</f>
        <v>BNasienniki i rozsadniki kwiatów w uprawie pod osłonami wysokimi</v>
      </c>
      <c r="C568" s="171" t="s">
        <v>478</v>
      </c>
      <c r="D568" s="171"/>
      <c r="E568" s="171" t="s">
        <v>129</v>
      </c>
      <c r="F568" s="172">
        <v>1</v>
      </c>
      <c r="G568" s="172">
        <v>449805</v>
      </c>
      <c r="I568" s="173"/>
    </row>
    <row r="569" spans="1:9" ht="15.75" hidden="1" customHeight="1" x14ac:dyDescent="0.3">
      <c r="A569" s="171" t="s">
        <v>415</v>
      </c>
      <c r="B569" s="171" t="str">
        <f>Tabela_NS_S_OUT[[#This Row],[FADN_REG]]&amp;Tabela_NS_S_OUT[[#This Row],[NAZWA]]</f>
        <v>CNasienniki i rozsadniki kwiatów w uprawie pod osłonami wysokimi</v>
      </c>
      <c r="C569" s="171" t="s">
        <v>478</v>
      </c>
      <c r="D569" s="171"/>
      <c r="E569" s="171" t="s">
        <v>151</v>
      </c>
      <c r="F569" s="172">
        <v>1</v>
      </c>
      <c r="G569" s="172">
        <v>449805</v>
      </c>
      <c r="I569" s="173"/>
    </row>
    <row r="570" spans="1:9" ht="15.75" hidden="1" customHeight="1" x14ac:dyDescent="0.3">
      <c r="A570" s="171" t="s">
        <v>415</v>
      </c>
      <c r="B570" s="171" t="str">
        <f>Tabela_NS_S_OUT[[#This Row],[FADN_REG]]&amp;Tabela_NS_S_OUT[[#This Row],[NAZWA]]</f>
        <v>DNasienniki i rozsadniki kwiatów w uprawie pod osłonami wysokimi</v>
      </c>
      <c r="C570" s="171" t="s">
        <v>478</v>
      </c>
      <c r="D570" s="171"/>
      <c r="E570" s="171" t="s">
        <v>130</v>
      </c>
      <c r="F570" s="172">
        <v>1</v>
      </c>
      <c r="G570" s="172">
        <v>449805</v>
      </c>
      <c r="I570" s="173"/>
    </row>
    <row r="571" spans="1:9" ht="16.5" hidden="1" x14ac:dyDescent="0.3">
      <c r="A571" s="171" t="s">
        <v>416</v>
      </c>
      <c r="B571" s="171" t="str">
        <f>Tabela_NS_S_OUT[[#This Row],[FADN_REG]]&amp;Tabela_NS_S_OUT[[#This Row],[NAZWA]]</f>
        <v>AInne uprawy nasienne</v>
      </c>
      <c r="C571" s="171" t="s">
        <v>417</v>
      </c>
      <c r="D571" s="171"/>
      <c r="E571" s="171" t="s">
        <v>128</v>
      </c>
      <c r="F571" s="172">
        <v>1</v>
      </c>
      <c r="G571" s="172">
        <v>20568.84</v>
      </c>
      <c r="I571" s="173"/>
    </row>
    <row r="572" spans="1:9" ht="15.75" hidden="1" customHeight="1" x14ac:dyDescent="0.3">
      <c r="A572" s="171" t="s">
        <v>416</v>
      </c>
      <c r="B572" s="171" t="str">
        <f>Tabela_NS_S_OUT[[#This Row],[FADN_REG]]&amp;Tabela_NS_S_OUT[[#This Row],[NAZWA]]</f>
        <v>BInne uprawy nasienne</v>
      </c>
      <c r="C572" s="171" t="s">
        <v>417</v>
      </c>
      <c r="D572" s="171"/>
      <c r="E572" s="171" t="s">
        <v>129</v>
      </c>
      <c r="F572" s="172">
        <v>1</v>
      </c>
      <c r="G572" s="172">
        <v>35480.46</v>
      </c>
      <c r="I572" s="173"/>
    </row>
    <row r="573" spans="1:9" ht="15.75" hidden="1" customHeight="1" x14ac:dyDescent="0.3">
      <c r="A573" s="171" t="s">
        <v>416</v>
      </c>
      <c r="B573" s="171" t="str">
        <f>Tabela_NS_S_OUT[[#This Row],[FADN_REG]]&amp;Tabela_NS_S_OUT[[#This Row],[NAZWA]]</f>
        <v>CInne uprawy nasienne</v>
      </c>
      <c r="C573" s="171" t="s">
        <v>417</v>
      </c>
      <c r="D573" s="171"/>
      <c r="E573" s="171" t="s">
        <v>151</v>
      </c>
      <c r="F573" s="172">
        <v>1</v>
      </c>
      <c r="G573" s="172">
        <v>18087.37</v>
      </c>
      <c r="I573" s="173"/>
    </row>
    <row r="574" spans="1:9" ht="15.75" hidden="1" customHeight="1" x14ac:dyDescent="0.3">
      <c r="A574" s="171" t="s">
        <v>416</v>
      </c>
      <c r="B574" s="171" t="str">
        <f>Tabela_NS_S_OUT[[#This Row],[FADN_REG]]&amp;Tabela_NS_S_OUT[[#This Row],[NAZWA]]</f>
        <v>DInne uprawy nasienne</v>
      </c>
      <c r="C574" s="171" t="s">
        <v>417</v>
      </c>
      <c r="D574" s="171"/>
      <c r="E574" s="171" t="s">
        <v>130</v>
      </c>
      <c r="F574" s="172">
        <v>1</v>
      </c>
      <c r="G574" s="172">
        <v>20568.84</v>
      </c>
      <c r="I574" s="173"/>
    </row>
    <row r="575" spans="1:9" ht="16.5" hidden="1" x14ac:dyDescent="0.3">
      <c r="A575" s="171" t="s">
        <v>418</v>
      </c>
      <c r="B575" s="171" t="str">
        <f>Tabela_NS_S_OUT[[#This Row],[FADN_REG]]&amp;Tabela_NS_S_OUT[[#This Row],[NAZWA]]</f>
        <v>AInne uprawy nasienne i rozsadniki w uprawie polowej</v>
      </c>
      <c r="C575" s="171" t="s">
        <v>419</v>
      </c>
      <c r="D575" s="171"/>
      <c r="E575" s="171" t="s">
        <v>128</v>
      </c>
      <c r="F575" s="172">
        <v>1</v>
      </c>
      <c r="G575" s="172">
        <v>18470.189999999999</v>
      </c>
      <c r="I575" s="173"/>
    </row>
    <row r="576" spans="1:9" ht="16.5" hidden="1" x14ac:dyDescent="0.3">
      <c r="A576" s="171" t="s">
        <v>418</v>
      </c>
      <c r="B576" s="171" t="str">
        <f>Tabela_NS_S_OUT[[#This Row],[FADN_REG]]&amp;Tabela_NS_S_OUT[[#This Row],[NAZWA]]</f>
        <v>BInne uprawy nasienne i rozsadniki w uprawie polowej</v>
      </c>
      <c r="C576" s="171" t="s">
        <v>419</v>
      </c>
      <c r="D576" s="171"/>
      <c r="E576" s="171" t="s">
        <v>129</v>
      </c>
      <c r="F576" s="172">
        <v>1</v>
      </c>
      <c r="G576" s="172">
        <v>18470.189999999999</v>
      </c>
      <c r="I576" s="173"/>
    </row>
    <row r="577" spans="1:24" ht="16.5" hidden="1" x14ac:dyDescent="0.3">
      <c r="A577" s="171" t="s">
        <v>418</v>
      </c>
      <c r="B577" s="171" t="str">
        <f>Tabela_NS_S_OUT[[#This Row],[FADN_REG]]&amp;Tabela_NS_S_OUT[[#This Row],[NAZWA]]</f>
        <v>CInne uprawy nasienne i rozsadniki w uprawie polowej</v>
      </c>
      <c r="C577" s="171" t="s">
        <v>419</v>
      </c>
      <c r="D577" s="171"/>
      <c r="E577" s="171" t="s">
        <v>151</v>
      </c>
      <c r="F577" s="172">
        <v>1</v>
      </c>
      <c r="G577" s="172">
        <v>18470.189999999999</v>
      </c>
      <c r="I577" s="173"/>
    </row>
    <row r="578" spans="1:24" ht="16.5" hidden="1" x14ac:dyDescent="0.3">
      <c r="A578" s="171" t="s">
        <v>418</v>
      </c>
      <c r="B578" s="171" t="str">
        <f>Tabela_NS_S_OUT[[#This Row],[FADN_REG]]&amp;Tabela_NS_S_OUT[[#This Row],[NAZWA]]</f>
        <v>DInne uprawy nasienne i rozsadniki w uprawie polowej</v>
      </c>
      <c r="C578" s="171" t="s">
        <v>419</v>
      </c>
      <c r="D578" s="171"/>
      <c r="E578" s="171" t="s">
        <v>130</v>
      </c>
      <c r="F578" s="172">
        <v>1</v>
      </c>
      <c r="G578" s="172">
        <v>18470.189999999999</v>
      </c>
      <c r="I578" s="173"/>
    </row>
    <row r="579" spans="1:24" ht="16.5" hidden="1" x14ac:dyDescent="0.3">
      <c r="A579" s="171" t="s">
        <v>420</v>
      </c>
      <c r="B579" s="171" t="str">
        <f>Tabela_NS_S_OUT[[#This Row],[FADN_REG]]&amp;Tabela_NS_S_OUT[[#This Row],[NAZWA]]</f>
        <v>APozostałe plantacje nasienne</v>
      </c>
      <c r="C579" s="171" t="s">
        <v>421</v>
      </c>
      <c r="D579" s="171"/>
      <c r="E579" s="171" t="s">
        <v>128</v>
      </c>
      <c r="F579" s="172">
        <v>1</v>
      </c>
      <c r="G579" s="172">
        <v>2760.59</v>
      </c>
      <c r="I579" s="173"/>
    </row>
    <row r="580" spans="1:24" ht="16.5" hidden="1" x14ac:dyDescent="0.3">
      <c r="A580" s="171" t="s">
        <v>420</v>
      </c>
      <c r="B580" s="171" t="str">
        <f>Tabela_NS_S_OUT[[#This Row],[FADN_REG]]&amp;Tabela_NS_S_OUT[[#This Row],[NAZWA]]</f>
        <v>BPozostałe plantacje nasienne</v>
      </c>
      <c r="C580" s="171" t="s">
        <v>421</v>
      </c>
      <c r="D580" s="171"/>
      <c r="E580" s="171" t="s">
        <v>129</v>
      </c>
      <c r="F580" s="172">
        <v>1</v>
      </c>
      <c r="G580" s="172">
        <v>3082.84</v>
      </c>
      <c r="I580" s="173"/>
    </row>
    <row r="581" spans="1:24" ht="16.5" hidden="1" x14ac:dyDescent="0.3">
      <c r="A581" s="171" t="s">
        <v>420</v>
      </c>
      <c r="B581" s="171" t="str">
        <f>Tabela_NS_S_OUT[[#This Row],[FADN_REG]]&amp;Tabela_NS_S_OUT[[#This Row],[NAZWA]]</f>
        <v>CPozostałe plantacje nasienne</v>
      </c>
      <c r="C581" s="171" t="s">
        <v>421</v>
      </c>
      <c r="D581" s="171"/>
      <c r="E581" s="171" t="s">
        <v>151</v>
      </c>
      <c r="F581" s="172">
        <v>1</v>
      </c>
      <c r="G581" s="172">
        <v>2223.11</v>
      </c>
      <c r="I581" s="173"/>
    </row>
    <row r="582" spans="1:24" ht="16.5" hidden="1" x14ac:dyDescent="0.3">
      <c r="A582" s="171" t="s">
        <v>420</v>
      </c>
      <c r="B582" s="171" t="str">
        <f>Tabela_NS_S_OUT[[#This Row],[FADN_REG]]&amp;Tabela_NS_S_OUT[[#This Row],[NAZWA]]</f>
        <v>DPozostałe plantacje nasienne</v>
      </c>
      <c r="C582" s="171" t="s">
        <v>421</v>
      </c>
      <c r="D582" s="171"/>
      <c r="E582" s="171" t="s">
        <v>130</v>
      </c>
      <c r="F582" s="172">
        <v>1</v>
      </c>
      <c r="G582" s="172">
        <v>2760.59</v>
      </c>
      <c r="I582" s="173"/>
    </row>
    <row r="583" spans="1:24" ht="16.5" hidden="1" x14ac:dyDescent="0.3">
      <c r="A583" s="171" t="s">
        <v>703</v>
      </c>
      <c r="B583" s="171" t="str">
        <f>Tabela_NS_S_OUT[[#This Row],[FADN_REG]]&amp;Tabela_NS_S_OUT[[#This Row],[NAZWA]]</f>
        <v>APozostałe uprawy, produkty roślinne różne</v>
      </c>
      <c r="C583" s="171" t="s">
        <v>701</v>
      </c>
      <c r="D583" s="171"/>
      <c r="E583" s="171" t="s">
        <v>128</v>
      </c>
      <c r="F583" s="172">
        <v>1</v>
      </c>
      <c r="G583" s="172">
        <v>5190.47</v>
      </c>
      <c r="H583" s="171"/>
      <c r="I583" s="173"/>
    </row>
    <row r="584" spans="1:24" ht="16.5" hidden="1" x14ac:dyDescent="0.3">
      <c r="A584" s="171" t="s">
        <v>703</v>
      </c>
      <c r="B584" s="171" t="str">
        <f>Tabela_NS_S_OUT[[#This Row],[FADN_REG]]&amp;Tabela_NS_S_OUT[[#This Row],[NAZWA]]</f>
        <v>BPozostałe uprawy, produkty roślinne różne</v>
      </c>
      <c r="C584" s="171" t="s">
        <v>701</v>
      </c>
      <c r="D584" s="171"/>
      <c r="E584" s="171" t="s">
        <v>129</v>
      </c>
      <c r="F584" s="172">
        <v>1</v>
      </c>
      <c r="G584" s="172">
        <v>5190.47</v>
      </c>
      <c r="H584" s="171"/>
      <c r="I584" s="173"/>
    </row>
    <row r="585" spans="1:24" ht="16.5" hidden="1" x14ac:dyDescent="0.3">
      <c r="A585" s="171" t="s">
        <v>703</v>
      </c>
      <c r="B585" s="171" t="str">
        <f>Tabela_NS_S_OUT[[#This Row],[FADN_REG]]&amp;Tabela_NS_S_OUT[[#This Row],[NAZWA]]</f>
        <v>CPozostałe uprawy, produkty roślinne różne</v>
      </c>
      <c r="C585" s="171" t="s">
        <v>701</v>
      </c>
      <c r="D585" s="171"/>
      <c r="E585" s="171" t="s">
        <v>151</v>
      </c>
      <c r="F585" s="172">
        <v>1</v>
      </c>
      <c r="G585" s="172">
        <v>5190.47</v>
      </c>
      <c r="H585" s="171"/>
      <c r="I585" s="173"/>
    </row>
    <row r="586" spans="1:24" ht="16.5" hidden="1" x14ac:dyDescent="0.3">
      <c r="A586" s="171" t="s">
        <v>703</v>
      </c>
      <c r="B586" s="171" t="str">
        <f>Tabela_NS_S_OUT[[#This Row],[FADN_REG]]&amp;Tabela_NS_S_OUT[[#This Row],[NAZWA]]</f>
        <v>DPozostałe uprawy, produkty roślinne różne</v>
      </c>
      <c r="C586" s="171" t="s">
        <v>701</v>
      </c>
      <c r="D586" s="171"/>
      <c r="E586" s="171" t="s">
        <v>130</v>
      </c>
      <c r="F586" s="172">
        <v>1</v>
      </c>
      <c r="G586" s="172">
        <v>5190.47</v>
      </c>
      <c r="H586" s="171"/>
      <c r="I586" s="173"/>
    </row>
    <row r="587" spans="1:24" ht="16.5" hidden="1" x14ac:dyDescent="0.3">
      <c r="A587" s="171" t="s">
        <v>422</v>
      </c>
      <c r="B587" s="171" t="str">
        <f>Tabela_NS_S_OUT[[#This Row],[FADN_REG]]&amp;Tabela_NS_S_OUT[[#This Row],[NAZWA]]</f>
        <v>ASzkółki w uprawie polowej</v>
      </c>
      <c r="C587" s="171" t="s">
        <v>589</v>
      </c>
      <c r="D587" s="171"/>
      <c r="E587" s="171" t="s">
        <v>128</v>
      </c>
      <c r="F587" s="172">
        <v>35756.06</v>
      </c>
      <c r="G587" s="172">
        <v>7.19</v>
      </c>
      <c r="I587" s="173"/>
    </row>
    <row r="588" spans="1:24" ht="16.5" hidden="1" x14ac:dyDescent="0.3">
      <c r="A588" s="171" t="s">
        <v>422</v>
      </c>
      <c r="B588" s="171" t="str">
        <f>Tabela_NS_S_OUT[[#This Row],[FADN_REG]]&amp;Tabela_NS_S_OUT[[#This Row],[NAZWA]]</f>
        <v>BSzkółki w uprawie polowej</v>
      </c>
      <c r="C588" s="171" t="s">
        <v>589</v>
      </c>
      <c r="D588" s="171"/>
      <c r="E588" s="171" t="s">
        <v>129</v>
      </c>
      <c r="F588" s="172">
        <v>51914.48</v>
      </c>
      <c r="G588" s="172">
        <v>7.69</v>
      </c>
      <c r="I588" s="173"/>
    </row>
    <row r="589" spans="1:24" ht="16.5" hidden="1" x14ac:dyDescent="0.3">
      <c r="A589" s="171" t="s">
        <v>422</v>
      </c>
      <c r="B589" s="171" t="str">
        <f>Tabela_NS_S_OUT[[#This Row],[FADN_REG]]&amp;Tabela_NS_S_OUT[[#This Row],[NAZWA]]</f>
        <v>CSzkółki w uprawie polowej</v>
      </c>
      <c r="C589" s="171" t="s">
        <v>589</v>
      </c>
      <c r="D589" s="171"/>
      <c r="E589" s="171" t="s">
        <v>151</v>
      </c>
      <c r="F589" s="172">
        <v>22447.68</v>
      </c>
      <c r="G589" s="172">
        <v>5.24</v>
      </c>
      <c r="I589" s="173"/>
    </row>
    <row r="590" spans="1:24" s="175" customFormat="1" ht="16.5" hidden="1" x14ac:dyDescent="0.3">
      <c r="A590" s="171" t="s">
        <v>422</v>
      </c>
      <c r="B590" s="171" t="str">
        <f>Tabela_NS_S_OUT[[#This Row],[FADN_REG]]&amp;Tabela_NS_S_OUT[[#This Row],[NAZWA]]</f>
        <v>DSzkółki w uprawie polowej</v>
      </c>
      <c r="C590" s="171" t="s">
        <v>589</v>
      </c>
      <c r="D590" s="171"/>
      <c r="E590" s="171" t="s">
        <v>130</v>
      </c>
      <c r="F590" s="172">
        <v>45829.82</v>
      </c>
      <c r="G590" s="172">
        <v>8.2200000000000006</v>
      </c>
      <c r="I590" s="419"/>
      <c r="X590" s="420"/>
    </row>
    <row r="591" spans="1:24" ht="16.5" hidden="1" x14ac:dyDescent="0.3">
      <c r="A591" s="171" t="s">
        <v>423</v>
      </c>
      <c r="B591" s="171" t="str">
        <f>Tabela_NS_S_OUT[[#This Row],[FADN_REG]]&amp;Tabela_NS_S_OUT[[#This Row],[NAZWA]]</f>
        <v>AByki do opasu, wolce 2-letnie i starsze</v>
      </c>
      <c r="C591" s="171" t="s">
        <v>424</v>
      </c>
      <c r="D591" s="171" t="s">
        <v>425</v>
      </c>
      <c r="E591" s="171" t="s">
        <v>128</v>
      </c>
      <c r="F591" s="172">
        <v>637.77</v>
      </c>
      <c r="G591" s="172">
        <v>6.65</v>
      </c>
      <c r="I591" s="173"/>
    </row>
    <row r="592" spans="1:24" ht="16.5" hidden="1" x14ac:dyDescent="0.3">
      <c r="A592" s="171" t="s">
        <v>423</v>
      </c>
      <c r="B592" s="171" t="str">
        <f>Tabela_NS_S_OUT[[#This Row],[FADN_REG]]&amp;Tabela_NS_S_OUT[[#This Row],[NAZWA]]</f>
        <v>BByki do opasu, wolce 2-letnie i starsze</v>
      </c>
      <c r="C592" s="171" t="s">
        <v>424</v>
      </c>
      <c r="D592" s="171" t="s">
        <v>425</v>
      </c>
      <c r="E592" s="171" t="s">
        <v>129</v>
      </c>
      <c r="F592" s="172">
        <v>679.38</v>
      </c>
      <c r="G592" s="172">
        <v>6.79</v>
      </c>
      <c r="I592" s="173"/>
    </row>
    <row r="593" spans="1:9" ht="16.5" hidden="1" x14ac:dyDescent="0.3">
      <c r="A593" s="171" t="s">
        <v>423</v>
      </c>
      <c r="B593" s="171" t="str">
        <f>Tabela_NS_S_OUT[[#This Row],[FADN_REG]]&amp;Tabela_NS_S_OUT[[#This Row],[NAZWA]]</f>
        <v>CByki do opasu, wolce 2-letnie i starsze</v>
      </c>
      <c r="C593" s="171" t="s">
        <v>424</v>
      </c>
      <c r="D593" s="171" t="s">
        <v>425</v>
      </c>
      <c r="E593" s="171" t="s">
        <v>151</v>
      </c>
      <c r="F593" s="172">
        <v>654.09</v>
      </c>
      <c r="G593" s="172">
        <v>6.86</v>
      </c>
      <c r="I593" s="173"/>
    </row>
    <row r="594" spans="1:9" ht="16.5" hidden="1" x14ac:dyDescent="0.3">
      <c r="A594" s="171" t="s">
        <v>423</v>
      </c>
      <c r="B594" s="171" t="str">
        <f>Tabela_NS_S_OUT[[#This Row],[FADN_REG]]&amp;Tabela_NS_S_OUT[[#This Row],[NAZWA]]</f>
        <v>DByki do opasu, wolce 2-letnie i starsze</v>
      </c>
      <c r="C594" s="171" t="s">
        <v>424</v>
      </c>
      <c r="D594" s="171" t="s">
        <v>425</v>
      </c>
      <c r="E594" s="171" t="s">
        <v>130</v>
      </c>
      <c r="F594" s="172">
        <v>630.41999999999996</v>
      </c>
      <c r="G594" s="172">
        <v>6.89</v>
      </c>
      <c r="I594" s="173"/>
    </row>
    <row r="595" spans="1:9" ht="16.5" hidden="1" x14ac:dyDescent="0.3">
      <c r="A595" s="171" t="s">
        <v>426</v>
      </c>
      <c r="B595" s="171" t="str">
        <f>Tabela_NS_S_OUT[[#This Row],[FADN_REG]]&amp;Tabela_NS_S_OUT[[#This Row],[NAZWA]]</f>
        <v>AJałówki do opasu 2-letnie i starsze</v>
      </c>
      <c r="C595" s="171" t="s">
        <v>427</v>
      </c>
      <c r="D595" s="171" t="s">
        <v>425</v>
      </c>
      <c r="E595" s="171" t="s">
        <v>128</v>
      </c>
      <c r="F595" s="172">
        <v>538.05999999999995</v>
      </c>
      <c r="G595" s="172">
        <v>6.01</v>
      </c>
      <c r="I595" s="173"/>
    </row>
    <row r="596" spans="1:9" ht="16.5" hidden="1" x14ac:dyDescent="0.3">
      <c r="A596" s="171" t="s">
        <v>426</v>
      </c>
      <c r="B596" s="171" t="str">
        <f>Tabela_NS_S_OUT[[#This Row],[FADN_REG]]&amp;Tabela_NS_S_OUT[[#This Row],[NAZWA]]</f>
        <v>BJałówki do opasu 2-letnie i starsze</v>
      </c>
      <c r="C596" s="171" t="s">
        <v>427</v>
      </c>
      <c r="D596" s="171" t="s">
        <v>425</v>
      </c>
      <c r="E596" s="171" t="s">
        <v>129</v>
      </c>
      <c r="F596" s="172">
        <v>574.13</v>
      </c>
      <c r="G596" s="172">
        <v>6.08</v>
      </c>
      <c r="I596" s="173"/>
    </row>
    <row r="597" spans="1:9" ht="16.5" hidden="1" x14ac:dyDescent="0.3">
      <c r="A597" s="171" t="s">
        <v>426</v>
      </c>
      <c r="B597" s="171" t="str">
        <f>Tabela_NS_S_OUT[[#This Row],[FADN_REG]]&amp;Tabela_NS_S_OUT[[#This Row],[NAZWA]]</f>
        <v>CJałówki do opasu 2-letnie i starsze</v>
      </c>
      <c r="C597" s="171" t="s">
        <v>427</v>
      </c>
      <c r="D597" s="171" t="s">
        <v>425</v>
      </c>
      <c r="E597" s="171" t="s">
        <v>151</v>
      </c>
      <c r="F597" s="172">
        <v>576.36</v>
      </c>
      <c r="G597" s="172">
        <v>6.07</v>
      </c>
      <c r="I597" s="173"/>
    </row>
    <row r="598" spans="1:9" ht="16.5" hidden="1" x14ac:dyDescent="0.3">
      <c r="A598" s="171" t="s">
        <v>426</v>
      </c>
      <c r="B598" s="171" t="str">
        <f>Tabela_NS_S_OUT[[#This Row],[FADN_REG]]&amp;Tabela_NS_S_OUT[[#This Row],[NAZWA]]</f>
        <v>DJałówki do opasu 2-letnie i starsze</v>
      </c>
      <c r="C598" s="171" t="s">
        <v>427</v>
      </c>
      <c r="D598" s="171" t="s">
        <v>425</v>
      </c>
      <c r="E598" s="171" t="s">
        <v>130</v>
      </c>
      <c r="F598" s="172">
        <v>568.20000000000005</v>
      </c>
      <c r="G598" s="172">
        <v>6.02</v>
      </c>
      <c r="I598" s="173"/>
    </row>
    <row r="599" spans="1:9" ht="16.5" hidden="1" x14ac:dyDescent="0.3">
      <c r="A599" s="171" t="s">
        <v>428</v>
      </c>
      <c r="B599" s="171" t="str">
        <f>Tabela_NS_S_OUT[[#This Row],[FADN_REG]]&amp;Tabela_NS_S_OUT[[#This Row],[NAZWA]]</f>
        <v>AByczki od 1 do 2 lat</v>
      </c>
      <c r="C599" s="171" t="s">
        <v>429</v>
      </c>
      <c r="D599" s="171" t="s">
        <v>425</v>
      </c>
      <c r="E599" s="171" t="s">
        <v>128</v>
      </c>
      <c r="F599" s="172">
        <v>561.34</v>
      </c>
      <c r="G599" s="172">
        <v>6.88</v>
      </c>
      <c r="I599" s="173"/>
    </row>
    <row r="600" spans="1:9" ht="16.5" hidden="1" x14ac:dyDescent="0.3">
      <c r="A600" s="171" t="s">
        <v>428</v>
      </c>
      <c r="B600" s="171" t="str">
        <f>Tabela_NS_S_OUT[[#This Row],[FADN_REG]]&amp;Tabela_NS_S_OUT[[#This Row],[NAZWA]]</f>
        <v>BByczki od 1 do 2 lat</v>
      </c>
      <c r="C600" s="171" t="s">
        <v>429</v>
      </c>
      <c r="D600" s="171" t="s">
        <v>425</v>
      </c>
      <c r="E600" s="171" t="s">
        <v>129</v>
      </c>
      <c r="F600" s="172">
        <v>624.72</v>
      </c>
      <c r="G600" s="172">
        <v>6.9</v>
      </c>
      <c r="I600" s="173"/>
    </row>
    <row r="601" spans="1:9" ht="16.5" hidden="1" x14ac:dyDescent="0.3">
      <c r="A601" s="171" t="s">
        <v>428</v>
      </c>
      <c r="B601" s="171" t="str">
        <f>Tabela_NS_S_OUT[[#This Row],[FADN_REG]]&amp;Tabela_NS_S_OUT[[#This Row],[NAZWA]]</f>
        <v>CByczki od 1 do 2 lat</v>
      </c>
      <c r="C601" s="171" t="s">
        <v>429</v>
      </c>
      <c r="D601" s="171" t="s">
        <v>425</v>
      </c>
      <c r="E601" s="171" t="s">
        <v>151</v>
      </c>
      <c r="F601" s="172">
        <v>584.29</v>
      </c>
      <c r="G601" s="172">
        <v>7.01</v>
      </c>
      <c r="I601" s="173"/>
    </row>
    <row r="602" spans="1:9" ht="16.5" hidden="1" x14ac:dyDescent="0.3">
      <c r="A602" s="171" t="s">
        <v>428</v>
      </c>
      <c r="B602" s="171" t="str">
        <f>Tabela_NS_S_OUT[[#This Row],[FADN_REG]]&amp;Tabela_NS_S_OUT[[#This Row],[NAZWA]]</f>
        <v>DByczki od 1 do 2 lat</v>
      </c>
      <c r="C602" s="171" t="s">
        <v>429</v>
      </c>
      <c r="D602" s="171" t="s">
        <v>425</v>
      </c>
      <c r="E602" s="171" t="s">
        <v>130</v>
      </c>
      <c r="F602" s="172">
        <v>603.37</v>
      </c>
      <c r="G602" s="172">
        <v>6.98</v>
      </c>
      <c r="I602" s="173"/>
    </row>
    <row r="603" spans="1:9" ht="16.5" hidden="1" x14ac:dyDescent="0.3">
      <c r="A603" s="171" t="s">
        <v>538</v>
      </c>
      <c r="B603" s="171" t="s">
        <v>542</v>
      </c>
      <c r="C603" s="171" t="s">
        <v>539</v>
      </c>
      <c r="D603" s="171" t="s">
        <v>425</v>
      </c>
      <c r="E603" s="171" t="s">
        <v>128</v>
      </c>
      <c r="F603" s="172">
        <v>441.09</v>
      </c>
      <c r="G603" s="172">
        <v>6.55</v>
      </c>
      <c r="H603" s="171"/>
      <c r="I603" s="173"/>
    </row>
    <row r="604" spans="1:9" ht="16.5" hidden="1" x14ac:dyDescent="0.3">
      <c r="A604" s="171" t="s">
        <v>538</v>
      </c>
      <c r="B604" s="171" t="s">
        <v>543</v>
      </c>
      <c r="C604" s="171" t="s">
        <v>539</v>
      </c>
      <c r="D604" s="171" t="s">
        <v>425</v>
      </c>
      <c r="E604" s="171" t="s">
        <v>129</v>
      </c>
      <c r="F604" s="172">
        <v>506.08</v>
      </c>
      <c r="G604" s="172">
        <v>6.45</v>
      </c>
      <c r="H604" s="171"/>
      <c r="I604" s="173"/>
    </row>
    <row r="605" spans="1:9" ht="16.5" hidden="1" x14ac:dyDescent="0.3">
      <c r="A605" s="171" t="s">
        <v>538</v>
      </c>
      <c r="B605" s="171" t="s">
        <v>544</v>
      </c>
      <c r="C605" s="171" t="s">
        <v>539</v>
      </c>
      <c r="D605" s="171" t="s">
        <v>425</v>
      </c>
      <c r="E605" s="171" t="s">
        <v>151</v>
      </c>
      <c r="F605" s="172">
        <v>484.32</v>
      </c>
      <c r="G605" s="172">
        <v>6.56</v>
      </c>
      <c r="H605" s="171"/>
      <c r="I605" s="173"/>
    </row>
    <row r="606" spans="1:9" ht="16.5" hidden="1" x14ac:dyDescent="0.3">
      <c r="A606" s="171" t="s">
        <v>538</v>
      </c>
      <c r="B606" s="171" t="s">
        <v>545</v>
      </c>
      <c r="C606" s="171" t="s">
        <v>539</v>
      </c>
      <c r="D606" s="171" t="s">
        <v>425</v>
      </c>
      <c r="E606" s="171" t="s">
        <v>130</v>
      </c>
      <c r="F606" s="172">
        <v>471.9</v>
      </c>
      <c r="G606" s="172">
        <v>6.62</v>
      </c>
      <c r="H606" s="171"/>
      <c r="I606" s="173"/>
    </row>
    <row r="607" spans="1:9" ht="16.5" hidden="1" x14ac:dyDescent="0.3">
      <c r="A607" s="171" t="s">
        <v>540</v>
      </c>
      <c r="B607" s="171" t="s">
        <v>546</v>
      </c>
      <c r="C607" s="171" t="s">
        <v>541</v>
      </c>
      <c r="D607" s="171" t="s">
        <v>425</v>
      </c>
      <c r="E607" s="171" t="s">
        <v>128</v>
      </c>
      <c r="F607" s="172">
        <v>216.06</v>
      </c>
      <c r="G607" s="172">
        <v>8.75</v>
      </c>
      <c r="H607" s="171"/>
      <c r="I607" s="173"/>
    </row>
    <row r="608" spans="1:9" ht="16.5" hidden="1" x14ac:dyDescent="0.3">
      <c r="A608" s="171" t="s">
        <v>540</v>
      </c>
      <c r="B608" s="171" t="s">
        <v>547</v>
      </c>
      <c r="C608" s="171" t="s">
        <v>541</v>
      </c>
      <c r="D608" s="171" t="s">
        <v>425</v>
      </c>
      <c r="E608" s="171" t="s">
        <v>129</v>
      </c>
      <c r="F608" s="172">
        <v>223.17</v>
      </c>
      <c r="G608" s="172">
        <v>8.5</v>
      </c>
      <c r="H608" s="171"/>
      <c r="I608" s="173"/>
    </row>
    <row r="609" spans="1:9" ht="16.5" hidden="1" x14ac:dyDescent="0.3">
      <c r="A609" s="171" t="s">
        <v>540</v>
      </c>
      <c r="B609" s="171" t="s">
        <v>548</v>
      </c>
      <c r="C609" s="171" t="s">
        <v>541</v>
      </c>
      <c r="D609" s="171" t="s">
        <v>425</v>
      </c>
      <c r="E609" s="171" t="s">
        <v>151</v>
      </c>
      <c r="F609" s="172">
        <v>213.67</v>
      </c>
      <c r="G609" s="172">
        <v>8.39</v>
      </c>
      <c r="H609" s="171"/>
      <c r="I609" s="173"/>
    </row>
    <row r="610" spans="1:9" ht="16.5" hidden="1" x14ac:dyDescent="0.3">
      <c r="A610" s="171" t="s">
        <v>540</v>
      </c>
      <c r="B610" s="171" t="s">
        <v>549</v>
      </c>
      <c r="C610" s="171" t="s">
        <v>541</v>
      </c>
      <c r="D610" s="171" t="s">
        <v>425</v>
      </c>
      <c r="E610" s="171" t="s">
        <v>130</v>
      </c>
      <c r="F610" s="172">
        <v>200.81</v>
      </c>
      <c r="G610" s="172">
        <v>8.4600000000000009</v>
      </c>
      <c r="H610" s="171"/>
      <c r="I610" s="173"/>
    </row>
    <row r="611" spans="1:9" ht="16.5" hidden="1" x14ac:dyDescent="0.3">
      <c r="A611" s="171" t="s">
        <v>430</v>
      </c>
      <c r="B611" s="171" t="str">
        <f>Tabela_NS_S_OUT[[#This Row],[FADN_REG]]&amp;Tabela_NS_S_OUT[[#This Row],[NAZWA]]</f>
        <v>ACielęta do opasu poniżej 6 mies.</v>
      </c>
      <c r="C611" s="171" t="s">
        <v>431</v>
      </c>
      <c r="D611" s="171" t="s">
        <v>425</v>
      </c>
      <c r="E611" s="171" t="s">
        <v>128</v>
      </c>
      <c r="F611" s="172">
        <v>86.9</v>
      </c>
      <c r="G611" s="172">
        <v>9.2799999999999994</v>
      </c>
      <c r="H611" s="175"/>
      <c r="I611" s="173"/>
    </row>
    <row r="612" spans="1:9" ht="16.5" hidden="1" x14ac:dyDescent="0.3">
      <c r="A612" s="171" t="s">
        <v>430</v>
      </c>
      <c r="B612" s="171" t="str">
        <f>Tabela_NS_S_OUT[[#This Row],[FADN_REG]]&amp;Tabela_NS_S_OUT[[#This Row],[NAZWA]]</f>
        <v>BCielęta do opasu poniżej 6 mies.</v>
      </c>
      <c r="C612" s="171" t="s">
        <v>431</v>
      </c>
      <c r="D612" s="171" t="s">
        <v>425</v>
      </c>
      <c r="E612" s="171" t="s">
        <v>129</v>
      </c>
      <c r="F612" s="172">
        <v>77.61</v>
      </c>
      <c r="G612" s="172">
        <v>10.94</v>
      </c>
      <c r="I612" s="173"/>
    </row>
    <row r="613" spans="1:9" ht="16.5" hidden="1" x14ac:dyDescent="0.3">
      <c r="A613" s="171" t="s">
        <v>430</v>
      </c>
      <c r="B613" s="171" t="str">
        <f>Tabela_NS_S_OUT[[#This Row],[FADN_REG]]&amp;Tabela_NS_S_OUT[[#This Row],[NAZWA]]</f>
        <v>CCielęta do opasu poniżej 6 mies.</v>
      </c>
      <c r="C613" s="171" t="s">
        <v>431</v>
      </c>
      <c r="D613" s="171" t="s">
        <v>425</v>
      </c>
      <c r="E613" s="171" t="s">
        <v>151</v>
      </c>
      <c r="F613" s="172">
        <v>73.62</v>
      </c>
      <c r="G613" s="172">
        <v>9.3800000000000008</v>
      </c>
      <c r="I613" s="173"/>
    </row>
    <row r="614" spans="1:9" ht="16.5" hidden="1" x14ac:dyDescent="0.3">
      <c r="A614" s="171" t="s">
        <v>430</v>
      </c>
      <c r="B614" s="171" t="str">
        <f>Tabela_NS_S_OUT[[#This Row],[FADN_REG]]&amp;Tabela_NS_S_OUT[[#This Row],[NAZWA]]</f>
        <v>DCielęta do opasu poniżej 6 mies.</v>
      </c>
      <c r="C614" s="171" t="s">
        <v>431</v>
      </c>
      <c r="D614" s="171" t="s">
        <v>425</v>
      </c>
      <c r="E614" s="171" t="s">
        <v>130</v>
      </c>
      <c r="F614" s="172">
        <v>95.58</v>
      </c>
      <c r="G614" s="172">
        <v>10.36</v>
      </c>
      <c r="I614" s="173"/>
    </row>
    <row r="615" spans="1:9" ht="16.5" hidden="1" x14ac:dyDescent="0.3">
      <c r="A615" s="171" t="s">
        <v>432</v>
      </c>
      <c r="B615" s="171" t="str">
        <f>Tabela_NS_S_OUT[[#This Row],[FADN_REG]]&amp;Tabela_NS_S_OUT[[#This Row],[NAZWA]]</f>
        <v>AOwce 1 roczne i starsze</v>
      </c>
      <c r="C615" s="171" t="s">
        <v>433</v>
      </c>
      <c r="D615" s="171" t="s">
        <v>425</v>
      </c>
      <c r="E615" s="171" t="s">
        <v>128</v>
      </c>
      <c r="F615" s="172">
        <v>55.69</v>
      </c>
      <c r="G615" s="172">
        <v>3.32</v>
      </c>
      <c r="I615" s="173"/>
    </row>
    <row r="616" spans="1:9" ht="16.5" hidden="1" x14ac:dyDescent="0.3">
      <c r="A616" s="171" t="s">
        <v>432</v>
      </c>
      <c r="B616" s="171" t="str">
        <f>Tabela_NS_S_OUT[[#This Row],[FADN_REG]]&amp;Tabela_NS_S_OUT[[#This Row],[NAZWA]]</f>
        <v>BOwce 1 roczne i starsze</v>
      </c>
      <c r="C616" s="171" t="s">
        <v>433</v>
      </c>
      <c r="D616" s="171" t="s">
        <v>425</v>
      </c>
      <c r="E616" s="171" t="s">
        <v>129</v>
      </c>
      <c r="F616" s="172">
        <v>60.73</v>
      </c>
      <c r="G616" s="172">
        <v>2.77</v>
      </c>
      <c r="I616" s="173"/>
    </row>
    <row r="617" spans="1:9" ht="16.5" hidden="1" x14ac:dyDescent="0.3">
      <c r="A617" s="171" t="s">
        <v>432</v>
      </c>
      <c r="B617" s="171" t="str">
        <f>Tabela_NS_S_OUT[[#This Row],[FADN_REG]]&amp;Tabela_NS_S_OUT[[#This Row],[NAZWA]]</f>
        <v>COwce 1 roczne i starsze</v>
      </c>
      <c r="C617" s="171" t="s">
        <v>433</v>
      </c>
      <c r="D617" s="171" t="s">
        <v>425</v>
      </c>
      <c r="E617" s="171" t="s">
        <v>151</v>
      </c>
      <c r="F617" s="172">
        <v>52.55</v>
      </c>
      <c r="G617" s="172">
        <v>3.4</v>
      </c>
      <c r="I617" s="173"/>
    </row>
    <row r="618" spans="1:9" ht="16.5" hidden="1" x14ac:dyDescent="0.3">
      <c r="A618" s="171" t="s">
        <v>432</v>
      </c>
      <c r="B618" s="171" t="str">
        <f>Tabela_NS_S_OUT[[#This Row],[FADN_REG]]&amp;Tabela_NS_S_OUT[[#This Row],[NAZWA]]</f>
        <v>DOwce 1 roczne i starsze</v>
      </c>
      <c r="C618" s="171" t="s">
        <v>433</v>
      </c>
      <c r="D618" s="171" t="s">
        <v>425</v>
      </c>
      <c r="E618" s="171" t="s">
        <v>130</v>
      </c>
      <c r="F618" s="172">
        <v>50.38</v>
      </c>
      <c r="G618" s="172">
        <v>3.32</v>
      </c>
      <c r="I618" s="173"/>
    </row>
    <row r="619" spans="1:9" ht="16.5" hidden="1" x14ac:dyDescent="0.3">
      <c r="A619" s="171" t="s">
        <v>434</v>
      </c>
      <c r="B619" s="171" t="str">
        <f>Tabela_NS_S_OUT[[#This Row],[FADN_REG]]&amp;Tabela_NS_S_OUT[[#This Row],[NAZWA]]</f>
        <v>AJagnięta</v>
      </c>
      <c r="C619" s="171" t="s">
        <v>435</v>
      </c>
      <c r="D619" s="171" t="s">
        <v>425</v>
      </c>
      <c r="E619" s="171" t="s">
        <v>128</v>
      </c>
      <c r="F619" s="172">
        <v>23.54</v>
      </c>
      <c r="G619" s="172">
        <v>8</v>
      </c>
      <c r="I619" s="173"/>
    </row>
    <row r="620" spans="1:9" ht="16.5" hidden="1" x14ac:dyDescent="0.3">
      <c r="A620" s="171" t="s">
        <v>434</v>
      </c>
      <c r="B620" s="171" t="str">
        <f>Tabela_NS_S_OUT[[#This Row],[FADN_REG]]&amp;Tabela_NS_S_OUT[[#This Row],[NAZWA]]</f>
        <v>BJagnięta</v>
      </c>
      <c r="C620" s="171" t="s">
        <v>435</v>
      </c>
      <c r="D620" s="171" t="s">
        <v>425</v>
      </c>
      <c r="E620" s="171" t="s">
        <v>129</v>
      </c>
      <c r="F620" s="172">
        <v>25.88</v>
      </c>
      <c r="G620" s="172">
        <v>8.33</v>
      </c>
      <c r="I620" s="173"/>
    </row>
    <row r="621" spans="1:9" ht="16.5" hidden="1" x14ac:dyDescent="0.3">
      <c r="A621" s="171" t="s">
        <v>434</v>
      </c>
      <c r="B621" s="171" t="str">
        <f>Tabela_NS_S_OUT[[#This Row],[FADN_REG]]&amp;Tabela_NS_S_OUT[[#This Row],[NAZWA]]</f>
        <v>CJagnięta</v>
      </c>
      <c r="C621" s="171" t="s">
        <v>435</v>
      </c>
      <c r="D621" s="171" t="s">
        <v>425</v>
      </c>
      <c r="E621" s="171" t="s">
        <v>151</v>
      </c>
      <c r="F621" s="172">
        <v>27.16</v>
      </c>
      <c r="G621" s="172">
        <v>7.97</v>
      </c>
      <c r="I621" s="173"/>
    </row>
    <row r="622" spans="1:9" ht="16.5" hidden="1" x14ac:dyDescent="0.3">
      <c r="A622" s="171" t="s">
        <v>434</v>
      </c>
      <c r="B622" s="171" t="str">
        <f>Tabela_NS_S_OUT[[#This Row],[FADN_REG]]&amp;Tabela_NS_S_OUT[[#This Row],[NAZWA]]</f>
        <v>DJagnięta</v>
      </c>
      <c r="C622" s="171" t="s">
        <v>435</v>
      </c>
      <c r="D622" s="171" t="s">
        <v>425</v>
      </c>
      <c r="E622" s="171" t="s">
        <v>130</v>
      </c>
      <c r="F622" s="172">
        <v>20.63</v>
      </c>
      <c r="G622" s="172">
        <v>8.19</v>
      </c>
      <c r="I622" s="173"/>
    </row>
    <row r="623" spans="1:9" ht="16.5" hidden="1" x14ac:dyDescent="0.3">
      <c r="A623" s="171" t="s">
        <v>436</v>
      </c>
      <c r="B623" s="171" t="str">
        <f>Tabela_NS_S_OUT[[#This Row],[FADN_REG]]&amp;Tabela_NS_S_OUT[[#This Row],[NAZWA]]</f>
        <v>AKoźlęta</v>
      </c>
      <c r="C623" s="171" t="s">
        <v>437</v>
      </c>
      <c r="D623" s="171" t="s">
        <v>425</v>
      </c>
      <c r="E623" s="171" t="s">
        <v>128</v>
      </c>
      <c r="F623" s="172">
        <v>11.16</v>
      </c>
      <c r="G623" s="172">
        <v>7.73</v>
      </c>
      <c r="I623" s="173"/>
    </row>
    <row r="624" spans="1:9" ht="16.5" hidden="1" x14ac:dyDescent="0.3">
      <c r="A624" s="171" t="s">
        <v>436</v>
      </c>
      <c r="B624" s="171" t="str">
        <f>Tabela_NS_S_OUT[[#This Row],[FADN_REG]]&amp;Tabela_NS_S_OUT[[#This Row],[NAZWA]]</f>
        <v>BKoźlęta</v>
      </c>
      <c r="C624" s="171" t="s">
        <v>437</v>
      </c>
      <c r="D624" s="171" t="s">
        <v>425</v>
      </c>
      <c r="E624" s="171" t="s">
        <v>129</v>
      </c>
      <c r="F624" s="172">
        <v>7.03</v>
      </c>
      <c r="G624" s="172">
        <v>10.41</v>
      </c>
      <c r="I624" s="173"/>
    </row>
    <row r="625" spans="1:9" ht="16.5" hidden="1" x14ac:dyDescent="0.3">
      <c r="A625" s="171" t="s">
        <v>436</v>
      </c>
      <c r="B625" s="171" t="str">
        <f>Tabela_NS_S_OUT[[#This Row],[FADN_REG]]&amp;Tabela_NS_S_OUT[[#This Row],[NAZWA]]</f>
        <v>CKoźlęta</v>
      </c>
      <c r="C625" s="171" t="s">
        <v>437</v>
      </c>
      <c r="D625" s="171" t="s">
        <v>425</v>
      </c>
      <c r="E625" s="171" t="s">
        <v>151</v>
      </c>
      <c r="F625" s="172">
        <v>15.72</v>
      </c>
      <c r="G625" s="172">
        <v>4.87</v>
      </c>
      <c r="I625" s="173"/>
    </row>
    <row r="626" spans="1:9" ht="16.5" hidden="1" x14ac:dyDescent="0.3">
      <c r="A626" s="171" t="s">
        <v>436</v>
      </c>
      <c r="B626" s="171" t="str">
        <f>Tabela_NS_S_OUT[[#This Row],[FADN_REG]]&amp;Tabela_NS_S_OUT[[#This Row],[NAZWA]]</f>
        <v>DKoźlęta</v>
      </c>
      <c r="C626" s="171" t="s">
        <v>437</v>
      </c>
      <c r="D626" s="171" t="s">
        <v>425</v>
      </c>
      <c r="E626" s="171" t="s">
        <v>130</v>
      </c>
      <c r="F626" s="172">
        <v>11.16</v>
      </c>
      <c r="G626" s="172">
        <v>7.73</v>
      </c>
      <c r="I626" s="173"/>
    </row>
    <row r="627" spans="1:9" ht="16.5" hidden="1" x14ac:dyDescent="0.3">
      <c r="A627" s="171" t="s">
        <v>438</v>
      </c>
      <c r="B627" s="171" t="str">
        <f>Tabela_NS_S_OUT[[#This Row],[FADN_REG]]&amp;Tabela_NS_S_OUT[[#This Row],[NAZWA]]</f>
        <v>ATuczniki o wadze 50 kg i więcej</v>
      </c>
      <c r="C627" s="171" t="s">
        <v>439</v>
      </c>
      <c r="D627" s="171" t="s">
        <v>425</v>
      </c>
      <c r="E627" s="171" t="s">
        <v>128</v>
      </c>
      <c r="F627" s="172">
        <v>109.27</v>
      </c>
      <c r="G627" s="172">
        <v>4.59</v>
      </c>
      <c r="I627" s="173"/>
    </row>
    <row r="628" spans="1:9" ht="16.5" hidden="1" x14ac:dyDescent="0.3">
      <c r="A628" s="171" t="s">
        <v>438</v>
      </c>
      <c r="B628" s="171" t="str">
        <f>Tabela_NS_S_OUT[[#This Row],[FADN_REG]]&amp;Tabela_NS_S_OUT[[#This Row],[NAZWA]]</f>
        <v>BTuczniki o wadze 50 kg i więcej</v>
      </c>
      <c r="C628" s="171" t="s">
        <v>439</v>
      </c>
      <c r="D628" s="171" t="s">
        <v>425</v>
      </c>
      <c r="E628" s="171" t="s">
        <v>129</v>
      </c>
      <c r="F628" s="172">
        <v>114.42</v>
      </c>
      <c r="G628" s="172">
        <v>4.3899999999999997</v>
      </c>
      <c r="I628" s="173"/>
    </row>
    <row r="629" spans="1:9" ht="16.5" hidden="1" x14ac:dyDescent="0.3">
      <c r="A629" s="171" t="s">
        <v>438</v>
      </c>
      <c r="B629" s="171" t="str">
        <f>Tabela_NS_S_OUT[[#This Row],[FADN_REG]]&amp;Tabela_NS_S_OUT[[#This Row],[NAZWA]]</f>
        <v>CTuczniki o wadze 50 kg i więcej</v>
      </c>
      <c r="C629" s="171" t="s">
        <v>439</v>
      </c>
      <c r="D629" s="171" t="s">
        <v>425</v>
      </c>
      <c r="E629" s="171" t="s">
        <v>151</v>
      </c>
      <c r="F629" s="172">
        <v>115.2</v>
      </c>
      <c r="G629" s="172">
        <v>4.53</v>
      </c>
      <c r="I629" s="173"/>
    </row>
    <row r="630" spans="1:9" ht="16.5" hidden="1" x14ac:dyDescent="0.3">
      <c r="A630" s="171" t="s">
        <v>438</v>
      </c>
      <c r="B630" s="171" t="str">
        <f>Tabela_NS_S_OUT[[#This Row],[FADN_REG]]&amp;Tabela_NS_S_OUT[[#This Row],[NAZWA]]</f>
        <v>DTuczniki o wadze 50 kg i więcej</v>
      </c>
      <c r="C630" s="171" t="s">
        <v>439</v>
      </c>
      <c r="D630" s="171" t="s">
        <v>425</v>
      </c>
      <c r="E630" s="171" t="s">
        <v>130</v>
      </c>
      <c r="F630" s="172">
        <v>116.33</v>
      </c>
      <c r="G630" s="172">
        <v>4.41</v>
      </c>
      <c r="I630" s="173"/>
    </row>
    <row r="631" spans="1:9" ht="16.5" hidden="1" x14ac:dyDescent="0.3">
      <c r="A631" s="171" t="s">
        <v>550</v>
      </c>
      <c r="B631" s="171" t="s">
        <v>552</v>
      </c>
      <c r="C631" s="171" t="s">
        <v>551</v>
      </c>
      <c r="D631" s="171" t="s">
        <v>425</v>
      </c>
      <c r="E631" s="171" t="s">
        <v>128</v>
      </c>
      <c r="F631" s="172">
        <v>31.11</v>
      </c>
      <c r="G631" s="172">
        <v>6.96</v>
      </c>
      <c r="H631" s="171"/>
      <c r="I631" s="173"/>
    </row>
    <row r="632" spans="1:9" ht="16.5" hidden="1" x14ac:dyDescent="0.3">
      <c r="A632" s="171" t="s">
        <v>550</v>
      </c>
      <c r="B632" s="171" t="s">
        <v>553</v>
      </c>
      <c r="C632" s="171" t="s">
        <v>551</v>
      </c>
      <c r="D632" s="171" t="s">
        <v>425</v>
      </c>
      <c r="E632" s="171" t="s">
        <v>129</v>
      </c>
      <c r="F632" s="172">
        <v>29.96</v>
      </c>
      <c r="G632" s="172">
        <v>6.69</v>
      </c>
      <c r="H632" s="171"/>
      <c r="I632" s="173"/>
    </row>
    <row r="633" spans="1:9" ht="16.5" hidden="1" x14ac:dyDescent="0.3">
      <c r="A633" s="171" t="s">
        <v>550</v>
      </c>
      <c r="B633" s="171" t="s">
        <v>554</v>
      </c>
      <c r="C633" s="171" t="s">
        <v>551</v>
      </c>
      <c r="D633" s="171" t="s">
        <v>425</v>
      </c>
      <c r="E633" s="171" t="s">
        <v>151</v>
      </c>
      <c r="F633" s="172">
        <v>26.25</v>
      </c>
      <c r="G633" s="172">
        <v>7.75</v>
      </c>
      <c r="H633" s="171"/>
      <c r="I633" s="173"/>
    </row>
    <row r="634" spans="1:9" ht="16.5" hidden="1" x14ac:dyDescent="0.3">
      <c r="A634" s="171" t="s">
        <v>550</v>
      </c>
      <c r="B634" s="171" t="s">
        <v>555</v>
      </c>
      <c r="C634" s="171" t="s">
        <v>551</v>
      </c>
      <c r="D634" s="171" t="s">
        <v>425</v>
      </c>
      <c r="E634" s="171" t="s">
        <v>130</v>
      </c>
      <c r="F634" s="172">
        <v>26.54</v>
      </c>
      <c r="G634" s="172">
        <v>7.82</v>
      </c>
      <c r="H634" s="171"/>
      <c r="I634" s="173"/>
    </row>
    <row r="635" spans="1:9" ht="16.5" hidden="1" x14ac:dyDescent="0.3">
      <c r="A635" s="171" t="s">
        <v>440</v>
      </c>
      <c r="B635" s="171" t="str">
        <f>Tabela_NS_S_OUT[[#This Row],[FADN_REG]]&amp;Tabela_NS_S_OUT[[#This Row],[NAZWA]]</f>
        <v>AProsięta od 1 maciory</v>
      </c>
      <c r="C635" s="171" t="s">
        <v>441</v>
      </c>
      <c r="D635" s="171" t="s">
        <v>334</v>
      </c>
      <c r="E635" s="171" t="s">
        <v>128</v>
      </c>
      <c r="F635" s="172">
        <v>18.02</v>
      </c>
      <c r="G635" s="172">
        <v>143.41999999999999</v>
      </c>
      <c r="I635" s="173"/>
    </row>
    <row r="636" spans="1:9" ht="16.5" hidden="1" x14ac:dyDescent="0.3">
      <c r="A636" s="171" t="s">
        <v>440</v>
      </c>
      <c r="B636" s="171" t="str">
        <f>Tabela_NS_S_OUT[[#This Row],[FADN_REG]]&amp;Tabela_NS_S_OUT[[#This Row],[NAZWA]]</f>
        <v>BProsięta od 1 maciory</v>
      </c>
      <c r="C636" s="171" t="s">
        <v>441</v>
      </c>
      <c r="D636" s="171" t="s">
        <v>334</v>
      </c>
      <c r="E636" s="171" t="s">
        <v>129</v>
      </c>
      <c r="F636" s="172">
        <v>17.7</v>
      </c>
      <c r="G636" s="172">
        <v>148.94999999999999</v>
      </c>
      <c r="I636" s="173"/>
    </row>
    <row r="637" spans="1:9" ht="16.5" hidden="1" x14ac:dyDescent="0.3">
      <c r="A637" s="171" t="s">
        <v>440</v>
      </c>
      <c r="B637" s="171" t="str">
        <f>Tabela_NS_S_OUT[[#This Row],[FADN_REG]]&amp;Tabela_NS_S_OUT[[#This Row],[NAZWA]]</f>
        <v>CProsięta od 1 maciory</v>
      </c>
      <c r="C637" s="171" t="s">
        <v>441</v>
      </c>
      <c r="D637" s="171" t="s">
        <v>334</v>
      </c>
      <c r="E637" s="171" t="s">
        <v>151</v>
      </c>
      <c r="F637" s="172">
        <v>17.3</v>
      </c>
      <c r="G637" s="172">
        <v>146.44999999999999</v>
      </c>
      <c r="I637" s="173"/>
    </row>
    <row r="638" spans="1:9" ht="16.5" hidden="1" x14ac:dyDescent="0.3">
      <c r="A638" s="171" t="s">
        <v>440</v>
      </c>
      <c r="B638" s="171" t="str">
        <f>Tabela_NS_S_OUT[[#This Row],[FADN_REG]]&amp;Tabela_NS_S_OUT[[#This Row],[NAZWA]]</f>
        <v>DProsięta od 1 maciory</v>
      </c>
      <c r="C638" s="171" t="s">
        <v>441</v>
      </c>
      <c r="D638" s="171" t="s">
        <v>334</v>
      </c>
      <c r="E638" s="171" t="s">
        <v>130</v>
      </c>
      <c r="F638" s="172">
        <v>17.23</v>
      </c>
      <c r="G638" s="172">
        <v>184.06</v>
      </c>
      <c r="I638" s="173"/>
    </row>
    <row r="639" spans="1:9" ht="16.5" hidden="1" x14ac:dyDescent="0.3">
      <c r="A639" s="171" t="s">
        <v>442</v>
      </c>
      <c r="B639" s="171" t="str">
        <f>Tabela_NS_S_OUT[[#This Row],[FADN_REG]]&amp;Tabela_NS_S_OUT[[#This Row],[NAZWA]]</f>
        <v>ABrojlery kurze 2 tyg. i starsze</v>
      </c>
      <c r="C639" s="171" t="s">
        <v>443</v>
      </c>
      <c r="D639" s="171" t="s">
        <v>425</v>
      </c>
      <c r="E639" s="171" t="s">
        <v>128</v>
      </c>
      <c r="F639" s="172">
        <v>2.4700000000000002</v>
      </c>
      <c r="G639" s="172">
        <v>3.58</v>
      </c>
      <c r="I639" s="173"/>
    </row>
    <row r="640" spans="1:9" ht="16.5" hidden="1" x14ac:dyDescent="0.3">
      <c r="A640" s="171" t="s">
        <v>442</v>
      </c>
      <c r="B640" s="171" t="str">
        <f>Tabela_NS_S_OUT[[#This Row],[FADN_REG]]&amp;Tabela_NS_S_OUT[[#This Row],[NAZWA]]</f>
        <v>BBrojlery kurze 2 tyg. i starsze</v>
      </c>
      <c r="C640" s="171" t="s">
        <v>443</v>
      </c>
      <c r="D640" s="171" t="s">
        <v>425</v>
      </c>
      <c r="E640" s="171" t="s">
        <v>129</v>
      </c>
      <c r="F640" s="172">
        <v>2.54</v>
      </c>
      <c r="G640" s="172">
        <v>3.49</v>
      </c>
      <c r="I640" s="173"/>
    </row>
    <row r="641" spans="1:9" ht="16.5" hidden="1" x14ac:dyDescent="0.3">
      <c r="A641" s="171" t="s">
        <v>442</v>
      </c>
      <c r="B641" s="171" t="str">
        <f>Tabela_NS_S_OUT[[#This Row],[FADN_REG]]&amp;Tabela_NS_S_OUT[[#This Row],[NAZWA]]</f>
        <v>CBrojlery kurze 2 tyg. i starsze</v>
      </c>
      <c r="C641" s="171" t="s">
        <v>443</v>
      </c>
      <c r="D641" s="171" t="s">
        <v>425</v>
      </c>
      <c r="E641" s="171" t="s">
        <v>151</v>
      </c>
      <c r="F641" s="172">
        <v>2.66</v>
      </c>
      <c r="G641" s="172">
        <v>3.52</v>
      </c>
      <c r="I641" s="173"/>
    </row>
    <row r="642" spans="1:9" ht="16.5" hidden="1" x14ac:dyDescent="0.3">
      <c r="A642" s="171" t="s">
        <v>442</v>
      </c>
      <c r="B642" s="171" t="str">
        <f>Tabela_NS_S_OUT[[#This Row],[FADN_REG]]&amp;Tabela_NS_S_OUT[[#This Row],[NAZWA]]</f>
        <v>DBrojlery kurze 2 tyg. i starsze</v>
      </c>
      <c r="C642" s="171" t="s">
        <v>443</v>
      </c>
      <c r="D642" s="171" t="s">
        <v>425</v>
      </c>
      <c r="E642" s="171" t="s">
        <v>130</v>
      </c>
      <c r="F642" s="172">
        <v>2.64</v>
      </c>
      <c r="G642" s="172">
        <v>3.34</v>
      </c>
      <c r="I642" s="173"/>
    </row>
    <row r="643" spans="1:9" ht="16.5" hidden="1" x14ac:dyDescent="0.3">
      <c r="A643" s="171" t="s">
        <v>444</v>
      </c>
      <c r="B643" s="171" t="str">
        <f>Tabela_NS_S_OUT[[#This Row],[FADN_REG]]&amp;Tabela_NS_S_OUT[[#This Row],[NAZWA]]</f>
        <v>AGęsi młode</v>
      </c>
      <c r="C643" s="171" t="s">
        <v>445</v>
      </c>
      <c r="D643" s="171" t="s">
        <v>425</v>
      </c>
      <c r="E643" s="171" t="s">
        <v>128</v>
      </c>
      <c r="F643" s="172">
        <v>5.83</v>
      </c>
      <c r="G643" s="172">
        <v>8.33</v>
      </c>
      <c r="I643" s="173"/>
    </row>
    <row r="644" spans="1:9" ht="16.5" hidden="1" x14ac:dyDescent="0.3">
      <c r="A644" s="171" t="s">
        <v>444</v>
      </c>
      <c r="B644" s="171" t="str">
        <f>Tabela_NS_S_OUT[[#This Row],[FADN_REG]]&amp;Tabela_NS_S_OUT[[#This Row],[NAZWA]]</f>
        <v>BGęsi młode</v>
      </c>
      <c r="C644" s="171" t="s">
        <v>445</v>
      </c>
      <c r="D644" s="171" t="s">
        <v>425</v>
      </c>
      <c r="E644" s="171" t="s">
        <v>129</v>
      </c>
      <c r="F644" s="172">
        <v>6.28</v>
      </c>
      <c r="G644" s="172">
        <v>7.87</v>
      </c>
      <c r="I644" s="173"/>
    </row>
    <row r="645" spans="1:9" ht="16.5" hidden="1" x14ac:dyDescent="0.3">
      <c r="A645" s="171" t="s">
        <v>444</v>
      </c>
      <c r="B645" s="171" t="str">
        <f>Tabela_NS_S_OUT[[#This Row],[FADN_REG]]&amp;Tabela_NS_S_OUT[[#This Row],[NAZWA]]</f>
        <v>CGęsi młode</v>
      </c>
      <c r="C645" s="171" t="s">
        <v>445</v>
      </c>
      <c r="D645" s="171" t="s">
        <v>425</v>
      </c>
      <c r="E645" s="171" t="s">
        <v>151</v>
      </c>
      <c r="F645" s="172">
        <v>5.4</v>
      </c>
      <c r="G645" s="172">
        <v>8.89</v>
      </c>
      <c r="I645" s="173"/>
    </row>
    <row r="646" spans="1:9" ht="16.5" hidden="1" x14ac:dyDescent="0.3">
      <c r="A646" s="171" t="s">
        <v>444</v>
      </c>
      <c r="B646" s="171" t="str">
        <f>Tabela_NS_S_OUT[[#This Row],[FADN_REG]]&amp;Tabela_NS_S_OUT[[#This Row],[NAZWA]]</f>
        <v>DGęsi młode</v>
      </c>
      <c r="C646" s="171" t="s">
        <v>445</v>
      </c>
      <c r="D646" s="171" t="s">
        <v>425</v>
      </c>
      <c r="E646" s="171" t="s">
        <v>130</v>
      </c>
      <c r="F646" s="172">
        <v>5.72</v>
      </c>
      <c r="G646" s="172">
        <v>7.65</v>
      </c>
      <c r="I646" s="173"/>
    </row>
    <row r="647" spans="1:9" ht="16.5" hidden="1" x14ac:dyDescent="0.3">
      <c r="A647" s="171" t="s">
        <v>446</v>
      </c>
      <c r="B647" s="171" t="str">
        <f>Tabela_NS_S_OUT[[#This Row],[FADN_REG]]&amp;Tabela_NS_S_OUT[[#This Row],[NAZWA]]</f>
        <v>AKaczki młode</v>
      </c>
      <c r="C647" s="171" t="s">
        <v>447</v>
      </c>
      <c r="D647" s="171" t="s">
        <v>425</v>
      </c>
      <c r="E647" s="171" t="s">
        <v>128</v>
      </c>
      <c r="F647" s="172">
        <v>3.32</v>
      </c>
      <c r="G647" s="172">
        <v>4.7699999999999996</v>
      </c>
      <c r="I647" s="173"/>
    </row>
    <row r="648" spans="1:9" ht="16.5" hidden="1" x14ac:dyDescent="0.3">
      <c r="A648" s="171" t="s">
        <v>446</v>
      </c>
      <c r="B648" s="171" t="str">
        <f>Tabela_NS_S_OUT[[#This Row],[FADN_REG]]&amp;Tabela_NS_S_OUT[[#This Row],[NAZWA]]</f>
        <v>BKaczki młode</v>
      </c>
      <c r="C648" s="171" t="s">
        <v>447</v>
      </c>
      <c r="D648" s="171" t="s">
        <v>425</v>
      </c>
      <c r="E648" s="171" t="s">
        <v>129</v>
      </c>
      <c r="F648" s="172">
        <v>3.34</v>
      </c>
      <c r="G648" s="172">
        <v>4.76</v>
      </c>
      <c r="I648" s="173"/>
    </row>
    <row r="649" spans="1:9" ht="16.5" hidden="1" x14ac:dyDescent="0.3">
      <c r="A649" s="171" t="s">
        <v>446</v>
      </c>
      <c r="B649" s="171" t="str">
        <f>Tabela_NS_S_OUT[[#This Row],[FADN_REG]]&amp;Tabela_NS_S_OUT[[#This Row],[NAZWA]]</f>
        <v>CKaczki młode</v>
      </c>
      <c r="C649" s="171" t="s">
        <v>447</v>
      </c>
      <c r="D649" s="171" t="s">
        <v>425</v>
      </c>
      <c r="E649" s="171" t="s">
        <v>151</v>
      </c>
      <c r="F649" s="172">
        <v>3.15</v>
      </c>
      <c r="G649" s="172">
        <v>4.7699999999999996</v>
      </c>
      <c r="I649" s="173"/>
    </row>
    <row r="650" spans="1:9" ht="16.5" hidden="1" x14ac:dyDescent="0.3">
      <c r="A650" s="171" t="s">
        <v>446</v>
      </c>
      <c r="B650" s="171" t="str">
        <f>Tabela_NS_S_OUT[[#This Row],[FADN_REG]]&amp;Tabela_NS_S_OUT[[#This Row],[NAZWA]]</f>
        <v>DKaczki młode</v>
      </c>
      <c r="C650" s="171" t="s">
        <v>447</v>
      </c>
      <c r="D650" s="171" t="s">
        <v>425</v>
      </c>
      <c r="E650" s="171" t="s">
        <v>130</v>
      </c>
      <c r="F650" s="172">
        <v>2.48</v>
      </c>
      <c r="G650" s="172">
        <v>17.010000000000002</v>
      </c>
      <c r="I650" s="173"/>
    </row>
    <row r="651" spans="1:9" ht="16.5" hidden="1" x14ac:dyDescent="0.3">
      <c r="A651" s="171" t="s">
        <v>448</v>
      </c>
      <c r="B651" s="171" t="str">
        <f>Tabela_NS_S_OUT[[#This Row],[FADN_REG]]&amp;Tabela_NS_S_OUT[[#This Row],[NAZWA]]</f>
        <v>AIndyki młode</v>
      </c>
      <c r="C651" s="171" t="s">
        <v>449</v>
      </c>
      <c r="D651" s="171" t="s">
        <v>425</v>
      </c>
      <c r="E651" s="171" t="s">
        <v>128</v>
      </c>
      <c r="F651" s="172">
        <v>16.420000000000002</v>
      </c>
      <c r="G651" s="172">
        <v>5.75</v>
      </c>
      <c r="I651" s="173"/>
    </row>
    <row r="652" spans="1:9" ht="16.5" hidden="1" x14ac:dyDescent="0.3">
      <c r="A652" s="171" t="s">
        <v>448</v>
      </c>
      <c r="B652" s="171" t="str">
        <f>Tabela_NS_S_OUT[[#This Row],[FADN_REG]]&amp;Tabela_NS_S_OUT[[#This Row],[NAZWA]]</f>
        <v>BIndyki młode</v>
      </c>
      <c r="C652" s="171" t="s">
        <v>449</v>
      </c>
      <c r="D652" s="171" t="s">
        <v>425</v>
      </c>
      <c r="E652" s="171" t="s">
        <v>129</v>
      </c>
      <c r="F652" s="172">
        <v>19.079999999999998</v>
      </c>
      <c r="G652" s="172">
        <v>5.64</v>
      </c>
      <c r="I652" s="173"/>
    </row>
    <row r="653" spans="1:9" ht="16.5" hidden="1" x14ac:dyDescent="0.3">
      <c r="A653" s="171" t="s">
        <v>448</v>
      </c>
      <c r="B653" s="171" t="str">
        <f>Tabela_NS_S_OUT[[#This Row],[FADN_REG]]&amp;Tabela_NS_S_OUT[[#This Row],[NAZWA]]</f>
        <v>CIndyki młode</v>
      </c>
      <c r="C653" s="171" t="s">
        <v>449</v>
      </c>
      <c r="D653" s="171" t="s">
        <v>425</v>
      </c>
      <c r="E653" s="171" t="s">
        <v>151</v>
      </c>
      <c r="F653" s="172">
        <v>16.420000000000002</v>
      </c>
      <c r="G653" s="172">
        <v>5.75</v>
      </c>
      <c r="I653" s="173"/>
    </row>
    <row r="654" spans="1:9" ht="16.5" hidden="1" x14ac:dyDescent="0.3">
      <c r="A654" s="171" t="s">
        <v>448</v>
      </c>
      <c r="B654" s="171" t="str">
        <f>Tabela_NS_S_OUT[[#This Row],[FADN_REG]]&amp;Tabela_NS_S_OUT[[#This Row],[NAZWA]]</f>
        <v>DIndyki młode</v>
      </c>
      <c r="C654" s="171" t="s">
        <v>449</v>
      </c>
      <c r="D654" s="171" t="s">
        <v>425</v>
      </c>
      <c r="E654" s="171" t="s">
        <v>130</v>
      </c>
      <c r="F654" s="172">
        <v>9.69</v>
      </c>
      <c r="G654" s="172">
        <v>5.58</v>
      </c>
      <c r="I654" s="173"/>
    </row>
    <row r="655" spans="1:9" ht="16.5" hidden="1" x14ac:dyDescent="0.3">
      <c r="A655" s="171" t="s">
        <v>450</v>
      </c>
      <c r="B655" s="171" t="str">
        <f>Tabela_NS_S_OUT[[#This Row],[FADN_REG]]&amp;Tabela_NS_S_OUT[[#This Row],[NAZWA]]</f>
        <v>AMleko krowie</v>
      </c>
      <c r="C655" s="171" t="s">
        <v>451</v>
      </c>
      <c r="D655" s="171" t="s">
        <v>452</v>
      </c>
      <c r="E655" s="171" t="s">
        <v>128</v>
      </c>
      <c r="F655" s="172">
        <v>53.86</v>
      </c>
      <c r="G655" s="172">
        <v>113.68</v>
      </c>
      <c r="I655" s="173"/>
    </row>
    <row r="656" spans="1:9" ht="16.5" hidden="1" x14ac:dyDescent="0.3">
      <c r="A656" s="171" t="s">
        <v>450</v>
      </c>
      <c r="B656" s="171" t="str">
        <f>Tabela_NS_S_OUT[[#This Row],[FADN_REG]]&amp;Tabela_NS_S_OUT[[#This Row],[NAZWA]]</f>
        <v>BMleko krowie</v>
      </c>
      <c r="C656" s="171" t="s">
        <v>451</v>
      </c>
      <c r="D656" s="171" t="s">
        <v>452</v>
      </c>
      <c r="E656" s="171" t="s">
        <v>129</v>
      </c>
      <c r="F656" s="172">
        <v>60.76</v>
      </c>
      <c r="G656" s="172">
        <v>115.12</v>
      </c>
      <c r="I656" s="173"/>
    </row>
    <row r="657" spans="1:9" ht="16.5" hidden="1" x14ac:dyDescent="0.3">
      <c r="A657" s="171" t="s">
        <v>450</v>
      </c>
      <c r="B657" s="171" t="str">
        <f>Tabela_NS_S_OUT[[#This Row],[FADN_REG]]&amp;Tabela_NS_S_OUT[[#This Row],[NAZWA]]</f>
        <v>CMleko krowie</v>
      </c>
      <c r="C657" s="171" t="s">
        <v>451</v>
      </c>
      <c r="D657" s="171" t="s">
        <v>452</v>
      </c>
      <c r="E657" s="171" t="s">
        <v>151</v>
      </c>
      <c r="F657" s="172">
        <v>58.28</v>
      </c>
      <c r="G657" s="172">
        <v>119.17</v>
      </c>
      <c r="I657" s="173"/>
    </row>
    <row r="658" spans="1:9" ht="16.5" hidden="1" x14ac:dyDescent="0.3">
      <c r="A658" s="171" t="s">
        <v>450</v>
      </c>
      <c r="B658" s="171" t="str">
        <f>Tabela_NS_S_OUT[[#This Row],[FADN_REG]]&amp;Tabela_NS_S_OUT[[#This Row],[NAZWA]]</f>
        <v>DMleko krowie</v>
      </c>
      <c r="C658" s="171" t="s">
        <v>451</v>
      </c>
      <c r="D658" s="171" t="s">
        <v>452</v>
      </c>
      <c r="E658" s="171" t="s">
        <v>130</v>
      </c>
      <c r="F658" s="172">
        <v>51.9</v>
      </c>
      <c r="G658" s="172">
        <v>116.64</v>
      </c>
      <c r="I658" s="173"/>
    </row>
    <row r="659" spans="1:9" ht="16.5" hidden="1" x14ac:dyDescent="0.3">
      <c r="A659" s="171" t="s">
        <v>453</v>
      </c>
      <c r="B659" s="171" t="str">
        <f>Tabela_NS_S_OUT[[#This Row],[FADN_REG]]&amp;Tabela_NS_S_OUT[[#This Row],[NAZWA]]</f>
        <v>AMleko owcze</v>
      </c>
      <c r="C659" s="171" t="s">
        <v>454</v>
      </c>
      <c r="D659" s="171" t="s">
        <v>452</v>
      </c>
      <c r="E659" s="171" t="s">
        <v>128</v>
      </c>
      <c r="F659" s="172">
        <v>0.36</v>
      </c>
      <c r="G659" s="172">
        <v>147.55000000000001</v>
      </c>
      <c r="I659" s="173"/>
    </row>
    <row r="660" spans="1:9" ht="16.5" hidden="1" x14ac:dyDescent="0.3">
      <c r="A660" s="171" t="s">
        <v>453</v>
      </c>
      <c r="B660" s="171" t="str">
        <f>Tabela_NS_S_OUT[[#This Row],[FADN_REG]]&amp;Tabela_NS_S_OUT[[#This Row],[NAZWA]]</f>
        <v>BMleko owcze</v>
      </c>
      <c r="C660" s="171" t="s">
        <v>454</v>
      </c>
      <c r="D660" s="171" t="s">
        <v>452</v>
      </c>
      <c r="E660" s="171" t="s">
        <v>129</v>
      </c>
      <c r="F660" s="172">
        <v>0.26</v>
      </c>
      <c r="G660" s="172">
        <v>147.55000000000001</v>
      </c>
      <c r="I660" s="173"/>
    </row>
    <row r="661" spans="1:9" ht="16.5" hidden="1" x14ac:dyDescent="0.3">
      <c r="A661" s="171" t="s">
        <v>453</v>
      </c>
      <c r="B661" s="171" t="str">
        <f>Tabela_NS_S_OUT[[#This Row],[FADN_REG]]&amp;Tabela_NS_S_OUT[[#This Row],[NAZWA]]</f>
        <v>CMleko owcze</v>
      </c>
      <c r="C661" s="171" t="s">
        <v>454</v>
      </c>
      <c r="D661" s="171" t="s">
        <v>452</v>
      </c>
      <c r="E661" s="171" t="s">
        <v>151</v>
      </c>
      <c r="F661" s="172">
        <v>0.37</v>
      </c>
      <c r="G661" s="172">
        <v>147.55000000000001</v>
      </c>
      <c r="I661" s="173"/>
    </row>
    <row r="662" spans="1:9" ht="16.5" hidden="1" x14ac:dyDescent="0.3">
      <c r="A662" s="171" t="s">
        <v>453</v>
      </c>
      <c r="B662" s="171" t="str">
        <f>Tabela_NS_S_OUT[[#This Row],[FADN_REG]]&amp;Tabela_NS_S_OUT[[#This Row],[NAZWA]]</f>
        <v>DMleko owcze</v>
      </c>
      <c r="C662" s="171" t="s">
        <v>454</v>
      </c>
      <c r="D662" s="171" t="s">
        <v>452</v>
      </c>
      <c r="E662" s="171" t="s">
        <v>130</v>
      </c>
      <c r="F662" s="172">
        <v>0.3</v>
      </c>
      <c r="G662" s="172">
        <v>146.24</v>
      </c>
      <c r="I662" s="173"/>
    </row>
    <row r="663" spans="1:9" ht="16.5" hidden="1" x14ac:dyDescent="0.3">
      <c r="A663" s="171" t="s">
        <v>455</v>
      </c>
      <c r="B663" s="171" t="str">
        <f>Tabela_NS_S_OUT[[#This Row],[FADN_REG]]&amp;Tabela_NS_S_OUT[[#This Row],[NAZWA]]</f>
        <v>AMleko kozie</v>
      </c>
      <c r="C663" s="171" t="s">
        <v>456</v>
      </c>
      <c r="D663" s="171" t="s">
        <v>452</v>
      </c>
      <c r="E663" s="171" t="s">
        <v>128</v>
      </c>
      <c r="F663" s="172">
        <v>2.39</v>
      </c>
      <c r="G663" s="172">
        <v>338.52</v>
      </c>
      <c r="I663" s="173"/>
    </row>
    <row r="664" spans="1:9" ht="16.5" hidden="1" x14ac:dyDescent="0.3">
      <c r="A664" s="171" t="s">
        <v>455</v>
      </c>
      <c r="B664" s="171" t="str">
        <f>Tabela_NS_S_OUT[[#This Row],[FADN_REG]]&amp;Tabela_NS_S_OUT[[#This Row],[NAZWA]]</f>
        <v>BMleko kozie</v>
      </c>
      <c r="C664" s="171" t="s">
        <v>456</v>
      </c>
      <c r="D664" s="171" t="s">
        <v>452</v>
      </c>
      <c r="E664" s="171" t="s">
        <v>129</v>
      </c>
      <c r="F664" s="172">
        <v>2.42</v>
      </c>
      <c r="G664" s="172">
        <v>322.27</v>
      </c>
      <c r="I664" s="173"/>
    </row>
    <row r="665" spans="1:9" ht="16.5" hidden="1" x14ac:dyDescent="0.3">
      <c r="A665" s="171" t="s">
        <v>455</v>
      </c>
      <c r="B665" s="171" t="str">
        <f>Tabela_NS_S_OUT[[#This Row],[FADN_REG]]&amp;Tabela_NS_S_OUT[[#This Row],[NAZWA]]</f>
        <v>CMleko kozie</v>
      </c>
      <c r="C665" s="171" t="s">
        <v>456</v>
      </c>
      <c r="D665" s="171" t="s">
        <v>452</v>
      </c>
      <c r="E665" s="171" t="s">
        <v>151</v>
      </c>
      <c r="F665" s="172">
        <v>2.91</v>
      </c>
      <c r="G665" s="172">
        <v>379.94</v>
      </c>
      <c r="I665" s="173"/>
    </row>
    <row r="666" spans="1:9" ht="16.5" hidden="1" x14ac:dyDescent="0.3">
      <c r="A666" s="171" t="s">
        <v>455</v>
      </c>
      <c r="B666" s="171" t="str">
        <f>Tabela_NS_S_OUT[[#This Row],[FADN_REG]]&amp;Tabela_NS_S_OUT[[#This Row],[NAZWA]]</f>
        <v>DMleko kozie</v>
      </c>
      <c r="C666" s="171" t="s">
        <v>456</v>
      </c>
      <c r="D666" s="171" t="s">
        <v>452</v>
      </c>
      <c r="E666" s="171" t="s">
        <v>130</v>
      </c>
      <c r="F666" s="172">
        <v>2.39</v>
      </c>
      <c r="G666" s="172">
        <v>338.52</v>
      </c>
      <c r="I666" s="173"/>
    </row>
    <row r="667" spans="1:9" ht="16.5" hidden="1" x14ac:dyDescent="0.3">
      <c r="A667" s="171" t="s">
        <v>457</v>
      </c>
      <c r="B667" s="171" t="str">
        <f>Tabela_NS_S_OUT[[#This Row],[FADN_REG]]&amp;Tabela_NS_S_OUT[[#This Row],[NAZWA]]</f>
        <v>AJaja wylęgowe kurze</v>
      </c>
      <c r="C667" s="171" t="s">
        <v>458</v>
      </c>
      <c r="D667" s="171" t="s">
        <v>459</v>
      </c>
      <c r="E667" s="171" t="s">
        <v>128</v>
      </c>
      <c r="F667" s="172">
        <v>0.19</v>
      </c>
      <c r="G667" s="172">
        <v>699.67</v>
      </c>
      <c r="I667" s="173"/>
    </row>
    <row r="668" spans="1:9" ht="16.5" hidden="1" x14ac:dyDescent="0.3">
      <c r="A668" s="171" t="s">
        <v>457</v>
      </c>
      <c r="B668" s="171" t="str">
        <f>Tabela_NS_S_OUT[[#This Row],[FADN_REG]]&amp;Tabela_NS_S_OUT[[#This Row],[NAZWA]]</f>
        <v>BJaja wylęgowe kurze</v>
      </c>
      <c r="C668" s="171" t="s">
        <v>458</v>
      </c>
      <c r="D668" s="171" t="s">
        <v>459</v>
      </c>
      <c r="E668" s="171" t="s">
        <v>129</v>
      </c>
      <c r="F668" s="172">
        <v>0.21</v>
      </c>
      <c r="G668" s="172">
        <v>814.72</v>
      </c>
      <c r="I668" s="173"/>
    </row>
    <row r="669" spans="1:9" ht="16.5" hidden="1" x14ac:dyDescent="0.3">
      <c r="A669" s="171" t="s">
        <v>457</v>
      </c>
      <c r="B669" s="171" t="str">
        <f>Tabela_NS_S_OUT[[#This Row],[FADN_REG]]&amp;Tabela_NS_S_OUT[[#This Row],[NAZWA]]</f>
        <v>CJaja wylęgowe kurze</v>
      </c>
      <c r="C669" s="171" t="s">
        <v>458</v>
      </c>
      <c r="D669" s="171" t="s">
        <v>459</v>
      </c>
      <c r="E669" s="171" t="s">
        <v>151</v>
      </c>
      <c r="F669" s="172">
        <v>0.21</v>
      </c>
      <c r="G669" s="172">
        <v>761.44</v>
      </c>
      <c r="I669" s="173"/>
    </row>
    <row r="670" spans="1:9" ht="16.5" hidden="1" x14ac:dyDescent="0.3">
      <c r="A670" s="171" t="s">
        <v>457</v>
      </c>
      <c r="B670" s="171" t="str">
        <f>Tabela_NS_S_OUT[[#This Row],[FADN_REG]]&amp;Tabela_NS_S_OUT[[#This Row],[NAZWA]]</f>
        <v>DJaja wylęgowe kurze</v>
      </c>
      <c r="C670" s="171" t="s">
        <v>458</v>
      </c>
      <c r="D670" s="171" t="s">
        <v>459</v>
      </c>
      <c r="E670" s="171" t="s">
        <v>130</v>
      </c>
      <c r="F670" s="172">
        <v>0.06</v>
      </c>
      <c r="G670" s="172">
        <v>813.14</v>
      </c>
      <c r="I670" s="173"/>
    </row>
    <row r="671" spans="1:9" ht="16.5" hidden="1" x14ac:dyDescent="0.3">
      <c r="A671" s="171" t="s">
        <v>460</v>
      </c>
      <c r="B671" s="171" t="str">
        <f>Tabela_NS_S_OUT[[#This Row],[FADN_REG]]&amp;Tabela_NS_S_OUT[[#This Row],[NAZWA]]</f>
        <v>AJaja wylęgowe pozostałe</v>
      </c>
      <c r="C671" s="171" t="s">
        <v>461</v>
      </c>
      <c r="D671" s="171" t="s">
        <v>459</v>
      </c>
      <c r="E671" s="171" t="s">
        <v>128</v>
      </c>
      <c r="F671" s="172">
        <v>0.03</v>
      </c>
      <c r="G671" s="172">
        <v>2139.21</v>
      </c>
      <c r="I671" s="173"/>
    </row>
    <row r="672" spans="1:9" ht="16.5" hidden="1" x14ac:dyDescent="0.3">
      <c r="A672" s="171" t="s">
        <v>460</v>
      </c>
      <c r="B672" s="171" t="str">
        <f>Tabela_NS_S_OUT[[#This Row],[FADN_REG]]&amp;Tabela_NS_S_OUT[[#This Row],[NAZWA]]</f>
        <v>BJaja wylęgowe pozostałe</v>
      </c>
      <c r="C672" s="171" t="s">
        <v>461</v>
      </c>
      <c r="D672" s="171" t="s">
        <v>459</v>
      </c>
      <c r="E672" s="171" t="s">
        <v>129</v>
      </c>
      <c r="F672" s="172">
        <v>0.06</v>
      </c>
      <c r="G672" s="172">
        <v>1734.24</v>
      </c>
      <c r="I672" s="173"/>
    </row>
    <row r="673" spans="1:9" ht="16.5" hidden="1" x14ac:dyDescent="0.3">
      <c r="A673" s="171" t="s">
        <v>460</v>
      </c>
      <c r="B673" s="171" t="str">
        <f>Tabela_NS_S_OUT[[#This Row],[FADN_REG]]&amp;Tabela_NS_S_OUT[[#This Row],[NAZWA]]</f>
        <v>CJaja wylęgowe pozostałe</v>
      </c>
      <c r="C673" s="171" t="s">
        <v>461</v>
      </c>
      <c r="D673" s="171" t="s">
        <v>459</v>
      </c>
      <c r="E673" s="171" t="s">
        <v>151</v>
      </c>
      <c r="F673" s="172">
        <v>0.04</v>
      </c>
      <c r="G673" s="172">
        <v>2139.21</v>
      </c>
      <c r="I673" s="173"/>
    </row>
    <row r="674" spans="1:9" ht="16.5" hidden="1" x14ac:dyDescent="0.3">
      <c r="A674" s="171" t="s">
        <v>460</v>
      </c>
      <c r="B674" s="171" t="str">
        <f>Tabela_NS_S_OUT[[#This Row],[FADN_REG]]&amp;Tabela_NS_S_OUT[[#This Row],[NAZWA]]</f>
        <v>DJaja wylęgowe pozostałe</v>
      </c>
      <c r="C674" s="171" t="s">
        <v>461</v>
      </c>
      <c r="D674" s="171" t="s">
        <v>459</v>
      </c>
      <c r="E674" s="171" t="s">
        <v>130</v>
      </c>
      <c r="F674" s="172">
        <v>0</v>
      </c>
      <c r="G674" s="172">
        <v>2139.21</v>
      </c>
      <c r="I674" s="173"/>
    </row>
    <row r="675" spans="1:9" ht="16.5" hidden="1" x14ac:dyDescent="0.3">
      <c r="A675" s="171" t="s">
        <v>462</v>
      </c>
      <c r="B675" s="171" t="str">
        <f>Tabela_NS_S_OUT[[#This Row],[FADN_REG]]&amp;Tabela_NS_S_OUT[[#This Row],[NAZWA]]</f>
        <v>AJaja konsumpcyjne kurze</v>
      </c>
      <c r="C675" s="171" t="s">
        <v>463</v>
      </c>
      <c r="D675" s="171" t="s">
        <v>459</v>
      </c>
      <c r="E675" s="171" t="s">
        <v>128</v>
      </c>
      <c r="F675" s="172">
        <v>0.2</v>
      </c>
      <c r="G675" s="172">
        <v>708.84</v>
      </c>
      <c r="I675" s="173"/>
    </row>
    <row r="676" spans="1:9" ht="16.5" hidden="1" x14ac:dyDescent="0.3">
      <c r="A676" s="171" t="s">
        <v>462</v>
      </c>
      <c r="B676" s="171" t="str">
        <f>Tabela_NS_S_OUT[[#This Row],[FADN_REG]]&amp;Tabela_NS_S_OUT[[#This Row],[NAZWA]]</f>
        <v>BJaja konsumpcyjne kurze</v>
      </c>
      <c r="C676" s="171" t="s">
        <v>463</v>
      </c>
      <c r="D676" s="171" t="s">
        <v>459</v>
      </c>
      <c r="E676" s="171" t="s">
        <v>129</v>
      </c>
      <c r="F676" s="172">
        <v>0.13</v>
      </c>
      <c r="G676" s="172">
        <v>557.4</v>
      </c>
      <c r="I676" s="173"/>
    </row>
    <row r="677" spans="1:9" ht="16.5" hidden="1" x14ac:dyDescent="0.3">
      <c r="A677" s="171" t="s">
        <v>462</v>
      </c>
      <c r="B677" s="171" t="str">
        <f>Tabela_NS_S_OUT[[#This Row],[FADN_REG]]&amp;Tabela_NS_S_OUT[[#This Row],[NAZWA]]</f>
        <v>CJaja konsumpcyjne kurze</v>
      </c>
      <c r="C677" s="171" t="s">
        <v>463</v>
      </c>
      <c r="D677" s="171" t="s">
        <v>459</v>
      </c>
      <c r="E677" s="171" t="s">
        <v>151</v>
      </c>
      <c r="F677" s="172">
        <v>0.18</v>
      </c>
      <c r="G677" s="172">
        <v>527.4</v>
      </c>
      <c r="I677" s="173"/>
    </row>
    <row r="678" spans="1:9" ht="16.5" hidden="1" x14ac:dyDescent="0.3">
      <c r="A678" s="171" t="s">
        <v>462</v>
      </c>
      <c r="B678" s="171" t="str">
        <f>Tabela_NS_S_OUT[[#This Row],[FADN_REG]]&amp;Tabela_NS_S_OUT[[#This Row],[NAZWA]]</f>
        <v>DJaja konsumpcyjne kurze</v>
      </c>
      <c r="C678" s="171" t="s">
        <v>463</v>
      </c>
      <c r="D678" s="171" t="s">
        <v>459</v>
      </c>
      <c r="E678" s="171" t="s">
        <v>130</v>
      </c>
      <c r="F678" s="172">
        <v>0.19</v>
      </c>
      <c r="G678" s="172">
        <v>438.63</v>
      </c>
      <c r="I678" s="173"/>
    </row>
    <row r="679" spans="1:9" ht="16.5" hidden="1" x14ac:dyDescent="0.3">
      <c r="A679" s="171" t="s">
        <v>675</v>
      </c>
      <c r="B679" s="171" t="str">
        <f>Tabela_NS_S_OUT[[#This Row],[FADN_REG]]&amp;Tabela_NS_S_OUT[[#This Row],[NAZWA]]</f>
        <v>AJaja konsumpcyjne pozostałe</v>
      </c>
      <c r="C679" s="171" t="s">
        <v>676</v>
      </c>
      <c r="D679" s="171" t="s">
        <v>459</v>
      </c>
      <c r="E679" s="171" t="s">
        <v>128</v>
      </c>
      <c r="F679" s="172">
        <v>0.01</v>
      </c>
      <c r="G679" s="172">
        <v>1782.26</v>
      </c>
      <c r="H679" s="171"/>
      <c r="I679" s="173"/>
    </row>
    <row r="680" spans="1:9" ht="16.5" hidden="1" x14ac:dyDescent="0.3">
      <c r="A680" s="171" t="s">
        <v>675</v>
      </c>
      <c r="B680" s="171" t="str">
        <f>Tabela_NS_S_OUT[[#This Row],[FADN_REG]]&amp;Tabela_NS_S_OUT[[#This Row],[NAZWA]]</f>
        <v>BJaja konsumpcyjne pozostałe</v>
      </c>
      <c r="C680" s="171" t="s">
        <v>676</v>
      </c>
      <c r="D680" s="171" t="s">
        <v>459</v>
      </c>
      <c r="E680" s="171" t="s">
        <v>129</v>
      </c>
      <c r="F680" s="172">
        <v>0.05</v>
      </c>
      <c r="G680" s="172">
        <v>1782.26</v>
      </c>
      <c r="H680" s="171"/>
      <c r="I680" s="173"/>
    </row>
    <row r="681" spans="1:9" ht="16.5" hidden="1" x14ac:dyDescent="0.3">
      <c r="A681" s="171" t="s">
        <v>675</v>
      </c>
      <c r="B681" s="171" t="str">
        <f>Tabela_NS_S_OUT[[#This Row],[FADN_REG]]&amp;Tabela_NS_S_OUT[[#This Row],[NAZWA]]</f>
        <v>CJaja konsumpcyjne pozostałe</v>
      </c>
      <c r="C681" s="171" t="s">
        <v>676</v>
      </c>
      <c r="D681" s="171" t="s">
        <v>459</v>
      </c>
      <c r="E681" s="171" t="s">
        <v>151</v>
      </c>
      <c r="F681" s="172">
        <v>0.08</v>
      </c>
      <c r="G681" s="172">
        <v>1782.26</v>
      </c>
      <c r="H681" s="171"/>
      <c r="I681" s="173"/>
    </row>
    <row r="682" spans="1:9" ht="16.5" hidden="1" x14ac:dyDescent="0.3">
      <c r="A682" s="171" t="s">
        <v>675</v>
      </c>
      <c r="B682" s="171" t="str">
        <f>Tabela_NS_S_OUT[[#This Row],[FADN_REG]]&amp;Tabela_NS_S_OUT[[#This Row],[NAZWA]]</f>
        <v>DJaja konsumpcyjne pozostałe</v>
      </c>
      <c r="C682" s="171" t="s">
        <v>676</v>
      </c>
      <c r="D682" s="171" t="s">
        <v>459</v>
      </c>
      <c r="E682" s="171" t="s">
        <v>130</v>
      </c>
      <c r="F682" s="172">
        <v>0.05</v>
      </c>
      <c r="G682" s="172">
        <v>1782.26</v>
      </c>
      <c r="H682" s="171"/>
      <c r="I682" s="173"/>
    </row>
    <row r="683" spans="1:9" ht="16.5" hidden="1" x14ac:dyDescent="0.3">
      <c r="A683" s="171" t="s">
        <v>464</v>
      </c>
      <c r="B683" s="171" t="str">
        <f>Tabela_NS_S_OUT[[#This Row],[FADN_REG]]&amp;Tabela_NS_S_OUT[[#This Row],[NAZWA]]</f>
        <v>AWełna surowa i przetworzona owcza</v>
      </c>
      <c r="C683" s="171" t="s">
        <v>465</v>
      </c>
      <c r="D683" s="171" t="s">
        <v>150</v>
      </c>
      <c r="E683" s="171" t="s">
        <v>128</v>
      </c>
      <c r="F683" s="172">
        <v>0.04</v>
      </c>
      <c r="G683" s="172">
        <v>315.14999999999998</v>
      </c>
      <c r="I683" s="173"/>
    </row>
    <row r="684" spans="1:9" ht="16.5" hidden="1" x14ac:dyDescent="0.3">
      <c r="A684" s="171" t="s">
        <v>464</v>
      </c>
      <c r="B684" s="171" t="str">
        <f>Tabela_NS_S_OUT[[#This Row],[FADN_REG]]&amp;Tabela_NS_S_OUT[[#This Row],[NAZWA]]</f>
        <v>BWełna surowa i przetworzona owcza</v>
      </c>
      <c r="C684" s="171" t="s">
        <v>465</v>
      </c>
      <c r="D684" s="171" t="s">
        <v>150</v>
      </c>
      <c r="E684" s="171" t="s">
        <v>129</v>
      </c>
      <c r="F684" s="172">
        <v>0.04</v>
      </c>
      <c r="G684" s="172">
        <v>317.37</v>
      </c>
      <c r="I684" s="173"/>
    </row>
    <row r="685" spans="1:9" ht="16.5" hidden="1" x14ac:dyDescent="0.3">
      <c r="A685" s="171" t="s">
        <v>464</v>
      </c>
      <c r="B685" s="171" t="str">
        <f>Tabela_NS_S_OUT[[#This Row],[FADN_REG]]&amp;Tabela_NS_S_OUT[[#This Row],[NAZWA]]</f>
        <v>CWełna surowa i przetworzona owcza</v>
      </c>
      <c r="C685" s="171" t="s">
        <v>465</v>
      </c>
      <c r="D685" s="171" t="s">
        <v>150</v>
      </c>
      <c r="E685" s="171" t="s">
        <v>151</v>
      </c>
      <c r="F685" s="172">
        <v>0.04</v>
      </c>
      <c r="G685" s="172">
        <v>253.26</v>
      </c>
      <c r="I685" s="173"/>
    </row>
    <row r="686" spans="1:9" ht="16.5" hidden="1" x14ac:dyDescent="0.3">
      <c r="A686" s="171" t="s">
        <v>464</v>
      </c>
      <c r="B686" s="171" t="str">
        <f>Tabela_NS_S_OUT[[#This Row],[FADN_REG]]&amp;Tabela_NS_S_OUT[[#This Row],[NAZWA]]</f>
        <v>DWełna surowa i przetworzona owcza</v>
      </c>
      <c r="C686" s="171" t="s">
        <v>465</v>
      </c>
      <c r="D686" s="171" t="s">
        <v>150</v>
      </c>
      <c r="E686" s="171" t="s">
        <v>130</v>
      </c>
      <c r="F686" s="172">
        <v>0.03</v>
      </c>
      <c r="G686" s="172">
        <v>222.38</v>
      </c>
      <c r="I686" s="173"/>
    </row>
    <row r="687" spans="1:9" ht="16.5" hidden="1" x14ac:dyDescent="0.3">
      <c r="A687" s="171" t="s">
        <v>466</v>
      </c>
      <c r="B687" s="171" t="str">
        <f>Tabela_NS_S_OUT[[#This Row],[FADN_REG]]&amp;Tabela_NS_S_OUT[[#This Row],[NAZWA]]</f>
        <v>AMiód pszczeli</v>
      </c>
      <c r="C687" s="171" t="s">
        <v>467</v>
      </c>
      <c r="D687" s="171" t="s">
        <v>425</v>
      </c>
      <c r="E687" s="171" t="s">
        <v>128</v>
      </c>
      <c r="F687" s="172">
        <v>18.829999999999998</v>
      </c>
      <c r="G687" s="172">
        <v>24.36</v>
      </c>
      <c r="I687" s="173"/>
    </row>
    <row r="688" spans="1:9" ht="16.5" hidden="1" x14ac:dyDescent="0.3">
      <c r="A688" s="171" t="s">
        <v>466</v>
      </c>
      <c r="B688" s="171" t="str">
        <f>Tabela_NS_S_OUT[[#This Row],[FADN_REG]]&amp;Tabela_NS_S_OUT[[#This Row],[NAZWA]]</f>
        <v>BMiód pszczeli</v>
      </c>
      <c r="C688" s="171" t="s">
        <v>467</v>
      </c>
      <c r="D688" s="171" t="s">
        <v>425</v>
      </c>
      <c r="E688" s="171" t="s">
        <v>129</v>
      </c>
      <c r="F688" s="172">
        <v>17.41</v>
      </c>
      <c r="G688" s="172">
        <v>18.39</v>
      </c>
      <c r="I688" s="173"/>
    </row>
    <row r="689" spans="1:9" ht="16.5" hidden="1" x14ac:dyDescent="0.3">
      <c r="A689" s="171" t="s">
        <v>466</v>
      </c>
      <c r="B689" s="171" t="str">
        <f>Tabela_NS_S_OUT[[#This Row],[FADN_REG]]&amp;Tabela_NS_S_OUT[[#This Row],[NAZWA]]</f>
        <v>CMiód pszczeli</v>
      </c>
      <c r="C689" s="171" t="s">
        <v>467</v>
      </c>
      <c r="D689" s="171" t="s">
        <v>425</v>
      </c>
      <c r="E689" s="171" t="s">
        <v>151</v>
      </c>
      <c r="F689" s="172">
        <v>17.88</v>
      </c>
      <c r="G689" s="172">
        <v>20.52</v>
      </c>
      <c r="I689" s="173"/>
    </row>
    <row r="690" spans="1:9" ht="16.5" hidden="1" x14ac:dyDescent="0.3">
      <c r="A690" s="171" t="s">
        <v>466</v>
      </c>
      <c r="B690" s="171" t="str">
        <f>Tabela_NS_S_OUT[[#This Row],[FADN_REG]]&amp;Tabela_NS_S_OUT[[#This Row],[NAZWA]]</f>
        <v>DMiód pszczeli</v>
      </c>
      <c r="C690" s="171" t="s">
        <v>467</v>
      </c>
      <c r="D690" s="171" t="s">
        <v>425</v>
      </c>
      <c r="E690" s="171" t="s">
        <v>130</v>
      </c>
      <c r="F690" s="172">
        <v>13.93</v>
      </c>
      <c r="G690" s="172">
        <v>23.69</v>
      </c>
      <c r="I690" s="173"/>
    </row>
    <row r="691" spans="1:9" ht="16.5" hidden="1" x14ac:dyDescent="0.3">
      <c r="A691" s="171" t="s">
        <v>468</v>
      </c>
      <c r="B691" s="171" t="str">
        <f>Tabela_NS_S_OUT[[#This Row],[FADN_REG]]&amp;Tabela_NS_S_OUT[[#This Row],[NAZWA]]</f>
        <v>APozostałe produkty pszczelarskie</v>
      </c>
      <c r="C691" s="171" t="s">
        <v>469</v>
      </c>
      <c r="D691" s="171" t="s">
        <v>425</v>
      </c>
      <c r="E691" s="171" t="s">
        <v>128</v>
      </c>
      <c r="F691" s="172">
        <v>0.97</v>
      </c>
      <c r="G691" s="172">
        <v>44.52</v>
      </c>
      <c r="I691" s="173"/>
    </row>
    <row r="692" spans="1:9" ht="16.5" hidden="1" x14ac:dyDescent="0.3">
      <c r="A692" s="171" t="s">
        <v>468</v>
      </c>
      <c r="B692" s="171" t="str">
        <f>Tabela_NS_S_OUT[[#This Row],[FADN_REG]]&amp;Tabela_NS_S_OUT[[#This Row],[NAZWA]]</f>
        <v>BPozostałe produkty pszczelarskie</v>
      </c>
      <c r="C692" s="171" t="s">
        <v>469</v>
      </c>
      <c r="D692" s="171" t="s">
        <v>425</v>
      </c>
      <c r="E692" s="171" t="s">
        <v>129</v>
      </c>
      <c r="F692" s="172">
        <v>1.36</v>
      </c>
      <c r="G692" s="172">
        <v>57.67</v>
      </c>
      <c r="I692" s="173"/>
    </row>
    <row r="693" spans="1:9" ht="16.5" hidden="1" x14ac:dyDescent="0.3">
      <c r="A693" s="171" t="s">
        <v>468</v>
      </c>
      <c r="B693" s="171" t="str">
        <f>Tabela_NS_S_OUT[[#This Row],[FADN_REG]]&amp;Tabela_NS_S_OUT[[#This Row],[NAZWA]]</f>
        <v>CPozostałe produkty pszczelarskie</v>
      </c>
      <c r="C693" s="171" t="s">
        <v>469</v>
      </c>
      <c r="D693" s="171" t="s">
        <v>425</v>
      </c>
      <c r="E693" s="171" t="s">
        <v>151</v>
      </c>
      <c r="F693" s="172">
        <v>0.66</v>
      </c>
      <c r="G693" s="172">
        <v>26.37</v>
      </c>
      <c r="I693" s="173"/>
    </row>
    <row r="694" spans="1:9" ht="16.5" hidden="1" x14ac:dyDescent="0.3">
      <c r="A694" s="171" t="s">
        <v>468</v>
      </c>
      <c r="B694" s="171" t="str">
        <f>Tabela_NS_S_OUT[[#This Row],[FADN_REG]]&amp;Tabela_NS_S_OUT[[#This Row],[NAZWA]]</f>
        <v>DPozostałe produkty pszczelarskie</v>
      </c>
      <c r="C694" s="171" t="s">
        <v>469</v>
      </c>
      <c r="D694" s="171" t="s">
        <v>425</v>
      </c>
      <c r="E694" s="171" t="s">
        <v>130</v>
      </c>
      <c r="F694" s="172">
        <v>0.85</v>
      </c>
      <c r="G694" s="172">
        <v>34.46</v>
      </c>
      <c r="I694" s="173"/>
    </row>
    <row r="695" spans="1:9" ht="16.5" hidden="1" x14ac:dyDescent="0.3">
      <c r="A695" s="171"/>
      <c r="B695" s="171" t="str">
        <f>Tabela_NS_S_OUT[[#This Row],[FADN_REG]]&amp;Tabela_NS_S_OUT[[#This Row],[NAZWA]]</f>
        <v>Akozy 1 roczne i starsze</v>
      </c>
      <c r="C695" s="410" t="s">
        <v>687</v>
      </c>
      <c r="D695" s="171" t="s">
        <v>425</v>
      </c>
      <c r="E695" s="171" t="s">
        <v>128</v>
      </c>
      <c r="F695" s="172"/>
      <c r="G695" s="172"/>
      <c r="H695" s="171"/>
      <c r="I695" s="173"/>
    </row>
    <row r="696" spans="1:9" ht="16.5" hidden="1" x14ac:dyDescent="0.3">
      <c r="A696" s="171"/>
      <c r="B696" s="171" t="str">
        <f>Tabela_NS_S_OUT[[#This Row],[FADN_REG]]&amp;Tabela_NS_S_OUT[[#This Row],[NAZWA]]</f>
        <v>Bkozy 1 roczne i starsze</v>
      </c>
      <c r="C696" s="410" t="s">
        <v>687</v>
      </c>
      <c r="D696" s="171" t="s">
        <v>425</v>
      </c>
      <c r="E696" s="171" t="s">
        <v>129</v>
      </c>
      <c r="F696" s="172"/>
      <c r="G696" s="172"/>
      <c r="H696" s="171"/>
      <c r="I696" s="173"/>
    </row>
    <row r="697" spans="1:9" ht="16.5" hidden="1" x14ac:dyDescent="0.3">
      <c r="A697" s="171"/>
      <c r="B697" s="171" t="str">
        <f>Tabela_NS_S_OUT[[#This Row],[FADN_REG]]&amp;Tabela_NS_S_OUT[[#This Row],[NAZWA]]</f>
        <v>Ckozy 1 roczne i starsze</v>
      </c>
      <c r="C697" s="410" t="s">
        <v>687</v>
      </c>
      <c r="D697" s="171" t="s">
        <v>425</v>
      </c>
      <c r="E697" s="171" t="s">
        <v>151</v>
      </c>
      <c r="F697" s="172"/>
      <c r="G697" s="172"/>
      <c r="H697" s="171"/>
      <c r="I697" s="173"/>
    </row>
    <row r="698" spans="1:9" ht="16.5" hidden="1" x14ac:dyDescent="0.3">
      <c r="A698" s="171"/>
      <c r="B698" s="171" t="str">
        <f>Tabela_NS_S_OUT[[#This Row],[FADN_REG]]&amp;Tabela_NS_S_OUT[[#This Row],[NAZWA]]</f>
        <v>Dkozy 1 roczne i starsze</v>
      </c>
      <c r="C698" s="410" t="s">
        <v>687</v>
      </c>
      <c r="D698" s="171" t="s">
        <v>425</v>
      </c>
      <c r="E698" s="171" t="s">
        <v>130</v>
      </c>
      <c r="F698" s="172"/>
      <c r="G698" s="172"/>
      <c r="H698" s="171"/>
      <c r="I698" s="173"/>
    </row>
    <row r="699" spans="1:9" ht="16.5" hidden="1" x14ac:dyDescent="0.3">
      <c r="A699" s="171"/>
      <c r="B699" s="171" t="str">
        <f>Tabela_NS_S_OUT[[#This Row],[FADN_REG]]&amp;Tabela_NS_S_OUT[[#This Row],[NAZWA]]</f>
        <v>Akonie</v>
      </c>
      <c r="C699" s="410" t="s">
        <v>688</v>
      </c>
      <c r="D699" s="171" t="s">
        <v>425</v>
      </c>
      <c r="E699" s="171" t="s">
        <v>128</v>
      </c>
      <c r="F699" s="172"/>
      <c r="G699" s="172"/>
      <c r="H699" s="171"/>
      <c r="I699" s="173"/>
    </row>
    <row r="700" spans="1:9" ht="16.5" hidden="1" x14ac:dyDescent="0.3">
      <c r="A700" s="171"/>
      <c r="B700" s="171" t="str">
        <f>Tabela_NS_S_OUT[[#This Row],[FADN_REG]]&amp;Tabela_NS_S_OUT[[#This Row],[NAZWA]]</f>
        <v>Bkonie</v>
      </c>
      <c r="C700" s="410" t="s">
        <v>688</v>
      </c>
      <c r="D700" s="171" t="s">
        <v>425</v>
      </c>
      <c r="E700" s="171" t="s">
        <v>129</v>
      </c>
      <c r="F700" s="172"/>
      <c r="G700" s="172"/>
      <c r="H700" s="171"/>
      <c r="I700" s="173"/>
    </row>
    <row r="701" spans="1:9" ht="16.5" hidden="1" x14ac:dyDescent="0.3">
      <c r="A701" s="171"/>
      <c r="B701" s="171" t="str">
        <f>Tabela_NS_S_OUT[[#This Row],[FADN_REG]]&amp;Tabela_NS_S_OUT[[#This Row],[NAZWA]]</f>
        <v>Ckonie</v>
      </c>
      <c r="C701" s="410" t="s">
        <v>688</v>
      </c>
      <c r="D701" s="171" t="s">
        <v>425</v>
      </c>
      <c r="E701" s="171" t="s">
        <v>151</v>
      </c>
      <c r="F701" s="172"/>
      <c r="G701" s="172"/>
      <c r="H701" s="171"/>
      <c r="I701" s="173"/>
    </row>
    <row r="702" spans="1:9" ht="16.5" hidden="1" x14ac:dyDescent="0.3">
      <c r="A702" s="171"/>
      <c r="B702" s="171" t="str">
        <f>Tabela_NS_S_OUT[[#This Row],[FADN_REG]]&amp;Tabela_NS_S_OUT[[#This Row],[NAZWA]]</f>
        <v>Dkonie</v>
      </c>
      <c r="C702" s="410" t="s">
        <v>688</v>
      </c>
      <c r="D702" s="171" t="s">
        <v>425</v>
      </c>
      <c r="E702" s="171" t="s">
        <v>130</v>
      </c>
      <c r="F702" s="172"/>
      <c r="G702" s="172"/>
      <c r="H702" s="171"/>
      <c r="I702" s="173"/>
    </row>
    <row r="703" spans="1:9" ht="16.5" hidden="1" x14ac:dyDescent="0.3">
      <c r="I703" s="173"/>
    </row>
    <row r="704" spans="1:9" ht="16.5" hidden="1" x14ac:dyDescent="0.3">
      <c r="I704" s="173"/>
    </row>
    <row r="705" spans="9:9" ht="16.5" hidden="1" x14ac:dyDescent="0.3">
      <c r="I705" s="173"/>
    </row>
    <row r="706" spans="9:9" ht="16.5" hidden="1" x14ac:dyDescent="0.3">
      <c r="I706" s="173"/>
    </row>
    <row r="707" spans="9:9" ht="16.5" hidden="1" x14ac:dyDescent="0.3">
      <c r="I707" s="173"/>
    </row>
    <row r="708" spans="9:9" hidden="1" x14ac:dyDescent="0.25"/>
    <row r="709" spans="9:9" hidden="1" x14ac:dyDescent="0.25"/>
    <row r="710" spans="9:9" hidden="1" x14ac:dyDescent="0.25"/>
    <row r="711" spans="9:9" hidden="1" x14ac:dyDescent="0.25"/>
    <row r="712" spans="9:9" hidden="1" x14ac:dyDescent="0.25"/>
    <row r="713" spans="9:9" hidden="1" x14ac:dyDescent="0.25"/>
    <row r="714" spans="9:9" hidden="1" x14ac:dyDescent="0.25"/>
    <row r="715" spans="9:9" hidden="1" x14ac:dyDescent="0.25"/>
    <row r="716" spans="9:9" hidden="1" x14ac:dyDescent="0.25"/>
    <row r="717" spans="9:9" hidden="1" x14ac:dyDescent="0.25"/>
    <row r="718" spans="9:9" hidden="1" x14ac:dyDescent="0.25"/>
    <row r="719" spans="9:9" hidden="1" x14ac:dyDescent="0.25"/>
    <row r="720" spans="9:9"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sheetData>
  <sheetProtection algorithmName="SHA-512" hashValue="mPC5elPbXCSbFMJD+kWgIcyRCyDnnqLVD9k/OCIHowfGIbWQoQSyUSqO6a3vFje/D9rbOFyXtWvDYkz+M7WdEw==" saltValue="QYgXmKsdePlh7bU3KGomhA==" spinCount="100000" sheet="1" objects="1" scenarios="1"/>
  <dataValidations count="2">
    <dataValidation type="list" allowBlank="1" showInputMessage="1" showErrorMessage="1" sqref="K190:K198" xr:uid="{00000000-0002-0000-0900-000000000000}">
      <formula1>$L$54:$L$63</formula1>
    </dataValidation>
    <dataValidation type="list" allowBlank="1" showInputMessage="1" showErrorMessage="1" sqref="K201 K203" xr:uid="{00000000-0002-0000-0900-000001000000}">
      <formula1>$K$190:$K$198</formula1>
    </dataValidation>
  </dataValidations>
  <pageMargins left="0.70866141732283472" right="0.70866141732283472" top="0.74803149606299213" bottom="0.74803149606299213" header="0.31496062992125984" footer="0.31496062992125984"/>
  <pageSetup paperSize="9" fitToHeight="0" orientation="portrait" r:id="rId1"/>
  <headerFooter>
    <oddFooter>&amp;C&amp;P</oddFooter>
  </headerFooter>
  <ignoredErrors>
    <ignoredError sqref="B603:B610" calculatedColumn="1"/>
  </ignoredError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594"/>
  <sheetViews>
    <sheetView zoomScale="80" zoomScaleNormal="80" workbookViewId="0">
      <pane ySplit="2" topLeftCell="A122" activePane="bottomLeft" state="frozen"/>
      <selection pane="bottomLeft" activeCell="A2" sqref="A2"/>
    </sheetView>
  </sheetViews>
  <sheetFormatPr defaultColWidth="9.140625" defaultRowHeight="16.5" x14ac:dyDescent="0.3"/>
  <cols>
    <col min="1" max="1" width="67.5703125" style="357" customWidth="1"/>
    <col min="2" max="2" width="13.140625" style="358" bestFit="1" customWidth="1"/>
    <col min="3" max="3" width="23.28515625" style="357" customWidth="1"/>
    <col min="4" max="4" width="79.7109375" style="351" customWidth="1"/>
    <col min="5" max="5" width="10.42578125" style="351" customWidth="1"/>
    <col min="6" max="6" width="8.85546875" style="351" customWidth="1"/>
    <col min="7" max="16384" width="9.140625" style="351"/>
  </cols>
  <sheetData>
    <row r="2" spans="1:7" ht="33" x14ac:dyDescent="0.3">
      <c r="A2" s="348" t="s">
        <v>573</v>
      </c>
      <c r="B2" s="349" t="s">
        <v>145</v>
      </c>
      <c r="C2" s="350" t="s">
        <v>574</v>
      </c>
    </row>
    <row r="3" spans="1:7" x14ac:dyDescent="0.3">
      <c r="A3" s="352" t="s">
        <v>149</v>
      </c>
      <c r="B3" s="353" t="s">
        <v>128</v>
      </c>
      <c r="C3" s="418">
        <v>392</v>
      </c>
      <c r="D3" s="354" t="str">
        <f>A3&amp;B3</f>
        <v>Zboża na ziarnoA</v>
      </c>
      <c r="E3" s="355">
        <f>C3</f>
        <v>392</v>
      </c>
      <c r="G3" s="355"/>
    </row>
    <row r="4" spans="1:7" x14ac:dyDescent="0.3">
      <c r="A4" s="352" t="s">
        <v>149</v>
      </c>
      <c r="B4" s="353" t="s">
        <v>129</v>
      </c>
      <c r="C4" s="418">
        <v>400</v>
      </c>
      <c r="D4" s="354" t="str">
        <f t="shared" ref="D4:D67" si="0">A4&amp;B4</f>
        <v>Zboża na ziarnoB</v>
      </c>
      <c r="E4" s="355">
        <f t="shared" ref="E4:E67" si="1">C4</f>
        <v>400</v>
      </c>
      <c r="G4" s="355"/>
    </row>
    <row r="5" spans="1:7" x14ac:dyDescent="0.3">
      <c r="A5" s="352" t="s">
        <v>149</v>
      </c>
      <c r="B5" s="353" t="s">
        <v>151</v>
      </c>
      <c r="C5" s="418">
        <v>390</v>
      </c>
      <c r="D5" s="354" t="str">
        <f t="shared" si="0"/>
        <v>Zboża na ziarnoC</v>
      </c>
      <c r="E5" s="355">
        <f t="shared" si="1"/>
        <v>390</v>
      </c>
      <c r="G5" s="355"/>
    </row>
    <row r="6" spans="1:7" x14ac:dyDescent="0.3">
      <c r="A6" s="352" t="s">
        <v>149</v>
      </c>
      <c r="B6" s="353" t="s">
        <v>130</v>
      </c>
      <c r="C6" s="418">
        <v>404</v>
      </c>
      <c r="D6" s="354" t="str">
        <f t="shared" si="0"/>
        <v>Zboża na ziarnoD</v>
      </c>
      <c r="E6" s="355">
        <f t="shared" si="1"/>
        <v>404</v>
      </c>
      <c r="G6" s="355"/>
    </row>
    <row r="7" spans="1:7" x14ac:dyDescent="0.3">
      <c r="A7" s="352" t="s">
        <v>153</v>
      </c>
      <c r="B7" s="353" t="s">
        <v>128</v>
      </c>
      <c r="C7" s="418">
        <v>412</v>
      </c>
      <c r="D7" s="354" t="str">
        <f t="shared" si="0"/>
        <v>Pszenica zwyczajna ogółem na ziarnoA</v>
      </c>
      <c r="E7" s="355">
        <f t="shared" si="1"/>
        <v>412</v>
      </c>
      <c r="G7" s="355"/>
    </row>
    <row r="8" spans="1:7" x14ac:dyDescent="0.3">
      <c r="A8" s="352" t="s">
        <v>153</v>
      </c>
      <c r="B8" s="353" t="s">
        <v>129</v>
      </c>
      <c r="C8" s="418">
        <v>419</v>
      </c>
      <c r="D8" s="354" t="str">
        <f t="shared" si="0"/>
        <v>Pszenica zwyczajna ogółem na ziarnoB</v>
      </c>
      <c r="E8" s="355">
        <f t="shared" si="1"/>
        <v>419</v>
      </c>
      <c r="G8" s="355"/>
    </row>
    <row r="9" spans="1:7" x14ac:dyDescent="0.3">
      <c r="A9" s="352" t="s">
        <v>153</v>
      </c>
      <c r="B9" s="353" t="s">
        <v>151</v>
      </c>
      <c r="C9" s="418">
        <v>409</v>
      </c>
      <c r="D9" s="354" t="str">
        <f t="shared" si="0"/>
        <v>Pszenica zwyczajna ogółem na ziarnoC</v>
      </c>
      <c r="E9" s="355">
        <f t="shared" si="1"/>
        <v>409</v>
      </c>
      <c r="G9" s="355"/>
    </row>
    <row r="10" spans="1:7" x14ac:dyDescent="0.3">
      <c r="A10" s="352" t="s">
        <v>153</v>
      </c>
      <c r="B10" s="353" t="s">
        <v>130</v>
      </c>
      <c r="C10" s="418">
        <v>419</v>
      </c>
      <c r="D10" s="354" t="str">
        <f t="shared" si="0"/>
        <v>Pszenica zwyczajna ogółem na ziarnoD</v>
      </c>
      <c r="E10" s="355">
        <f t="shared" si="1"/>
        <v>419</v>
      </c>
      <c r="G10" s="355"/>
    </row>
    <row r="11" spans="1:7" x14ac:dyDescent="0.3">
      <c r="A11" s="352" t="s">
        <v>155</v>
      </c>
      <c r="B11" s="353" t="s">
        <v>128</v>
      </c>
      <c r="C11" s="418">
        <v>390</v>
      </c>
      <c r="D11" s="354" t="str">
        <f t="shared" si="0"/>
        <v>Pszenica zwyczajna jara na ziarnoA</v>
      </c>
      <c r="E11" s="355">
        <f t="shared" si="1"/>
        <v>390</v>
      </c>
      <c r="G11" s="355"/>
    </row>
    <row r="12" spans="1:7" x14ac:dyDescent="0.3">
      <c r="A12" s="352" t="s">
        <v>155</v>
      </c>
      <c r="B12" s="353" t="s">
        <v>129</v>
      </c>
      <c r="C12" s="418">
        <v>391</v>
      </c>
      <c r="D12" s="354" t="str">
        <f t="shared" si="0"/>
        <v>Pszenica zwyczajna jara na ziarnoB</v>
      </c>
      <c r="E12" s="355">
        <f t="shared" si="1"/>
        <v>391</v>
      </c>
      <c r="G12" s="355"/>
    </row>
    <row r="13" spans="1:7" x14ac:dyDescent="0.3">
      <c r="A13" s="352" t="s">
        <v>155</v>
      </c>
      <c r="B13" s="353" t="s">
        <v>151</v>
      </c>
      <c r="C13" s="418">
        <v>390</v>
      </c>
      <c r="D13" s="354" t="str">
        <f t="shared" si="0"/>
        <v>Pszenica zwyczajna jara na ziarnoC</v>
      </c>
      <c r="E13" s="355">
        <f t="shared" si="1"/>
        <v>390</v>
      </c>
      <c r="G13" s="355"/>
    </row>
    <row r="14" spans="1:7" x14ac:dyDescent="0.3">
      <c r="A14" s="352" t="s">
        <v>155</v>
      </c>
      <c r="B14" s="353" t="s">
        <v>130</v>
      </c>
      <c r="C14" s="418">
        <v>393</v>
      </c>
      <c r="D14" s="354" t="str">
        <f t="shared" si="0"/>
        <v>Pszenica zwyczajna jara na ziarnoD</v>
      </c>
      <c r="E14" s="355">
        <f t="shared" si="1"/>
        <v>393</v>
      </c>
      <c r="G14" s="355"/>
    </row>
    <row r="15" spans="1:7" x14ac:dyDescent="0.3">
      <c r="A15" s="352" t="s">
        <v>157</v>
      </c>
      <c r="B15" s="353" t="s">
        <v>128</v>
      </c>
      <c r="C15" s="418">
        <v>423</v>
      </c>
      <c r="D15" s="354" t="str">
        <f t="shared" si="0"/>
        <v>Pszenica zwyczajna ozima na ziarnoA</v>
      </c>
      <c r="E15" s="355">
        <f t="shared" si="1"/>
        <v>423</v>
      </c>
      <c r="G15" s="355"/>
    </row>
    <row r="16" spans="1:7" x14ac:dyDescent="0.3">
      <c r="A16" s="352" t="s">
        <v>157</v>
      </c>
      <c r="B16" s="353" t="s">
        <v>129</v>
      </c>
      <c r="C16" s="418">
        <v>429</v>
      </c>
      <c r="D16" s="354" t="str">
        <f t="shared" si="0"/>
        <v>Pszenica zwyczajna ozima na ziarnoB</v>
      </c>
      <c r="E16" s="355">
        <f t="shared" si="1"/>
        <v>429</v>
      </c>
      <c r="G16" s="355"/>
    </row>
    <row r="17" spans="1:7" x14ac:dyDescent="0.3">
      <c r="A17" s="352" t="s">
        <v>157</v>
      </c>
      <c r="B17" s="353" t="s">
        <v>151</v>
      </c>
      <c r="C17" s="418">
        <v>420</v>
      </c>
      <c r="D17" s="354" t="str">
        <f t="shared" si="0"/>
        <v>Pszenica zwyczajna ozima na ziarnoC</v>
      </c>
      <c r="E17" s="355">
        <f t="shared" si="1"/>
        <v>420</v>
      </c>
      <c r="G17" s="355"/>
    </row>
    <row r="18" spans="1:7" x14ac:dyDescent="0.3">
      <c r="A18" s="352" t="s">
        <v>157</v>
      </c>
      <c r="B18" s="353" t="s">
        <v>130</v>
      </c>
      <c r="C18" s="418">
        <v>426</v>
      </c>
      <c r="D18" s="354" t="str">
        <f t="shared" si="0"/>
        <v>Pszenica zwyczajna ozima na ziarnoD</v>
      </c>
      <c r="E18" s="355">
        <f t="shared" si="1"/>
        <v>426</v>
      </c>
      <c r="G18" s="355"/>
    </row>
    <row r="19" spans="1:7" x14ac:dyDescent="0.3">
      <c r="A19" s="352" t="s">
        <v>159</v>
      </c>
      <c r="B19" s="353" t="s">
        <v>128</v>
      </c>
      <c r="C19" s="418">
        <v>383</v>
      </c>
      <c r="D19" s="354" t="str">
        <f t="shared" si="0"/>
        <v>Żyto ogółem na ziarnoA</v>
      </c>
      <c r="E19" s="355">
        <f t="shared" si="1"/>
        <v>383</v>
      </c>
      <c r="G19" s="355"/>
    </row>
    <row r="20" spans="1:7" x14ac:dyDescent="0.3">
      <c r="A20" s="352" t="s">
        <v>159</v>
      </c>
      <c r="B20" s="353" t="s">
        <v>129</v>
      </c>
      <c r="C20" s="418">
        <v>380</v>
      </c>
      <c r="D20" s="354" t="str">
        <f t="shared" si="0"/>
        <v>Żyto ogółem na ziarnoB</v>
      </c>
      <c r="E20" s="355">
        <f t="shared" si="1"/>
        <v>380</v>
      </c>
      <c r="G20" s="355"/>
    </row>
    <row r="21" spans="1:7" x14ac:dyDescent="0.3">
      <c r="A21" s="352" t="s">
        <v>159</v>
      </c>
      <c r="B21" s="353" t="s">
        <v>151</v>
      </c>
      <c r="C21" s="418">
        <v>375</v>
      </c>
      <c r="D21" s="354" t="str">
        <f t="shared" si="0"/>
        <v>Żyto ogółem na ziarnoC</v>
      </c>
      <c r="E21" s="355">
        <f t="shared" si="1"/>
        <v>375</v>
      </c>
      <c r="G21" s="355"/>
    </row>
    <row r="22" spans="1:7" x14ac:dyDescent="0.3">
      <c r="A22" s="352" t="s">
        <v>159</v>
      </c>
      <c r="B22" s="353" t="s">
        <v>130</v>
      </c>
      <c r="C22" s="418">
        <v>378</v>
      </c>
      <c r="D22" s="354" t="str">
        <f t="shared" si="0"/>
        <v>Żyto ogółem na ziarnoD</v>
      </c>
      <c r="E22" s="355">
        <f t="shared" si="1"/>
        <v>378</v>
      </c>
      <c r="G22" s="355"/>
    </row>
    <row r="23" spans="1:7" x14ac:dyDescent="0.3">
      <c r="A23" s="352" t="s">
        <v>161</v>
      </c>
      <c r="B23" s="353" t="s">
        <v>128</v>
      </c>
      <c r="C23" s="418">
        <v>379</v>
      </c>
      <c r="D23" s="354" t="str">
        <f t="shared" si="0"/>
        <v>Żyto jare na ziarnoA</v>
      </c>
      <c r="E23" s="355">
        <f t="shared" si="1"/>
        <v>379</v>
      </c>
      <c r="G23" s="355"/>
    </row>
    <row r="24" spans="1:7" x14ac:dyDescent="0.3">
      <c r="A24" s="352" t="s">
        <v>161</v>
      </c>
      <c r="B24" s="353" t="s">
        <v>129</v>
      </c>
      <c r="C24" s="418">
        <v>379</v>
      </c>
      <c r="D24" s="354" t="str">
        <f t="shared" si="0"/>
        <v>Żyto jare na ziarnoB</v>
      </c>
      <c r="E24" s="355">
        <f t="shared" si="1"/>
        <v>379</v>
      </c>
      <c r="G24" s="355"/>
    </row>
    <row r="25" spans="1:7" x14ac:dyDescent="0.3">
      <c r="A25" s="352" t="s">
        <v>161</v>
      </c>
      <c r="B25" s="353" t="s">
        <v>151</v>
      </c>
      <c r="C25" s="418">
        <v>377</v>
      </c>
      <c r="D25" s="354" t="str">
        <f t="shared" si="0"/>
        <v>Żyto jare na ziarnoC</v>
      </c>
      <c r="E25" s="355">
        <f t="shared" si="1"/>
        <v>377</v>
      </c>
      <c r="G25" s="355"/>
    </row>
    <row r="26" spans="1:7" x14ac:dyDescent="0.3">
      <c r="A26" s="352" t="s">
        <v>161</v>
      </c>
      <c r="B26" s="353" t="s">
        <v>130</v>
      </c>
      <c r="C26" s="418">
        <v>380</v>
      </c>
      <c r="D26" s="354" t="str">
        <f t="shared" si="0"/>
        <v>Żyto jare na ziarnoD</v>
      </c>
      <c r="E26" s="355">
        <f t="shared" si="1"/>
        <v>380</v>
      </c>
      <c r="G26" s="355"/>
    </row>
    <row r="27" spans="1:7" x14ac:dyDescent="0.3">
      <c r="A27" s="352" t="s">
        <v>163</v>
      </c>
      <c r="B27" s="353" t="s">
        <v>128</v>
      </c>
      <c r="C27" s="418">
        <v>383</v>
      </c>
      <c r="D27" s="354" t="str">
        <f t="shared" si="0"/>
        <v>Żyto ozime na ziarnoA</v>
      </c>
      <c r="E27" s="355">
        <f t="shared" si="1"/>
        <v>383</v>
      </c>
      <c r="G27" s="355"/>
    </row>
    <row r="28" spans="1:7" x14ac:dyDescent="0.3">
      <c r="A28" s="352" t="s">
        <v>163</v>
      </c>
      <c r="B28" s="353" t="s">
        <v>129</v>
      </c>
      <c r="C28" s="418">
        <v>380</v>
      </c>
      <c r="D28" s="354" t="str">
        <f t="shared" si="0"/>
        <v>Żyto ozime na ziarnoB</v>
      </c>
      <c r="E28" s="355">
        <f t="shared" si="1"/>
        <v>380</v>
      </c>
      <c r="G28" s="355"/>
    </row>
    <row r="29" spans="1:7" x14ac:dyDescent="0.3">
      <c r="A29" s="352" t="s">
        <v>163</v>
      </c>
      <c r="B29" s="353" t="s">
        <v>151</v>
      </c>
      <c r="C29" s="418">
        <v>375</v>
      </c>
      <c r="D29" s="354" t="str">
        <f t="shared" si="0"/>
        <v>Żyto ozime na ziarnoC</v>
      </c>
      <c r="E29" s="355">
        <f t="shared" si="1"/>
        <v>375</v>
      </c>
      <c r="G29" s="355"/>
    </row>
    <row r="30" spans="1:7" x14ac:dyDescent="0.3">
      <c r="A30" s="352" t="s">
        <v>163</v>
      </c>
      <c r="B30" s="353" t="s">
        <v>130</v>
      </c>
      <c r="C30" s="418">
        <v>378</v>
      </c>
      <c r="D30" s="354" t="str">
        <f t="shared" si="0"/>
        <v>Żyto ozime na ziarnoD</v>
      </c>
      <c r="E30" s="355">
        <f t="shared" si="1"/>
        <v>378</v>
      </c>
      <c r="G30" s="355"/>
    </row>
    <row r="31" spans="1:7" x14ac:dyDescent="0.3">
      <c r="A31" s="352" t="s">
        <v>165</v>
      </c>
      <c r="B31" s="353" t="s">
        <v>128</v>
      </c>
      <c r="C31" s="418">
        <v>386</v>
      </c>
      <c r="D31" s="354" t="str">
        <f t="shared" si="0"/>
        <v>Jęczmień ogółem na ziarnoA</v>
      </c>
      <c r="E31" s="355">
        <f t="shared" si="1"/>
        <v>386</v>
      </c>
      <c r="G31" s="355"/>
    </row>
    <row r="32" spans="1:7" x14ac:dyDescent="0.3">
      <c r="A32" s="352" t="s">
        <v>165</v>
      </c>
      <c r="B32" s="353" t="s">
        <v>129</v>
      </c>
      <c r="C32" s="418">
        <v>389</v>
      </c>
      <c r="D32" s="354" t="str">
        <f t="shared" si="0"/>
        <v>Jęczmień ogółem na ziarnoB</v>
      </c>
      <c r="E32" s="355">
        <f t="shared" si="1"/>
        <v>389</v>
      </c>
      <c r="G32" s="355"/>
    </row>
    <row r="33" spans="1:7" x14ac:dyDescent="0.3">
      <c r="A33" s="352" t="s">
        <v>165</v>
      </c>
      <c r="B33" s="353" t="s">
        <v>151</v>
      </c>
      <c r="C33" s="418">
        <v>386</v>
      </c>
      <c r="D33" s="354" t="str">
        <f t="shared" si="0"/>
        <v>Jęczmień ogółem na ziarnoC</v>
      </c>
      <c r="E33" s="355">
        <f t="shared" si="1"/>
        <v>386</v>
      </c>
      <c r="G33" s="355"/>
    </row>
    <row r="34" spans="1:7" x14ac:dyDescent="0.3">
      <c r="A34" s="352" t="s">
        <v>165</v>
      </c>
      <c r="B34" s="353" t="s">
        <v>130</v>
      </c>
      <c r="C34" s="418">
        <v>390</v>
      </c>
      <c r="D34" s="354" t="str">
        <f t="shared" si="0"/>
        <v>Jęczmień ogółem na ziarnoD</v>
      </c>
      <c r="E34" s="355">
        <f t="shared" si="1"/>
        <v>390</v>
      </c>
      <c r="G34" s="355"/>
    </row>
    <row r="35" spans="1:7" x14ac:dyDescent="0.3">
      <c r="A35" s="352" t="s">
        <v>167</v>
      </c>
      <c r="B35" s="353" t="s">
        <v>128</v>
      </c>
      <c r="C35" s="418">
        <v>384</v>
      </c>
      <c r="D35" s="354" t="str">
        <f t="shared" si="0"/>
        <v>Jęczmień jary na ziarnoA</v>
      </c>
      <c r="E35" s="355">
        <f t="shared" si="1"/>
        <v>384</v>
      </c>
      <c r="G35" s="355"/>
    </row>
    <row r="36" spans="1:7" x14ac:dyDescent="0.3">
      <c r="A36" s="352" t="s">
        <v>167</v>
      </c>
      <c r="B36" s="353" t="s">
        <v>129</v>
      </c>
      <c r="C36" s="418">
        <v>386</v>
      </c>
      <c r="D36" s="354" t="str">
        <f t="shared" si="0"/>
        <v>Jęczmień jary na ziarnoB</v>
      </c>
      <c r="E36" s="355">
        <f t="shared" si="1"/>
        <v>386</v>
      </c>
      <c r="G36" s="355"/>
    </row>
    <row r="37" spans="1:7" x14ac:dyDescent="0.3">
      <c r="A37" s="352" t="s">
        <v>167</v>
      </c>
      <c r="B37" s="353" t="s">
        <v>151</v>
      </c>
      <c r="C37" s="418">
        <v>385</v>
      </c>
      <c r="D37" s="354" t="str">
        <f t="shared" si="0"/>
        <v>Jęczmień jary na ziarnoC</v>
      </c>
      <c r="E37" s="355">
        <f t="shared" si="1"/>
        <v>385</v>
      </c>
      <c r="G37" s="355"/>
    </row>
    <row r="38" spans="1:7" x14ac:dyDescent="0.3">
      <c r="A38" s="352" t="s">
        <v>167</v>
      </c>
      <c r="B38" s="353" t="s">
        <v>130</v>
      </c>
      <c r="C38" s="418">
        <v>390</v>
      </c>
      <c r="D38" s="354" t="str">
        <f t="shared" si="0"/>
        <v>Jęczmień jary na ziarnoD</v>
      </c>
      <c r="E38" s="355">
        <f t="shared" si="1"/>
        <v>390</v>
      </c>
      <c r="G38" s="355"/>
    </row>
    <row r="39" spans="1:7" x14ac:dyDescent="0.3">
      <c r="A39" s="352" t="s">
        <v>169</v>
      </c>
      <c r="B39" s="353" t="s">
        <v>128</v>
      </c>
      <c r="C39" s="418">
        <v>392</v>
      </c>
      <c r="D39" s="354" t="str">
        <f t="shared" si="0"/>
        <v>Jęczmień ozimy na ziarnoA</v>
      </c>
      <c r="E39" s="355">
        <f t="shared" si="1"/>
        <v>392</v>
      </c>
      <c r="G39" s="355"/>
    </row>
    <row r="40" spans="1:7" x14ac:dyDescent="0.3">
      <c r="A40" s="352" t="s">
        <v>169</v>
      </c>
      <c r="B40" s="353" t="s">
        <v>129</v>
      </c>
      <c r="C40" s="418">
        <v>394</v>
      </c>
      <c r="D40" s="354" t="str">
        <f t="shared" si="0"/>
        <v>Jęczmień ozimy na ziarnoB</v>
      </c>
      <c r="E40" s="355">
        <f t="shared" si="1"/>
        <v>394</v>
      </c>
      <c r="G40" s="355"/>
    </row>
    <row r="41" spans="1:7" x14ac:dyDescent="0.3">
      <c r="A41" s="352" t="s">
        <v>169</v>
      </c>
      <c r="B41" s="353" t="s">
        <v>151</v>
      </c>
      <c r="C41" s="418">
        <v>389</v>
      </c>
      <c r="D41" s="354" t="str">
        <f t="shared" si="0"/>
        <v>Jęczmień ozimy na ziarnoC</v>
      </c>
      <c r="E41" s="355">
        <f t="shared" si="1"/>
        <v>389</v>
      </c>
      <c r="G41" s="355"/>
    </row>
    <row r="42" spans="1:7" x14ac:dyDescent="0.3">
      <c r="A42" s="352" t="s">
        <v>169</v>
      </c>
      <c r="B42" s="353" t="s">
        <v>130</v>
      </c>
      <c r="C42" s="418">
        <v>392</v>
      </c>
      <c r="D42" s="354" t="str">
        <f t="shared" si="0"/>
        <v>Jęczmień ozimy na ziarnoD</v>
      </c>
      <c r="E42" s="355">
        <f t="shared" si="1"/>
        <v>392</v>
      </c>
      <c r="G42" s="355"/>
    </row>
    <row r="43" spans="1:7" x14ac:dyDescent="0.3">
      <c r="A43" s="352" t="s">
        <v>171</v>
      </c>
      <c r="B43" s="353" t="s">
        <v>128</v>
      </c>
      <c r="C43" s="418">
        <v>377</v>
      </c>
      <c r="D43" s="354" t="str">
        <f t="shared" si="0"/>
        <v>Owies na ziarnoA</v>
      </c>
      <c r="E43" s="355">
        <f t="shared" si="1"/>
        <v>377</v>
      </c>
      <c r="G43" s="355"/>
    </row>
    <row r="44" spans="1:7" x14ac:dyDescent="0.3">
      <c r="A44" s="352" t="s">
        <v>171</v>
      </c>
      <c r="B44" s="353" t="s">
        <v>129</v>
      </c>
      <c r="C44" s="418">
        <v>377</v>
      </c>
      <c r="D44" s="354" t="str">
        <f t="shared" si="0"/>
        <v>Owies na ziarnoB</v>
      </c>
      <c r="E44" s="355">
        <f t="shared" si="1"/>
        <v>377</v>
      </c>
      <c r="G44" s="355"/>
    </row>
    <row r="45" spans="1:7" x14ac:dyDescent="0.3">
      <c r="A45" s="352" t="s">
        <v>171</v>
      </c>
      <c r="B45" s="353" t="s">
        <v>151</v>
      </c>
      <c r="C45" s="418">
        <v>376</v>
      </c>
      <c r="D45" s="354" t="str">
        <f t="shared" si="0"/>
        <v>Owies na ziarnoC</v>
      </c>
      <c r="E45" s="355">
        <f t="shared" si="1"/>
        <v>376</v>
      </c>
      <c r="G45" s="355"/>
    </row>
    <row r="46" spans="1:7" x14ac:dyDescent="0.3">
      <c r="A46" s="352" t="s">
        <v>171</v>
      </c>
      <c r="B46" s="353" t="s">
        <v>130</v>
      </c>
      <c r="C46" s="418">
        <v>380</v>
      </c>
      <c r="D46" s="354" t="str">
        <f t="shared" si="0"/>
        <v>Owies na ziarnoD</v>
      </c>
      <c r="E46" s="355">
        <f t="shared" si="1"/>
        <v>380</v>
      </c>
      <c r="G46" s="355"/>
    </row>
    <row r="47" spans="1:7" x14ac:dyDescent="0.3">
      <c r="A47" s="352" t="s">
        <v>173</v>
      </c>
      <c r="B47" s="353" t="s">
        <v>128</v>
      </c>
      <c r="C47" s="418">
        <v>387</v>
      </c>
      <c r="D47" s="354" t="str">
        <f t="shared" si="0"/>
        <v>Pszenżyto ogółem na ziarnoA</v>
      </c>
      <c r="E47" s="355">
        <f t="shared" si="1"/>
        <v>387</v>
      </c>
      <c r="G47" s="355"/>
    </row>
    <row r="48" spans="1:7" x14ac:dyDescent="0.3">
      <c r="A48" s="352" t="s">
        <v>173</v>
      </c>
      <c r="B48" s="353" t="s">
        <v>129</v>
      </c>
      <c r="C48" s="418">
        <v>391</v>
      </c>
      <c r="D48" s="354" t="str">
        <f t="shared" si="0"/>
        <v>Pszenżyto ogółem na ziarnoB</v>
      </c>
      <c r="E48" s="355">
        <f t="shared" si="1"/>
        <v>391</v>
      </c>
      <c r="G48" s="355"/>
    </row>
    <row r="49" spans="1:7" x14ac:dyDescent="0.3">
      <c r="A49" s="352" t="s">
        <v>173</v>
      </c>
      <c r="B49" s="353" t="s">
        <v>151</v>
      </c>
      <c r="C49" s="418">
        <v>385</v>
      </c>
      <c r="D49" s="354" t="str">
        <f t="shared" si="0"/>
        <v>Pszenżyto ogółem na ziarnoC</v>
      </c>
      <c r="E49" s="355">
        <f t="shared" si="1"/>
        <v>385</v>
      </c>
      <c r="G49" s="355"/>
    </row>
    <row r="50" spans="1:7" x14ac:dyDescent="0.3">
      <c r="A50" s="352" t="s">
        <v>173</v>
      </c>
      <c r="B50" s="353" t="s">
        <v>130</v>
      </c>
      <c r="C50" s="418">
        <v>387</v>
      </c>
      <c r="D50" s="354" t="str">
        <f t="shared" si="0"/>
        <v>Pszenżyto ogółem na ziarnoD</v>
      </c>
      <c r="E50" s="355">
        <f t="shared" si="1"/>
        <v>387</v>
      </c>
      <c r="G50" s="355"/>
    </row>
    <row r="51" spans="1:7" x14ac:dyDescent="0.3">
      <c r="A51" s="352" t="s">
        <v>175</v>
      </c>
      <c r="B51" s="353" t="s">
        <v>128</v>
      </c>
      <c r="C51" s="418">
        <v>383</v>
      </c>
      <c r="D51" s="354" t="str">
        <f t="shared" si="0"/>
        <v>Pszenżyto jare na ziarnoA</v>
      </c>
      <c r="E51" s="355">
        <f t="shared" si="1"/>
        <v>383</v>
      </c>
      <c r="G51" s="355"/>
    </row>
    <row r="52" spans="1:7" x14ac:dyDescent="0.3">
      <c r="A52" s="352" t="s">
        <v>175</v>
      </c>
      <c r="B52" s="353" t="s">
        <v>129</v>
      </c>
      <c r="C52" s="418">
        <v>383</v>
      </c>
      <c r="D52" s="354" t="str">
        <f t="shared" si="0"/>
        <v>Pszenżyto jare na ziarnoB</v>
      </c>
      <c r="E52" s="355">
        <f t="shared" si="1"/>
        <v>383</v>
      </c>
      <c r="G52" s="355"/>
    </row>
    <row r="53" spans="1:7" x14ac:dyDescent="0.3">
      <c r="A53" s="352" t="s">
        <v>175</v>
      </c>
      <c r="B53" s="353" t="s">
        <v>151</v>
      </c>
      <c r="C53" s="418">
        <v>381</v>
      </c>
      <c r="D53" s="354" t="str">
        <f t="shared" si="0"/>
        <v>Pszenżyto jare na ziarnoC</v>
      </c>
      <c r="E53" s="355">
        <f t="shared" si="1"/>
        <v>381</v>
      </c>
      <c r="G53" s="355"/>
    </row>
    <row r="54" spans="1:7" x14ac:dyDescent="0.3">
      <c r="A54" s="352" t="s">
        <v>175</v>
      </c>
      <c r="B54" s="353" t="s">
        <v>130</v>
      </c>
      <c r="C54" s="418">
        <v>384</v>
      </c>
      <c r="D54" s="354" t="str">
        <f t="shared" si="0"/>
        <v>Pszenżyto jare na ziarnoD</v>
      </c>
      <c r="E54" s="355">
        <f t="shared" si="1"/>
        <v>384</v>
      </c>
      <c r="G54" s="355"/>
    </row>
    <row r="55" spans="1:7" x14ac:dyDescent="0.3">
      <c r="A55" s="352" t="s">
        <v>177</v>
      </c>
      <c r="B55" s="353" t="s">
        <v>128</v>
      </c>
      <c r="C55" s="418">
        <v>389</v>
      </c>
      <c r="D55" s="354" t="str">
        <f t="shared" si="0"/>
        <v>Pszenżyto ozime na ziarnoA</v>
      </c>
      <c r="E55" s="355">
        <f t="shared" si="1"/>
        <v>389</v>
      </c>
      <c r="G55" s="355"/>
    </row>
    <row r="56" spans="1:7" x14ac:dyDescent="0.3">
      <c r="A56" s="352" t="s">
        <v>177</v>
      </c>
      <c r="B56" s="353" t="s">
        <v>129</v>
      </c>
      <c r="C56" s="418">
        <v>391</v>
      </c>
      <c r="D56" s="354" t="str">
        <f t="shared" si="0"/>
        <v>Pszenżyto ozime na ziarnoB</v>
      </c>
      <c r="E56" s="355">
        <f t="shared" si="1"/>
        <v>391</v>
      </c>
      <c r="G56" s="355"/>
    </row>
    <row r="57" spans="1:7" x14ac:dyDescent="0.3">
      <c r="A57" s="352" t="s">
        <v>177</v>
      </c>
      <c r="B57" s="353" t="s">
        <v>151</v>
      </c>
      <c r="C57" s="418">
        <v>385</v>
      </c>
      <c r="D57" s="354" t="str">
        <f t="shared" si="0"/>
        <v>Pszenżyto ozime na ziarnoC</v>
      </c>
      <c r="E57" s="355">
        <f t="shared" si="1"/>
        <v>385</v>
      </c>
      <c r="G57" s="355"/>
    </row>
    <row r="58" spans="1:7" x14ac:dyDescent="0.3">
      <c r="A58" s="352" t="s">
        <v>177</v>
      </c>
      <c r="B58" s="353" t="s">
        <v>130</v>
      </c>
      <c r="C58" s="418">
        <v>387</v>
      </c>
      <c r="D58" s="354" t="str">
        <f t="shared" si="0"/>
        <v>Pszenżyto ozime na ziarnoD</v>
      </c>
      <c r="E58" s="355">
        <f t="shared" si="1"/>
        <v>387</v>
      </c>
      <c r="G58" s="355"/>
    </row>
    <row r="59" spans="1:7" x14ac:dyDescent="0.3">
      <c r="A59" s="352" t="s">
        <v>179</v>
      </c>
      <c r="B59" s="353" t="s">
        <v>128</v>
      </c>
      <c r="C59" s="418">
        <v>380</v>
      </c>
      <c r="D59" s="354" t="str">
        <f t="shared" si="0"/>
        <v>Mieszanki zbożowe na ziarnoA</v>
      </c>
      <c r="E59" s="355">
        <f t="shared" si="1"/>
        <v>380</v>
      </c>
      <c r="G59" s="355"/>
    </row>
    <row r="60" spans="1:7" x14ac:dyDescent="0.3">
      <c r="A60" s="352" t="s">
        <v>179</v>
      </c>
      <c r="B60" s="353" t="s">
        <v>129</v>
      </c>
      <c r="C60" s="418">
        <v>381</v>
      </c>
      <c r="D60" s="354" t="str">
        <f t="shared" si="0"/>
        <v>Mieszanki zbożowe na ziarnoB</v>
      </c>
      <c r="E60" s="355">
        <f t="shared" si="1"/>
        <v>381</v>
      </c>
      <c r="G60" s="355"/>
    </row>
    <row r="61" spans="1:7" x14ac:dyDescent="0.3">
      <c r="A61" s="352" t="s">
        <v>179</v>
      </c>
      <c r="B61" s="353" t="s">
        <v>151</v>
      </c>
      <c r="C61" s="418">
        <v>379</v>
      </c>
      <c r="D61" s="354" t="str">
        <f t="shared" si="0"/>
        <v>Mieszanki zbożowe na ziarnoC</v>
      </c>
      <c r="E61" s="355">
        <f t="shared" si="1"/>
        <v>379</v>
      </c>
      <c r="G61" s="355"/>
    </row>
    <row r="62" spans="1:7" x14ac:dyDescent="0.3">
      <c r="A62" s="352" t="s">
        <v>179</v>
      </c>
      <c r="B62" s="353" t="s">
        <v>130</v>
      </c>
      <c r="C62" s="418">
        <v>383</v>
      </c>
      <c r="D62" s="354" t="str">
        <f t="shared" si="0"/>
        <v>Mieszanki zbożowe na ziarnoD</v>
      </c>
      <c r="E62" s="355">
        <f t="shared" si="1"/>
        <v>383</v>
      </c>
      <c r="G62" s="355"/>
    </row>
    <row r="63" spans="1:7" x14ac:dyDescent="0.3">
      <c r="A63" s="352" t="s">
        <v>181</v>
      </c>
      <c r="B63" s="353" t="s">
        <v>128</v>
      </c>
      <c r="C63" s="418">
        <v>379</v>
      </c>
      <c r="D63" s="354" t="str">
        <f t="shared" si="0"/>
        <v>Mieszanki zbożowe jare na ziarnoA</v>
      </c>
      <c r="E63" s="355">
        <f t="shared" si="1"/>
        <v>379</v>
      </c>
      <c r="G63" s="355"/>
    </row>
    <row r="64" spans="1:7" x14ac:dyDescent="0.3">
      <c r="A64" s="352" t="s">
        <v>181</v>
      </c>
      <c r="B64" s="353" t="s">
        <v>129</v>
      </c>
      <c r="C64" s="418">
        <v>381</v>
      </c>
      <c r="D64" s="354" t="str">
        <f t="shared" si="0"/>
        <v>Mieszanki zbożowe jare na ziarnoB</v>
      </c>
      <c r="E64" s="355">
        <f t="shared" si="1"/>
        <v>381</v>
      </c>
      <c r="G64" s="355"/>
    </row>
    <row r="65" spans="1:7" x14ac:dyDescent="0.3">
      <c r="A65" s="352" t="s">
        <v>181</v>
      </c>
      <c r="B65" s="353" t="s">
        <v>151</v>
      </c>
      <c r="C65" s="418">
        <v>379</v>
      </c>
      <c r="D65" s="354" t="str">
        <f t="shared" si="0"/>
        <v>Mieszanki zbożowe jare na ziarnoC</v>
      </c>
      <c r="E65" s="355">
        <f t="shared" si="1"/>
        <v>379</v>
      </c>
      <c r="G65" s="355"/>
    </row>
    <row r="66" spans="1:7" x14ac:dyDescent="0.3">
      <c r="A66" s="352" t="s">
        <v>181</v>
      </c>
      <c r="B66" s="353" t="s">
        <v>130</v>
      </c>
      <c r="C66" s="418">
        <v>383</v>
      </c>
      <c r="D66" s="354" t="str">
        <f t="shared" si="0"/>
        <v>Mieszanki zbożowe jare na ziarnoD</v>
      </c>
      <c r="E66" s="355">
        <f t="shared" si="1"/>
        <v>383</v>
      </c>
      <c r="G66" s="355"/>
    </row>
    <row r="67" spans="1:7" x14ac:dyDescent="0.3">
      <c r="A67" s="352" t="s">
        <v>183</v>
      </c>
      <c r="B67" s="353" t="s">
        <v>128</v>
      </c>
      <c r="C67" s="418">
        <v>383</v>
      </c>
      <c r="D67" s="354" t="str">
        <f t="shared" si="0"/>
        <v>Mieszanki zbożowe ozime na ziarnoA</v>
      </c>
      <c r="E67" s="355">
        <f t="shared" si="1"/>
        <v>383</v>
      </c>
      <c r="G67" s="355"/>
    </row>
    <row r="68" spans="1:7" x14ac:dyDescent="0.3">
      <c r="A68" s="352" t="s">
        <v>183</v>
      </c>
      <c r="B68" s="353" t="s">
        <v>129</v>
      </c>
      <c r="C68" s="418">
        <v>386</v>
      </c>
      <c r="D68" s="354" t="str">
        <f t="shared" ref="D68:D131" si="2">A68&amp;B68</f>
        <v>Mieszanki zbożowe ozime na ziarnoB</v>
      </c>
      <c r="E68" s="355">
        <f t="shared" ref="E68:E131" si="3">C68</f>
        <v>386</v>
      </c>
      <c r="G68" s="355"/>
    </row>
    <row r="69" spans="1:7" x14ac:dyDescent="0.3">
      <c r="A69" s="352" t="s">
        <v>183</v>
      </c>
      <c r="B69" s="353" t="s">
        <v>151</v>
      </c>
      <c r="C69" s="418">
        <v>382</v>
      </c>
      <c r="D69" s="354" t="str">
        <f t="shared" si="2"/>
        <v>Mieszanki zbożowe ozime na ziarnoC</v>
      </c>
      <c r="E69" s="355">
        <f t="shared" si="3"/>
        <v>382</v>
      </c>
      <c r="G69" s="355"/>
    </row>
    <row r="70" spans="1:7" x14ac:dyDescent="0.3">
      <c r="A70" s="352" t="s">
        <v>183</v>
      </c>
      <c r="B70" s="353" t="s">
        <v>130</v>
      </c>
      <c r="C70" s="418">
        <v>381</v>
      </c>
      <c r="D70" s="354" t="str">
        <f t="shared" si="2"/>
        <v>Mieszanki zbożowe ozime na ziarnoD</v>
      </c>
      <c r="E70" s="355">
        <f t="shared" si="3"/>
        <v>381</v>
      </c>
      <c r="G70" s="355"/>
    </row>
    <row r="71" spans="1:7" x14ac:dyDescent="0.3">
      <c r="A71" s="352" t="s">
        <v>185</v>
      </c>
      <c r="B71" s="353" t="s">
        <v>128</v>
      </c>
      <c r="C71" s="418">
        <v>447</v>
      </c>
      <c r="D71" s="354" t="str">
        <f t="shared" si="2"/>
        <v>Kukurydza (sucha i wilgotna) na ziarnoA</v>
      </c>
      <c r="E71" s="355">
        <f t="shared" si="3"/>
        <v>447</v>
      </c>
      <c r="G71" s="355"/>
    </row>
    <row r="72" spans="1:7" x14ac:dyDescent="0.3">
      <c r="A72" s="352" t="s">
        <v>185</v>
      </c>
      <c r="B72" s="353" t="s">
        <v>129</v>
      </c>
      <c r="C72" s="418">
        <v>474</v>
      </c>
      <c r="D72" s="354" t="str">
        <f t="shared" si="2"/>
        <v>Kukurydza (sucha i wilgotna) na ziarnoB</v>
      </c>
      <c r="E72" s="355">
        <f t="shared" si="3"/>
        <v>474</v>
      </c>
      <c r="G72" s="355"/>
    </row>
    <row r="73" spans="1:7" x14ac:dyDescent="0.3">
      <c r="A73" s="352" t="s">
        <v>185</v>
      </c>
      <c r="B73" s="353" t="s">
        <v>151</v>
      </c>
      <c r="C73" s="418">
        <v>482</v>
      </c>
      <c r="D73" s="354" t="str">
        <f t="shared" si="2"/>
        <v>Kukurydza (sucha i wilgotna) na ziarnoC</v>
      </c>
      <c r="E73" s="355">
        <f t="shared" si="3"/>
        <v>482</v>
      </c>
      <c r="G73" s="355"/>
    </row>
    <row r="74" spans="1:7" x14ac:dyDescent="0.3">
      <c r="A74" s="352" t="s">
        <v>185</v>
      </c>
      <c r="B74" s="353" t="s">
        <v>130</v>
      </c>
      <c r="C74" s="418">
        <v>486</v>
      </c>
      <c r="D74" s="354" t="str">
        <f t="shared" si="2"/>
        <v>Kukurydza (sucha i wilgotna) na ziarnoD</v>
      </c>
      <c r="E74" s="355">
        <f t="shared" si="3"/>
        <v>486</v>
      </c>
      <c r="G74" s="355"/>
    </row>
    <row r="75" spans="1:7" x14ac:dyDescent="0.3">
      <c r="A75" s="352" t="s">
        <v>187</v>
      </c>
      <c r="B75" s="353" t="s">
        <v>128</v>
      </c>
      <c r="C75" s="418">
        <v>268</v>
      </c>
      <c r="D75" s="354" t="str">
        <f t="shared" si="2"/>
        <v>Pozostałe zboża na ziarnoA</v>
      </c>
      <c r="E75" s="355">
        <f t="shared" si="3"/>
        <v>268</v>
      </c>
      <c r="G75" s="355"/>
    </row>
    <row r="76" spans="1:7" x14ac:dyDescent="0.3">
      <c r="A76" s="352" t="s">
        <v>187</v>
      </c>
      <c r="B76" s="353" t="s">
        <v>129</v>
      </c>
      <c r="C76" s="418">
        <v>268</v>
      </c>
      <c r="D76" s="354" t="str">
        <f t="shared" si="2"/>
        <v>Pozostałe zboża na ziarnoB</v>
      </c>
      <c r="E76" s="355">
        <f t="shared" si="3"/>
        <v>268</v>
      </c>
      <c r="G76" s="355"/>
    </row>
    <row r="77" spans="1:7" x14ac:dyDescent="0.3">
      <c r="A77" s="352" t="s">
        <v>187</v>
      </c>
      <c r="B77" s="353" t="s">
        <v>151</v>
      </c>
      <c r="C77" s="418">
        <v>278</v>
      </c>
      <c r="D77" s="354" t="str">
        <f t="shared" si="2"/>
        <v>Pozostałe zboża na ziarnoC</v>
      </c>
      <c r="E77" s="355">
        <f t="shared" si="3"/>
        <v>278</v>
      </c>
      <c r="G77" s="355"/>
    </row>
    <row r="78" spans="1:7" x14ac:dyDescent="0.3">
      <c r="A78" s="352" t="s">
        <v>187</v>
      </c>
      <c r="B78" s="353" t="s">
        <v>130</v>
      </c>
      <c r="C78" s="418">
        <v>316</v>
      </c>
      <c r="D78" s="354" t="str">
        <f t="shared" si="2"/>
        <v>Pozostałe zboża na ziarnoD</v>
      </c>
      <c r="E78" s="355">
        <f t="shared" si="3"/>
        <v>316</v>
      </c>
      <c r="G78" s="355"/>
    </row>
    <row r="79" spans="1:7" x14ac:dyDescent="0.3">
      <c r="A79" s="352" t="s">
        <v>189</v>
      </c>
      <c r="B79" s="353" t="s">
        <v>128</v>
      </c>
      <c r="C79" s="418">
        <v>276</v>
      </c>
      <c r="D79" s="354" t="str">
        <f t="shared" si="2"/>
        <v>Gryka na ziarnoA</v>
      </c>
      <c r="E79" s="355">
        <f t="shared" si="3"/>
        <v>276</v>
      </c>
      <c r="G79" s="355"/>
    </row>
    <row r="80" spans="1:7" x14ac:dyDescent="0.3">
      <c r="A80" s="352" t="s">
        <v>189</v>
      </c>
      <c r="B80" s="353" t="s">
        <v>129</v>
      </c>
      <c r="C80" s="418">
        <v>268</v>
      </c>
      <c r="D80" s="354" t="str">
        <f t="shared" si="2"/>
        <v>Gryka na ziarnoB</v>
      </c>
      <c r="E80" s="355">
        <f t="shared" si="3"/>
        <v>268</v>
      </c>
      <c r="G80" s="355"/>
    </row>
    <row r="81" spans="1:7" x14ac:dyDescent="0.3">
      <c r="A81" s="352" t="s">
        <v>189</v>
      </c>
      <c r="B81" s="353" t="s">
        <v>151</v>
      </c>
      <c r="C81" s="418">
        <v>272</v>
      </c>
      <c r="D81" s="354" t="str">
        <f t="shared" si="2"/>
        <v>Gryka na ziarnoC</v>
      </c>
      <c r="E81" s="355">
        <f t="shared" si="3"/>
        <v>272</v>
      </c>
      <c r="G81" s="355"/>
    </row>
    <row r="82" spans="1:7" x14ac:dyDescent="0.3">
      <c r="A82" s="352" t="s">
        <v>189</v>
      </c>
      <c r="B82" s="353" t="s">
        <v>130</v>
      </c>
      <c r="C82" s="418">
        <v>276</v>
      </c>
      <c r="D82" s="354" t="str">
        <f t="shared" si="2"/>
        <v>Gryka na ziarnoD</v>
      </c>
      <c r="E82" s="355">
        <f t="shared" si="3"/>
        <v>276</v>
      </c>
      <c r="G82" s="355"/>
    </row>
    <row r="83" spans="1:7" x14ac:dyDescent="0.3">
      <c r="A83" s="352" t="s">
        <v>191</v>
      </c>
      <c r="B83" s="353" t="s">
        <v>128</v>
      </c>
      <c r="C83" s="418">
        <v>240</v>
      </c>
      <c r="D83" s="354" t="str">
        <f t="shared" si="2"/>
        <v>Proso na ziarnoA</v>
      </c>
      <c r="E83" s="355">
        <f t="shared" si="3"/>
        <v>240</v>
      </c>
      <c r="G83" s="355"/>
    </row>
    <row r="84" spans="1:7" x14ac:dyDescent="0.3">
      <c r="A84" s="352" t="s">
        <v>191</v>
      </c>
      <c r="B84" s="353" t="s">
        <v>129</v>
      </c>
      <c r="C84" s="418">
        <v>267</v>
      </c>
      <c r="D84" s="354" t="str">
        <f t="shared" si="2"/>
        <v>Proso na ziarnoB</v>
      </c>
      <c r="E84" s="355">
        <f t="shared" si="3"/>
        <v>267</v>
      </c>
      <c r="G84" s="355"/>
    </row>
    <row r="85" spans="1:7" x14ac:dyDescent="0.3">
      <c r="A85" s="352" t="s">
        <v>191</v>
      </c>
      <c r="B85" s="353" t="s">
        <v>151</v>
      </c>
      <c r="C85" s="418">
        <v>291</v>
      </c>
      <c r="D85" s="354" t="str">
        <f t="shared" si="2"/>
        <v>Proso na ziarnoC</v>
      </c>
      <c r="E85" s="355">
        <f t="shared" si="3"/>
        <v>291</v>
      </c>
      <c r="G85" s="355"/>
    </row>
    <row r="86" spans="1:7" x14ac:dyDescent="0.3">
      <c r="A86" s="352" t="s">
        <v>191</v>
      </c>
      <c r="B86" s="353" t="s">
        <v>130</v>
      </c>
      <c r="C86" s="418">
        <v>323</v>
      </c>
      <c r="D86" s="354" t="str">
        <f t="shared" si="2"/>
        <v>Proso na ziarnoD</v>
      </c>
      <c r="E86" s="355">
        <f t="shared" si="3"/>
        <v>323</v>
      </c>
      <c r="G86" s="355"/>
    </row>
    <row r="87" spans="1:7" x14ac:dyDescent="0.3">
      <c r="A87" s="352" t="s">
        <v>193</v>
      </c>
      <c r="B87" s="353" t="s">
        <v>128</v>
      </c>
      <c r="C87" s="418">
        <v>686</v>
      </c>
      <c r="D87" s="354" t="str">
        <f t="shared" si="2"/>
        <v>Strączkowe na nasiona sucheA</v>
      </c>
      <c r="E87" s="355">
        <f t="shared" si="3"/>
        <v>686</v>
      </c>
      <c r="G87" s="355"/>
    </row>
    <row r="88" spans="1:7" x14ac:dyDescent="0.3">
      <c r="A88" s="352" t="s">
        <v>193</v>
      </c>
      <c r="B88" s="353" t="s">
        <v>129</v>
      </c>
      <c r="C88" s="418">
        <v>707</v>
      </c>
      <c r="D88" s="354" t="str">
        <f t="shared" si="2"/>
        <v>Strączkowe na nasiona sucheB</v>
      </c>
      <c r="E88" s="355">
        <f t="shared" si="3"/>
        <v>707</v>
      </c>
      <c r="G88" s="355"/>
    </row>
    <row r="89" spans="1:7" x14ac:dyDescent="0.3">
      <c r="A89" s="352" t="s">
        <v>193</v>
      </c>
      <c r="B89" s="353" t="s">
        <v>151</v>
      </c>
      <c r="C89" s="418">
        <v>679</v>
      </c>
      <c r="D89" s="354" t="str">
        <f t="shared" si="2"/>
        <v>Strączkowe na nasiona sucheC</v>
      </c>
      <c r="E89" s="355">
        <f t="shared" si="3"/>
        <v>679</v>
      </c>
      <c r="G89" s="355"/>
    </row>
    <row r="90" spans="1:7" x14ac:dyDescent="0.3">
      <c r="A90" s="352" t="s">
        <v>193</v>
      </c>
      <c r="B90" s="353" t="s">
        <v>130</v>
      </c>
      <c r="C90" s="418">
        <v>702</v>
      </c>
      <c r="D90" s="354" t="str">
        <f t="shared" si="2"/>
        <v>Strączkowe na nasiona sucheD</v>
      </c>
      <c r="E90" s="355">
        <f t="shared" si="3"/>
        <v>702</v>
      </c>
      <c r="G90" s="355"/>
    </row>
    <row r="91" spans="1:7" x14ac:dyDescent="0.3">
      <c r="A91" s="352" t="s">
        <v>195</v>
      </c>
      <c r="B91" s="353" t="s">
        <v>128</v>
      </c>
      <c r="C91" s="418">
        <v>685</v>
      </c>
      <c r="D91" s="354" t="str">
        <f t="shared" si="2"/>
        <v>Strączkowe jadalne na nasiona sucheA</v>
      </c>
      <c r="E91" s="355">
        <f t="shared" si="3"/>
        <v>685</v>
      </c>
      <c r="G91" s="355"/>
    </row>
    <row r="92" spans="1:7" x14ac:dyDescent="0.3">
      <c r="A92" s="352" t="s">
        <v>195</v>
      </c>
      <c r="B92" s="353" t="s">
        <v>129</v>
      </c>
      <c r="C92" s="418">
        <v>693</v>
      </c>
      <c r="D92" s="354" t="str">
        <f t="shared" si="2"/>
        <v>Strączkowe jadalne na nasiona sucheB</v>
      </c>
      <c r="E92" s="355">
        <f t="shared" si="3"/>
        <v>693</v>
      </c>
      <c r="G92" s="355"/>
    </row>
    <row r="93" spans="1:7" x14ac:dyDescent="0.3">
      <c r="A93" s="352" t="s">
        <v>195</v>
      </c>
      <c r="B93" s="353" t="s">
        <v>151</v>
      </c>
      <c r="C93" s="418">
        <v>690</v>
      </c>
      <c r="D93" s="354" t="str">
        <f t="shared" si="2"/>
        <v>Strączkowe jadalne na nasiona sucheC</v>
      </c>
      <c r="E93" s="355">
        <f t="shared" si="3"/>
        <v>690</v>
      </c>
      <c r="G93" s="355"/>
    </row>
    <row r="94" spans="1:7" x14ac:dyDescent="0.3">
      <c r="A94" s="352" t="s">
        <v>195</v>
      </c>
      <c r="B94" s="353" t="s">
        <v>130</v>
      </c>
      <c r="C94" s="418">
        <v>708</v>
      </c>
      <c r="D94" s="354" t="str">
        <f t="shared" si="2"/>
        <v>Strączkowe jadalne na nasiona sucheD</v>
      </c>
      <c r="E94" s="355">
        <f t="shared" si="3"/>
        <v>708</v>
      </c>
      <c r="G94" s="355"/>
    </row>
    <row r="95" spans="1:7" x14ac:dyDescent="0.3">
      <c r="A95" s="352" t="s">
        <v>197</v>
      </c>
      <c r="B95" s="353" t="s">
        <v>128</v>
      </c>
      <c r="C95" s="418">
        <v>739</v>
      </c>
      <c r="D95" s="354" t="str">
        <f t="shared" si="2"/>
        <v>Groch konsumpcyjny na nasiona sucheA</v>
      </c>
      <c r="E95" s="355">
        <f t="shared" si="3"/>
        <v>739</v>
      </c>
      <c r="G95" s="355"/>
    </row>
    <row r="96" spans="1:7" x14ac:dyDescent="0.3">
      <c r="A96" s="352" t="s">
        <v>197</v>
      </c>
      <c r="B96" s="353" t="s">
        <v>129</v>
      </c>
      <c r="C96" s="418">
        <v>727</v>
      </c>
      <c r="D96" s="354" t="str">
        <f t="shared" si="2"/>
        <v>Groch konsumpcyjny na nasiona sucheB</v>
      </c>
      <c r="E96" s="355">
        <f t="shared" si="3"/>
        <v>727</v>
      </c>
      <c r="G96" s="355"/>
    </row>
    <row r="97" spans="1:7" x14ac:dyDescent="0.3">
      <c r="A97" s="352" t="s">
        <v>197</v>
      </c>
      <c r="B97" s="353" t="s">
        <v>151</v>
      </c>
      <c r="C97" s="418">
        <v>715</v>
      </c>
      <c r="D97" s="354" t="str">
        <f t="shared" si="2"/>
        <v>Groch konsumpcyjny na nasiona sucheC</v>
      </c>
      <c r="E97" s="355">
        <f t="shared" si="3"/>
        <v>715</v>
      </c>
      <c r="G97" s="355"/>
    </row>
    <row r="98" spans="1:7" x14ac:dyDescent="0.3">
      <c r="A98" s="352" t="s">
        <v>197</v>
      </c>
      <c r="B98" s="353" t="s">
        <v>130</v>
      </c>
      <c r="C98" s="418">
        <v>733</v>
      </c>
      <c r="D98" s="354" t="str">
        <f t="shared" si="2"/>
        <v>Groch konsumpcyjny na nasiona sucheD</v>
      </c>
      <c r="E98" s="355">
        <f t="shared" si="3"/>
        <v>733</v>
      </c>
      <c r="G98" s="355"/>
    </row>
    <row r="99" spans="1:7" x14ac:dyDescent="0.3">
      <c r="A99" s="352" t="s">
        <v>199</v>
      </c>
      <c r="B99" s="353" t="s">
        <v>128</v>
      </c>
      <c r="C99" s="418">
        <v>690</v>
      </c>
      <c r="D99" s="354" t="str">
        <f t="shared" si="2"/>
        <v>Fasola na nasiona sucheA</v>
      </c>
      <c r="E99" s="355">
        <f t="shared" si="3"/>
        <v>690</v>
      </c>
      <c r="G99" s="355"/>
    </row>
    <row r="100" spans="1:7" x14ac:dyDescent="0.3">
      <c r="A100" s="352" t="s">
        <v>199</v>
      </c>
      <c r="B100" s="353" t="s">
        <v>129</v>
      </c>
      <c r="C100" s="418">
        <v>725</v>
      </c>
      <c r="D100" s="354" t="str">
        <f t="shared" si="2"/>
        <v>Fasola na nasiona sucheB</v>
      </c>
      <c r="E100" s="355">
        <f t="shared" si="3"/>
        <v>725</v>
      </c>
      <c r="G100" s="355"/>
    </row>
    <row r="101" spans="1:7" x14ac:dyDescent="0.3">
      <c r="A101" s="352" t="s">
        <v>199</v>
      </c>
      <c r="B101" s="353" t="s">
        <v>151</v>
      </c>
      <c r="C101" s="418">
        <v>689</v>
      </c>
      <c r="D101" s="354" t="str">
        <f t="shared" si="2"/>
        <v>Fasola na nasiona sucheC</v>
      </c>
      <c r="E101" s="355">
        <f t="shared" si="3"/>
        <v>689</v>
      </c>
      <c r="G101" s="355"/>
    </row>
    <row r="102" spans="1:7" x14ac:dyDescent="0.3">
      <c r="A102" s="352" t="s">
        <v>199</v>
      </c>
      <c r="B102" s="353" t="s">
        <v>130</v>
      </c>
      <c r="C102" s="418">
        <v>690</v>
      </c>
      <c r="D102" s="354" t="str">
        <f t="shared" si="2"/>
        <v>Fasola na nasiona sucheD</v>
      </c>
      <c r="E102" s="355">
        <f t="shared" si="3"/>
        <v>690</v>
      </c>
      <c r="G102" s="355"/>
    </row>
    <row r="103" spans="1:7" x14ac:dyDescent="0.3">
      <c r="A103" s="352" t="s">
        <v>201</v>
      </c>
      <c r="B103" s="353" t="s">
        <v>128</v>
      </c>
      <c r="C103" s="418">
        <v>746</v>
      </c>
      <c r="D103" s="354" t="str">
        <f t="shared" si="2"/>
        <v>Bób na nasiona sucheA</v>
      </c>
      <c r="E103" s="355">
        <f t="shared" si="3"/>
        <v>746</v>
      </c>
      <c r="G103" s="355"/>
    </row>
    <row r="104" spans="1:7" x14ac:dyDescent="0.3">
      <c r="A104" s="352" t="s">
        <v>201</v>
      </c>
      <c r="B104" s="353" t="s">
        <v>129</v>
      </c>
      <c r="C104" s="418">
        <v>746</v>
      </c>
      <c r="D104" s="354" t="str">
        <f t="shared" si="2"/>
        <v>Bób na nasiona sucheB</v>
      </c>
      <c r="E104" s="355">
        <f t="shared" si="3"/>
        <v>746</v>
      </c>
      <c r="G104" s="355"/>
    </row>
    <row r="105" spans="1:7" x14ac:dyDescent="0.3">
      <c r="A105" s="352" t="s">
        <v>201</v>
      </c>
      <c r="B105" s="353" t="s">
        <v>151</v>
      </c>
      <c r="C105" s="418">
        <v>768</v>
      </c>
      <c r="D105" s="354" t="str">
        <f t="shared" si="2"/>
        <v>Bób na nasiona sucheC</v>
      </c>
      <c r="E105" s="355">
        <f t="shared" si="3"/>
        <v>768</v>
      </c>
      <c r="G105" s="355"/>
    </row>
    <row r="106" spans="1:7" x14ac:dyDescent="0.3">
      <c r="A106" s="352" t="s">
        <v>201</v>
      </c>
      <c r="B106" s="353" t="s">
        <v>130</v>
      </c>
      <c r="C106" s="418">
        <v>755</v>
      </c>
      <c r="D106" s="354" t="str">
        <f t="shared" si="2"/>
        <v>Bób na nasiona sucheD</v>
      </c>
      <c r="E106" s="355">
        <f t="shared" si="3"/>
        <v>755</v>
      </c>
      <c r="G106" s="355"/>
    </row>
    <row r="107" spans="1:7" x14ac:dyDescent="0.3">
      <c r="A107" s="352" t="s">
        <v>203</v>
      </c>
      <c r="B107" s="353" t="s">
        <v>128</v>
      </c>
      <c r="C107" s="418">
        <v>490</v>
      </c>
      <c r="D107" s="354" t="str">
        <f t="shared" si="2"/>
        <v>Soczewica na nasiona sucheA</v>
      </c>
      <c r="E107" s="355">
        <f t="shared" si="3"/>
        <v>490</v>
      </c>
      <c r="G107" s="355"/>
    </row>
    <row r="108" spans="1:7" x14ac:dyDescent="0.3">
      <c r="A108" s="352" t="s">
        <v>203</v>
      </c>
      <c r="B108" s="353" t="s">
        <v>129</v>
      </c>
      <c r="C108" s="418">
        <v>485</v>
      </c>
      <c r="D108" s="354" t="str">
        <f t="shared" si="2"/>
        <v>Soczewica na nasiona sucheB</v>
      </c>
      <c r="E108" s="355">
        <f t="shared" si="3"/>
        <v>485</v>
      </c>
      <c r="G108" s="355"/>
    </row>
    <row r="109" spans="1:7" x14ac:dyDescent="0.3">
      <c r="A109" s="352" t="s">
        <v>203</v>
      </c>
      <c r="B109" s="353" t="s">
        <v>151</v>
      </c>
      <c r="C109" s="418">
        <v>485</v>
      </c>
      <c r="D109" s="354" t="str">
        <f t="shared" si="2"/>
        <v>Soczewica na nasiona sucheC</v>
      </c>
      <c r="E109" s="355">
        <f t="shared" si="3"/>
        <v>485</v>
      </c>
      <c r="G109" s="355"/>
    </row>
    <row r="110" spans="1:7" x14ac:dyDescent="0.3">
      <c r="A110" s="352" t="s">
        <v>203</v>
      </c>
      <c r="B110" s="353" t="s">
        <v>130</v>
      </c>
      <c r="C110" s="418">
        <v>485</v>
      </c>
      <c r="D110" s="354" t="str">
        <f t="shared" si="2"/>
        <v>Soczewica na nasiona sucheD</v>
      </c>
      <c r="E110" s="355">
        <f t="shared" si="3"/>
        <v>485</v>
      </c>
      <c r="G110" s="355"/>
    </row>
    <row r="111" spans="1:7" x14ac:dyDescent="0.3">
      <c r="A111" s="352" t="s">
        <v>205</v>
      </c>
      <c r="B111" s="353" t="s">
        <v>128</v>
      </c>
      <c r="C111" s="418">
        <v>606</v>
      </c>
      <c r="D111" s="354" t="str">
        <f t="shared" si="2"/>
        <v>Soja na nasiona sucheA</v>
      </c>
      <c r="E111" s="355">
        <f t="shared" si="3"/>
        <v>606</v>
      </c>
      <c r="G111" s="355"/>
    </row>
    <row r="112" spans="1:7" x14ac:dyDescent="0.3">
      <c r="A112" s="352" t="s">
        <v>205</v>
      </c>
      <c r="B112" s="353" t="s">
        <v>129</v>
      </c>
      <c r="C112" s="418">
        <v>655</v>
      </c>
      <c r="D112" s="354" t="str">
        <f t="shared" si="2"/>
        <v>Soja na nasiona sucheB</v>
      </c>
      <c r="E112" s="355">
        <f t="shared" si="3"/>
        <v>655</v>
      </c>
      <c r="G112" s="355"/>
    </row>
    <row r="113" spans="1:7" x14ac:dyDescent="0.3">
      <c r="A113" s="352" t="s">
        <v>205</v>
      </c>
      <c r="B113" s="353" t="s">
        <v>151</v>
      </c>
      <c r="C113" s="418">
        <v>660</v>
      </c>
      <c r="D113" s="354" t="str">
        <f t="shared" si="2"/>
        <v>Soja na nasiona sucheC</v>
      </c>
      <c r="E113" s="355">
        <f t="shared" si="3"/>
        <v>660</v>
      </c>
      <c r="G113" s="355"/>
    </row>
    <row r="114" spans="1:7" x14ac:dyDescent="0.3">
      <c r="A114" s="352" t="s">
        <v>205</v>
      </c>
      <c r="B114" s="353" t="s">
        <v>130</v>
      </c>
      <c r="C114" s="418">
        <v>664</v>
      </c>
      <c r="D114" s="354" t="str">
        <f t="shared" si="2"/>
        <v>Soja na nasiona sucheD</v>
      </c>
      <c r="E114" s="355">
        <f t="shared" si="3"/>
        <v>664</v>
      </c>
      <c r="G114" s="355"/>
    </row>
    <row r="115" spans="1:7" x14ac:dyDescent="0.3">
      <c r="A115" s="352" t="s">
        <v>472</v>
      </c>
      <c r="B115" s="353" t="s">
        <v>128</v>
      </c>
      <c r="C115" s="418">
        <v>754</v>
      </c>
      <c r="D115" s="354" t="str">
        <f t="shared" si="2"/>
        <v>Pozostałe strączkowe jadalne na nasiona sucheA</v>
      </c>
      <c r="E115" s="355">
        <f t="shared" si="3"/>
        <v>754</v>
      </c>
      <c r="G115" s="355"/>
    </row>
    <row r="116" spans="1:7" x14ac:dyDescent="0.3">
      <c r="A116" s="352" t="s">
        <v>472</v>
      </c>
      <c r="B116" s="353" t="s">
        <v>129</v>
      </c>
      <c r="C116" s="418">
        <v>754</v>
      </c>
      <c r="D116" s="354" t="str">
        <f t="shared" si="2"/>
        <v>Pozostałe strączkowe jadalne na nasiona sucheB</v>
      </c>
      <c r="E116" s="355">
        <f t="shared" si="3"/>
        <v>754</v>
      </c>
      <c r="G116" s="355"/>
    </row>
    <row r="117" spans="1:7" x14ac:dyDescent="0.3">
      <c r="A117" s="352" t="s">
        <v>472</v>
      </c>
      <c r="B117" s="353" t="s">
        <v>151</v>
      </c>
      <c r="C117" s="418">
        <v>754</v>
      </c>
      <c r="D117" s="354" t="str">
        <f t="shared" si="2"/>
        <v>Pozostałe strączkowe jadalne na nasiona sucheC</v>
      </c>
      <c r="E117" s="355">
        <f t="shared" si="3"/>
        <v>754</v>
      </c>
      <c r="G117" s="355"/>
    </row>
    <row r="118" spans="1:7" x14ac:dyDescent="0.3">
      <c r="A118" s="352" t="s">
        <v>472</v>
      </c>
      <c r="B118" s="353" t="s">
        <v>130</v>
      </c>
      <c r="C118" s="418">
        <v>754</v>
      </c>
      <c r="D118" s="354" t="str">
        <f t="shared" si="2"/>
        <v>Pozostałe strączkowe jadalne na nasiona sucheD</v>
      </c>
      <c r="E118" s="355">
        <f t="shared" si="3"/>
        <v>754</v>
      </c>
      <c r="G118" s="355"/>
    </row>
    <row r="119" spans="1:7" x14ac:dyDescent="0.3">
      <c r="A119" s="352" t="s">
        <v>208</v>
      </c>
      <c r="B119" s="353" t="s">
        <v>128</v>
      </c>
      <c r="C119" s="418">
        <v>661</v>
      </c>
      <c r="D119" s="354" t="str">
        <f t="shared" si="2"/>
        <v>Strączkowe pastewne na nasiona sucheA</v>
      </c>
      <c r="E119" s="355">
        <f t="shared" si="3"/>
        <v>661</v>
      </c>
      <c r="G119" s="355"/>
    </row>
    <row r="120" spans="1:7" x14ac:dyDescent="0.3">
      <c r="A120" s="352" t="s">
        <v>208</v>
      </c>
      <c r="B120" s="353" t="s">
        <v>129</v>
      </c>
      <c r="C120" s="418">
        <v>653</v>
      </c>
      <c r="D120" s="354" t="str">
        <f t="shared" si="2"/>
        <v>Strączkowe pastewne na nasiona sucheB</v>
      </c>
      <c r="E120" s="355">
        <f t="shared" si="3"/>
        <v>653</v>
      </c>
      <c r="G120" s="355"/>
    </row>
    <row r="121" spans="1:7" x14ac:dyDescent="0.3">
      <c r="A121" s="352" t="s">
        <v>208</v>
      </c>
      <c r="B121" s="353" t="s">
        <v>151</v>
      </c>
      <c r="C121" s="418">
        <v>642</v>
      </c>
      <c r="D121" s="354" t="str">
        <f t="shared" si="2"/>
        <v>Strączkowe pastewne na nasiona sucheC</v>
      </c>
      <c r="E121" s="355">
        <f t="shared" si="3"/>
        <v>642</v>
      </c>
      <c r="G121" s="355"/>
    </row>
    <row r="122" spans="1:7" x14ac:dyDescent="0.3">
      <c r="A122" s="352" t="s">
        <v>208</v>
      </c>
      <c r="B122" s="353" t="s">
        <v>130</v>
      </c>
      <c r="C122" s="418">
        <v>676</v>
      </c>
      <c r="D122" s="354" t="str">
        <f t="shared" si="2"/>
        <v>Strączkowe pastewne na nasiona sucheD</v>
      </c>
      <c r="E122" s="355">
        <f t="shared" si="3"/>
        <v>676</v>
      </c>
      <c r="G122" s="355"/>
    </row>
    <row r="123" spans="1:7" x14ac:dyDescent="0.3">
      <c r="A123" s="352" t="s">
        <v>210</v>
      </c>
      <c r="B123" s="353" t="s">
        <v>128</v>
      </c>
      <c r="C123" s="418">
        <v>694</v>
      </c>
      <c r="D123" s="354" t="str">
        <f t="shared" si="2"/>
        <v>Groch pastewny (peluszka) na nasiona sucheA</v>
      </c>
      <c r="E123" s="355">
        <f t="shared" si="3"/>
        <v>694</v>
      </c>
      <c r="G123" s="355"/>
    </row>
    <row r="124" spans="1:7" x14ac:dyDescent="0.3">
      <c r="A124" s="352" t="s">
        <v>210</v>
      </c>
      <c r="B124" s="353" t="s">
        <v>129</v>
      </c>
      <c r="C124" s="418">
        <v>720</v>
      </c>
      <c r="D124" s="354" t="str">
        <f t="shared" si="2"/>
        <v>Groch pastewny (peluszka) na nasiona sucheB</v>
      </c>
      <c r="E124" s="355">
        <f t="shared" si="3"/>
        <v>720</v>
      </c>
      <c r="G124" s="355"/>
    </row>
    <row r="125" spans="1:7" x14ac:dyDescent="0.3">
      <c r="A125" s="352" t="s">
        <v>210</v>
      </c>
      <c r="B125" s="353" t="s">
        <v>151</v>
      </c>
      <c r="C125" s="418">
        <v>699</v>
      </c>
      <c r="D125" s="354" t="str">
        <f t="shared" si="2"/>
        <v>Groch pastewny (peluszka) na nasiona sucheC</v>
      </c>
      <c r="E125" s="355">
        <f t="shared" si="3"/>
        <v>699</v>
      </c>
      <c r="G125" s="355"/>
    </row>
    <row r="126" spans="1:7" x14ac:dyDescent="0.3">
      <c r="A126" s="352" t="s">
        <v>210</v>
      </c>
      <c r="B126" s="353" t="s">
        <v>130</v>
      </c>
      <c r="C126" s="418">
        <v>735</v>
      </c>
      <c r="D126" s="354" t="str">
        <f t="shared" si="2"/>
        <v>Groch pastewny (peluszka) na nasiona sucheD</v>
      </c>
      <c r="E126" s="355">
        <f t="shared" si="3"/>
        <v>735</v>
      </c>
      <c r="G126" s="355"/>
    </row>
    <row r="127" spans="1:7" x14ac:dyDescent="0.3">
      <c r="A127" s="352" t="s">
        <v>212</v>
      </c>
      <c r="B127" s="353" t="s">
        <v>128</v>
      </c>
      <c r="C127" s="418">
        <v>752</v>
      </c>
      <c r="D127" s="354" t="str">
        <f t="shared" si="2"/>
        <v>Bobik na nasiona sucheA</v>
      </c>
      <c r="E127" s="355">
        <f t="shared" si="3"/>
        <v>752</v>
      </c>
      <c r="G127" s="355"/>
    </row>
    <row r="128" spans="1:7" x14ac:dyDescent="0.3">
      <c r="A128" s="352" t="s">
        <v>212</v>
      </c>
      <c r="B128" s="353" t="s">
        <v>129</v>
      </c>
      <c r="C128" s="418">
        <v>710</v>
      </c>
      <c r="D128" s="354" t="str">
        <f t="shared" si="2"/>
        <v>Bobik na nasiona sucheB</v>
      </c>
      <c r="E128" s="355">
        <f t="shared" si="3"/>
        <v>710</v>
      </c>
      <c r="G128" s="355"/>
    </row>
    <row r="129" spans="1:7" x14ac:dyDescent="0.3">
      <c r="A129" s="352" t="s">
        <v>212</v>
      </c>
      <c r="B129" s="353" t="s">
        <v>151</v>
      </c>
      <c r="C129" s="418">
        <v>729</v>
      </c>
      <c r="D129" s="354" t="str">
        <f t="shared" si="2"/>
        <v>Bobik na nasiona sucheC</v>
      </c>
      <c r="E129" s="355">
        <f t="shared" si="3"/>
        <v>729</v>
      </c>
      <c r="G129" s="355"/>
    </row>
    <row r="130" spans="1:7" x14ac:dyDescent="0.3">
      <c r="A130" s="352" t="s">
        <v>212</v>
      </c>
      <c r="B130" s="353" t="s">
        <v>130</v>
      </c>
      <c r="C130" s="418">
        <v>713</v>
      </c>
      <c r="D130" s="354" t="str">
        <f t="shared" si="2"/>
        <v>Bobik na nasiona sucheD</v>
      </c>
      <c r="E130" s="355">
        <f t="shared" si="3"/>
        <v>713</v>
      </c>
      <c r="G130" s="355"/>
    </row>
    <row r="131" spans="1:7" x14ac:dyDescent="0.3">
      <c r="A131" s="352" t="s">
        <v>214</v>
      </c>
      <c r="B131" s="353" t="s">
        <v>128</v>
      </c>
      <c r="C131" s="418">
        <v>645</v>
      </c>
      <c r="D131" s="354" t="str">
        <f t="shared" si="2"/>
        <v>Łubin słodki na nasiona sucheA</v>
      </c>
      <c r="E131" s="355">
        <f t="shared" si="3"/>
        <v>645</v>
      </c>
      <c r="G131" s="355"/>
    </row>
    <row r="132" spans="1:7" x14ac:dyDescent="0.3">
      <c r="A132" s="352" t="s">
        <v>214</v>
      </c>
      <c r="B132" s="353" t="s">
        <v>129</v>
      </c>
      <c r="C132" s="418">
        <v>628</v>
      </c>
      <c r="D132" s="354" t="str">
        <f t="shared" ref="D132:D199" si="4">A132&amp;B132</f>
        <v>Łubin słodki na nasiona sucheB</v>
      </c>
      <c r="E132" s="355">
        <f t="shared" ref="E132:E157" si="5">C132</f>
        <v>628</v>
      </c>
      <c r="G132" s="355"/>
    </row>
    <row r="133" spans="1:7" x14ac:dyDescent="0.3">
      <c r="A133" s="352" t="s">
        <v>214</v>
      </c>
      <c r="B133" s="353" t="s">
        <v>151</v>
      </c>
      <c r="C133" s="418">
        <v>627</v>
      </c>
      <c r="D133" s="354" t="str">
        <f t="shared" si="4"/>
        <v>Łubin słodki na nasiona sucheC</v>
      </c>
      <c r="E133" s="355">
        <f t="shared" si="5"/>
        <v>627</v>
      </c>
      <c r="G133" s="355"/>
    </row>
    <row r="134" spans="1:7" x14ac:dyDescent="0.3">
      <c r="A134" s="352" t="s">
        <v>214</v>
      </c>
      <c r="B134" s="353" t="s">
        <v>130</v>
      </c>
      <c r="C134" s="418">
        <v>635</v>
      </c>
      <c r="D134" s="354" t="str">
        <f t="shared" si="4"/>
        <v>Łubin słodki na nasiona sucheD</v>
      </c>
      <c r="E134" s="355">
        <f t="shared" si="5"/>
        <v>635</v>
      </c>
      <c r="G134" s="355"/>
    </row>
    <row r="135" spans="1:7" x14ac:dyDescent="0.3">
      <c r="A135" s="352" t="s">
        <v>216</v>
      </c>
      <c r="B135" s="353" t="s">
        <v>128</v>
      </c>
      <c r="C135" s="418">
        <v>664</v>
      </c>
      <c r="D135" s="354" t="str">
        <f t="shared" si="4"/>
        <v>Wyka ogółem na nasiona sucheA</v>
      </c>
      <c r="E135" s="355">
        <f t="shared" si="5"/>
        <v>664</v>
      </c>
      <c r="G135" s="355"/>
    </row>
    <row r="136" spans="1:7" x14ac:dyDescent="0.3">
      <c r="A136" s="352" t="s">
        <v>216</v>
      </c>
      <c r="B136" s="353" t="s">
        <v>129</v>
      </c>
      <c r="C136" s="418">
        <v>672</v>
      </c>
      <c r="D136" s="354" t="str">
        <f t="shared" si="4"/>
        <v>Wyka ogółem na nasiona sucheB</v>
      </c>
      <c r="E136" s="355">
        <f t="shared" si="5"/>
        <v>672</v>
      </c>
      <c r="G136" s="355"/>
    </row>
    <row r="137" spans="1:7" x14ac:dyDescent="0.3">
      <c r="A137" s="352" t="s">
        <v>216</v>
      </c>
      <c r="B137" s="353" t="s">
        <v>151</v>
      </c>
      <c r="C137" s="418">
        <v>604</v>
      </c>
      <c r="D137" s="354" t="str">
        <f t="shared" si="4"/>
        <v>Wyka ogółem na nasiona sucheC</v>
      </c>
      <c r="E137" s="355">
        <f t="shared" si="5"/>
        <v>604</v>
      </c>
      <c r="G137" s="355"/>
    </row>
    <row r="138" spans="1:7" x14ac:dyDescent="0.3">
      <c r="A138" s="352" t="s">
        <v>216</v>
      </c>
      <c r="B138" s="353" t="s">
        <v>130</v>
      </c>
      <c r="C138" s="418">
        <v>644</v>
      </c>
      <c r="D138" s="354" t="str">
        <f t="shared" si="4"/>
        <v>Wyka ogółem na nasiona sucheD</v>
      </c>
      <c r="E138" s="355">
        <f t="shared" si="5"/>
        <v>644</v>
      </c>
      <c r="G138" s="355"/>
    </row>
    <row r="139" spans="1:7" x14ac:dyDescent="0.3">
      <c r="A139" s="352" t="s">
        <v>218</v>
      </c>
      <c r="B139" s="353" t="s">
        <v>128</v>
      </c>
      <c r="C139" s="418">
        <v>667</v>
      </c>
      <c r="D139" s="354" t="str">
        <f t="shared" si="4"/>
        <v>Wyka jara na nasiona sucheA</v>
      </c>
      <c r="E139" s="355">
        <f t="shared" si="5"/>
        <v>667</v>
      </c>
      <c r="G139" s="355"/>
    </row>
    <row r="140" spans="1:7" x14ac:dyDescent="0.3">
      <c r="A140" s="352" t="s">
        <v>218</v>
      </c>
      <c r="B140" s="353" t="s">
        <v>129</v>
      </c>
      <c r="C140" s="418">
        <v>677</v>
      </c>
      <c r="D140" s="354" t="str">
        <f t="shared" si="4"/>
        <v>Wyka jara na nasiona sucheB</v>
      </c>
      <c r="E140" s="355">
        <f t="shared" si="5"/>
        <v>677</v>
      </c>
      <c r="G140" s="355"/>
    </row>
    <row r="141" spans="1:7" x14ac:dyDescent="0.3">
      <c r="A141" s="352" t="s">
        <v>218</v>
      </c>
      <c r="B141" s="353" t="s">
        <v>151</v>
      </c>
      <c r="C141" s="418">
        <v>604</v>
      </c>
      <c r="D141" s="354" t="str">
        <f t="shared" si="4"/>
        <v>Wyka jara na nasiona sucheC</v>
      </c>
      <c r="E141" s="355">
        <f t="shared" si="5"/>
        <v>604</v>
      </c>
      <c r="G141" s="355"/>
    </row>
    <row r="142" spans="1:7" x14ac:dyDescent="0.3">
      <c r="A142" s="352" t="s">
        <v>218</v>
      </c>
      <c r="B142" s="353" t="s">
        <v>130</v>
      </c>
      <c r="C142" s="418">
        <v>641</v>
      </c>
      <c r="D142" s="354" t="str">
        <f t="shared" si="4"/>
        <v>Wyka jara na nasiona sucheD</v>
      </c>
      <c r="E142" s="355">
        <f t="shared" si="5"/>
        <v>641</v>
      </c>
      <c r="G142" s="355"/>
    </row>
    <row r="143" spans="1:7" x14ac:dyDescent="0.3">
      <c r="A143" s="352" t="s">
        <v>220</v>
      </c>
      <c r="B143" s="353" t="s">
        <v>128</v>
      </c>
      <c r="C143" s="418">
        <v>620</v>
      </c>
      <c r="D143" s="354" t="str">
        <f t="shared" si="4"/>
        <v>Seradela na nasiona sucheA</v>
      </c>
      <c r="E143" s="355">
        <f t="shared" si="5"/>
        <v>620</v>
      </c>
      <c r="G143" s="355"/>
    </row>
    <row r="144" spans="1:7" x14ac:dyDescent="0.3">
      <c r="A144" s="352" t="s">
        <v>220</v>
      </c>
      <c r="B144" s="353" t="s">
        <v>129</v>
      </c>
      <c r="C144" s="418">
        <v>549</v>
      </c>
      <c r="D144" s="354" t="str">
        <f t="shared" si="4"/>
        <v>Seradela na nasiona sucheB</v>
      </c>
      <c r="E144" s="355">
        <f t="shared" si="5"/>
        <v>549</v>
      </c>
      <c r="G144" s="355"/>
    </row>
    <row r="145" spans="1:7" x14ac:dyDescent="0.3">
      <c r="A145" s="352" t="s">
        <v>220</v>
      </c>
      <c r="B145" s="353" t="s">
        <v>151</v>
      </c>
      <c r="C145" s="418">
        <v>535</v>
      </c>
      <c r="D145" s="354" t="str">
        <f t="shared" si="4"/>
        <v>Seradela na nasiona sucheC</v>
      </c>
      <c r="E145" s="355">
        <f t="shared" si="5"/>
        <v>535</v>
      </c>
      <c r="G145" s="355"/>
    </row>
    <row r="146" spans="1:7" x14ac:dyDescent="0.3">
      <c r="A146" s="352" t="s">
        <v>220</v>
      </c>
      <c r="B146" s="353" t="s">
        <v>130</v>
      </c>
      <c r="C146" s="418">
        <v>534</v>
      </c>
      <c r="D146" s="354" t="str">
        <f t="shared" si="4"/>
        <v>Seradela na nasiona sucheD</v>
      </c>
      <c r="E146" s="355">
        <f t="shared" si="5"/>
        <v>534</v>
      </c>
      <c r="G146" s="355"/>
    </row>
    <row r="147" spans="1:7" x14ac:dyDescent="0.3">
      <c r="A147" s="352" t="s">
        <v>222</v>
      </c>
      <c r="B147" s="353" t="s">
        <v>128</v>
      </c>
      <c r="C147" s="418">
        <v>679</v>
      </c>
      <c r="D147" s="354" t="str">
        <f t="shared" si="4"/>
        <v>Pozostałe strączkowe pastewne na nasiona sucheA</v>
      </c>
      <c r="E147" s="355">
        <f t="shared" si="5"/>
        <v>679</v>
      </c>
      <c r="G147" s="355"/>
    </row>
    <row r="148" spans="1:7" x14ac:dyDescent="0.3">
      <c r="A148" s="352" t="s">
        <v>222</v>
      </c>
      <c r="B148" s="353" t="s">
        <v>129</v>
      </c>
      <c r="C148" s="418">
        <v>664</v>
      </c>
      <c r="D148" s="354" t="str">
        <f t="shared" si="4"/>
        <v>Pozostałe strączkowe pastewne na nasiona sucheB</v>
      </c>
      <c r="E148" s="355">
        <f t="shared" si="5"/>
        <v>664</v>
      </c>
      <c r="G148" s="355"/>
    </row>
    <row r="149" spans="1:7" x14ac:dyDescent="0.3">
      <c r="A149" s="352" t="s">
        <v>222</v>
      </c>
      <c r="B149" s="353" t="s">
        <v>151</v>
      </c>
      <c r="C149" s="418">
        <v>628</v>
      </c>
      <c r="D149" s="354" t="str">
        <f t="shared" si="4"/>
        <v>Pozostałe strączkowe pastewne na nasiona sucheC</v>
      </c>
      <c r="E149" s="355">
        <f t="shared" si="5"/>
        <v>628</v>
      </c>
      <c r="G149" s="355"/>
    </row>
    <row r="150" spans="1:7" x14ac:dyDescent="0.3">
      <c r="A150" s="352" t="s">
        <v>222</v>
      </c>
      <c r="B150" s="353" t="s">
        <v>130</v>
      </c>
      <c r="C150" s="418">
        <v>657</v>
      </c>
      <c r="D150" s="354" t="str">
        <f t="shared" si="4"/>
        <v>Pozostałe strączkowe pastewne na nasiona sucheD</v>
      </c>
      <c r="E150" s="355">
        <f t="shared" si="5"/>
        <v>657</v>
      </c>
      <c r="G150" s="355"/>
    </row>
    <row r="151" spans="1:7" x14ac:dyDescent="0.3">
      <c r="A151" s="352" t="s">
        <v>224</v>
      </c>
      <c r="B151" s="353" t="s">
        <v>128</v>
      </c>
      <c r="C151" s="418">
        <v>602</v>
      </c>
      <c r="D151" s="354" t="str">
        <f t="shared" si="4"/>
        <v>Mieszanki strączkowych z innymi roślinami ogółem na nasiona sucheA</v>
      </c>
      <c r="E151" s="355">
        <f t="shared" si="5"/>
        <v>602</v>
      </c>
      <c r="G151" s="355"/>
    </row>
    <row r="152" spans="1:7" x14ac:dyDescent="0.3">
      <c r="A152" s="352" t="s">
        <v>224</v>
      </c>
      <c r="B152" s="353" t="s">
        <v>129</v>
      </c>
      <c r="C152" s="418">
        <v>611</v>
      </c>
      <c r="D152" s="354" t="str">
        <f t="shared" si="4"/>
        <v>Mieszanki strączkowych z innymi roślinami ogółem na nasiona sucheB</v>
      </c>
      <c r="E152" s="355">
        <f t="shared" si="5"/>
        <v>611</v>
      </c>
      <c r="G152" s="355"/>
    </row>
    <row r="153" spans="1:7" x14ac:dyDescent="0.3">
      <c r="A153" s="352" t="s">
        <v>224</v>
      </c>
      <c r="B153" s="353" t="s">
        <v>151</v>
      </c>
      <c r="C153" s="418">
        <v>598</v>
      </c>
      <c r="D153" s="354" t="str">
        <f t="shared" si="4"/>
        <v>Mieszanki strączkowych z innymi roślinami ogółem na nasiona sucheC</v>
      </c>
      <c r="E153" s="355">
        <f t="shared" si="5"/>
        <v>598</v>
      </c>
      <c r="G153" s="355"/>
    </row>
    <row r="154" spans="1:7" x14ac:dyDescent="0.3">
      <c r="A154" s="352" t="s">
        <v>224</v>
      </c>
      <c r="B154" s="353" t="s">
        <v>130</v>
      </c>
      <c r="C154" s="418">
        <v>608</v>
      </c>
      <c r="D154" s="354" t="str">
        <f t="shared" si="4"/>
        <v>Mieszanki strączkowych z innymi roślinami ogółem na nasiona sucheD</v>
      </c>
      <c r="E154" s="355">
        <f t="shared" si="5"/>
        <v>608</v>
      </c>
      <c r="G154" s="355"/>
    </row>
    <row r="155" spans="1:7" x14ac:dyDescent="0.3">
      <c r="A155" s="352" t="s">
        <v>226</v>
      </c>
      <c r="B155" s="353" t="s">
        <v>128</v>
      </c>
      <c r="C155" s="418">
        <v>602</v>
      </c>
      <c r="D155" s="354" t="str">
        <f t="shared" si="4"/>
        <v>Mieszanki strączkowych z innymi roślinami jare na nasiona sucheA</v>
      </c>
      <c r="E155" s="355">
        <f t="shared" si="5"/>
        <v>602</v>
      </c>
      <c r="G155" s="355"/>
    </row>
    <row r="156" spans="1:7" x14ac:dyDescent="0.3">
      <c r="A156" s="352" t="s">
        <v>226</v>
      </c>
      <c r="B156" s="353" t="s">
        <v>129</v>
      </c>
      <c r="C156" s="418">
        <v>610</v>
      </c>
      <c r="D156" s="354" t="str">
        <f t="shared" si="4"/>
        <v>Mieszanki strączkowych z innymi roślinami jare na nasiona sucheB</v>
      </c>
      <c r="E156" s="355">
        <f t="shared" si="5"/>
        <v>610</v>
      </c>
      <c r="G156" s="355"/>
    </row>
    <row r="157" spans="1:7" x14ac:dyDescent="0.3">
      <c r="A157" s="352" t="s">
        <v>226</v>
      </c>
      <c r="B157" s="353" t="s">
        <v>151</v>
      </c>
      <c r="C157" s="418">
        <v>598</v>
      </c>
      <c r="D157" s="354" t="str">
        <f t="shared" si="4"/>
        <v>Mieszanki strączkowych z innymi roślinami jare na nasiona sucheC</v>
      </c>
      <c r="E157" s="355">
        <f t="shared" si="5"/>
        <v>598</v>
      </c>
      <c r="G157" s="355"/>
    </row>
    <row r="158" spans="1:7" x14ac:dyDescent="0.3">
      <c r="A158" s="352" t="s">
        <v>226</v>
      </c>
      <c r="B158" s="353" t="s">
        <v>130</v>
      </c>
      <c r="C158" s="418">
        <v>609</v>
      </c>
      <c r="D158" s="354" t="str">
        <f>A158&amp;B158</f>
        <v>Mieszanki strączkowych z innymi roślinami jare na nasiona sucheD</v>
      </c>
      <c r="E158" s="355">
        <f>C158</f>
        <v>609</v>
      </c>
      <c r="G158" s="355"/>
    </row>
    <row r="159" spans="1:7" x14ac:dyDescent="0.3">
      <c r="A159" s="352" t="s">
        <v>673</v>
      </c>
      <c r="B159" s="353" t="s">
        <v>128</v>
      </c>
      <c r="C159" s="418">
        <v>632</v>
      </c>
      <c r="D159" s="354" t="str">
        <f t="shared" ref="D159:D162" si="6">A159&amp;B159</f>
        <v>Mieszanki strączkowych z innymi roślinami ozime na nasiona sucheA</v>
      </c>
      <c r="E159" s="355">
        <f t="shared" ref="E159:E222" si="7">C159</f>
        <v>632</v>
      </c>
      <c r="G159" s="355"/>
    </row>
    <row r="160" spans="1:7" x14ac:dyDescent="0.3">
      <c r="A160" s="352" t="s">
        <v>673</v>
      </c>
      <c r="B160" s="353" t="s">
        <v>129</v>
      </c>
      <c r="C160" s="418">
        <v>635</v>
      </c>
      <c r="D160" s="354" t="str">
        <f t="shared" si="6"/>
        <v>Mieszanki strączkowych z innymi roślinami ozime na nasiona sucheB</v>
      </c>
      <c r="E160" s="355">
        <f t="shared" si="7"/>
        <v>635</v>
      </c>
      <c r="G160" s="355"/>
    </row>
    <row r="161" spans="1:7" x14ac:dyDescent="0.3">
      <c r="A161" s="352" t="s">
        <v>673</v>
      </c>
      <c r="B161" s="353" t="s">
        <v>151</v>
      </c>
      <c r="C161" s="418">
        <v>632</v>
      </c>
      <c r="D161" s="354" t="str">
        <f t="shared" si="6"/>
        <v>Mieszanki strączkowych z innymi roślinami ozime na nasiona sucheC</v>
      </c>
      <c r="E161" s="355">
        <f t="shared" si="7"/>
        <v>632</v>
      </c>
      <c r="G161" s="355"/>
    </row>
    <row r="162" spans="1:7" x14ac:dyDescent="0.3">
      <c r="A162" s="352" t="s">
        <v>673</v>
      </c>
      <c r="B162" s="353" t="s">
        <v>130</v>
      </c>
      <c r="C162" s="418">
        <v>632</v>
      </c>
      <c r="D162" s="354" t="str">
        <f t="shared" si="6"/>
        <v>Mieszanki strączkowych z innymi roślinami ozime na nasiona sucheD</v>
      </c>
      <c r="E162" s="355">
        <f t="shared" si="7"/>
        <v>632</v>
      </c>
      <c r="G162" s="355"/>
    </row>
    <row r="163" spans="1:7" x14ac:dyDescent="0.3">
      <c r="A163" s="352" t="s">
        <v>228</v>
      </c>
      <c r="B163" s="353" t="s">
        <v>128</v>
      </c>
      <c r="C163" s="418">
        <v>0</v>
      </c>
      <c r="D163" s="354" t="str">
        <f t="shared" si="4"/>
        <v>Rośliny przemysłoweA</v>
      </c>
      <c r="E163" s="355">
        <f t="shared" si="7"/>
        <v>0</v>
      </c>
      <c r="G163" s="355"/>
    </row>
    <row r="164" spans="1:7" x14ac:dyDescent="0.3">
      <c r="A164" s="352" t="s">
        <v>228</v>
      </c>
      <c r="B164" s="353" t="s">
        <v>129</v>
      </c>
      <c r="C164" s="418">
        <v>0</v>
      </c>
      <c r="D164" s="354" t="str">
        <f t="shared" si="4"/>
        <v>Rośliny przemysłoweB</v>
      </c>
      <c r="E164" s="355">
        <f t="shared" si="7"/>
        <v>0</v>
      </c>
      <c r="G164" s="355"/>
    </row>
    <row r="165" spans="1:7" x14ac:dyDescent="0.3">
      <c r="A165" s="352" t="s">
        <v>228</v>
      </c>
      <c r="B165" s="353" t="s">
        <v>151</v>
      </c>
      <c r="C165" s="418">
        <v>0</v>
      </c>
      <c r="D165" s="354" t="str">
        <f t="shared" si="4"/>
        <v>Rośliny przemysłoweC</v>
      </c>
      <c r="E165" s="355">
        <f t="shared" si="7"/>
        <v>0</v>
      </c>
      <c r="G165" s="355"/>
    </row>
    <row r="166" spans="1:7" x14ac:dyDescent="0.3">
      <c r="A166" s="352" t="s">
        <v>228</v>
      </c>
      <c r="B166" s="353" t="s">
        <v>130</v>
      </c>
      <c r="C166" s="418">
        <v>0</v>
      </c>
      <c r="D166" s="354" t="str">
        <f t="shared" si="4"/>
        <v>Rośliny przemysłoweD</v>
      </c>
      <c r="E166" s="355">
        <f t="shared" si="7"/>
        <v>0</v>
      </c>
      <c r="G166" s="355"/>
    </row>
    <row r="167" spans="1:7" x14ac:dyDescent="0.3">
      <c r="A167" s="352" t="s">
        <v>230</v>
      </c>
      <c r="B167" s="353" t="s">
        <v>128</v>
      </c>
      <c r="C167" s="418">
        <v>926</v>
      </c>
      <c r="D167" s="354" t="str">
        <f t="shared" si="4"/>
        <v>Buraki cukrowe na korzeńA</v>
      </c>
      <c r="E167" s="355">
        <f t="shared" si="7"/>
        <v>926</v>
      </c>
      <c r="G167" s="355"/>
    </row>
    <row r="168" spans="1:7" x14ac:dyDescent="0.3">
      <c r="A168" s="352" t="s">
        <v>230</v>
      </c>
      <c r="B168" s="353" t="s">
        <v>129</v>
      </c>
      <c r="C168" s="418">
        <v>866</v>
      </c>
      <c r="D168" s="354" t="str">
        <f t="shared" si="4"/>
        <v>Buraki cukrowe na korzeńB</v>
      </c>
      <c r="E168" s="355">
        <f t="shared" si="7"/>
        <v>866</v>
      </c>
      <c r="G168" s="355"/>
    </row>
    <row r="169" spans="1:7" x14ac:dyDescent="0.3">
      <c r="A169" s="352" t="s">
        <v>230</v>
      </c>
      <c r="B169" s="353" t="s">
        <v>151</v>
      </c>
      <c r="C169" s="418">
        <v>887</v>
      </c>
      <c r="D169" s="354" t="str">
        <f t="shared" si="4"/>
        <v>Buraki cukrowe na korzeńC</v>
      </c>
      <c r="E169" s="355">
        <f t="shared" si="7"/>
        <v>887</v>
      </c>
      <c r="G169" s="355"/>
    </row>
    <row r="170" spans="1:7" x14ac:dyDescent="0.3">
      <c r="A170" s="352" t="s">
        <v>230</v>
      </c>
      <c r="B170" s="353" t="s">
        <v>130</v>
      </c>
      <c r="C170" s="418">
        <v>982</v>
      </c>
      <c r="D170" s="354" t="str">
        <f t="shared" si="4"/>
        <v>Buraki cukrowe na korzeńD</v>
      </c>
      <c r="E170" s="355">
        <f t="shared" si="7"/>
        <v>982</v>
      </c>
      <c r="G170" s="355"/>
    </row>
    <row r="171" spans="1:7" x14ac:dyDescent="0.3">
      <c r="A171" s="352" t="s">
        <v>232</v>
      </c>
      <c r="B171" s="353" t="s">
        <v>128</v>
      </c>
      <c r="C171" s="418">
        <v>707</v>
      </c>
      <c r="D171" s="354" t="str">
        <f t="shared" si="4"/>
        <v>Cykoria przemysłowa na korzeńA</v>
      </c>
      <c r="E171" s="355">
        <f t="shared" si="7"/>
        <v>707</v>
      </c>
      <c r="G171" s="355"/>
    </row>
    <row r="172" spans="1:7" x14ac:dyDescent="0.3">
      <c r="A172" s="352" t="s">
        <v>232</v>
      </c>
      <c r="B172" s="353" t="s">
        <v>129</v>
      </c>
      <c r="C172" s="418">
        <v>707</v>
      </c>
      <c r="D172" s="354" t="str">
        <f t="shared" si="4"/>
        <v>Cykoria przemysłowa na korzeńB</v>
      </c>
      <c r="E172" s="355">
        <f t="shared" si="7"/>
        <v>707</v>
      </c>
      <c r="G172" s="355"/>
    </row>
    <row r="173" spans="1:7" x14ac:dyDescent="0.3">
      <c r="A173" s="352" t="s">
        <v>232</v>
      </c>
      <c r="B173" s="353" t="s">
        <v>151</v>
      </c>
      <c r="C173" s="418">
        <v>707</v>
      </c>
      <c r="D173" s="354" t="str">
        <f t="shared" si="4"/>
        <v>Cykoria przemysłowa na korzeńC</v>
      </c>
      <c r="E173" s="355">
        <f t="shared" si="7"/>
        <v>707</v>
      </c>
      <c r="G173" s="355"/>
    </row>
    <row r="174" spans="1:7" x14ac:dyDescent="0.3">
      <c r="A174" s="352" t="s">
        <v>232</v>
      </c>
      <c r="B174" s="353" t="s">
        <v>130</v>
      </c>
      <c r="C174" s="418">
        <v>707</v>
      </c>
      <c r="D174" s="354" t="str">
        <f t="shared" si="4"/>
        <v>Cykoria przemysłowa na korzeńD</v>
      </c>
      <c r="E174" s="355">
        <f t="shared" si="7"/>
        <v>707</v>
      </c>
      <c r="G174" s="355"/>
    </row>
    <row r="175" spans="1:7" x14ac:dyDescent="0.3">
      <c r="A175" s="352" t="s">
        <v>234</v>
      </c>
      <c r="B175" s="353" t="s">
        <v>128</v>
      </c>
      <c r="C175" s="418">
        <v>557</v>
      </c>
      <c r="D175" s="354" t="str">
        <f t="shared" si="4"/>
        <v>Rośliny oleisteA</v>
      </c>
      <c r="E175" s="355">
        <f t="shared" si="7"/>
        <v>557</v>
      </c>
      <c r="G175" s="355"/>
    </row>
    <row r="176" spans="1:7" x14ac:dyDescent="0.3">
      <c r="A176" s="352" t="s">
        <v>234</v>
      </c>
      <c r="B176" s="353" t="s">
        <v>129</v>
      </c>
      <c r="C176" s="418">
        <v>558</v>
      </c>
      <c r="D176" s="354" t="str">
        <f t="shared" si="4"/>
        <v>Rośliny oleisteB</v>
      </c>
      <c r="E176" s="355">
        <f t="shared" si="7"/>
        <v>558</v>
      </c>
      <c r="G176" s="355"/>
    </row>
    <row r="177" spans="1:7" x14ac:dyDescent="0.3">
      <c r="A177" s="352" t="s">
        <v>234</v>
      </c>
      <c r="B177" s="353" t="s">
        <v>151</v>
      </c>
      <c r="C177" s="418">
        <v>558</v>
      </c>
      <c r="D177" s="354" t="str">
        <f t="shared" si="4"/>
        <v>Rośliny oleisteC</v>
      </c>
      <c r="E177" s="355">
        <f t="shared" si="7"/>
        <v>558</v>
      </c>
      <c r="G177" s="355"/>
    </row>
    <row r="178" spans="1:7" x14ac:dyDescent="0.3">
      <c r="A178" s="352" t="s">
        <v>234</v>
      </c>
      <c r="B178" s="353" t="s">
        <v>130</v>
      </c>
      <c r="C178" s="418">
        <v>565</v>
      </c>
      <c r="D178" s="354" t="str">
        <f t="shared" si="4"/>
        <v>Rośliny oleisteD</v>
      </c>
      <c r="E178" s="355">
        <f t="shared" si="7"/>
        <v>565</v>
      </c>
      <c r="G178" s="355"/>
    </row>
    <row r="179" spans="1:7" x14ac:dyDescent="0.3">
      <c r="A179" s="352" t="s">
        <v>236</v>
      </c>
      <c r="B179" s="353" t="s">
        <v>128</v>
      </c>
      <c r="C179" s="418">
        <v>559</v>
      </c>
      <c r="D179" s="354" t="str">
        <f t="shared" si="4"/>
        <v>Rzepak i rzepik ogółem oleistyA</v>
      </c>
      <c r="E179" s="355">
        <f t="shared" si="7"/>
        <v>559</v>
      </c>
      <c r="G179" s="355"/>
    </row>
    <row r="180" spans="1:7" x14ac:dyDescent="0.3">
      <c r="A180" s="352" t="s">
        <v>236</v>
      </c>
      <c r="B180" s="353" t="s">
        <v>129</v>
      </c>
      <c r="C180" s="418">
        <v>560</v>
      </c>
      <c r="D180" s="354" t="str">
        <f t="shared" si="4"/>
        <v>Rzepak i rzepik ogółem oleistyB</v>
      </c>
      <c r="E180" s="355">
        <f t="shared" si="7"/>
        <v>560</v>
      </c>
      <c r="G180" s="355"/>
    </row>
    <row r="181" spans="1:7" x14ac:dyDescent="0.3">
      <c r="A181" s="352" t="s">
        <v>236</v>
      </c>
      <c r="B181" s="353" t="s">
        <v>151</v>
      </c>
      <c r="C181" s="418">
        <v>563</v>
      </c>
      <c r="D181" s="354" t="str">
        <f t="shared" si="4"/>
        <v>Rzepak i rzepik ogółem oleistyC</v>
      </c>
      <c r="E181" s="355">
        <f t="shared" si="7"/>
        <v>563</v>
      </c>
      <c r="G181" s="355"/>
    </row>
    <row r="182" spans="1:7" x14ac:dyDescent="0.3">
      <c r="A182" s="352" t="s">
        <v>236</v>
      </c>
      <c r="B182" s="353" t="s">
        <v>130</v>
      </c>
      <c r="C182" s="418">
        <v>566</v>
      </c>
      <c r="D182" s="354" t="str">
        <f t="shared" si="4"/>
        <v>Rzepak i rzepik ogółem oleistyD</v>
      </c>
      <c r="E182" s="355">
        <f t="shared" si="7"/>
        <v>566</v>
      </c>
      <c r="G182" s="355"/>
    </row>
    <row r="183" spans="1:7" x14ac:dyDescent="0.3">
      <c r="A183" s="352" t="s">
        <v>238</v>
      </c>
      <c r="B183" s="353" t="s">
        <v>128</v>
      </c>
      <c r="C183" s="418">
        <v>534</v>
      </c>
      <c r="D183" s="354" t="str">
        <f t="shared" si="4"/>
        <v>Rzepak i rzepik jary oleistyA</v>
      </c>
      <c r="E183" s="355">
        <f t="shared" si="7"/>
        <v>534</v>
      </c>
      <c r="G183" s="355"/>
    </row>
    <row r="184" spans="1:7" x14ac:dyDescent="0.3">
      <c r="A184" s="352" t="s">
        <v>238</v>
      </c>
      <c r="B184" s="353" t="s">
        <v>129</v>
      </c>
      <c r="C184" s="418">
        <v>541</v>
      </c>
      <c r="D184" s="354" t="str">
        <f t="shared" si="4"/>
        <v>Rzepak i rzepik jary oleistyB</v>
      </c>
      <c r="E184" s="355">
        <f t="shared" si="7"/>
        <v>541</v>
      </c>
      <c r="G184" s="355"/>
    </row>
    <row r="185" spans="1:7" x14ac:dyDescent="0.3">
      <c r="A185" s="352" t="s">
        <v>238</v>
      </c>
      <c r="B185" s="353" t="s">
        <v>151</v>
      </c>
      <c r="C185" s="418">
        <v>541</v>
      </c>
      <c r="D185" s="354" t="str">
        <f t="shared" si="4"/>
        <v>Rzepak i rzepik jary oleistyC</v>
      </c>
      <c r="E185" s="355">
        <f t="shared" si="7"/>
        <v>541</v>
      </c>
      <c r="G185" s="355"/>
    </row>
    <row r="186" spans="1:7" x14ac:dyDescent="0.3">
      <c r="A186" s="352" t="s">
        <v>238</v>
      </c>
      <c r="B186" s="353" t="s">
        <v>130</v>
      </c>
      <c r="C186" s="418">
        <v>545</v>
      </c>
      <c r="D186" s="354" t="str">
        <f t="shared" si="4"/>
        <v>Rzepak i rzepik jary oleistyD</v>
      </c>
      <c r="E186" s="355">
        <f t="shared" si="7"/>
        <v>545</v>
      </c>
      <c r="G186" s="355"/>
    </row>
    <row r="187" spans="1:7" x14ac:dyDescent="0.3">
      <c r="A187" s="352" t="s">
        <v>240</v>
      </c>
      <c r="B187" s="353" t="s">
        <v>128</v>
      </c>
      <c r="C187" s="418">
        <v>560</v>
      </c>
      <c r="D187" s="354" t="str">
        <f t="shared" si="4"/>
        <v>Rzepak i rzepik ozimy oleistyA</v>
      </c>
      <c r="E187" s="355">
        <f t="shared" si="7"/>
        <v>560</v>
      </c>
      <c r="G187" s="355"/>
    </row>
    <row r="188" spans="1:7" x14ac:dyDescent="0.3">
      <c r="A188" s="352" t="s">
        <v>240</v>
      </c>
      <c r="B188" s="353" t="s">
        <v>129</v>
      </c>
      <c r="C188" s="418">
        <v>560</v>
      </c>
      <c r="D188" s="354" t="str">
        <f t="shared" si="4"/>
        <v>Rzepak i rzepik ozimy oleistyB</v>
      </c>
      <c r="E188" s="355">
        <f t="shared" si="7"/>
        <v>560</v>
      </c>
      <c r="G188" s="355"/>
    </row>
    <row r="189" spans="1:7" x14ac:dyDescent="0.3">
      <c r="A189" s="352" t="s">
        <v>240</v>
      </c>
      <c r="B189" s="353" t="s">
        <v>151</v>
      </c>
      <c r="C189" s="418">
        <v>564</v>
      </c>
      <c r="D189" s="354" t="str">
        <f t="shared" si="4"/>
        <v>Rzepak i rzepik ozimy oleistyC</v>
      </c>
      <c r="E189" s="355">
        <f t="shared" si="7"/>
        <v>564</v>
      </c>
      <c r="G189" s="355"/>
    </row>
    <row r="190" spans="1:7" x14ac:dyDescent="0.3">
      <c r="A190" s="352" t="s">
        <v>240</v>
      </c>
      <c r="B190" s="353" t="s">
        <v>130</v>
      </c>
      <c r="C190" s="418">
        <v>567</v>
      </c>
      <c r="D190" s="354" t="str">
        <f t="shared" si="4"/>
        <v>Rzepak i rzepik ozimy oleistyD</v>
      </c>
      <c r="E190" s="355">
        <f t="shared" si="7"/>
        <v>567</v>
      </c>
      <c r="G190" s="355"/>
    </row>
    <row r="191" spans="1:7" x14ac:dyDescent="0.3">
      <c r="A191" s="352" t="s">
        <v>473</v>
      </c>
      <c r="B191" s="353" t="s">
        <v>128</v>
      </c>
      <c r="C191" s="418">
        <v>482</v>
      </c>
      <c r="D191" s="354" t="str">
        <f t="shared" si="4"/>
        <v>Słonecznik oleistyA</v>
      </c>
      <c r="E191" s="355">
        <f t="shared" si="7"/>
        <v>482</v>
      </c>
      <c r="G191" s="355"/>
    </row>
    <row r="192" spans="1:7" x14ac:dyDescent="0.3">
      <c r="A192" s="352" t="s">
        <v>473</v>
      </c>
      <c r="B192" s="353" t="s">
        <v>129</v>
      </c>
      <c r="C192" s="418">
        <v>482</v>
      </c>
      <c r="D192" s="354" t="str">
        <f t="shared" si="4"/>
        <v>Słonecznik oleistyB</v>
      </c>
      <c r="E192" s="355">
        <f t="shared" si="7"/>
        <v>482</v>
      </c>
      <c r="G192" s="355"/>
    </row>
    <row r="193" spans="1:7" x14ac:dyDescent="0.3">
      <c r="A193" s="352" t="s">
        <v>473</v>
      </c>
      <c r="B193" s="353" t="s">
        <v>151</v>
      </c>
      <c r="C193" s="418">
        <v>482</v>
      </c>
      <c r="D193" s="354" t="str">
        <f t="shared" si="4"/>
        <v>Słonecznik oleistyC</v>
      </c>
      <c r="E193" s="355">
        <f t="shared" si="7"/>
        <v>482</v>
      </c>
      <c r="G193" s="355"/>
    </row>
    <row r="194" spans="1:7" x14ac:dyDescent="0.3">
      <c r="A194" s="352" t="s">
        <v>473</v>
      </c>
      <c r="B194" s="353" t="s">
        <v>130</v>
      </c>
      <c r="C194" s="418">
        <v>482</v>
      </c>
      <c r="D194" s="354" t="str">
        <f t="shared" si="4"/>
        <v>Słonecznik oleistyD</v>
      </c>
      <c r="E194" s="355">
        <f t="shared" si="7"/>
        <v>482</v>
      </c>
      <c r="G194" s="355"/>
    </row>
    <row r="195" spans="1:7" x14ac:dyDescent="0.3">
      <c r="A195" s="352" t="s">
        <v>243</v>
      </c>
      <c r="B195" s="353" t="s">
        <v>128</v>
      </c>
      <c r="C195" s="418">
        <v>635</v>
      </c>
      <c r="D195" s="354" t="str">
        <f t="shared" si="4"/>
        <v>Len i lnianka oleisteA</v>
      </c>
      <c r="E195" s="355">
        <f t="shared" si="7"/>
        <v>635</v>
      </c>
      <c r="G195" s="355"/>
    </row>
    <row r="196" spans="1:7" x14ac:dyDescent="0.3">
      <c r="A196" s="352" t="s">
        <v>243</v>
      </c>
      <c r="B196" s="353" t="s">
        <v>129</v>
      </c>
      <c r="C196" s="418">
        <v>630</v>
      </c>
      <c r="D196" s="354" t="str">
        <f t="shared" si="4"/>
        <v>Len i lnianka oleisteB</v>
      </c>
      <c r="E196" s="355">
        <f t="shared" si="7"/>
        <v>630</v>
      </c>
      <c r="G196" s="355"/>
    </row>
    <row r="197" spans="1:7" x14ac:dyDescent="0.3">
      <c r="A197" s="352" t="s">
        <v>243</v>
      </c>
      <c r="B197" s="353" t="s">
        <v>151</v>
      </c>
      <c r="C197" s="418">
        <v>613</v>
      </c>
      <c r="D197" s="354" t="str">
        <f t="shared" si="4"/>
        <v>Len i lnianka oleisteC</v>
      </c>
      <c r="E197" s="355">
        <f t="shared" si="7"/>
        <v>613</v>
      </c>
      <c r="G197" s="355"/>
    </row>
    <row r="198" spans="1:7" x14ac:dyDescent="0.3">
      <c r="A198" s="352" t="s">
        <v>243</v>
      </c>
      <c r="B198" s="353" t="s">
        <v>130</v>
      </c>
      <c r="C198" s="418">
        <v>630</v>
      </c>
      <c r="D198" s="354" t="str">
        <f t="shared" si="4"/>
        <v>Len i lnianka oleisteD</v>
      </c>
      <c r="E198" s="355">
        <f t="shared" si="7"/>
        <v>630</v>
      </c>
      <c r="G198" s="355"/>
    </row>
    <row r="199" spans="1:7" x14ac:dyDescent="0.3">
      <c r="A199" s="352" t="s">
        <v>245</v>
      </c>
      <c r="B199" s="353" t="s">
        <v>128</v>
      </c>
      <c r="C199" s="418">
        <v>507</v>
      </c>
      <c r="D199" s="354" t="str">
        <f t="shared" si="4"/>
        <v>Soja oleistaA</v>
      </c>
      <c r="E199" s="355">
        <f t="shared" si="7"/>
        <v>507</v>
      </c>
      <c r="G199" s="355"/>
    </row>
    <row r="200" spans="1:7" x14ac:dyDescent="0.3">
      <c r="A200" s="352" t="s">
        <v>245</v>
      </c>
      <c r="B200" s="353" t="s">
        <v>129</v>
      </c>
      <c r="C200" s="418">
        <v>469</v>
      </c>
      <c r="D200" s="354" t="str">
        <f t="shared" ref="D200:D263" si="8">A200&amp;B200</f>
        <v>Soja oleistaB</v>
      </c>
      <c r="E200" s="355">
        <f t="shared" si="7"/>
        <v>469</v>
      </c>
      <c r="G200" s="355"/>
    </row>
    <row r="201" spans="1:7" x14ac:dyDescent="0.3">
      <c r="A201" s="352" t="s">
        <v>245</v>
      </c>
      <c r="B201" s="353" t="s">
        <v>151</v>
      </c>
      <c r="C201" s="418">
        <v>539</v>
      </c>
      <c r="D201" s="354" t="str">
        <f t="shared" si="8"/>
        <v>Soja oleistaC</v>
      </c>
      <c r="E201" s="355">
        <f t="shared" si="7"/>
        <v>539</v>
      </c>
      <c r="G201" s="355"/>
    </row>
    <row r="202" spans="1:7" x14ac:dyDescent="0.3">
      <c r="A202" s="352" t="s">
        <v>245</v>
      </c>
      <c r="B202" s="353" t="s">
        <v>130</v>
      </c>
      <c r="C202" s="418">
        <v>507</v>
      </c>
      <c r="D202" s="354" t="str">
        <f t="shared" si="8"/>
        <v>Soja oleistaD</v>
      </c>
      <c r="E202" s="355">
        <f t="shared" si="7"/>
        <v>507</v>
      </c>
      <c r="G202" s="355"/>
    </row>
    <row r="203" spans="1:7" x14ac:dyDescent="0.3">
      <c r="A203" s="352" t="s">
        <v>247</v>
      </c>
      <c r="B203" s="353" t="s">
        <v>128</v>
      </c>
      <c r="C203" s="418">
        <v>484</v>
      </c>
      <c r="D203" s="354" t="str">
        <f t="shared" si="8"/>
        <v>Pozostałe rośliny oleisteA</v>
      </c>
      <c r="E203" s="355">
        <f t="shared" si="7"/>
        <v>484</v>
      </c>
      <c r="G203" s="355"/>
    </row>
    <row r="204" spans="1:7" x14ac:dyDescent="0.3">
      <c r="A204" s="352" t="s">
        <v>247</v>
      </c>
      <c r="B204" s="353" t="s">
        <v>129</v>
      </c>
      <c r="C204" s="418">
        <v>489</v>
      </c>
      <c r="D204" s="354" t="str">
        <f t="shared" si="8"/>
        <v>Pozostałe rośliny oleisteB</v>
      </c>
      <c r="E204" s="355">
        <f t="shared" si="7"/>
        <v>489</v>
      </c>
      <c r="G204" s="355"/>
    </row>
    <row r="205" spans="1:7" x14ac:dyDescent="0.3">
      <c r="A205" s="352" t="s">
        <v>247</v>
      </c>
      <c r="B205" s="353" t="s">
        <v>151</v>
      </c>
      <c r="C205" s="418">
        <v>486</v>
      </c>
      <c r="D205" s="354" t="str">
        <f t="shared" si="8"/>
        <v>Pozostałe rośliny oleisteC</v>
      </c>
      <c r="E205" s="355">
        <f t="shared" si="7"/>
        <v>486</v>
      </c>
      <c r="G205" s="355"/>
    </row>
    <row r="206" spans="1:7" x14ac:dyDescent="0.3">
      <c r="A206" s="352" t="s">
        <v>247</v>
      </c>
      <c r="B206" s="353" t="s">
        <v>130</v>
      </c>
      <c r="C206" s="418">
        <v>489</v>
      </c>
      <c r="D206" s="354" t="str">
        <f t="shared" si="8"/>
        <v>Pozostałe rośliny oleisteD</v>
      </c>
      <c r="E206" s="355">
        <f t="shared" si="7"/>
        <v>489</v>
      </c>
      <c r="G206" s="355"/>
    </row>
    <row r="207" spans="1:7" x14ac:dyDescent="0.3">
      <c r="A207" s="352" t="s">
        <v>474</v>
      </c>
      <c r="B207" s="353" t="s">
        <v>128</v>
      </c>
      <c r="C207" s="418">
        <v>0</v>
      </c>
      <c r="D207" s="354" t="str">
        <f t="shared" si="8"/>
        <v>Rośliny włókniste (uprawa lub słoma)A</v>
      </c>
      <c r="E207" s="355">
        <f t="shared" si="7"/>
        <v>0</v>
      </c>
      <c r="G207" s="355"/>
    </row>
    <row r="208" spans="1:7" x14ac:dyDescent="0.3">
      <c r="A208" s="352" t="s">
        <v>474</v>
      </c>
      <c r="B208" s="353" t="s">
        <v>129</v>
      </c>
      <c r="C208" s="418">
        <v>0</v>
      </c>
      <c r="D208" s="354" t="str">
        <f t="shared" si="8"/>
        <v>Rośliny włókniste (uprawa lub słoma)B</v>
      </c>
      <c r="E208" s="355">
        <f t="shared" si="7"/>
        <v>0</v>
      </c>
      <c r="G208" s="355"/>
    </row>
    <row r="209" spans="1:7" x14ac:dyDescent="0.3">
      <c r="A209" s="352" t="s">
        <v>474</v>
      </c>
      <c r="B209" s="353" t="s">
        <v>151</v>
      </c>
      <c r="C209" s="418">
        <v>0</v>
      </c>
      <c r="D209" s="354" t="str">
        <f t="shared" si="8"/>
        <v>Rośliny włókniste (uprawa lub słoma)C</v>
      </c>
      <c r="E209" s="355">
        <f t="shared" si="7"/>
        <v>0</v>
      </c>
      <c r="G209" s="355"/>
    </row>
    <row r="210" spans="1:7" x14ac:dyDescent="0.3">
      <c r="A210" s="352" t="s">
        <v>474</v>
      </c>
      <c r="B210" s="353" t="s">
        <v>130</v>
      </c>
      <c r="C210" s="418">
        <v>0</v>
      </c>
      <c r="D210" s="354" t="str">
        <f t="shared" si="8"/>
        <v>Rośliny włókniste (uprawa lub słoma)D</v>
      </c>
      <c r="E210" s="355">
        <f t="shared" si="7"/>
        <v>0</v>
      </c>
      <c r="G210" s="355"/>
    </row>
    <row r="211" spans="1:7" x14ac:dyDescent="0.3">
      <c r="A211" s="352" t="s">
        <v>475</v>
      </c>
      <c r="B211" s="353" t="s">
        <v>128</v>
      </c>
      <c r="C211" s="418">
        <v>0</v>
      </c>
      <c r="D211" s="354" t="str">
        <f t="shared" si="8"/>
        <v>Len i lnianka włóknisteA</v>
      </c>
      <c r="E211" s="355">
        <f t="shared" si="7"/>
        <v>0</v>
      </c>
      <c r="G211" s="355"/>
    </row>
    <row r="212" spans="1:7" x14ac:dyDescent="0.3">
      <c r="A212" s="352" t="s">
        <v>475</v>
      </c>
      <c r="B212" s="353" t="s">
        <v>129</v>
      </c>
      <c r="C212" s="418">
        <v>0</v>
      </c>
      <c r="D212" s="354" t="str">
        <f t="shared" si="8"/>
        <v>Len i lnianka włóknisteB</v>
      </c>
      <c r="E212" s="355">
        <f t="shared" si="7"/>
        <v>0</v>
      </c>
      <c r="G212" s="355"/>
    </row>
    <row r="213" spans="1:7" x14ac:dyDescent="0.3">
      <c r="A213" s="352" t="s">
        <v>475</v>
      </c>
      <c r="B213" s="353" t="s">
        <v>151</v>
      </c>
      <c r="C213" s="418">
        <v>0</v>
      </c>
      <c r="D213" s="354" t="str">
        <f t="shared" si="8"/>
        <v>Len i lnianka włóknisteC</v>
      </c>
      <c r="E213" s="355">
        <f t="shared" si="7"/>
        <v>0</v>
      </c>
      <c r="G213" s="355"/>
    </row>
    <row r="214" spans="1:7" x14ac:dyDescent="0.3">
      <c r="A214" s="352" t="s">
        <v>475</v>
      </c>
      <c r="B214" s="353" t="s">
        <v>130</v>
      </c>
      <c r="C214" s="418">
        <v>0</v>
      </c>
      <c r="D214" s="354" t="str">
        <f t="shared" si="8"/>
        <v>Len i lnianka włóknisteD</v>
      </c>
      <c r="E214" s="355">
        <f t="shared" si="7"/>
        <v>0</v>
      </c>
      <c r="G214" s="355"/>
    </row>
    <row r="215" spans="1:7" x14ac:dyDescent="0.3">
      <c r="A215" s="352" t="s">
        <v>251</v>
      </c>
      <c r="B215" s="353" t="s">
        <v>128</v>
      </c>
      <c r="C215" s="418">
        <v>0</v>
      </c>
      <c r="D215" s="354" t="str">
        <f t="shared" si="8"/>
        <v>Rośliny przemysłowe specjalneA</v>
      </c>
      <c r="E215" s="355">
        <f t="shared" si="7"/>
        <v>0</v>
      </c>
      <c r="G215" s="355"/>
    </row>
    <row r="216" spans="1:7" x14ac:dyDescent="0.3">
      <c r="A216" s="352" t="s">
        <v>251</v>
      </c>
      <c r="B216" s="353" t="s">
        <v>129</v>
      </c>
      <c r="C216" s="418">
        <v>0</v>
      </c>
      <c r="D216" s="354" t="str">
        <f t="shared" si="8"/>
        <v>Rośliny przemysłowe specjalneB</v>
      </c>
      <c r="E216" s="355">
        <f t="shared" si="7"/>
        <v>0</v>
      </c>
      <c r="G216" s="355"/>
    </row>
    <row r="217" spans="1:7" x14ac:dyDescent="0.3">
      <c r="A217" s="352" t="s">
        <v>251</v>
      </c>
      <c r="B217" s="353" t="s">
        <v>151</v>
      </c>
      <c r="C217" s="418">
        <v>0</v>
      </c>
      <c r="D217" s="354" t="str">
        <f t="shared" si="8"/>
        <v>Rośliny przemysłowe specjalneC</v>
      </c>
      <c r="E217" s="355">
        <f t="shared" si="7"/>
        <v>0</v>
      </c>
      <c r="G217" s="355"/>
    </row>
    <row r="218" spans="1:7" x14ac:dyDescent="0.3">
      <c r="A218" s="352" t="s">
        <v>251</v>
      </c>
      <c r="B218" s="353" t="s">
        <v>130</v>
      </c>
      <c r="C218" s="418">
        <v>0</v>
      </c>
      <c r="D218" s="354" t="str">
        <f t="shared" si="8"/>
        <v>Rośliny przemysłowe specjalneD</v>
      </c>
      <c r="E218" s="355">
        <f t="shared" si="7"/>
        <v>0</v>
      </c>
      <c r="G218" s="355"/>
    </row>
    <row r="219" spans="1:7" x14ac:dyDescent="0.3">
      <c r="A219" s="352" t="s">
        <v>253</v>
      </c>
      <c r="B219" s="353" t="s">
        <v>128</v>
      </c>
      <c r="C219" s="418">
        <v>0</v>
      </c>
      <c r="D219" s="354" t="str">
        <f t="shared" si="8"/>
        <v>Tytoń na liścieA</v>
      </c>
      <c r="E219" s="355">
        <f t="shared" si="7"/>
        <v>0</v>
      </c>
      <c r="G219" s="355"/>
    </row>
    <row r="220" spans="1:7" x14ac:dyDescent="0.3">
      <c r="A220" s="352" t="s">
        <v>253</v>
      </c>
      <c r="B220" s="353" t="s">
        <v>129</v>
      </c>
      <c r="C220" s="418">
        <v>0</v>
      </c>
      <c r="D220" s="354" t="str">
        <f t="shared" si="8"/>
        <v>Tytoń na liścieB</v>
      </c>
      <c r="E220" s="355">
        <f t="shared" si="7"/>
        <v>0</v>
      </c>
      <c r="G220" s="355"/>
    </row>
    <row r="221" spans="1:7" x14ac:dyDescent="0.3">
      <c r="A221" s="352" t="s">
        <v>253</v>
      </c>
      <c r="B221" s="353" t="s">
        <v>151</v>
      </c>
      <c r="C221" s="418">
        <v>0</v>
      </c>
      <c r="D221" s="354" t="str">
        <f t="shared" si="8"/>
        <v>Tytoń na liścieC</v>
      </c>
      <c r="E221" s="355">
        <f t="shared" si="7"/>
        <v>0</v>
      </c>
      <c r="G221" s="355"/>
    </row>
    <row r="222" spans="1:7" x14ac:dyDescent="0.3">
      <c r="A222" s="352" t="s">
        <v>253</v>
      </c>
      <c r="B222" s="353" t="s">
        <v>130</v>
      </c>
      <c r="C222" s="418">
        <v>0</v>
      </c>
      <c r="D222" s="354" t="str">
        <f t="shared" si="8"/>
        <v>Tytoń na liścieD</v>
      </c>
      <c r="E222" s="355">
        <f t="shared" si="7"/>
        <v>0</v>
      </c>
      <c r="G222" s="355"/>
    </row>
    <row r="223" spans="1:7" x14ac:dyDescent="0.3">
      <c r="A223" s="352" t="s">
        <v>255</v>
      </c>
      <c r="B223" s="353" t="s">
        <v>128</v>
      </c>
      <c r="C223" s="418">
        <v>0</v>
      </c>
      <c r="D223" s="354" t="str">
        <f t="shared" si="8"/>
        <v>Chmiel na szyszkiA</v>
      </c>
      <c r="E223" s="355">
        <f t="shared" ref="E223:E282" si="9">C223</f>
        <v>0</v>
      </c>
      <c r="G223" s="355"/>
    </row>
    <row r="224" spans="1:7" x14ac:dyDescent="0.3">
      <c r="A224" s="352" t="s">
        <v>255</v>
      </c>
      <c r="B224" s="353" t="s">
        <v>129</v>
      </c>
      <c r="C224" s="418">
        <v>0</v>
      </c>
      <c r="D224" s="354" t="str">
        <f t="shared" si="8"/>
        <v>Chmiel na szyszkiB</v>
      </c>
      <c r="E224" s="355">
        <f t="shared" si="9"/>
        <v>0</v>
      </c>
      <c r="G224" s="355"/>
    </row>
    <row r="225" spans="1:7" x14ac:dyDescent="0.3">
      <c r="A225" s="352" t="s">
        <v>255</v>
      </c>
      <c r="B225" s="353" t="s">
        <v>151</v>
      </c>
      <c r="C225" s="418">
        <v>0</v>
      </c>
      <c r="D225" s="354" t="str">
        <f t="shared" si="8"/>
        <v>Chmiel na szyszkiC</v>
      </c>
      <c r="E225" s="355">
        <f t="shared" si="9"/>
        <v>0</v>
      </c>
      <c r="G225" s="355"/>
    </row>
    <row r="226" spans="1:7" x14ac:dyDescent="0.3">
      <c r="A226" s="352" t="s">
        <v>255</v>
      </c>
      <c r="B226" s="353" t="s">
        <v>130</v>
      </c>
      <c r="C226" s="418">
        <v>0</v>
      </c>
      <c r="D226" s="354" t="str">
        <f t="shared" si="8"/>
        <v>Chmiel na szyszkiD</v>
      </c>
      <c r="E226" s="355">
        <f t="shared" si="9"/>
        <v>0</v>
      </c>
      <c r="G226" s="355"/>
    </row>
    <row r="227" spans="1:7" x14ac:dyDescent="0.3">
      <c r="A227" s="352" t="s">
        <v>257</v>
      </c>
      <c r="B227" s="353" t="s">
        <v>128</v>
      </c>
      <c r="C227" s="418">
        <v>0</v>
      </c>
      <c r="D227" s="354" t="str">
        <f t="shared" si="8"/>
        <v>Rośliny zielarskie (lecznicze, przyprawowe, aromatyczne)A</v>
      </c>
      <c r="E227" s="355">
        <f t="shared" si="9"/>
        <v>0</v>
      </c>
      <c r="G227" s="355"/>
    </row>
    <row r="228" spans="1:7" x14ac:dyDescent="0.3">
      <c r="A228" s="352" t="s">
        <v>257</v>
      </c>
      <c r="B228" s="353" t="s">
        <v>129</v>
      </c>
      <c r="C228" s="418">
        <v>0</v>
      </c>
      <c r="D228" s="354" t="str">
        <f t="shared" si="8"/>
        <v>Rośliny zielarskie (lecznicze, przyprawowe, aromatyczne)B</v>
      </c>
      <c r="E228" s="355">
        <f t="shared" si="9"/>
        <v>0</v>
      </c>
      <c r="G228" s="355"/>
    </row>
    <row r="229" spans="1:7" x14ac:dyDescent="0.3">
      <c r="A229" s="352" t="s">
        <v>257</v>
      </c>
      <c r="B229" s="353" t="s">
        <v>151</v>
      </c>
      <c r="C229" s="418">
        <v>0</v>
      </c>
      <c r="D229" s="354" t="str">
        <f t="shared" si="8"/>
        <v>Rośliny zielarskie (lecznicze, przyprawowe, aromatyczne)C</v>
      </c>
      <c r="E229" s="355">
        <f t="shared" si="9"/>
        <v>0</v>
      </c>
      <c r="G229" s="355"/>
    </row>
    <row r="230" spans="1:7" x14ac:dyDescent="0.3">
      <c r="A230" s="352" t="s">
        <v>257</v>
      </c>
      <c r="B230" s="353" t="s">
        <v>130</v>
      </c>
      <c r="C230" s="418">
        <v>0</v>
      </c>
      <c r="D230" s="354" t="str">
        <f t="shared" si="8"/>
        <v>Rośliny zielarskie (lecznicze, przyprawowe, aromatyczne)D</v>
      </c>
      <c r="E230" s="355">
        <f t="shared" si="9"/>
        <v>0</v>
      </c>
      <c r="G230" s="355"/>
    </row>
    <row r="231" spans="1:7" x14ac:dyDescent="0.3">
      <c r="A231" s="352" t="s">
        <v>476</v>
      </c>
      <c r="B231" s="353" t="s">
        <v>128</v>
      </c>
      <c r="C231" s="418">
        <v>0</v>
      </c>
      <c r="D231" s="354" t="str">
        <f t="shared" si="8"/>
        <v>WiklinaA</v>
      </c>
      <c r="E231" s="355">
        <f t="shared" si="9"/>
        <v>0</v>
      </c>
      <c r="G231" s="355"/>
    </row>
    <row r="232" spans="1:7" x14ac:dyDescent="0.3">
      <c r="A232" s="352" t="s">
        <v>476</v>
      </c>
      <c r="B232" s="353" t="s">
        <v>129</v>
      </c>
      <c r="C232" s="418">
        <v>0</v>
      </c>
      <c r="D232" s="354" t="str">
        <f t="shared" si="8"/>
        <v>WiklinaB</v>
      </c>
      <c r="E232" s="355">
        <f t="shared" si="9"/>
        <v>0</v>
      </c>
      <c r="G232" s="355"/>
    </row>
    <row r="233" spans="1:7" x14ac:dyDescent="0.3">
      <c r="A233" s="352" t="s">
        <v>476</v>
      </c>
      <c r="B233" s="353" t="s">
        <v>151</v>
      </c>
      <c r="C233" s="418">
        <v>0</v>
      </c>
      <c r="D233" s="354" t="str">
        <f t="shared" si="8"/>
        <v>WiklinaC</v>
      </c>
      <c r="E233" s="355">
        <f t="shared" si="9"/>
        <v>0</v>
      </c>
      <c r="G233" s="355"/>
    </row>
    <row r="234" spans="1:7" x14ac:dyDescent="0.3">
      <c r="A234" s="352" t="s">
        <v>476</v>
      </c>
      <c r="B234" s="353" t="s">
        <v>130</v>
      </c>
      <c r="C234" s="418">
        <v>0</v>
      </c>
      <c r="D234" s="354" t="str">
        <f t="shared" si="8"/>
        <v>WiklinaD</v>
      </c>
      <c r="E234" s="355">
        <f t="shared" si="9"/>
        <v>0</v>
      </c>
      <c r="G234" s="355"/>
    </row>
    <row r="235" spans="1:7" x14ac:dyDescent="0.3">
      <c r="A235" s="352" t="s">
        <v>260</v>
      </c>
      <c r="B235" s="353" t="s">
        <v>128</v>
      </c>
      <c r="C235" s="418">
        <v>1970</v>
      </c>
      <c r="D235" s="354" t="str">
        <f t="shared" si="8"/>
        <v>ZiemniakiA</v>
      </c>
      <c r="E235" s="355">
        <f t="shared" si="9"/>
        <v>1970</v>
      </c>
      <c r="G235" s="355"/>
    </row>
    <row r="236" spans="1:7" x14ac:dyDescent="0.3">
      <c r="A236" s="352" t="s">
        <v>260</v>
      </c>
      <c r="B236" s="353" t="s">
        <v>129</v>
      </c>
      <c r="C236" s="418">
        <v>2013</v>
      </c>
      <c r="D236" s="354" t="str">
        <f t="shared" si="8"/>
        <v>ZiemniakiB</v>
      </c>
      <c r="E236" s="355">
        <f t="shared" si="9"/>
        <v>2013</v>
      </c>
      <c r="G236" s="355"/>
    </row>
    <row r="237" spans="1:7" x14ac:dyDescent="0.3">
      <c r="A237" s="352" t="s">
        <v>260</v>
      </c>
      <c r="B237" s="353" t="s">
        <v>151</v>
      </c>
      <c r="C237" s="418">
        <v>1894</v>
      </c>
      <c r="D237" s="354" t="str">
        <f t="shared" si="8"/>
        <v>ZiemniakiC</v>
      </c>
      <c r="E237" s="355">
        <f t="shared" si="9"/>
        <v>1894</v>
      </c>
      <c r="G237" s="355"/>
    </row>
    <row r="238" spans="1:7" x14ac:dyDescent="0.3">
      <c r="A238" s="352" t="s">
        <v>260</v>
      </c>
      <c r="B238" s="353" t="s">
        <v>130</v>
      </c>
      <c r="C238" s="418">
        <v>1989</v>
      </c>
      <c r="D238" s="354" t="str">
        <f t="shared" si="8"/>
        <v>ZiemniakiD</v>
      </c>
      <c r="E238" s="355">
        <f t="shared" si="9"/>
        <v>1989</v>
      </c>
      <c r="G238" s="355"/>
    </row>
    <row r="239" spans="1:7" x14ac:dyDescent="0.3">
      <c r="A239" s="352" t="s">
        <v>262</v>
      </c>
      <c r="B239" s="353" t="s">
        <v>128</v>
      </c>
      <c r="C239" s="418">
        <v>1889</v>
      </c>
      <c r="D239" s="354" t="str">
        <f t="shared" si="8"/>
        <v>Ziemniaki sadzeniaki (kwalifikowane)A</v>
      </c>
      <c r="E239" s="355">
        <f t="shared" si="9"/>
        <v>1889</v>
      </c>
      <c r="G239" s="355"/>
    </row>
    <row r="240" spans="1:7" x14ac:dyDescent="0.3">
      <c r="A240" s="352" t="s">
        <v>262</v>
      </c>
      <c r="B240" s="353" t="s">
        <v>129</v>
      </c>
      <c r="C240" s="418">
        <v>1853</v>
      </c>
      <c r="D240" s="354" t="str">
        <f t="shared" si="8"/>
        <v>Ziemniaki sadzeniaki (kwalifikowane)B</v>
      </c>
      <c r="E240" s="355">
        <f t="shared" si="9"/>
        <v>1853</v>
      </c>
      <c r="G240" s="355"/>
    </row>
    <row r="241" spans="1:7" x14ac:dyDescent="0.3">
      <c r="A241" s="352" t="s">
        <v>262</v>
      </c>
      <c r="B241" s="353" t="s">
        <v>151</v>
      </c>
      <c r="C241" s="418">
        <v>1889</v>
      </c>
      <c r="D241" s="354" t="str">
        <f t="shared" si="8"/>
        <v>Ziemniaki sadzeniaki (kwalifikowane)C</v>
      </c>
      <c r="E241" s="355">
        <f t="shared" si="9"/>
        <v>1889</v>
      </c>
      <c r="G241" s="355"/>
    </row>
    <row r="242" spans="1:7" x14ac:dyDescent="0.3">
      <c r="A242" s="352" t="s">
        <v>262</v>
      </c>
      <c r="B242" s="353" t="s">
        <v>130</v>
      </c>
      <c r="C242" s="418">
        <v>1889</v>
      </c>
      <c r="D242" s="354" t="str">
        <f t="shared" si="8"/>
        <v>Ziemniaki sadzeniaki (kwalifikowane)D</v>
      </c>
      <c r="E242" s="355">
        <f t="shared" si="9"/>
        <v>1889</v>
      </c>
      <c r="G242" s="355"/>
    </row>
    <row r="243" spans="1:7" x14ac:dyDescent="0.3">
      <c r="A243" s="352" t="s">
        <v>264</v>
      </c>
      <c r="B243" s="353" t="s">
        <v>128</v>
      </c>
      <c r="C243" s="418">
        <v>1931</v>
      </c>
      <c r="D243" s="354" t="str">
        <f t="shared" si="8"/>
        <v>Ziemniaki jadalneA</v>
      </c>
      <c r="E243" s="355">
        <f t="shared" si="9"/>
        <v>1931</v>
      </c>
      <c r="G243" s="355"/>
    </row>
    <row r="244" spans="1:7" x14ac:dyDescent="0.3">
      <c r="A244" s="352" t="s">
        <v>264</v>
      </c>
      <c r="B244" s="353" t="s">
        <v>129</v>
      </c>
      <c r="C244" s="418">
        <v>1980</v>
      </c>
      <c r="D244" s="354" t="str">
        <f t="shared" si="8"/>
        <v>Ziemniaki jadalneB</v>
      </c>
      <c r="E244" s="355">
        <f t="shared" si="9"/>
        <v>1980</v>
      </c>
      <c r="G244" s="355"/>
    </row>
    <row r="245" spans="1:7" x14ac:dyDescent="0.3">
      <c r="A245" s="352" t="s">
        <v>264</v>
      </c>
      <c r="B245" s="353" t="s">
        <v>151</v>
      </c>
      <c r="C245" s="418">
        <v>1895</v>
      </c>
      <c r="D245" s="354" t="str">
        <f t="shared" si="8"/>
        <v>Ziemniaki jadalneC</v>
      </c>
      <c r="E245" s="355">
        <f t="shared" si="9"/>
        <v>1895</v>
      </c>
      <c r="G245" s="355"/>
    </row>
    <row r="246" spans="1:7" x14ac:dyDescent="0.3">
      <c r="A246" s="352" t="s">
        <v>264</v>
      </c>
      <c r="B246" s="353" t="s">
        <v>130</v>
      </c>
      <c r="C246" s="418">
        <v>2010</v>
      </c>
      <c r="D246" s="354" t="str">
        <f t="shared" si="8"/>
        <v>Ziemniaki jadalneD</v>
      </c>
      <c r="E246" s="355">
        <f t="shared" si="9"/>
        <v>2010</v>
      </c>
      <c r="G246" s="355"/>
    </row>
    <row r="247" spans="1:7" x14ac:dyDescent="0.3">
      <c r="A247" s="352" t="s">
        <v>266</v>
      </c>
      <c r="B247" s="353" t="s">
        <v>128</v>
      </c>
      <c r="C247" s="418">
        <v>2111</v>
      </c>
      <c r="D247" s="354" t="str">
        <f t="shared" si="8"/>
        <v>Ziemniaki skrobioweA</v>
      </c>
      <c r="E247" s="355">
        <f t="shared" si="9"/>
        <v>2111</v>
      </c>
      <c r="G247" s="355"/>
    </row>
    <row r="248" spans="1:7" x14ac:dyDescent="0.3">
      <c r="A248" s="352" t="s">
        <v>266</v>
      </c>
      <c r="B248" s="353" t="s">
        <v>129</v>
      </c>
      <c r="C248" s="418">
        <v>2102</v>
      </c>
      <c r="D248" s="354" t="str">
        <f t="shared" si="8"/>
        <v>Ziemniaki skrobioweB</v>
      </c>
      <c r="E248" s="355">
        <f t="shared" si="9"/>
        <v>2102</v>
      </c>
      <c r="G248" s="355"/>
    </row>
    <row r="249" spans="1:7" x14ac:dyDescent="0.3">
      <c r="A249" s="352" t="s">
        <v>266</v>
      </c>
      <c r="B249" s="353" t="s">
        <v>151</v>
      </c>
      <c r="C249" s="418">
        <v>2007</v>
      </c>
      <c r="D249" s="354" t="str">
        <f t="shared" si="8"/>
        <v>Ziemniaki skrobioweC</v>
      </c>
      <c r="E249" s="355">
        <f t="shared" si="9"/>
        <v>2007</v>
      </c>
      <c r="G249" s="355"/>
    </row>
    <row r="250" spans="1:7" x14ac:dyDescent="0.3">
      <c r="A250" s="352" t="s">
        <v>266</v>
      </c>
      <c r="B250" s="353" t="s">
        <v>130</v>
      </c>
      <c r="C250" s="418">
        <v>2082</v>
      </c>
      <c r="D250" s="354" t="str">
        <f t="shared" si="8"/>
        <v>Ziemniaki skrobioweD</v>
      </c>
      <c r="E250" s="355">
        <f t="shared" si="9"/>
        <v>2082</v>
      </c>
      <c r="G250" s="355"/>
    </row>
    <row r="251" spans="1:7" x14ac:dyDescent="0.3">
      <c r="A251" s="352" t="s">
        <v>477</v>
      </c>
      <c r="B251" s="353" t="s">
        <v>128</v>
      </c>
      <c r="C251" s="418">
        <v>2146</v>
      </c>
      <c r="D251" s="354" t="str">
        <f t="shared" si="8"/>
        <v>Ziemniaki pastewneA</v>
      </c>
      <c r="E251" s="355">
        <f t="shared" si="9"/>
        <v>2146</v>
      </c>
      <c r="G251" s="355"/>
    </row>
    <row r="252" spans="1:7" x14ac:dyDescent="0.3">
      <c r="A252" s="352" t="s">
        <v>477</v>
      </c>
      <c r="B252" s="353" t="s">
        <v>129</v>
      </c>
      <c r="C252" s="418">
        <v>2119</v>
      </c>
      <c r="D252" s="354" t="str">
        <f t="shared" si="8"/>
        <v>Ziemniaki pastewneB</v>
      </c>
      <c r="E252" s="355">
        <f t="shared" si="9"/>
        <v>2119</v>
      </c>
      <c r="G252" s="355"/>
    </row>
    <row r="253" spans="1:7" x14ac:dyDescent="0.3">
      <c r="A253" s="352" t="s">
        <v>477</v>
      </c>
      <c r="B253" s="353" t="s">
        <v>151</v>
      </c>
      <c r="C253" s="418">
        <v>2120</v>
      </c>
      <c r="D253" s="354" t="str">
        <f t="shared" si="8"/>
        <v>Ziemniaki pastewneC</v>
      </c>
      <c r="E253" s="355">
        <f t="shared" si="9"/>
        <v>2120</v>
      </c>
      <c r="G253" s="355"/>
    </row>
    <row r="254" spans="1:7" x14ac:dyDescent="0.3">
      <c r="A254" s="352" t="s">
        <v>477</v>
      </c>
      <c r="B254" s="353" t="s">
        <v>130</v>
      </c>
      <c r="C254" s="418">
        <v>2120</v>
      </c>
      <c r="D254" s="354" t="str">
        <f t="shared" si="8"/>
        <v>Ziemniaki pastewneD</v>
      </c>
      <c r="E254" s="355">
        <f t="shared" si="9"/>
        <v>2120</v>
      </c>
      <c r="G254" s="355"/>
    </row>
    <row r="255" spans="1:7" x14ac:dyDescent="0.3">
      <c r="A255" s="352" t="s">
        <v>269</v>
      </c>
      <c r="B255" s="353" t="s">
        <v>128</v>
      </c>
      <c r="C255" s="418">
        <v>1950</v>
      </c>
      <c r="D255" s="354" t="str">
        <f t="shared" si="8"/>
        <v>Ziemniaki ogólnoużytkoweA</v>
      </c>
      <c r="E255" s="355">
        <f t="shared" si="9"/>
        <v>1950</v>
      </c>
      <c r="G255" s="355"/>
    </row>
    <row r="256" spans="1:7" x14ac:dyDescent="0.3">
      <c r="A256" s="352" t="s">
        <v>269</v>
      </c>
      <c r="B256" s="353" t="s">
        <v>129</v>
      </c>
      <c r="C256" s="418">
        <v>1978</v>
      </c>
      <c r="D256" s="354" t="str">
        <f t="shared" si="8"/>
        <v>Ziemniaki ogólnoużytkoweB</v>
      </c>
      <c r="E256" s="355">
        <f t="shared" si="9"/>
        <v>1978</v>
      </c>
      <c r="G256" s="355"/>
    </row>
    <row r="257" spans="1:7" x14ac:dyDescent="0.3">
      <c r="A257" s="352" t="s">
        <v>269</v>
      </c>
      <c r="B257" s="353" t="s">
        <v>151</v>
      </c>
      <c r="C257" s="418">
        <v>1858</v>
      </c>
      <c r="D257" s="354" t="str">
        <f t="shared" si="8"/>
        <v>Ziemniaki ogólnoużytkoweC</v>
      </c>
      <c r="E257" s="355">
        <f t="shared" si="9"/>
        <v>1858</v>
      </c>
      <c r="G257" s="355"/>
    </row>
    <row r="258" spans="1:7" x14ac:dyDescent="0.3">
      <c r="A258" s="352" t="s">
        <v>269</v>
      </c>
      <c r="B258" s="353" t="s">
        <v>130</v>
      </c>
      <c r="C258" s="418">
        <v>1967</v>
      </c>
      <c r="D258" s="354" t="str">
        <f t="shared" si="8"/>
        <v>Ziemniaki ogólnoużytkoweD</v>
      </c>
      <c r="E258" s="355">
        <f t="shared" si="9"/>
        <v>1967</v>
      </c>
      <c r="G258" s="355"/>
    </row>
    <row r="259" spans="1:7" x14ac:dyDescent="0.3">
      <c r="A259" s="352" t="s">
        <v>271</v>
      </c>
      <c r="B259" s="353" t="s">
        <v>128</v>
      </c>
      <c r="C259" s="418">
        <v>0</v>
      </c>
      <c r="D259" s="354" t="str">
        <f t="shared" si="8"/>
        <v>Rośliny pastewne objętościowe na gruntach ornychA</v>
      </c>
      <c r="E259" s="355">
        <f t="shared" si="9"/>
        <v>0</v>
      </c>
      <c r="G259" s="355"/>
    </row>
    <row r="260" spans="1:7" x14ac:dyDescent="0.3">
      <c r="A260" s="352" t="s">
        <v>271</v>
      </c>
      <c r="B260" s="353" t="s">
        <v>129</v>
      </c>
      <c r="C260" s="418">
        <v>0</v>
      </c>
      <c r="D260" s="354" t="str">
        <f t="shared" si="8"/>
        <v>Rośliny pastewne objętościowe na gruntach ornychB</v>
      </c>
      <c r="E260" s="355">
        <f t="shared" si="9"/>
        <v>0</v>
      </c>
      <c r="G260" s="355"/>
    </row>
    <row r="261" spans="1:7" x14ac:dyDescent="0.3">
      <c r="A261" s="352" t="s">
        <v>271</v>
      </c>
      <c r="B261" s="353" t="s">
        <v>151</v>
      </c>
      <c r="C261" s="418">
        <v>0</v>
      </c>
      <c r="D261" s="354" t="str">
        <f t="shared" si="8"/>
        <v>Rośliny pastewne objętościowe na gruntach ornychC</v>
      </c>
      <c r="E261" s="355">
        <f t="shared" si="9"/>
        <v>0</v>
      </c>
      <c r="G261" s="355"/>
    </row>
    <row r="262" spans="1:7" x14ac:dyDescent="0.3">
      <c r="A262" s="352" t="s">
        <v>271</v>
      </c>
      <c r="B262" s="353" t="s">
        <v>130</v>
      </c>
      <c r="C262" s="418">
        <v>0</v>
      </c>
      <c r="D262" s="354" t="str">
        <f t="shared" si="8"/>
        <v>Rośliny pastewne objętościowe na gruntach ornychD</v>
      </c>
      <c r="E262" s="355">
        <f t="shared" si="9"/>
        <v>0</v>
      </c>
      <c r="G262" s="355"/>
    </row>
    <row r="263" spans="1:7" x14ac:dyDescent="0.3">
      <c r="A263" s="352" t="s">
        <v>273</v>
      </c>
      <c r="B263" s="353" t="s">
        <v>128</v>
      </c>
      <c r="C263" s="418">
        <v>707</v>
      </c>
      <c r="D263" s="354" t="str">
        <f t="shared" si="8"/>
        <v>Okopowe pastewne na paszeA</v>
      </c>
      <c r="E263" s="355">
        <f t="shared" si="9"/>
        <v>707</v>
      </c>
      <c r="G263" s="355"/>
    </row>
    <row r="264" spans="1:7" x14ac:dyDescent="0.3">
      <c r="A264" s="352" t="s">
        <v>273</v>
      </c>
      <c r="B264" s="353" t="s">
        <v>129</v>
      </c>
      <c r="C264" s="418">
        <v>813</v>
      </c>
      <c r="D264" s="354" t="str">
        <f t="shared" ref="D264:D327" si="10">A264&amp;B264</f>
        <v>Okopowe pastewne na paszeB</v>
      </c>
      <c r="E264" s="355">
        <f t="shared" si="9"/>
        <v>813</v>
      </c>
      <c r="G264" s="355"/>
    </row>
    <row r="265" spans="1:7" x14ac:dyDescent="0.3">
      <c r="A265" s="352" t="s">
        <v>273</v>
      </c>
      <c r="B265" s="353" t="s">
        <v>151</v>
      </c>
      <c r="C265" s="418">
        <v>624</v>
      </c>
      <c r="D265" s="354" t="str">
        <f t="shared" si="10"/>
        <v>Okopowe pastewne na paszeC</v>
      </c>
      <c r="E265" s="355">
        <f t="shared" si="9"/>
        <v>624</v>
      </c>
      <c r="G265" s="355"/>
    </row>
    <row r="266" spans="1:7" x14ac:dyDescent="0.3">
      <c r="A266" s="352" t="s">
        <v>273</v>
      </c>
      <c r="B266" s="353" t="s">
        <v>130</v>
      </c>
      <c r="C266" s="418">
        <v>766</v>
      </c>
      <c r="D266" s="354" t="str">
        <f t="shared" si="10"/>
        <v>Okopowe pastewne na paszeD</v>
      </c>
      <c r="E266" s="355">
        <f t="shared" si="9"/>
        <v>766</v>
      </c>
      <c r="G266" s="355"/>
    </row>
    <row r="267" spans="1:7" x14ac:dyDescent="0.3">
      <c r="A267" s="352" t="s">
        <v>275</v>
      </c>
      <c r="B267" s="353" t="s">
        <v>128</v>
      </c>
      <c r="C267" s="418">
        <v>742</v>
      </c>
      <c r="D267" s="354" t="str">
        <f t="shared" si="10"/>
        <v>Buraki pastewne na paszeA</v>
      </c>
      <c r="E267" s="355">
        <f t="shared" si="9"/>
        <v>742</v>
      </c>
      <c r="G267" s="355"/>
    </row>
    <row r="268" spans="1:7" x14ac:dyDescent="0.3">
      <c r="A268" s="352" t="s">
        <v>275</v>
      </c>
      <c r="B268" s="353" t="s">
        <v>129</v>
      </c>
      <c r="C268" s="418">
        <v>857</v>
      </c>
      <c r="D268" s="354" t="str">
        <f t="shared" si="10"/>
        <v>Buraki pastewne na paszeB</v>
      </c>
      <c r="E268" s="355">
        <f t="shared" si="9"/>
        <v>857</v>
      </c>
      <c r="G268" s="355"/>
    </row>
    <row r="269" spans="1:7" x14ac:dyDescent="0.3">
      <c r="A269" s="352" t="s">
        <v>275</v>
      </c>
      <c r="B269" s="353" t="s">
        <v>151</v>
      </c>
      <c r="C269" s="418">
        <v>826</v>
      </c>
      <c r="D269" s="354" t="str">
        <f t="shared" si="10"/>
        <v>Buraki pastewne na paszeC</v>
      </c>
      <c r="E269" s="355">
        <f t="shared" si="9"/>
        <v>826</v>
      </c>
      <c r="G269" s="355"/>
    </row>
    <row r="270" spans="1:7" x14ac:dyDescent="0.3">
      <c r="A270" s="352" t="s">
        <v>275</v>
      </c>
      <c r="B270" s="353" t="s">
        <v>130</v>
      </c>
      <c r="C270" s="418">
        <v>874</v>
      </c>
      <c r="D270" s="354" t="str">
        <f t="shared" si="10"/>
        <v>Buraki pastewne na paszeD</v>
      </c>
      <c r="E270" s="355">
        <f t="shared" si="9"/>
        <v>874</v>
      </c>
      <c r="G270" s="355"/>
    </row>
    <row r="271" spans="1:7" x14ac:dyDescent="0.3">
      <c r="A271" s="352" t="s">
        <v>277</v>
      </c>
      <c r="B271" s="353" t="s">
        <v>128</v>
      </c>
      <c r="C271" s="418">
        <v>591</v>
      </c>
      <c r="D271" s="354" t="str">
        <f t="shared" si="10"/>
        <v>Brukiew pastewna na paszeA</v>
      </c>
      <c r="E271" s="355">
        <f t="shared" si="9"/>
        <v>591</v>
      </c>
      <c r="G271" s="355"/>
    </row>
    <row r="272" spans="1:7" x14ac:dyDescent="0.3">
      <c r="A272" s="352" t="s">
        <v>277</v>
      </c>
      <c r="B272" s="353" t="s">
        <v>129</v>
      </c>
      <c r="C272" s="418">
        <v>591</v>
      </c>
      <c r="D272" s="354" t="str">
        <f t="shared" si="10"/>
        <v>Brukiew pastewna na paszeB</v>
      </c>
      <c r="E272" s="355">
        <f t="shared" si="9"/>
        <v>591</v>
      </c>
      <c r="G272" s="355"/>
    </row>
    <row r="273" spans="1:7" x14ac:dyDescent="0.3">
      <c r="A273" s="352" t="s">
        <v>277</v>
      </c>
      <c r="B273" s="353" t="s">
        <v>151</v>
      </c>
      <c r="C273" s="418">
        <v>591</v>
      </c>
      <c r="D273" s="354" t="str">
        <f t="shared" si="10"/>
        <v>Brukiew pastewna na paszeC</v>
      </c>
      <c r="E273" s="355">
        <f t="shared" si="9"/>
        <v>591</v>
      </c>
      <c r="G273" s="355"/>
    </row>
    <row r="274" spans="1:7" x14ac:dyDescent="0.3">
      <c r="A274" s="352" t="s">
        <v>277</v>
      </c>
      <c r="B274" s="353" t="s">
        <v>130</v>
      </c>
      <c r="C274" s="418">
        <v>591</v>
      </c>
      <c r="D274" s="354" t="str">
        <f t="shared" si="10"/>
        <v>Brukiew pastewna na paszeD</v>
      </c>
      <c r="E274" s="355">
        <f t="shared" si="9"/>
        <v>591</v>
      </c>
      <c r="G274" s="355"/>
    </row>
    <row r="275" spans="1:7" x14ac:dyDescent="0.3">
      <c r="A275" s="352" t="s">
        <v>279</v>
      </c>
      <c r="B275" s="353" t="s">
        <v>128</v>
      </c>
      <c r="C275" s="418">
        <v>2433</v>
      </c>
      <c r="D275" s="354" t="str">
        <f t="shared" si="10"/>
        <v>Marchew pastewna na paszeA</v>
      </c>
      <c r="E275" s="355">
        <f t="shared" si="9"/>
        <v>2433</v>
      </c>
      <c r="G275" s="355"/>
    </row>
    <row r="276" spans="1:7" x14ac:dyDescent="0.3">
      <c r="A276" s="352" t="s">
        <v>279</v>
      </c>
      <c r="B276" s="353" t="s">
        <v>129</v>
      </c>
      <c r="C276" s="418">
        <v>2433</v>
      </c>
      <c r="D276" s="354" t="str">
        <f t="shared" si="10"/>
        <v>Marchew pastewna na paszeB</v>
      </c>
      <c r="E276" s="355">
        <f t="shared" si="9"/>
        <v>2433</v>
      </c>
      <c r="G276" s="355"/>
    </row>
    <row r="277" spans="1:7" x14ac:dyDescent="0.3">
      <c r="A277" s="352" t="s">
        <v>279</v>
      </c>
      <c r="B277" s="353" t="s">
        <v>151</v>
      </c>
      <c r="C277" s="418">
        <v>2476</v>
      </c>
      <c r="D277" s="354" t="str">
        <f t="shared" si="10"/>
        <v>Marchew pastewna na paszeC</v>
      </c>
      <c r="E277" s="355">
        <f t="shared" si="9"/>
        <v>2476</v>
      </c>
      <c r="G277" s="355"/>
    </row>
    <row r="278" spans="1:7" x14ac:dyDescent="0.3">
      <c r="A278" s="352" t="s">
        <v>279</v>
      </c>
      <c r="B278" s="353" t="s">
        <v>130</v>
      </c>
      <c r="C278" s="418">
        <v>2433</v>
      </c>
      <c r="D278" s="354" t="str">
        <f t="shared" si="10"/>
        <v>Marchew pastewna na paszeD</v>
      </c>
      <c r="E278" s="355">
        <f t="shared" si="9"/>
        <v>2433</v>
      </c>
      <c r="G278" s="355"/>
    </row>
    <row r="279" spans="1:7" x14ac:dyDescent="0.3">
      <c r="A279" s="352" t="s">
        <v>281</v>
      </c>
      <c r="B279" s="353" t="s">
        <v>128</v>
      </c>
      <c r="C279" s="418">
        <v>0</v>
      </c>
      <c r="D279" s="354" t="str">
        <f t="shared" si="10"/>
        <v>Dynia pastewna na paszeA</v>
      </c>
      <c r="E279" s="355">
        <f t="shared" si="9"/>
        <v>0</v>
      </c>
      <c r="G279" s="355"/>
    </row>
    <row r="280" spans="1:7" x14ac:dyDescent="0.3">
      <c r="A280" s="352" t="s">
        <v>281</v>
      </c>
      <c r="B280" s="353" t="s">
        <v>129</v>
      </c>
      <c r="C280" s="418">
        <v>0</v>
      </c>
      <c r="D280" s="354" t="str">
        <f t="shared" si="10"/>
        <v>Dynia pastewna na paszeB</v>
      </c>
      <c r="E280" s="355">
        <f t="shared" si="9"/>
        <v>0</v>
      </c>
      <c r="G280" s="355"/>
    </row>
    <row r="281" spans="1:7" x14ac:dyDescent="0.3">
      <c r="A281" s="352" t="s">
        <v>281</v>
      </c>
      <c r="B281" s="353" t="s">
        <v>151</v>
      </c>
      <c r="C281" s="418">
        <v>0</v>
      </c>
      <c r="D281" s="354" t="str">
        <f t="shared" si="10"/>
        <v>Dynia pastewna na paszeC</v>
      </c>
      <c r="E281" s="355">
        <f t="shared" si="9"/>
        <v>0</v>
      </c>
      <c r="G281" s="355"/>
    </row>
    <row r="282" spans="1:7" x14ac:dyDescent="0.3">
      <c r="A282" s="352" t="s">
        <v>281</v>
      </c>
      <c r="B282" s="353" t="s">
        <v>130</v>
      </c>
      <c r="C282" s="418">
        <v>0</v>
      </c>
      <c r="D282" s="354" t="str">
        <f t="shared" si="10"/>
        <v>Dynia pastewna na paszeD</v>
      </c>
      <c r="E282" s="355">
        <f t="shared" si="9"/>
        <v>0</v>
      </c>
      <c r="G282" s="355"/>
    </row>
    <row r="283" spans="1:7" x14ac:dyDescent="0.3">
      <c r="A283" s="352" t="s">
        <v>283</v>
      </c>
      <c r="B283" s="353" t="s">
        <v>128</v>
      </c>
      <c r="C283" s="418">
        <v>762</v>
      </c>
      <c r="D283" s="354" t="str">
        <f t="shared" si="10"/>
        <v>Kukurydza pastewna na zielonkęA</v>
      </c>
      <c r="E283" s="355">
        <f t="shared" ref="E283:E342" si="11">C283</f>
        <v>762</v>
      </c>
      <c r="G283" s="355"/>
    </row>
    <row r="284" spans="1:7" x14ac:dyDescent="0.3">
      <c r="A284" s="352" t="s">
        <v>283</v>
      </c>
      <c r="B284" s="353" t="s">
        <v>129</v>
      </c>
      <c r="C284" s="418">
        <v>758</v>
      </c>
      <c r="D284" s="354" t="str">
        <f t="shared" si="10"/>
        <v>Kukurydza pastewna na zielonkęB</v>
      </c>
      <c r="E284" s="355">
        <f t="shared" si="11"/>
        <v>758</v>
      </c>
      <c r="G284" s="355"/>
    </row>
    <row r="285" spans="1:7" x14ac:dyDescent="0.3">
      <c r="A285" s="352" t="s">
        <v>283</v>
      </c>
      <c r="B285" s="353" t="s">
        <v>151</v>
      </c>
      <c r="C285" s="418">
        <v>805</v>
      </c>
      <c r="D285" s="354" t="str">
        <f t="shared" si="10"/>
        <v>Kukurydza pastewna na zielonkęC</v>
      </c>
      <c r="E285" s="355">
        <f t="shared" si="11"/>
        <v>805</v>
      </c>
      <c r="G285" s="355"/>
    </row>
    <row r="286" spans="1:7" x14ac:dyDescent="0.3">
      <c r="A286" s="352" t="s">
        <v>283</v>
      </c>
      <c r="B286" s="353" t="s">
        <v>130</v>
      </c>
      <c r="C286" s="418">
        <v>851</v>
      </c>
      <c r="D286" s="354" t="str">
        <f t="shared" si="10"/>
        <v>Kukurydza pastewna na zielonkęD</v>
      </c>
      <c r="E286" s="355">
        <f t="shared" si="11"/>
        <v>851</v>
      </c>
      <c r="G286" s="355"/>
    </row>
    <row r="287" spans="1:7" x14ac:dyDescent="0.3">
      <c r="A287" s="352" t="s">
        <v>285</v>
      </c>
      <c r="B287" s="353" t="s">
        <v>128</v>
      </c>
      <c r="C287" s="418">
        <v>581</v>
      </c>
      <c r="D287" s="354" t="str">
        <f t="shared" si="10"/>
        <v>Zboża i mieszanki zbóż z innymi roślinami na zielonkęA</v>
      </c>
      <c r="E287" s="355">
        <f t="shared" si="11"/>
        <v>581</v>
      </c>
      <c r="G287" s="355"/>
    </row>
    <row r="288" spans="1:7" x14ac:dyDescent="0.3">
      <c r="A288" s="352" t="s">
        <v>285</v>
      </c>
      <c r="B288" s="353" t="s">
        <v>129</v>
      </c>
      <c r="C288" s="418">
        <v>598</v>
      </c>
      <c r="D288" s="354" t="str">
        <f t="shared" si="10"/>
        <v>Zboża i mieszanki zbóż z innymi roślinami na zielonkęB</v>
      </c>
      <c r="E288" s="355">
        <f t="shared" si="11"/>
        <v>598</v>
      </c>
      <c r="G288" s="355"/>
    </row>
    <row r="289" spans="1:7" x14ac:dyDescent="0.3">
      <c r="A289" s="352" t="s">
        <v>285</v>
      </c>
      <c r="B289" s="353" t="s">
        <v>151</v>
      </c>
      <c r="C289" s="418">
        <v>554</v>
      </c>
      <c r="D289" s="354" t="str">
        <f t="shared" si="10"/>
        <v>Zboża i mieszanki zbóż z innymi roślinami na zielonkęC</v>
      </c>
      <c r="E289" s="355">
        <f t="shared" si="11"/>
        <v>554</v>
      </c>
      <c r="G289" s="355"/>
    </row>
    <row r="290" spans="1:7" x14ac:dyDescent="0.3">
      <c r="A290" s="352" t="s">
        <v>285</v>
      </c>
      <c r="B290" s="353" t="s">
        <v>130</v>
      </c>
      <c r="C290" s="418">
        <v>556</v>
      </c>
      <c r="D290" s="354" t="str">
        <f t="shared" si="10"/>
        <v>Zboża i mieszanki zbóż z innymi roślinami na zielonkęD</v>
      </c>
      <c r="E290" s="355">
        <f t="shared" si="11"/>
        <v>556</v>
      </c>
      <c r="G290" s="355"/>
    </row>
    <row r="291" spans="1:7" x14ac:dyDescent="0.3">
      <c r="A291" s="352" t="s">
        <v>693</v>
      </c>
      <c r="B291" s="353" t="s">
        <v>128</v>
      </c>
      <c r="C291" s="418">
        <v>784</v>
      </c>
      <c r="D291" s="354" t="str">
        <f t="shared" si="10"/>
        <v>Trawy w uprawie polowej na zielonkę (UZ)A</v>
      </c>
      <c r="E291" s="355">
        <f t="shared" si="11"/>
        <v>784</v>
      </c>
      <c r="G291" s="355"/>
    </row>
    <row r="292" spans="1:7" x14ac:dyDescent="0.3">
      <c r="A292" s="352" t="s">
        <v>693</v>
      </c>
      <c r="B292" s="353" t="s">
        <v>129</v>
      </c>
      <c r="C292" s="418">
        <v>803</v>
      </c>
      <c r="D292" s="354" t="str">
        <f t="shared" si="10"/>
        <v>Trawy w uprawie polowej na zielonkę (UZ)B</v>
      </c>
      <c r="E292" s="355">
        <f t="shared" si="11"/>
        <v>803</v>
      </c>
      <c r="G292" s="355"/>
    </row>
    <row r="293" spans="1:7" x14ac:dyDescent="0.3">
      <c r="A293" s="352" t="s">
        <v>693</v>
      </c>
      <c r="B293" s="353" t="s">
        <v>151</v>
      </c>
      <c r="C293" s="418">
        <v>856</v>
      </c>
      <c r="D293" s="354" t="str">
        <f t="shared" si="10"/>
        <v>Trawy w uprawie polowej na zielonkę (UZ)C</v>
      </c>
      <c r="E293" s="355">
        <f t="shared" si="11"/>
        <v>856</v>
      </c>
      <c r="G293" s="355"/>
    </row>
    <row r="294" spans="1:7" x14ac:dyDescent="0.3">
      <c r="A294" s="352" t="s">
        <v>693</v>
      </c>
      <c r="B294" s="353" t="s">
        <v>130</v>
      </c>
      <c r="C294" s="418">
        <v>852</v>
      </c>
      <c r="D294" s="354" t="str">
        <f t="shared" si="10"/>
        <v>Trawy w uprawie polowej na zielonkę (UZ)D</v>
      </c>
      <c r="E294" s="355">
        <f t="shared" si="11"/>
        <v>852</v>
      </c>
      <c r="G294" s="355"/>
    </row>
    <row r="295" spans="1:7" x14ac:dyDescent="0.3">
      <c r="A295" s="352" t="s">
        <v>288</v>
      </c>
      <c r="B295" s="353" t="s">
        <v>128</v>
      </c>
      <c r="C295" s="418">
        <v>322</v>
      </c>
      <c r="D295" s="354" t="str">
        <f t="shared" si="10"/>
        <v>Strączkowe na zielonkęA</v>
      </c>
      <c r="E295" s="355">
        <f t="shared" si="11"/>
        <v>322</v>
      </c>
      <c r="G295" s="355"/>
    </row>
    <row r="296" spans="1:7" x14ac:dyDescent="0.3">
      <c r="A296" s="352" t="s">
        <v>288</v>
      </c>
      <c r="B296" s="353" t="s">
        <v>129</v>
      </c>
      <c r="C296" s="418">
        <v>397</v>
      </c>
      <c r="D296" s="354" t="str">
        <f t="shared" si="10"/>
        <v>Strączkowe na zielonkęB</v>
      </c>
      <c r="E296" s="355">
        <f t="shared" si="11"/>
        <v>397</v>
      </c>
      <c r="G296" s="355"/>
    </row>
    <row r="297" spans="1:7" x14ac:dyDescent="0.3">
      <c r="A297" s="352" t="s">
        <v>288</v>
      </c>
      <c r="B297" s="353" t="s">
        <v>151</v>
      </c>
      <c r="C297" s="418">
        <v>345</v>
      </c>
      <c r="D297" s="354" t="str">
        <f t="shared" si="10"/>
        <v>Strączkowe na zielonkęC</v>
      </c>
      <c r="E297" s="355">
        <f t="shared" si="11"/>
        <v>345</v>
      </c>
      <c r="G297" s="355"/>
    </row>
    <row r="298" spans="1:7" x14ac:dyDescent="0.3">
      <c r="A298" s="352" t="s">
        <v>288</v>
      </c>
      <c r="B298" s="353" t="s">
        <v>130</v>
      </c>
      <c r="C298" s="418">
        <v>460</v>
      </c>
      <c r="D298" s="354" t="str">
        <f t="shared" si="10"/>
        <v>Strączkowe na zielonkęD</v>
      </c>
      <c r="E298" s="355">
        <f t="shared" si="11"/>
        <v>460</v>
      </c>
      <c r="G298" s="355"/>
    </row>
    <row r="299" spans="1:7" x14ac:dyDescent="0.3">
      <c r="A299" s="352" t="s">
        <v>694</v>
      </c>
      <c r="B299" s="353" t="s">
        <v>128</v>
      </c>
      <c r="C299" s="418">
        <v>798</v>
      </c>
      <c r="D299" s="354" t="str">
        <f t="shared" si="10"/>
        <v>Motylkowe drobnonasienne na zielonkę (UZ)A</v>
      </c>
      <c r="E299" s="355">
        <f t="shared" si="11"/>
        <v>798</v>
      </c>
      <c r="G299" s="355"/>
    </row>
    <row r="300" spans="1:7" x14ac:dyDescent="0.3">
      <c r="A300" s="352" t="s">
        <v>694</v>
      </c>
      <c r="B300" s="353" t="s">
        <v>129</v>
      </c>
      <c r="C300" s="418">
        <v>869</v>
      </c>
      <c r="D300" s="354" t="str">
        <f t="shared" si="10"/>
        <v>Motylkowe drobnonasienne na zielonkę (UZ)B</v>
      </c>
      <c r="E300" s="355">
        <f t="shared" si="11"/>
        <v>869</v>
      </c>
      <c r="G300" s="355"/>
    </row>
    <row r="301" spans="1:7" x14ac:dyDescent="0.3">
      <c r="A301" s="352" t="s">
        <v>694</v>
      </c>
      <c r="B301" s="353" t="s">
        <v>151</v>
      </c>
      <c r="C301" s="418">
        <v>861</v>
      </c>
      <c r="D301" s="354" t="str">
        <f t="shared" si="10"/>
        <v>Motylkowe drobnonasienne na zielonkę (UZ)C</v>
      </c>
      <c r="E301" s="355">
        <f t="shared" si="11"/>
        <v>861</v>
      </c>
      <c r="G301" s="355"/>
    </row>
    <row r="302" spans="1:7" x14ac:dyDescent="0.3">
      <c r="A302" s="352" t="s">
        <v>694</v>
      </c>
      <c r="B302" s="353" t="s">
        <v>130</v>
      </c>
      <c r="C302" s="418">
        <v>926</v>
      </c>
      <c r="D302" s="354" t="str">
        <f t="shared" si="10"/>
        <v>Motylkowe drobnonasienne na zielonkę (UZ)D</v>
      </c>
      <c r="E302" s="355">
        <f t="shared" si="11"/>
        <v>926</v>
      </c>
      <c r="G302" s="355"/>
    </row>
    <row r="303" spans="1:7" x14ac:dyDescent="0.3">
      <c r="A303" s="352" t="s">
        <v>695</v>
      </c>
      <c r="B303" s="353" t="s">
        <v>128</v>
      </c>
      <c r="C303" s="418">
        <v>770</v>
      </c>
      <c r="D303" s="354" t="str">
        <f t="shared" si="10"/>
        <v>Mieszanki motylkowych z trawami (UZ)A</v>
      </c>
      <c r="E303" s="355">
        <f t="shared" si="11"/>
        <v>770</v>
      </c>
      <c r="G303" s="355"/>
    </row>
    <row r="304" spans="1:7" x14ac:dyDescent="0.3">
      <c r="A304" s="352" t="s">
        <v>695</v>
      </c>
      <c r="B304" s="353" t="s">
        <v>129</v>
      </c>
      <c r="C304" s="418">
        <v>825</v>
      </c>
      <c r="D304" s="354" t="str">
        <f t="shared" si="10"/>
        <v>Mieszanki motylkowych z trawami (UZ)B</v>
      </c>
      <c r="E304" s="355">
        <f t="shared" si="11"/>
        <v>825</v>
      </c>
      <c r="G304" s="355"/>
    </row>
    <row r="305" spans="1:7" x14ac:dyDescent="0.3">
      <c r="A305" s="352" t="s">
        <v>695</v>
      </c>
      <c r="B305" s="353" t="s">
        <v>151</v>
      </c>
      <c r="C305" s="418">
        <v>910</v>
      </c>
      <c r="D305" s="354" t="str">
        <f t="shared" si="10"/>
        <v>Mieszanki motylkowych z trawami (UZ)C</v>
      </c>
      <c r="E305" s="355">
        <f t="shared" si="11"/>
        <v>910</v>
      </c>
      <c r="G305" s="355"/>
    </row>
    <row r="306" spans="1:7" x14ac:dyDescent="0.3">
      <c r="A306" s="352" t="s">
        <v>695</v>
      </c>
      <c r="B306" s="353" t="s">
        <v>130</v>
      </c>
      <c r="C306" s="418">
        <v>867</v>
      </c>
      <c r="D306" s="354" t="str">
        <f t="shared" si="10"/>
        <v>Mieszanki motylkowych z trawami (UZ)D</v>
      </c>
      <c r="E306" s="355">
        <f t="shared" si="11"/>
        <v>867</v>
      </c>
      <c r="G306" s="355"/>
    </row>
    <row r="307" spans="1:7" x14ac:dyDescent="0.3">
      <c r="A307" s="352" t="s">
        <v>292</v>
      </c>
      <c r="B307" s="353" t="s">
        <v>128</v>
      </c>
      <c r="C307" s="418">
        <v>793</v>
      </c>
      <c r="D307" s="354" t="str">
        <f t="shared" si="10"/>
        <v>Pozostałe polowe uprawy pastewne na zielonkęA</v>
      </c>
      <c r="E307" s="355">
        <f t="shared" si="11"/>
        <v>793</v>
      </c>
      <c r="G307" s="355"/>
    </row>
    <row r="308" spans="1:7" x14ac:dyDescent="0.3">
      <c r="A308" s="352" t="s">
        <v>292</v>
      </c>
      <c r="B308" s="353" t="s">
        <v>129</v>
      </c>
      <c r="C308" s="418">
        <v>706</v>
      </c>
      <c r="D308" s="354" t="str">
        <f t="shared" si="10"/>
        <v>Pozostałe polowe uprawy pastewne na zielonkęB</v>
      </c>
      <c r="E308" s="355">
        <f t="shared" si="11"/>
        <v>706</v>
      </c>
      <c r="G308" s="355"/>
    </row>
    <row r="309" spans="1:7" x14ac:dyDescent="0.3">
      <c r="A309" s="352" t="s">
        <v>292</v>
      </c>
      <c r="B309" s="353" t="s">
        <v>151</v>
      </c>
      <c r="C309" s="418">
        <v>738</v>
      </c>
      <c r="D309" s="354" t="str">
        <f t="shared" si="10"/>
        <v>Pozostałe polowe uprawy pastewne na zielonkęC</v>
      </c>
      <c r="E309" s="355">
        <f t="shared" si="11"/>
        <v>738</v>
      </c>
      <c r="G309" s="355"/>
    </row>
    <row r="310" spans="1:7" x14ac:dyDescent="0.3">
      <c r="A310" s="352" t="s">
        <v>292</v>
      </c>
      <c r="B310" s="353" t="s">
        <v>130</v>
      </c>
      <c r="C310" s="418">
        <v>777</v>
      </c>
      <c r="D310" s="354" t="str">
        <f t="shared" si="10"/>
        <v>Pozostałe polowe uprawy pastewne na zielonkęD</v>
      </c>
      <c r="E310" s="355">
        <f t="shared" si="11"/>
        <v>777</v>
      </c>
      <c r="G310" s="355"/>
    </row>
    <row r="311" spans="1:7" x14ac:dyDescent="0.3">
      <c r="A311" s="352" t="s">
        <v>691</v>
      </c>
      <c r="B311" s="353" t="s">
        <v>128</v>
      </c>
      <c r="C311" s="418">
        <v>781</v>
      </c>
      <c r="D311" s="354" t="str">
        <f t="shared" si="10"/>
        <v>Rośliny pastewne objętościowe z użytków zielonych (uprawa lub zielonka) (UZ)A</v>
      </c>
      <c r="E311" s="355">
        <f t="shared" si="11"/>
        <v>781</v>
      </c>
      <c r="G311" s="355"/>
    </row>
    <row r="312" spans="1:7" x14ac:dyDescent="0.3">
      <c r="A312" s="352" t="s">
        <v>691</v>
      </c>
      <c r="B312" s="353" t="s">
        <v>129</v>
      </c>
      <c r="C312" s="418">
        <v>799</v>
      </c>
      <c r="D312" s="354" t="str">
        <f t="shared" si="10"/>
        <v>Rośliny pastewne objętościowe z użytków zielonych (uprawa lub zielonka) (UZ)B</v>
      </c>
      <c r="E312" s="355">
        <f t="shared" si="11"/>
        <v>799</v>
      </c>
      <c r="G312" s="355"/>
    </row>
    <row r="313" spans="1:7" x14ac:dyDescent="0.3">
      <c r="A313" s="352" t="s">
        <v>691</v>
      </c>
      <c r="B313" s="353" t="s">
        <v>151</v>
      </c>
      <c r="C313" s="418">
        <v>841</v>
      </c>
      <c r="D313" s="354" t="str">
        <f t="shared" si="10"/>
        <v>Rośliny pastewne objętościowe z użytków zielonych (uprawa lub zielonka) (UZ)C</v>
      </c>
      <c r="E313" s="355">
        <f t="shared" si="11"/>
        <v>841</v>
      </c>
      <c r="G313" s="355"/>
    </row>
    <row r="314" spans="1:7" x14ac:dyDescent="0.3">
      <c r="A314" s="352" t="s">
        <v>691</v>
      </c>
      <c r="B314" s="353" t="s">
        <v>130</v>
      </c>
      <c r="C314" s="418">
        <v>847</v>
      </c>
      <c r="D314" s="354" t="str">
        <f t="shared" si="10"/>
        <v>Rośliny pastewne objętościowe z użytków zielonych (uprawa lub zielonka) (UZ)D</v>
      </c>
      <c r="E314" s="355">
        <f t="shared" si="11"/>
        <v>847</v>
      </c>
      <c r="G314" s="355"/>
    </row>
    <row r="315" spans="1:7" x14ac:dyDescent="0.3">
      <c r="A315" s="352" t="s">
        <v>692</v>
      </c>
      <c r="B315" s="353" t="s">
        <v>128</v>
      </c>
      <c r="C315" s="418">
        <v>783</v>
      </c>
      <c r="D315" s="354" t="str">
        <f t="shared" si="10"/>
        <v>Rośliny pastewne objętościowe z łąk - zielonka (UZ)A</v>
      </c>
      <c r="E315" s="355">
        <f t="shared" si="11"/>
        <v>783</v>
      </c>
      <c r="G315" s="355"/>
    </row>
    <row r="316" spans="1:7" x14ac:dyDescent="0.3">
      <c r="A316" s="352" t="s">
        <v>692</v>
      </c>
      <c r="B316" s="353" t="s">
        <v>129</v>
      </c>
      <c r="C316" s="418">
        <v>805</v>
      </c>
      <c r="D316" s="354" t="str">
        <f t="shared" si="10"/>
        <v>Rośliny pastewne objętościowe z łąk - zielonka (UZ)B</v>
      </c>
      <c r="E316" s="355">
        <f t="shared" si="11"/>
        <v>805</v>
      </c>
      <c r="G316" s="355"/>
    </row>
    <row r="317" spans="1:7" x14ac:dyDescent="0.3">
      <c r="A317" s="352" t="s">
        <v>692</v>
      </c>
      <c r="B317" s="353" t="s">
        <v>151</v>
      </c>
      <c r="C317" s="418">
        <v>844</v>
      </c>
      <c r="D317" s="354" t="str">
        <f t="shared" si="10"/>
        <v>Rośliny pastewne objętościowe z łąk - zielonka (UZ)C</v>
      </c>
      <c r="E317" s="355">
        <f t="shared" si="11"/>
        <v>844</v>
      </c>
      <c r="G317" s="355"/>
    </row>
    <row r="318" spans="1:7" x14ac:dyDescent="0.3">
      <c r="A318" s="352" t="s">
        <v>692</v>
      </c>
      <c r="B318" s="353" t="s">
        <v>130</v>
      </c>
      <c r="C318" s="418">
        <v>860</v>
      </c>
      <c r="D318" s="354" t="str">
        <f t="shared" si="10"/>
        <v>Rośliny pastewne objętościowe z łąk - zielonka (UZ)D</v>
      </c>
      <c r="E318" s="355">
        <f t="shared" si="11"/>
        <v>860</v>
      </c>
      <c r="G318" s="355"/>
    </row>
    <row r="319" spans="1:7" x14ac:dyDescent="0.3">
      <c r="A319" s="352" t="s">
        <v>696</v>
      </c>
      <c r="B319" s="353" t="s">
        <v>128</v>
      </c>
      <c r="C319" s="418">
        <v>0</v>
      </c>
      <c r="D319" s="354" t="str">
        <f t="shared" si="10"/>
        <v>Rośliny pastewne objętościowe z pastwisk (UZ)A</v>
      </c>
      <c r="E319" s="355">
        <f t="shared" si="11"/>
        <v>0</v>
      </c>
      <c r="G319" s="355"/>
    </row>
    <row r="320" spans="1:7" x14ac:dyDescent="0.3">
      <c r="A320" s="352" t="s">
        <v>696</v>
      </c>
      <c r="B320" s="353" t="s">
        <v>129</v>
      </c>
      <c r="C320" s="418">
        <v>0</v>
      </c>
      <c r="D320" s="354" t="str">
        <f t="shared" si="10"/>
        <v>Rośliny pastewne objętościowe z pastwisk (UZ)B</v>
      </c>
      <c r="E320" s="355">
        <f t="shared" si="11"/>
        <v>0</v>
      </c>
      <c r="G320" s="355"/>
    </row>
    <row r="321" spans="1:7" x14ac:dyDescent="0.3">
      <c r="A321" s="352" t="s">
        <v>696</v>
      </c>
      <c r="B321" s="353" t="s">
        <v>151</v>
      </c>
      <c r="C321" s="418">
        <v>0</v>
      </c>
      <c r="D321" s="354" t="str">
        <f t="shared" si="10"/>
        <v>Rośliny pastewne objętościowe z pastwisk (UZ)C</v>
      </c>
      <c r="E321" s="355">
        <f t="shared" si="11"/>
        <v>0</v>
      </c>
      <c r="G321" s="355"/>
    </row>
    <row r="322" spans="1:7" x14ac:dyDescent="0.3">
      <c r="A322" s="352" t="s">
        <v>696</v>
      </c>
      <c r="B322" s="353" t="s">
        <v>130</v>
      </c>
      <c r="C322" s="418">
        <v>0</v>
      </c>
      <c r="D322" s="354" t="str">
        <f t="shared" si="10"/>
        <v>Rośliny pastewne objętościowe z pastwisk (UZ)D</v>
      </c>
      <c r="E322" s="355">
        <f t="shared" si="11"/>
        <v>0</v>
      </c>
      <c r="G322" s="355"/>
    </row>
    <row r="323" spans="1:7" x14ac:dyDescent="0.3">
      <c r="A323" s="352" t="s">
        <v>697</v>
      </c>
      <c r="B323" s="353" t="s">
        <v>128</v>
      </c>
      <c r="C323" s="418">
        <v>0</v>
      </c>
      <c r="D323" s="354" t="str">
        <f t="shared" si="10"/>
        <v>Rośliny pastewne objętościowe z pastwisk pielęgnowanych (UZ)A</v>
      </c>
      <c r="E323" s="355">
        <f t="shared" si="11"/>
        <v>0</v>
      </c>
      <c r="G323" s="355"/>
    </row>
    <row r="324" spans="1:7" x14ac:dyDescent="0.3">
      <c r="A324" s="352" t="s">
        <v>697</v>
      </c>
      <c r="B324" s="353" t="s">
        <v>129</v>
      </c>
      <c r="C324" s="418">
        <v>0</v>
      </c>
      <c r="D324" s="354" t="str">
        <f t="shared" si="10"/>
        <v>Rośliny pastewne objętościowe z pastwisk pielęgnowanych (UZ)B</v>
      </c>
      <c r="E324" s="355">
        <f t="shared" si="11"/>
        <v>0</v>
      </c>
      <c r="G324" s="355"/>
    </row>
    <row r="325" spans="1:7" x14ac:dyDescent="0.3">
      <c r="A325" s="352" t="s">
        <v>697</v>
      </c>
      <c r="B325" s="353" t="s">
        <v>151</v>
      </c>
      <c r="C325" s="418">
        <v>0</v>
      </c>
      <c r="D325" s="354" t="str">
        <f t="shared" si="10"/>
        <v>Rośliny pastewne objętościowe z pastwisk pielęgnowanych (UZ)C</v>
      </c>
      <c r="E325" s="355">
        <f t="shared" si="11"/>
        <v>0</v>
      </c>
      <c r="G325" s="355"/>
    </row>
    <row r="326" spans="1:7" x14ac:dyDescent="0.3">
      <c r="A326" s="352" t="s">
        <v>697</v>
      </c>
      <c r="B326" s="353" t="s">
        <v>130</v>
      </c>
      <c r="C326" s="418">
        <v>0</v>
      </c>
      <c r="D326" s="354" t="str">
        <f t="shared" si="10"/>
        <v>Rośliny pastewne objętościowe z pastwisk pielęgnowanych (UZ)D</v>
      </c>
      <c r="E326" s="355">
        <f t="shared" si="11"/>
        <v>0</v>
      </c>
      <c r="G326" s="355"/>
    </row>
    <row r="327" spans="1:7" x14ac:dyDescent="0.3">
      <c r="A327" s="352" t="s">
        <v>698</v>
      </c>
      <c r="B327" s="353" t="s">
        <v>128</v>
      </c>
      <c r="C327" s="418">
        <v>0</v>
      </c>
      <c r="D327" s="354" t="str">
        <f t="shared" si="10"/>
        <v>Rośliny pastewne objętościowe z pastwisk niepielęgnowanych (UZ)A</v>
      </c>
      <c r="E327" s="355">
        <f t="shared" si="11"/>
        <v>0</v>
      </c>
      <c r="G327" s="355"/>
    </row>
    <row r="328" spans="1:7" x14ac:dyDescent="0.3">
      <c r="A328" s="352" t="s">
        <v>698</v>
      </c>
      <c r="B328" s="353" t="s">
        <v>129</v>
      </c>
      <c r="C328" s="418">
        <v>0</v>
      </c>
      <c r="D328" s="354" t="str">
        <f t="shared" ref="D328:D391" si="12">A328&amp;B328</f>
        <v>Rośliny pastewne objętościowe z pastwisk niepielęgnowanych (UZ)B</v>
      </c>
      <c r="E328" s="355">
        <f t="shared" si="11"/>
        <v>0</v>
      </c>
      <c r="G328" s="355"/>
    </row>
    <row r="329" spans="1:7" x14ac:dyDescent="0.3">
      <c r="A329" s="352" t="s">
        <v>698</v>
      </c>
      <c r="B329" s="353" t="s">
        <v>151</v>
      </c>
      <c r="C329" s="418">
        <v>0</v>
      </c>
      <c r="D329" s="354" t="str">
        <f t="shared" si="12"/>
        <v>Rośliny pastewne objętościowe z pastwisk niepielęgnowanych (UZ)C</v>
      </c>
      <c r="E329" s="355">
        <f t="shared" si="11"/>
        <v>0</v>
      </c>
      <c r="G329" s="355"/>
    </row>
    <row r="330" spans="1:7" x14ac:dyDescent="0.3">
      <c r="A330" s="352" t="s">
        <v>698</v>
      </c>
      <c r="B330" s="353" t="s">
        <v>130</v>
      </c>
      <c r="C330" s="418">
        <v>0</v>
      </c>
      <c r="D330" s="354" t="str">
        <f t="shared" si="12"/>
        <v>Rośliny pastewne objętościowe z pastwisk niepielęgnowanych (UZ)D</v>
      </c>
      <c r="E330" s="355">
        <f t="shared" si="11"/>
        <v>0</v>
      </c>
      <c r="G330" s="355"/>
    </row>
    <row r="331" spans="1:7" x14ac:dyDescent="0.3">
      <c r="A331" s="352" t="s">
        <v>299</v>
      </c>
      <c r="B331" s="353" t="s">
        <v>128</v>
      </c>
      <c r="C331" s="418">
        <v>5970</v>
      </c>
      <c r="D331" s="354" t="str">
        <f t="shared" si="12"/>
        <v>Pomidory w uprawie polowejA</v>
      </c>
      <c r="E331" s="355">
        <f t="shared" si="11"/>
        <v>5970</v>
      </c>
      <c r="G331" s="355"/>
    </row>
    <row r="332" spans="1:7" x14ac:dyDescent="0.3">
      <c r="A332" s="352" t="s">
        <v>299</v>
      </c>
      <c r="B332" s="353" t="s">
        <v>129</v>
      </c>
      <c r="C332" s="418">
        <v>5970</v>
      </c>
      <c r="D332" s="354" t="str">
        <f t="shared" si="12"/>
        <v>Pomidory w uprawie polowejB</v>
      </c>
      <c r="E332" s="355">
        <f t="shared" si="11"/>
        <v>5970</v>
      </c>
      <c r="G332" s="355"/>
    </row>
    <row r="333" spans="1:7" x14ac:dyDescent="0.3">
      <c r="A333" s="352" t="s">
        <v>299</v>
      </c>
      <c r="B333" s="353" t="s">
        <v>151</v>
      </c>
      <c r="C333" s="418">
        <v>5970</v>
      </c>
      <c r="D333" s="354" t="str">
        <f t="shared" si="12"/>
        <v>Pomidory w uprawie polowejC</v>
      </c>
      <c r="E333" s="355">
        <f t="shared" si="11"/>
        <v>5970</v>
      </c>
      <c r="G333" s="355"/>
    </row>
    <row r="334" spans="1:7" x14ac:dyDescent="0.3">
      <c r="A334" s="352" t="s">
        <v>299</v>
      </c>
      <c r="B334" s="353" t="s">
        <v>130</v>
      </c>
      <c r="C334" s="418">
        <v>5970</v>
      </c>
      <c r="D334" s="354" t="str">
        <f t="shared" si="12"/>
        <v>Pomidory w uprawie polowejD</v>
      </c>
      <c r="E334" s="355">
        <f t="shared" si="11"/>
        <v>5970</v>
      </c>
      <c r="G334" s="355"/>
    </row>
    <row r="335" spans="1:7" x14ac:dyDescent="0.3">
      <c r="A335" s="352" t="s">
        <v>301</v>
      </c>
      <c r="B335" s="353" t="s">
        <v>128</v>
      </c>
      <c r="C335" s="418">
        <v>6735</v>
      </c>
      <c r="D335" s="354" t="str">
        <f t="shared" si="12"/>
        <v>Ogórki w uprawie polowejA</v>
      </c>
      <c r="E335" s="355">
        <f t="shared" si="11"/>
        <v>6735</v>
      </c>
      <c r="G335" s="355"/>
    </row>
    <row r="336" spans="1:7" x14ac:dyDescent="0.3">
      <c r="A336" s="352" t="s">
        <v>301</v>
      </c>
      <c r="B336" s="353" t="s">
        <v>129</v>
      </c>
      <c r="C336" s="418">
        <v>6735</v>
      </c>
      <c r="D336" s="354" t="str">
        <f t="shared" si="12"/>
        <v>Ogórki w uprawie polowejB</v>
      </c>
      <c r="E336" s="355">
        <f t="shared" si="11"/>
        <v>6735</v>
      </c>
      <c r="G336" s="355"/>
    </row>
    <row r="337" spans="1:7" x14ac:dyDescent="0.3">
      <c r="A337" s="352" t="s">
        <v>301</v>
      </c>
      <c r="B337" s="353" t="s">
        <v>151</v>
      </c>
      <c r="C337" s="418">
        <v>6735</v>
      </c>
      <c r="D337" s="354" t="str">
        <f t="shared" si="12"/>
        <v>Ogórki w uprawie polowejC</v>
      </c>
      <c r="E337" s="355">
        <f t="shared" si="11"/>
        <v>6735</v>
      </c>
      <c r="G337" s="355"/>
    </row>
    <row r="338" spans="1:7" x14ac:dyDescent="0.3">
      <c r="A338" s="352" t="s">
        <v>301</v>
      </c>
      <c r="B338" s="353" t="s">
        <v>130</v>
      </c>
      <c r="C338" s="418">
        <v>6735</v>
      </c>
      <c r="D338" s="354" t="str">
        <f t="shared" si="12"/>
        <v>Ogórki w uprawie polowejD</v>
      </c>
      <c r="E338" s="355">
        <f t="shared" si="11"/>
        <v>6735</v>
      </c>
      <c r="G338" s="355"/>
    </row>
    <row r="339" spans="1:7" x14ac:dyDescent="0.3">
      <c r="A339" s="352" t="s">
        <v>303</v>
      </c>
      <c r="B339" s="353" t="s">
        <v>128</v>
      </c>
      <c r="C339" s="418">
        <v>4980</v>
      </c>
      <c r="D339" s="354" t="str">
        <f t="shared" si="12"/>
        <v>Kalafiory i brokuły w uprawie polowejA</v>
      </c>
      <c r="E339" s="355">
        <f t="shared" si="11"/>
        <v>4980</v>
      </c>
      <c r="G339" s="355"/>
    </row>
    <row r="340" spans="1:7" x14ac:dyDescent="0.3">
      <c r="A340" s="352" t="s">
        <v>303</v>
      </c>
      <c r="B340" s="353" t="s">
        <v>129</v>
      </c>
      <c r="C340" s="418">
        <v>4980</v>
      </c>
      <c r="D340" s="354" t="str">
        <f t="shared" si="12"/>
        <v>Kalafiory i brokuły w uprawie polowejB</v>
      </c>
      <c r="E340" s="355">
        <f t="shared" si="11"/>
        <v>4980</v>
      </c>
      <c r="G340" s="355"/>
    </row>
    <row r="341" spans="1:7" x14ac:dyDescent="0.3">
      <c r="A341" s="352" t="s">
        <v>303</v>
      </c>
      <c r="B341" s="353" t="s">
        <v>151</v>
      </c>
      <c r="C341" s="418">
        <v>4980</v>
      </c>
      <c r="D341" s="354" t="str">
        <f t="shared" si="12"/>
        <v>Kalafiory i brokuły w uprawie polowejC</v>
      </c>
      <c r="E341" s="355">
        <f t="shared" si="11"/>
        <v>4980</v>
      </c>
      <c r="G341" s="355"/>
    </row>
    <row r="342" spans="1:7" x14ac:dyDescent="0.3">
      <c r="A342" s="352" t="s">
        <v>303</v>
      </c>
      <c r="B342" s="353" t="s">
        <v>130</v>
      </c>
      <c r="C342" s="418">
        <v>4980</v>
      </c>
      <c r="D342" s="354" t="str">
        <f t="shared" si="12"/>
        <v>Kalafiory i brokuły w uprawie polowejD</v>
      </c>
      <c r="E342" s="355">
        <f t="shared" si="11"/>
        <v>4980</v>
      </c>
      <c r="G342" s="355"/>
    </row>
    <row r="343" spans="1:7" x14ac:dyDescent="0.3">
      <c r="A343" s="352" t="s">
        <v>305</v>
      </c>
      <c r="B343" s="353" t="s">
        <v>128</v>
      </c>
      <c r="C343" s="418">
        <v>6170</v>
      </c>
      <c r="D343" s="354" t="str">
        <f t="shared" si="12"/>
        <v>Inne warzywa uprawiane dla owoców i kwiatów w uprawie polowejA</v>
      </c>
      <c r="E343" s="355">
        <f t="shared" ref="E343:E406" si="13">C343</f>
        <v>6170</v>
      </c>
      <c r="G343" s="355"/>
    </row>
    <row r="344" spans="1:7" x14ac:dyDescent="0.3">
      <c r="A344" s="352" t="s">
        <v>305</v>
      </c>
      <c r="B344" s="353" t="s">
        <v>129</v>
      </c>
      <c r="C344" s="418">
        <v>6170</v>
      </c>
      <c r="D344" s="354" t="str">
        <f t="shared" si="12"/>
        <v>Inne warzywa uprawiane dla owoców i kwiatów w uprawie polowejB</v>
      </c>
      <c r="E344" s="355">
        <f t="shared" si="13"/>
        <v>6170</v>
      </c>
      <c r="G344" s="355"/>
    </row>
    <row r="345" spans="1:7" x14ac:dyDescent="0.3">
      <c r="A345" s="352" t="s">
        <v>305</v>
      </c>
      <c r="B345" s="353" t="s">
        <v>151</v>
      </c>
      <c r="C345" s="418">
        <v>6170</v>
      </c>
      <c r="D345" s="354" t="str">
        <f t="shared" si="12"/>
        <v>Inne warzywa uprawiane dla owoców i kwiatów w uprawie polowejC</v>
      </c>
      <c r="E345" s="355">
        <f t="shared" si="13"/>
        <v>6170</v>
      </c>
      <c r="G345" s="355"/>
    </row>
    <row r="346" spans="1:7" x14ac:dyDescent="0.3">
      <c r="A346" s="352" t="s">
        <v>305</v>
      </c>
      <c r="B346" s="353" t="s">
        <v>130</v>
      </c>
      <c r="C346" s="418">
        <v>6170</v>
      </c>
      <c r="D346" s="354" t="str">
        <f t="shared" si="12"/>
        <v>Inne warzywa uprawiane dla owoców i kwiatów w uprawie polowejD</v>
      </c>
      <c r="E346" s="355">
        <f t="shared" si="13"/>
        <v>6170</v>
      </c>
      <c r="G346" s="355"/>
    </row>
    <row r="347" spans="1:7" x14ac:dyDescent="0.3">
      <c r="A347" s="352" t="s">
        <v>307</v>
      </c>
      <c r="B347" s="353" t="s">
        <v>128</v>
      </c>
      <c r="C347" s="418">
        <v>0</v>
      </c>
      <c r="D347" s="354" t="str">
        <f t="shared" si="12"/>
        <v>Kapusta w uprawie polowejA</v>
      </c>
      <c r="E347" s="355">
        <f t="shared" si="13"/>
        <v>0</v>
      </c>
      <c r="G347" s="355"/>
    </row>
    <row r="348" spans="1:7" x14ac:dyDescent="0.3">
      <c r="A348" s="352" t="s">
        <v>307</v>
      </c>
      <c r="B348" s="353" t="s">
        <v>129</v>
      </c>
      <c r="C348" s="418">
        <v>0</v>
      </c>
      <c r="D348" s="354" t="str">
        <f t="shared" si="12"/>
        <v>Kapusta w uprawie polowejB</v>
      </c>
      <c r="E348" s="355">
        <f t="shared" si="13"/>
        <v>0</v>
      </c>
      <c r="G348" s="355"/>
    </row>
    <row r="349" spans="1:7" x14ac:dyDescent="0.3">
      <c r="A349" s="352" t="s">
        <v>307</v>
      </c>
      <c r="B349" s="353" t="s">
        <v>151</v>
      </c>
      <c r="C349" s="418">
        <v>0</v>
      </c>
      <c r="D349" s="354" t="str">
        <f t="shared" si="12"/>
        <v>Kapusta w uprawie polowejC</v>
      </c>
      <c r="E349" s="355">
        <f t="shared" si="13"/>
        <v>0</v>
      </c>
      <c r="G349" s="355"/>
    </row>
    <row r="350" spans="1:7" x14ac:dyDescent="0.3">
      <c r="A350" s="352" t="s">
        <v>307</v>
      </c>
      <c r="B350" s="353" t="s">
        <v>130</v>
      </c>
      <c r="C350" s="418">
        <v>0</v>
      </c>
      <c r="D350" s="354" t="str">
        <f t="shared" si="12"/>
        <v>Kapusta w uprawie polowejD</v>
      </c>
      <c r="E350" s="355">
        <f t="shared" si="13"/>
        <v>0</v>
      </c>
      <c r="G350" s="355"/>
    </row>
    <row r="351" spans="1:7" x14ac:dyDescent="0.3">
      <c r="A351" s="352" t="s">
        <v>309</v>
      </c>
      <c r="B351" s="353" t="s">
        <v>128</v>
      </c>
      <c r="C351" s="418">
        <v>3400</v>
      </c>
      <c r="D351" s="354" t="str">
        <f t="shared" si="12"/>
        <v>Inne warzywa liściaste i łodygowe (bez kapusty) w uprawie polowejA</v>
      </c>
      <c r="E351" s="355">
        <f t="shared" si="13"/>
        <v>3400</v>
      </c>
      <c r="G351" s="355"/>
    </row>
    <row r="352" spans="1:7" x14ac:dyDescent="0.3">
      <c r="A352" s="352" t="s">
        <v>309</v>
      </c>
      <c r="B352" s="353" t="s">
        <v>129</v>
      </c>
      <c r="C352" s="418">
        <v>3400</v>
      </c>
      <c r="D352" s="354" t="str">
        <f t="shared" si="12"/>
        <v>Inne warzywa liściaste i łodygowe (bez kapusty) w uprawie polowejB</v>
      </c>
      <c r="E352" s="355">
        <f t="shared" si="13"/>
        <v>3400</v>
      </c>
      <c r="G352" s="355"/>
    </row>
    <row r="353" spans="1:7" x14ac:dyDescent="0.3">
      <c r="A353" s="352" t="s">
        <v>309</v>
      </c>
      <c r="B353" s="353" t="s">
        <v>151</v>
      </c>
      <c r="C353" s="418">
        <v>3400</v>
      </c>
      <c r="D353" s="354" t="str">
        <f t="shared" si="12"/>
        <v>Inne warzywa liściaste i łodygowe (bez kapusty) w uprawie polowejC</v>
      </c>
      <c r="E353" s="355">
        <f t="shared" si="13"/>
        <v>3400</v>
      </c>
      <c r="G353" s="355"/>
    </row>
    <row r="354" spans="1:7" x14ac:dyDescent="0.3">
      <c r="A354" s="352" t="s">
        <v>309</v>
      </c>
      <c r="B354" s="353" t="s">
        <v>130</v>
      </c>
      <c r="C354" s="418">
        <v>3400</v>
      </c>
      <c r="D354" s="354" t="str">
        <f t="shared" si="12"/>
        <v>Inne warzywa liściaste i łodygowe (bez kapusty) w uprawie polowejD</v>
      </c>
      <c r="E354" s="355">
        <f t="shared" si="13"/>
        <v>3400</v>
      </c>
      <c r="G354" s="355"/>
    </row>
    <row r="355" spans="1:7" x14ac:dyDescent="0.3">
      <c r="A355" s="352" t="s">
        <v>311</v>
      </c>
      <c r="B355" s="353" t="s">
        <v>128</v>
      </c>
      <c r="C355" s="418">
        <v>4980</v>
      </c>
      <c r="D355" s="354" t="str">
        <f t="shared" si="12"/>
        <v>Cebula w uprawie polowejA</v>
      </c>
      <c r="E355" s="355">
        <f t="shared" si="13"/>
        <v>4980</v>
      </c>
      <c r="G355" s="355"/>
    </row>
    <row r="356" spans="1:7" x14ac:dyDescent="0.3">
      <c r="A356" s="352" t="s">
        <v>311</v>
      </c>
      <c r="B356" s="353" t="s">
        <v>129</v>
      </c>
      <c r="C356" s="418">
        <v>4980</v>
      </c>
      <c r="D356" s="354" t="str">
        <f t="shared" si="12"/>
        <v>Cebula w uprawie polowejB</v>
      </c>
      <c r="E356" s="355">
        <f t="shared" si="13"/>
        <v>4980</v>
      </c>
      <c r="G356" s="355"/>
    </row>
    <row r="357" spans="1:7" x14ac:dyDescent="0.3">
      <c r="A357" s="352" t="s">
        <v>311</v>
      </c>
      <c r="B357" s="353" t="s">
        <v>151</v>
      </c>
      <c r="C357" s="418">
        <v>4980</v>
      </c>
      <c r="D357" s="354" t="str">
        <f t="shared" si="12"/>
        <v>Cebula w uprawie polowejC</v>
      </c>
      <c r="E357" s="355">
        <f t="shared" si="13"/>
        <v>4980</v>
      </c>
      <c r="G357" s="355"/>
    </row>
    <row r="358" spans="1:7" x14ac:dyDescent="0.3">
      <c r="A358" s="352" t="s">
        <v>311</v>
      </c>
      <c r="B358" s="353" t="s">
        <v>130</v>
      </c>
      <c r="C358" s="418">
        <v>4980</v>
      </c>
      <c r="D358" s="354" t="str">
        <f t="shared" si="12"/>
        <v>Cebula w uprawie polowejD</v>
      </c>
      <c r="E358" s="355">
        <f t="shared" si="13"/>
        <v>4980</v>
      </c>
      <c r="G358" s="355"/>
    </row>
    <row r="359" spans="1:7" x14ac:dyDescent="0.3">
      <c r="A359" s="352" t="s">
        <v>313</v>
      </c>
      <c r="B359" s="353" t="s">
        <v>128</v>
      </c>
      <c r="C359" s="418">
        <v>2660</v>
      </c>
      <c r="D359" s="354" t="str">
        <f t="shared" si="12"/>
        <v>Inne warzywa korzeniowe i bulwiaste (bez cebuli) w uprawie polowejA</v>
      </c>
      <c r="E359" s="355">
        <f t="shared" si="13"/>
        <v>2660</v>
      </c>
      <c r="G359" s="355"/>
    </row>
    <row r="360" spans="1:7" x14ac:dyDescent="0.3">
      <c r="A360" s="352" t="s">
        <v>313</v>
      </c>
      <c r="B360" s="353" t="s">
        <v>129</v>
      </c>
      <c r="C360" s="418">
        <v>2660</v>
      </c>
      <c r="D360" s="354" t="str">
        <f t="shared" si="12"/>
        <v>Inne warzywa korzeniowe i bulwiaste (bez cebuli) w uprawie polowejB</v>
      </c>
      <c r="E360" s="355">
        <f t="shared" si="13"/>
        <v>2660</v>
      </c>
      <c r="G360" s="355"/>
    </row>
    <row r="361" spans="1:7" x14ac:dyDescent="0.3">
      <c r="A361" s="352" t="s">
        <v>313</v>
      </c>
      <c r="B361" s="353" t="s">
        <v>151</v>
      </c>
      <c r="C361" s="418">
        <v>2660</v>
      </c>
      <c r="D361" s="354" t="str">
        <f t="shared" si="12"/>
        <v>Inne warzywa korzeniowe i bulwiaste (bez cebuli) w uprawie polowejC</v>
      </c>
      <c r="E361" s="355">
        <f t="shared" si="13"/>
        <v>2660</v>
      </c>
      <c r="G361" s="355"/>
    </row>
    <row r="362" spans="1:7" x14ac:dyDescent="0.3">
      <c r="A362" s="352" t="s">
        <v>313</v>
      </c>
      <c r="B362" s="353" t="s">
        <v>130</v>
      </c>
      <c r="C362" s="418">
        <v>2660</v>
      </c>
      <c r="D362" s="354" t="str">
        <f t="shared" si="12"/>
        <v>Inne warzywa korzeniowe i bulwiaste (bez cebuli) w uprawie polowejD</v>
      </c>
      <c r="E362" s="355">
        <f t="shared" si="13"/>
        <v>2660</v>
      </c>
      <c r="G362" s="355"/>
    </row>
    <row r="363" spans="1:7" x14ac:dyDescent="0.3">
      <c r="A363" s="352" t="s">
        <v>315</v>
      </c>
      <c r="B363" s="353" t="s">
        <v>128</v>
      </c>
      <c r="C363" s="418">
        <v>2250</v>
      </c>
      <c r="D363" s="354" t="str">
        <f t="shared" si="12"/>
        <v>Warzywa strączkowe do zbioru na zielono w uprawie polowejA</v>
      </c>
      <c r="E363" s="355">
        <f t="shared" si="13"/>
        <v>2250</v>
      </c>
      <c r="G363" s="355"/>
    </row>
    <row r="364" spans="1:7" x14ac:dyDescent="0.3">
      <c r="A364" s="352" t="s">
        <v>315</v>
      </c>
      <c r="B364" s="353" t="s">
        <v>129</v>
      </c>
      <c r="C364" s="418">
        <v>2250</v>
      </c>
      <c r="D364" s="354" t="str">
        <f t="shared" si="12"/>
        <v>Warzywa strączkowe do zbioru na zielono w uprawie polowejB</v>
      </c>
      <c r="E364" s="355">
        <f t="shared" si="13"/>
        <v>2250</v>
      </c>
      <c r="G364" s="355"/>
    </row>
    <row r="365" spans="1:7" x14ac:dyDescent="0.3">
      <c r="A365" s="352" t="s">
        <v>315</v>
      </c>
      <c r="B365" s="353" t="s">
        <v>151</v>
      </c>
      <c r="C365" s="418">
        <v>2250</v>
      </c>
      <c r="D365" s="354" t="str">
        <f t="shared" si="12"/>
        <v>Warzywa strączkowe do zbioru na zielono w uprawie polowejC</v>
      </c>
      <c r="E365" s="355">
        <f t="shared" si="13"/>
        <v>2250</v>
      </c>
      <c r="G365" s="355"/>
    </row>
    <row r="366" spans="1:7" x14ac:dyDescent="0.3">
      <c r="A366" s="352" t="s">
        <v>315</v>
      </c>
      <c r="B366" s="353" t="s">
        <v>130</v>
      </c>
      <c r="C366" s="418">
        <v>2250</v>
      </c>
      <c r="D366" s="354" t="str">
        <f t="shared" si="12"/>
        <v>Warzywa strączkowe do zbioru na zielono w uprawie polowejD</v>
      </c>
      <c r="E366" s="355">
        <f t="shared" si="13"/>
        <v>2250</v>
      </c>
      <c r="G366" s="355"/>
    </row>
    <row r="367" spans="1:7" x14ac:dyDescent="0.3">
      <c r="A367" s="352" t="s">
        <v>317</v>
      </c>
      <c r="B367" s="353" t="s">
        <v>128</v>
      </c>
      <c r="C367" s="418">
        <v>71400</v>
      </c>
      <c r="D367" s="354" t="str">
        <f t="shared" si="12"/>
        <v>Pomidory w uprawie pod osłonami wysokimiA</v>
      </c>
      <c r="E367" s="355">
        <f t="shared" si="13"/>
        <v>71400</v>
      </c>
      <c r="G367" s="355"/>
    </row>
    <row r="368" spans="1:7" x14ac:dyDescent="0.3">
      <c r="A368" s="352" t="s">
        <v>317</v>
      </c>
      <c r="B368" s="353" t="s">
        <v>129</v>
      </c>
      <c r="C368" s="418">
        <v>71400</v>
      </c>
      <c r="D368" s="354" t="str">
        <f t="shared" si="12"/>
        <v>Pomidory w uprawie pod osłonami wysokimiB</v>
      </c>
      <c r="E368" s="355">
        <f t="shared" si="13"/>
        <v>71400</v>
      </c>
      <c r="G368" s="355"/>
    </row>
    <row r="369" spans="1:7" x14ac:dyDescent="0.3">
      <c r="A369" s="352" t="s">
        <v>317</v>
      </c>
      <c r="B369" s="353" t="s">
        <v>151</v>
      </c>
      <c r="C369" s="418">
        <v>71400</v>
      </c>
      <c r="D369" s="354" t="str">
        <f t="shared" si="12"/>
        <v>Pomidory w uprawie pod osłonami wysokimiC</v>
      </c>
      <c r="E369" s="355">
        <f t="shared" si="13"/>
        <v>71400</v>
      </c>
      <c r="G369" s="355"/>
    </row>
    <row r="370" spans="1:7" x14ac:dyDescent="0.3">
      <c r="A370" s="352" t="s">
        <v>317</v>
      </c>
      <c r="B370" s="353" t="s">
        <v>130</v>
      </c>
      <c r="C370" s="418">
        <v>71400</v>
      </c>
      <c r="D370" s="354" t="str">
        <f t="shared" si="12"/>
        <v>Pomidory w uprawie pod osłonami wysokimiD</v>
      </c>
      <c r="E370" s="355">
        <f t="shared" si="13"/>
        <v>71400</v>
      </c>
      <c r="G370" s="355"/>
    </row>
    <row r="371" spans="1:7" x14ac:dyDescent="0.3">
      <c r="A371" s="352" t="s">
        <v>319</v>
      </c>
      <c r="B371" s="353" t="s">
        <v>128</v>
      </c>
      <c r="C371" s="418">
        <v>70635</v>
      </c>
      <c r="D371" s="354" t="str">
        <f t="shared" si="12"/>
        <v>Ogórki w uprawie pod osłonami wysokimiA</v>
      </c>
      <c r="E371" s="355">
        <f t="shared" si="13"/>
        <v>70635</v>
      </c>
      <c r="G371" s="355"/>
    </row>
    <row r="372" spans="1:7" x14ac:dyDescent="0.3">
      <c r="A372" s="352" t="s">
        <v>319</v>
      </c>
      <c r="B372" s="353" t="s">
        <v>129</v>
      </c>
      <c r="C372" s="418">
        <v>70635</v>
      </c>
      <c r="D372" s="354" t="str">
        <f t="shared" si="12"/>
        <v>Ogórki w uprawie pod osłonami wysokimiB</v>
      </c>
      <c r="E372" s="355">
        <f t="shared" si="13"/>
        <v>70635</v>
      </c>
      <c r="G372" s="355"/>
    </row>
    <row r="373" spans="1:7" x14ac:dyDescent="0.3">
      <c r="A373" s="352" t="s">
        <v>319</v>
      </c>
      <c r="B373" s="353" t="s">
        <v>151</v>
      </c>
      <c r="C373" s="418">
        <v>70635</v>
      </c>
      <c r="D373" s="354" t="str">
        <f t="shared" si="12"/>
        <v>Ogórki w uprawie pod osłonami wysokimiC</v>
      </c>
      <c r="E373" s="355">
        <f t="shared" si="13"/>
        <v>70635</v>
      </c>
      <c r="G373" s="355"/>
    </row>
    <row r="374" spans="1:7" x14ac:dyDescent="0.3">
      <c r="A374" s="352" t="s">
        <v>319</v>
      </c>
      <c r="B374" s="353" t="s">
        <v>130</v>
      </c>
      <c r="C374" s="418">
        <v>70635</v>
      </c>
      <c r="D374" s="354" t="str">
        <f t="shared" si="12"/>
        <v>Ogórki w uprawie pod osłonami wysokimiD</v>
      </c>
      <c r="E374" s="355">
        <f t="shared" si="13"/>
        <v>70635</v>
      </c>
      <c r="G374" s="355"/>
    </row>
    <row r="375" spans="1:7" x14ac:dyDescent="0.3">
      <c r="A375" s="352" t="s">
        <v>321</v>
      </c>
      <c r="B375" s="353" t="s">
        <v>128</v>
      </c>
      <c r="C375" s="418">
        <v>21590</v>
      </c>
      <c r="D375" s="354" t="str">
        <f t="shared" si="12"/>
        <v>Inne warzywa uprawiane dla owoców i kwiatów w uprawie pod osłonami wysokimiA</v>
      </c>
      <c r="E375" s="355">
        <f t="shared" si="13"/>
        <v>21590</v>
      </c>
      <c r="G375" s="355"/>
    </row>
    <row r="376" spans="1:7" x14ac:dyDescent="0.3">
      <c r="A376" s="352" t="s">
        <v>321</v>
      </c>
      <c r="B376" s="353" t="s">
        <v>129</v>
      </c>
      <c r="C376" s="418">
        <v>21590</v>
      </c>
      <c r="D376" s="354" t="str">
        <f t="shared" si="12"/>
        <v>Inne warzywa uprawiane dla owoców i kwiatów w uprawie pod osłonami wysokimiB</v>
      </c>
      <c r="E376" s="355">
        <f t="shared" si="13"/>
        <v>21590</v>
      </c>
      <c r="G376" s="355"/>
    </row>
    <row r="377" spans="1:7" x14ac:dyDescent="0.3">
      <c r="A377" s="352" t="s">
        <v>321</v>
      </c>
      <c r="B377" s="353" t="s">
        <v>151</v>
      </c>
      <c r="C377" s="418">
        <v>21590</v>
      </c>
      <c r="D377" s="354" t="str">
        <f t="shared" si="12"/>
        <v>Inne warzywa uprawiane dla owoców i kwiatów w uprawie pod osłonami wysokimiC</v>
      </c>
      <c r="E377" s="355">
        <f t="shared" si="13"/>
        <v>21590</v>
      </c>
      <c r="G377" s="355"/>
    </row>
    <row r="378" spans="1:7" x14ac:dyDescent="0.3">
      <c r="A378" s="352" t="s">
        <v>321</v>
      </c>
      <c r="B378" s="353" t="s">
        <v>130</v>
      </c>
      <c r="C378" s="418">
        <v>21590</v>
      </c>
      <c r="D378" s="354" t="str">
        <f t="shared" si="12"/>
        <v>Inne warzywa uprawiane dla owoców i kwiatów w uprawie pod osłonami wysokimiD</v>
      </c>
      <c r="E378" s="355">
        <f t="shared" si="13"/>
        <v>21590</v>
      </c>
      <c r="G378" s="355"/>
    </row>
    <row r="379" spans="1:7" x14ac:dyDescent="0.3">
      <c r="A379" s="352" t="s">
        <v>323</v>
      </c>
      <c r="B379" s="353" t="s">
        <v>128</v>
      </c>
      <c r="C379" s="418">
        <v>11700</v>
      </c>
      <c r="D379" s="354" t="str">
        <f t="shared" si="12"/>
        <v>Kapusta w uprawie pod osłonami wysokimiA</v>
      </c>
      <c r="E379" s="355">
        <f t="shared" si="13"/>
        <v>11700</v>
      </c>
      <c r="G379" s="355"/>
    </row>
    <row r="380" spans="1:7" x14ac:dyDescent="0.3">
      <c r="A380" s="352" t="s">
        <v>323</v>
      </c>
      <c r="B380" s="353" t="s">
        <v>129</v>
      </c>
      <c r="C380" s="418">
        <v>11700</v>
      </c>
      <c r="D380" s="354" t="str">
        <f t="shared" si="12"/>
        <v>Kapusta w uprawie pod osłonami wysokimiB</v>
      </c>
      <c r="E380" s="355">
        <f t="shared" si="13"/>
        <v>11700</v>
      </c>
      <c r="G380" s="355"/>
    </row>
    <row r="381" spans="1:7" x14ac:dyDescent="0.3">
      <c r="A381" s="352" t="s">
        <v>323</v>
      </c>
      <c r="B381" s="353" t="s">
        <v>151</v>
      </c>
      <c r="C381" s="418">
        <v>11700</v>
      </c>
      <c r="D381" s="354" t="str">
        <f t="shared" si="12"/>
        <v>Kapusta w uprawie pod osłonami wysokimiC</v>
      </c>
      <c r="E381" s="355">
        <f t="shared" si="13"/>
        <v>11700</v>
      </c>
      <c r="G381" s="355"/>
    </row>
    <row r="382" spans="1:7" x14ac:dyDescent="0.3">
      <c r="A382" s="352" t="s">
        <v>323</v>
      </c>
      <c r="B382" s="353" t="s">
        <v>130</v>
      </c>
      <c r="C382" s="418">
        <v>11700</v>
      </c>
      <c r="D382" s="354" t="str">
        <f t="shared" si="12"/>
        <v>Kapusta w uprawie pod osłonami wysokimiD</v>
      </c>
      <c r="E382" s="355">
        <f t="shared" si="13"/>
        <v>11700</v>
      </c>
      <c r="G382" s="355"/>
    </row>
    <row r="383" spans="1:7" x14ac:dyDescent="0.3">
      <c r="A383" s="352" t="s">
        <v>325</v>
      </c>
      <c r="B383" s="353" t="s">
        <v>128</v>
      </c>
      <c r="C383" s="418">
        <v>31300</v>
      </c>
      <c r="D383" s="354" t="str">
        <f t="shared" si="12"/>
        <v>Inne warzywa liściaste i łodygowe (bez kapusty) w uprawie pod osłonami wysokimiA</v>
      </c>
      <c r="E383" s="355">
        <f t="shared" si="13"/>
        <v>31300</v>
      </c>
      <c r="G383" s="355"/>
    </row>
    <row r="384" spans="1:7" x14ac:dyDescent="0.3">
      <c r="A384" s="352" t="s">
        <v>325</v>
      </c>
      <c r="B384" s="353" t="s">
        <v>129</v>
      </c>
      <c r="C384" s="418">
        <v>31300</v>
      </c>
      <c r="D384" s="354" t="str">
        <f t="shared" si="12"/>
        <v>Inne warzywa liściaste i łodygowe (bez kapusty) w uprawie pod osłonami wysokimiB</v>
      </c>
      <c r="E384" s="355">
        <f t="shared" si="13"/>
        <v>31300</v>
      </c>
      <c r="G384" s="355"/>
    </row>
    <row r="385" spans="1:7" x14ac:dyDescent="0.3">
      <c r="A385" s="352" t="s">
        <v>325</v>
      </c>
      <c r="B385" s="353" t="s">
        <v>151</v>
      </c>
      <c r="C385" s="418">
        <v>31300</v>
      </c>
      <c r="D385" s="354" t="str">
        <f t="shared" si="12"/>
        <v>Inne warzywa liściaste i łodygowe (bez kapusty) w uprawie pod osłonami wysokimiC</v>
      </c>
      <c r="E385" s="355">
        <f t="shared" si="13"/>
        <v>31300</v>
      </c>
      <c r="G385" s="355"/>
    </row>
    <row r="386" spans="1:7" x14ac:dyDescent="0.3">
      <c r="A386" s="352" t="s">
        <v>325</v>
      </c>
      <c r="B386" s="353" t="s">
        <v>130</v>
      </c>
      <c r="C386" s="418">
        <v>31300</v>
      </c>
      <c r="D386" s="354" t="str">
        <f t="shared" si="12"/>
        <v>Inne warzywa liściaste i łodygowe (bez kapusty) w uprawie pod osłonami wysokimiD</v>
      </c>
      <c r="E386" s="355">
        <f t="shared" si="13"/>
        <v>31300</v>
      </c>
      <c r="G386" s="355"/>
    </row>
    <row r="387" spans="1:7" x14ac:dyDescent="0.3">
      <c r="A387" s="352" t="s">
        <v>327</v>
      </c>
      <c r="B387" s="353" t="s">
        <v>128</v>
      </c>
      <c r="C387" s="418">
        <v>23100</v>
      </c>
      <c r="D387" s="354" t="str">
        <f t="shared" si="12"/>
        <v>Cebula w uprawie pod osłonami wysokimiA</v>
      </c>
      <c r="E387" s="355">
        <f t="shared" si="13"/>
        <v>23100</v>
      </c>
      <c r="G387" s="355"/>
    </row>
    <row r="388" spans="1:7" x14ac:dyDescent="0.3">
      <c r="A388" s="352" t="s">
        <v>327</v>
      </c>
      <c r="B388" s="353" t="s">
        <v>129</v>
      </c>
      <c r="C388" s="418">
        <v>23100</v>
      </c>
      <c r="D388" s="354" t="str">
        <f t="shared" si="12"/>
        <v>Cebula w uprawie pod osłonami wysokimiB</v>
      </c>
      <c r="E388" s="355">
        <f t="shared" si="13"/>
        <v>23100</v>
      </c>
      <c r="G388" s="355"/>
    </row>
    <row r="389" spans="1:7" x14ac:dyDescent="0.3">
      <c r="A389" s="352" t="s">
        <v>327</v>
      </c>
      <c r="B389" s="353" t="s">
        <v>151</v>
      </c>
      <c r="C389" s="418">
        <v>23100</v>
      </c>
      <c r="D389" s="354" t="str">
        <f t="shared" si="12"/>
        <v>Cebula w uprawie pod osłonami wysokimiC</v>
      </c>
      <c r="E389" s="355">
        <f t="shared" si="13"/>
        <v>23100</v>
      </c>
      <c r="G389" s="355"/>
    </row>
    <row r="390" spans="1:7" x14ac:dyDescent="0.3">
      <c r="A390" s="352" t="s">
        <v>327</v>
      </c>
      <c r="B390" s="353" t="s">
        <v>130</v>
      </c>
      <c r="C390" s="418">
        <v>23100</v>
      </c>
      <c r="D390" s="354" t="str">
        <f t="shared" si="12"/>
        <v>Cebula w uprawie pod osłonami wysokimiD</v>
      </c>
      <c r="E390" s="355">
        <f t="shared" si="13"/>
        <v>23100</v>
      </c>
      <c r="G390" s="355"/>
    </row>
    <row r="391" spans="1:7" x14ac:dyDescent="0.3">
      <c r="A391" s="352" t="s">
        <v>329</v>
      </c>
      <c r="B391" s="353" t="s">
        <v>128</v>
      </c>
      <c r="C391" s="418">
        <v>28000</v>
      </c>
      <c r="D391" s="354" t="str">
        <f t="shared" si="12"/>
        <v>Inne warzywa korzeniowe i bulwiaste (bez cebuli) w uprawie pod osłonami wysokimiA</v>
      </c>
      <c r="E391" s="355">
        <f t="shared" si="13"/>
        <v>28000</v>
      </c>
      <c r="G391" s="355"/>
    </row>
    <row r="392" spans="1:7" x14ac:dyDescent="0.3">
      <c r="A392" s="352" t="s">
        <v>329</v>
      </c>
      <c r="B392" s="353" t="s">
        <v>129</v>
      </c>
      <c r="C392" s="418">
        <v>28000</v>
      </c>
      <c r="D392" s="354" t="str">
        <f t="shared" ref="D392:D455" si="14">A392&amp;B392</f>
        <v>Inne warzywa korzeniowe i bulwiaste (bez cebuli) w uprawie pod osłonami wysokimiB</v>
      </c>
      <c r="E392" s="355">
        <f t="shared" si="13"/>
        <v>28000</v>
      </c>
      <c r="G392" s="355"/>
    </row>
    <row r="393" spans="1:7" x14ac:dyDescent="0.3">
      <c r="A393" s="352" t="s">
        <v>329</v>
      </c>
      <c r="B393" s="353" t="s">
        <v>151</v>
      </c>
      <c r="C393" s="418">
        <v>28000</v>
      </c>
      <c r="D393" s="354" t="str">
        <f t="shared" si="14"/>
        <v>Inne warzywa korzeniowe i bulwiaste (bez cebuli) w uprawie pod osłonami wysokimiC</v>
      </c>
      <c r="E393" s="355">
        <f t="shared" si="13"/>
        <v>28000</v>
      </c>
      <c r="G393" s="355"/>
    </row>
    <row r="394" spans="1:7" x14ac:dyDescent="0.3">
      <c r="A394" s="352" t="s">
        <v>329</v>
      </c>
      <c r="B394" s="353" t="s">
        <v>130</v>
      </c>
      <c r="C394" s="418">
        <v>28000</v>
      </c>
      <c r="D394" s="354" t="str">
        <f t="shared" si="14"/>
        <v>Inne warzywa korzeniowe i bulwiaste (bez cebuli) w uprawie pod osłonami wysokimiD</v>
      </c>
      <c r="E394" s="355">
        <f t="shared" si="13"/>
        <v>28000</v>
      </c>
      <c r="G394" s="355"/>
    </row>
    <row r="395" spans="1:7" x14ac:dyDescent="0.3">
      <c r="A395" s="352" t="s">
        <v>331</v>
      </c>
      <c r="B395" s="353" t="s">
        <v>128</v>
      </c>
      <c r="C395" s="418">
        <v>12900</v>
      </c>
      <c r="D395" s="354" t="str">
        <f t="shared" si="14"/>
        <v>Warzywa strączkowe do zbioru na zielono w uprawie pod osłonami wysokimiA</v>
      </c>
      <c r="E395" s="355">
        <f t="shared" si="13"/>
        <v>12900</v>
      </c>
      <c r="G395" s="355"/>
    </row>
    <row r="396" spans="1:7" x14ac:dyDescent="0.3">
      <c r="A396" s="352" t="s">
        <v>331</v>
      </c>
      <c r="B396" s="353" t="s">
        <v>129</v>
      </c>
      <c r="C396" s="418">
        <v>12900</v>
      </c>
      <c r="D396" s="354" t="str">
        <f t="shared" si="14"/>
        <v>Warzywa strączkowe do zbioru na zielono w uprawie pod osłonami wysokimiB</v>
      </c>
      <c r="E396" s="355">
        <f t="shared" si="13"/>
        <v>12900</v>
      </c>
      <c r="G396" s="355"/>
    </row>
    <row r="397" spans="1:7" x14ac:dyDescent="0.3">
      <c r="A397" s="352" t="s">
        <v>331</v>
      </c>
      <c r="B397" s="353" t="s">
        <v>151</v>
      </c>
      <c r="C397" s="418">
        <v>12900</v>
      </c>
      <c r="D397" s="354" t="str">
        <f t="shared" si="14"/>
        <v>Warzywa strączkowe do zbioru na zielono w uprawie pod osłonami wysokimiC</v>
      </c>
      <c r="E397" s="355">
        <f t="shared" si="13"/>
        <v>12900</v>
      </c>
      <c r="G397" s="355"/>
    </row>
    <row r="398" spans="1:7" x14ac:dyDescent="0.3">
      <c r="A398" s="352" t="s">
        <v>331</v>
      </c>
      <c r="B398" s="353" t="s">
        <v>130</v>
      </c>
      <c r="C398" s="418">
        <v>12900</v>
      </c>
      <c r="D398" s="354" t="str">
        <f t="shared" si="14"/>
        <v>Warzywa strączkowe do zbioru na zielono w uprawie pod osłonami wysokimiD</v>
      </c>
      <c r="E398" s="355">
        <f t="shared" si="13"/>
        <v>12900</v>
      </c>
      <c r="G398" s="355"/>
    </row>
    <row r="399" spans="1:7" x14ac:dyDescent="0.3">
      <c r="A399" s="352" t="s">
        <v>333</v>
      </c>
      <c r="B399" s="353" t="s">
        <v>128</v>
      </c>
      <c r="C399" s="418">
        <v>0</v>
      </c>
      <c r="D399" s="354" t="str">
        <f t="shared" si="14"/>
        <v>Kwiaty i inne rośliny ozdobneA</v>
      </c>
      <c r="E399" s="355">
        <f t="shared" si="13"/>
        <v>0</v>
      </c>
      <c r="G399" s="355"/>
    </row>
    <row r="400" spans="1:7" x14ac:dyDescent="0.3">
      <c r="A400" s="352" t="s">
        <v>333</v>
      </c>
      <c r="B400" s="353" t="s">
        <v>129</v>
      </c>
      <c r="C400" s="418">
        <v>0</v>
      </c>
      <c r="D400" s="354" t="str">
        <f t="shared" si="14"/>
        <v>Kwiaty i inne rośliny ozdobneB</v>
      </c>
      <c r="E400" s="355">
        <f t="shared" si="13"/>
        <v>0</v>
      </c>
      <c r="G400" s="355"/>
    </row>
    <row r="401" spans="1:7" x14ac:dyDescent="0.3">
      <c r="A401" s="352" t="s">
        <v>333</v>
      </c>
      <c r="B401" s="353" t="s">
        <v>151</v>
      </c>
      <c r="C401" s="418">
        <v>0</v>
      </c>
      <c r="D401" s="354" t="str">
        <f t="shared" si="14"/>
        <v>Kwiaty i inne rośliny ozdobneC</v>
      </c>
      <c r="E401" s="355">
        <f t="shared" si="13"/>
        <v>0</v>
      </c>
      <c r="G401" s="355"/>
    </row>
    <row r="402" spans="1:7" x14ac:dyDescent="0.3">
      <c r="A402" s="352" t="s">
        <v>333</v>
      </c>
      <c r="B402" s="353" t="s">
        <v>130</v>
      </c>
      <c r="C402" s="418">
        <v>0</v>
      </c>
      <c r="D402" s="354" t="str">
        <f t="shared" si="14"/>
        <v>Kwiaty i inne rośliny ozdobneD</v>
      </c>
      <c r="E402" s="355">
        <f t="shared" si="13"/>
        <v>0</v>
      </c>
      <c r="G402" s="355"/>
    </row>
    <row r="403" spans="1:7" x14ac:dyDescent="0.3">
      <c r="A403" s="352" t="s">
        <v>336</v>
      </c>
      <c r="B403" s="353" t="s">
        <v>128</v>
      </c>
      <c r="C403" s="418">
        <v>8385</v>
      </c>
      <c r="D403" s="354" t="str">
        <f t="shared" si="14"/>
        <v>Kwiaty i inne rośliny ozdobne w uprawie polowejA</v>
      </c>
      <c r="E403" s="355">
        <f t="shared" si="13"/>
        <v>8385</v>
      </c>
      <c r="G403" s="355"/>
    </row>
    <row r="404" spans="1:7" x14ac:dyDescent="0.3">
      <c r="A404" s="352" t="s">
        <v>336</v>
      </c>
      <c r="B404" s="353" t="s">
        <v>129</v>
      </c>
      <c r="C404" s="418">
        <v>8385</v>
      </c>
      <c r="D404" s="354" t="str">
        <f t="shared" si="14"/>
        <v>Kwiaty i inne rośliny ozdobne w uprawie polowejB</v>
      </c>
      <c r="E404" s="355">
        <f t="shared" si="13"/>
        <v>8385</v>
      </c>
      <c r="G404" s="355"/>
    </row>
    <row r="405" spans="1:7" x14ac:dyDescent="0.3">
      <c r="A405" s="352" t="s">
        <v>336</v>
      </c>
      <c r="B405" s="353" t="s">
        <v>151</v>
      </c>
      <c r="C405" s="418">
        <v>8385</v>
      </c>
      <c r="D405" s="354" t="str">
        <f t="shared" si="14"/>
        <v>Kwiaty i inne rośliny ozdobne w uprawie polowejC</v>
      </c>
      <c r="E405" s="355">
        <f t="shared" si="13"/>
        <v>8385</v>
      </c>
      <c r="G405" s="355"/>
    </row>
    <row r="406" spans="1:7" x14ac:dyDescent="0.3">
      <c r="A406" s="352" t="s">
        <v>336</v>
      </c>
      <c r="B406" s="353" t="s">
        <v>130</v>
      </c>
      <c r="C406" s="418">
        <v>8385</v>
      </c>
      <c r="D406" s="354" t="str">
        <f t="shared" si="14"/>
        <v>Kwiaty i inne rośliny ozdobne w uprawie polowejD</v>
      </c>
      <c r="E406" s="355">
        <f t="shared" si="13"/>
        <v>8385</v>
      </c>
      <c r="G406" s="355"/>
    </row>
    <row r="407" spans="1:7" x14ac:dyDescent="0.3">
      <c r="A407" s="352" t="s">
        <v>338</v>
      </c>
      <c r="B407" s="353" t="s">
        <v>128</v>
      </c>
      <c r="C407" s="418">
        <v>8385</v>
      </c>
      <c r="D407" s="354" t="str">
        <f t="shared" si="14"/>
        <v>Kwiaty cięte w uprawie polowejA</v>
      </c>
      <c r="E407" s="355">
        <f t="shared" ref="E407:E470" si="15">C407</f>
        <v>8385</v>
      </c>
      <c r="G407" s="355"/>
    </row>
    <row r="408" spans="1:7" x14ac:dyDescent="0.3">
      <c r="A408" s="352" t="s">
        <v>338</v>
      </c>
      <c r="B408" s="353" t="s">
        <v>129</v>
      </c>
      <c r="C408" s="418">
        <v>8385</v>
      </c>
      <c r="D408" s="354" t="str">
        <f t="shared" si="14"/>
        <v>Kwiaty cięte w uprawie polowejB</v>
      </c>
      <c r="E408" s="355">
        <f t="shared" si="15"/>
        <v>8385</v>
      </c>
      <c r="G408" s="355"/>
    </row>
    <row r="409" spans="1:7" x14ac:dyDescent="0.3">
      <c r="A409" s="352" t="s">
        <v>338</v>
      </c>
      <c r="B409" s="353" t="s">
        <v>151</v>
      </c>
      <c r="C409" s="418">
        <v>8385</v>
      </c>
      <c r="D409" s="354" t="str">
        <f t="shared" si="14"/>
        <v>Kwiaty cięte w uprawie polowejC</v>
      </c>
      <c r="E409" s="355">
        <f t="shared" si="15"/>
        <v>8385</v>
      </c>
      <c r="G409" s="355"/>
    </row>
    <row r="410" spans="1:7" x14ac:dyDescent="0.3">
      <c r="A410" s="352" t="s">
        <v>338</v>
      </c>
      <c r="B410" s="353" t="s">
        <v>130</v>
      </c>
      <c r="C410" s="418">
        <v>8385</v>
      </c>
      <c r="D410" s="354" t="str">
        <f t="shared" si="14"/>
        <v>Kwiaty cięte w uprawie polowejD</v>
      </c>
      <c r="E410" s="355">
        <f t="shared" si="15"/>
        <v>8385</v>
      </c>
      <c r="G410" s="355"/>
    </row>
    <row r="411" spans="1:7" x14ac:dyDescent="0.3">
      <c r="A411" s="352" t="s">
        <v>340</v>
      </c>
      <c r="B411" s="353" t="s">
        <v>128</v>
      </c>
      <c r="C411" s="418">
        <v>8385</v>
      </c>
      <c r="D411" s="354" t="str">
        <f t="shared" si="14"/>
        <v>Kwiaty i inne rośliny ozdobne - całe rośliny w uprawie polowejA</v>
      </c>
      <c r="E411" s="355">
        <f t="shared" si="15"/>
        <v>8385</v>
      </c>
      <c r="G411" s="355"/>
    </row>
    <row r="412" spans="1:7" x14ac:dyDescent="0.3">
      <c r="A412" s="352" t="s">
        <v>340</v>
      </c>
      <c r="B412" s="353" t="s">
        <v>129</v>
      </c>
      <c r="C412" s="418">
        <v>8385</v>
      </c>
      <c r="D412" s="354" t="str">
        <f t="shared" si="14"/>
        <v>Kwiaty i inne rośliny ozdobne - całe rośliny w uprawie polowejB</v>
      </c>
      <c r="E412" s="355">
        <f t="shared" si="15"/>
        <v>8385</v>
      </c>
      <c r="G412" s="355"/>
    </row>
    <row r="413" spans="1:7" x14ac:dyDescent="0.3">
      <c r="A413" s="352" t="s">
        <v>340</v>
      </c>
      <c r="B413" s="353" t="s">
        <v>151</v>
      </c>
      <c r="C413" s="418">
        <v>8385</v>
      </c>
      <c r="D413" s="354" t="str">
        <f t="shared" si="14"/>
        <v>Kwiaty i inne rośliny ozdobne - całe rośliny w uprawie polowejC</v>
      </c>
      <c r="E413" s="355">
        <f t="shared" si="15"/>
        <v>8385</v>
      </c>
      <c r="G413" s="355"/>
    </row>
    <row r="414" spans="1:7" x14ac:dyDescent="0.3">
      <c r="A414" s="352" t="s">
        <v>340</v>
      </c>
      <c r="B414" s="353" t="s">
        <v>130</v>
      </c>
      <c r="C414" s="418">
        <v>8385</v>
      </c>
      <c r="D414" s="354" t="str">
        <f t="shared" si="14"/>
        <v>Kwiaty i inne rośliny ozdobne - całe rośliny w uprawie polowejD</v>
      </c>
      <c r="E414" s="355">
        <f t="shared" si="15"/>
        <v>8385</v>
      </c>
      <c r="G414" s="355"/>
    </row>
    <row r="415" spans="1:7" x14ac:dyDescent="0.3">
      <c r="A415" s="352" t="s">
        <v>342</v>
      </c>
      <c r="B415" s="353" t="s">
        <v>128</v>
      </c>
      <c r="C415" s="418">
        <v>0</v>
      </c>
      <c r="D415" s="354" t="str">
        <f t="shared" si="14"/>
        <v>Kwiaty i inne rośliny ozdobne pod osłonami wysokimiA</v>
      </c>
      <c r="E415" s="355">
        <f t="shared" si="15"/>
        <v>0</v>
      </c>
      <c r="G415" s="355"/>
    </row>
    <row r="416" spans="1:7" x14ac:dyDescent="0.3">
      <c r="A416" s="352" t="s">
        <v>342</v>
      </c>
      <c r="B416" s="353" t="s">
        <v>129</v>
      </c>
      <c r="C416" s="418">
        <v>0</v>
      </c>
      <c r="D416" s="354" t="str">
        <f t="shared" si="14"/>
        <v>Kwiaty i inne rośliny ozdobne pod osłonami wysokimiB</v>
      </c>
      <c r="E416" s="355">
        <f t="shared" si="15"/>
        <v>0</v>
      </c>
      <c r="G416" s="355"/>
    </row>
    <row r="417" spans="1:7" x14ac:dyDescent="0.3">
      <c r="A417" s="352" t="s">
        <v>342</v>
      </c>
      <c r="B417" s="353" t="s">
        <v>151</v>
      </c>
      <c r="C417" s="418">
        <v>0</v>
      </c>
      <c r="D417" s="354" t="str">
        <f t="shared" si="14"/>
        <v>Kwiaty i inne rośliny ozdobne pod osłonami wysokimiC</v>
      </c>
      <c r="E417" s="355">
        <f t="shared" si="15"/>
        <v>0</v>
      </c>
      <c r="G417" s="355"/>
    </row>
    <row r="418" spans="1:7" x14ac:dyDescent="0.3">
      <c r="A418" s="352" t="s">
        <v>342</v>
      </c>
      <c r="B418" s="353" t="s">
        <v>130</v>
      </c>
      <c r="C418" s="418">
        <v>0</v>
      </c>
      <c r="D418" s="354" t="str">
        <f t="shared" si="14"/>
        <v>Kwiaty i inne rośliny ozdobne pod osłonami wysokimiD</v>
      </c>
      <c r="E418" s="355">
        <f t="shared" si="15"/>
        <v>0</v>
      </c>
      <c r="G418" s="355"/>
    </row>
    <row r="419" spans="1:7" x14ac:dyDescent="0.3">
      <c r="A419" s="352" t="s">
        <v>344</v>
      </c>
      <c r="B419" s="353" t="s">
        <v>128</v>
      </c>
      <c r="C419" s="418">
        <v>64430</v>
      </c>
      <c r="D419" s="354" t="str">
        <f t="shared" si="14"/>
        <v>Kwiaty cięte w uprawie pod osłonami wysokimiA</v>
      </c>
      <c r="E419" s="355">
        <f t="shared" si="15"/>
        <v>64430</v>
      </c>
      <c r="G419" s="355"/>
    </row>
    <row r="420" spans="1:7" x14ac:dyDescent="0.3">
      <c r="A420" s="352" t="s">
        <v>344</v>
      </c>
      <c r="B420" s="353" t="s">
        <v>129</v>
      </c>
      <c r="C420" s="418">
        <v>64430</v>
      </c>
      <c r="D420" s="354" t="str">
        <f t="shared" si="14"/>
        <v>Kwiaty cięte w uprawie pod osłonami wysokimiB</v>
      </c>
      <c r="E420" s="355">
        <f t="shared" si="15"/>
        <v>64430</v>
      </c>
      <c r="G420" s="355"/>
    </row>
    <row r="421" spans="1:7" x14ac:dyDescent="0.3">
      <c r="A421" s="352" t="s">
        <v>344</v>
      </c>
      <c r="B421" s="353" t="s">
        <v>151</v>
      </c>
      <c r="C421" s="418">
        <v>64430</v>
      </c>
      <c r="D421" s="354" t="str">
        <f t="shared" si="14"/>
        <v>Kwiaty cięte w uprawie pod osłonami wysokimiC</v>
      </c>
      <c r="E421" s="355">
        <f t="shared" si="15"/>
        <v>64430</v>
      </c>
      <c r="G421" s="355"/>
    </row>
    <row r="422" spans="1:7" x14ac:dyDescent="0.3">
      <c r="A422" s="352" t="s">
        <v>344</v>
      </c>
      <c r="B422" s="353" t="s">
        <v>130</v>
      </c>
      <c r="C422" s="418">
        <v>64430</v>
      </c>
      <c r="D422" s="354" t="str">
        <f t="shared" si="14"/>
        <v>Kwiaty cięte w uprawie pod osłonami wysokimiD</v>
      </c>
      <c r="E422" s="355">
        <f t="shared" si="15"/>
        <v>64430</v>
      </c>
      <c r="G422" s="355"/>
    </row>
    <row r="423" spans="1:7" x14ac:dyDescent="0.3">
      <c r="A423" s="352" t="s">
        <v>346</v>
      </c>
      <c r="B423" s="353" t="s">
        <v>128</v>
      </c>
      <c r="C423" s="418">
        <v>36295</v>
      </c>
      <c r="D423" s="354" t="str">
        <f t="shared" si="14"/>
        <v>Kwiaty i inne rośliny ozdobne - całe rośliny w uprawie pod osłonami wysokimiA</v>
      </c>
      <c r="E423" s="355">
        <f t="shared" si="15"/>
        <v>36295</v>
      </c>
      <c r="G423" s="355"/>
    </row>
    <row r="424" spans="1:7" x14ac:dyDescent="0.3">
      <c r="A424" s="352" t="s">
        <v>346</v>
      </c>
      <c r="B424" s="353" t="s">
        <v>129</v>
      </c>
      <c r="C424" s="418">
        <v>36295</v>
      </c>
      <c r="D424" s="354" t="str">
        <f t="shared" si="14"/>
        <v>Kwiaty i inne rośliny ozdobne - całe rośliny w uprawie pod osłonami wysokimiB</v>
      </c>
      <c r="E424" s="355">
        <f t="shared" si="15"/>
        <v>36295</v>
      </c>
      <c r="G424" s="355"/>
    </row>
    <row r="425" spans="1:7" x14ac:dyDescent="0.3">
      <c r="A425" s="352" t="s">
        <v>346</v>
      </c>
      <c r="B425" s="353" t="s">
        <v>151</v>
      </c>
      <c r="C425" s="418">
        <v>36295</v>
      </c>
      <c r="D425" s="354" t="str">
        <f t="shared" si="14"/>
        <v>Kwiaty i inne rośliny ozdobne - całe rośliny w uprawie pod osłonami wysokimiC</v>
      </c>
      <c r="E425" s="355">
        <f t="shared" si="15"/>
        <v>36295</v>
      </c>
      <c r="G425" s="355"/>
    </row>
    <row r="426" spans="1:7" x14ac:dyDescent="0.3">
      <c r="A426" s="352" t="s">
        <v>346</v>
      </c>
      <c r="B426" s="353" t="s">
        <v>130</v>
      </c>
      <c r="C426" s="418">
        <v>36295</v>
      </c>
      <c r="D426" s="354" t="str">
        <f t="shared" si="14"/>
        <v>Kwiaty i inne rośliny ozdobne - całe rośliny w uprawie pod osłonami wysokimiD</v>
      </c>
      <c r="E426" s="355">
        <f t="shared" si="15"/>
        <v>36295</v>
      </c>
      <c r="G426" s="355"/>
    </row>
    <row r="427" spans="1:7" x14ac:dyDescent="0.3">
      <c r="A427" s="352" t="s">
        <v>348</v>
      </c>
      <c r="B427" s="353" t="s">
        <v>128</v>
      </c>
      <c r="C427" s="418">
        <v>0</v>
      </c>
      <c r="D427" s="354" t="str">
        <f t="shared" si="14"/>
        <v>Owoce w uprawie polowejA</v>
      </c>
      <c r="E427" s="355">
        <f t="shared" si="15"/>
        <v>0</v>
      </c>
      <c r="G427" s="355"/>
    </row>
    <row r="428" spans="1:7" x14ac:dyDescent="0.3">
      <c r="A428" s="352" t="s">
        <v>348</v>
      </c>
      <c r="B428" s="353" t="s">
        <v>129</v>
      </c>
      <c r="C428" s="418">
        <v>0</v>
      </c>
      <c r="D428" s="354" t="str">
        <f t="shared" si="14"/>
        <v>Owoce w uprawie polowejB</v>
      </c>
      <c r="E428" s="355">
        <f t="shared" si="15"/>
        <v>0</v>
      </c>
      <c r="G428" s="355"/>
    </row>
    <row r="429" spans="1:7" x14ac:dyDescent="0.3">
      <c r="A429" s="352" t="s">
        <v>348</v>
      </c>
      <c r="B429" s="353" t="s">
        <v>151</v>
      </c>
      <c r="C429" s="418">
        <v>0</v>
      </c>
      <c r="D429" s="354" t="str">
        <f t="shared" si="14"/>
        <v>Owoce w uprawie polowejC</v>
      </c>
      <c r="E429" s="355">
        <f t="shared" si="15"/>
        <v>0</v>
      </c>
      <c r="G429" s="355"/>
    </row>
    <row r="430" spans="1:7" x14ac:dyDescent="0.3">
      <c r="A430" s="352" t="s">
        <v>348</v>
      </c>
      <c r="B430" s="353" t="s">
        <v>130</v>
      </c>
      <c r="C430" s="418">
        <v>0</v>
      </c>
      <c r="D430" s="354" t="str">
        <f t="shared" si="14"/>
        <v>Owoce w uprawie polowejD</v>
      </c>
      <c r="E430" s="355">
        <f t="shared" si="15"/>
        <v>0</v>
      </c>
      <c r="G430" s="355"/>
    </row>
    <row r="431" spans="1:7" x14ac:dyDescent="0.3">
      <c r="A431" s="352" t="s">
        <v>350</v>
      </c>
      <c r="B431" s="353" t="s">
        <v>128</v>
      </c>
      <c r="C431" s="418">
        <v>8665</v>
      </c>
      <c r="D431" s="354" t="str">
        <f t="shared" si="14"/>
        <v>Truskawki w uprawie polowejA</v>
      </c>
      <c r="E431" s="355">
        <f t="shared" si="15"/>
        <v>8665</v>
      </c>
      <c r="G431" s="355"/>
    </row>
    <row r="432" spans="1:7" x14ac:dyDescent="0.3">
      <c r="A432" s="352" t="s">
        <v>350</v>
      </c>
      <c r="B432" s="353" t="s">
        <v>129</v>
      </c>
      <c r="C432" s="418">
        <v>8665</v>
      </c>
      <c r="D432" s="354" t="str">
        <f t="shared" si="14"/>
        <v>Truskawki w uprawie polowejB</v>
      </c>
      <c r="E432" s="355">
        <f t="shared" si="15"/>
        <v>8665</v>
      </c>
      <c r="G432" s="355"/>
    </row>
    <row r="433" spans="1:7" x14ac:dyDescent="0.3">
      <c r="A433" s="352" t="s">
        <v>350</v>
      </c>
      <c r="B433" s="353" t="s">
        <v>151</v>
      </c>
      <c r="C433" s="418">
        <v>8665</v>
      </c>
      <c r="D433" s="354" t="str">
        <f t="shared" si="14"/>
        <v>Truskawki w uprawie polowejC</v>
      </c>
      <c r="E433" s="355">
        <f t="shared" si="15"/>
        <v>8665</v>
      </c>
      <c r="G433" s="355"/>
    </row>
    <row r="434" spans="1:7" x14ac:dyDescent="0.3">
      <c r="A434" s="352" t="s">
        <v>350</v>
      </c>
      <c r="B434" s="353" t="s">
        <v>130</v>
      </c>
      <c r="C434" s="418">
        <v>8665</v>
      </c>
      <c r="D434" s="354" t="str">
        <f t="shared" si="14"/>
        <v>Truskawki w uprawie polowejD</v>
      </c>
      <c r="E434" s="355">
        <f t="shared" si="15"/>
        <v>8665</v>
      </c>
      <c r="G434" s="355"/>
    </row>
    <row r="435" spans="1:7" x14ac:dyDescent="0.3">
      <c r="A435" s="352" t="s">
        <v>352</v>
      </c>
      <c r="B435" s="353" t="s">
        <v>128</v>
      </c>
      <c r="C435" s="418">
        <v>0</v>
      </c>
      <c r="D435" s="354" t="str">
        <f t="shared" si="14"/>
        <v>Owoce w uprawie pod osłonami wysokimiA</v>
      </c>
      <c r="E435" s="355">
        <f t="shared" si="15"/>
        <v>0</v>
      </c>
      <c r="G435" s="355"/>
    </row>
    <row r="436" spans="1:7" x14ac:dyDescent="0.3">
      <c r="A436" s="352" t="s">
        <v>352</v>
      </c>
      <c r="B436" s="353" t="s">
        <v>129</v>
      </c>
      <c r="C436" s="418">
        <v>0</v>
      </c>
      <c r="D436" s="354" t="str">
        <f t="shared" si="14"/>
        <v>Owoce w uprawie pod osłonami wysokimiB</v>
      </c>
      <c r="E436" s="355">
        <f t="shared" si="15"/>
        <v>0</v>
      </c>
      <c r="G436" s="355"/>
    </row>
    <row r="437" spans="1:7" x14ac:dyDescent="0.3">
      <c r="A437" s="352" t="s">
        <v>352</v>
      </c>
      <c r="B437" s="353" t="s">
        <v>151</v>
      </c>
      <c r="C437" s="418">
        <v>0</v>
      </c>
      <c r="D437" s="354" t="str">
        <f t="shared" si="14"/>
        <v>Owoce w uprawie pod osłonami wysokimiC</v>
      </c>
      <c r="E437" s="355">
        <f t="shared" si="15"/>
        <v>0</v>
      </c>
      <c r="G437" s="355"/>
    </row>
    <row r="438" spans="1:7" x14ac:dyDescent="0.3">
      <c r="A438" s="352" t="s">
        <v>352</v>
      </c>
      <c r="B438" s="353" t="s">
        <v>130</v>
      </c>
      <c r="C438" s="418">
        <v>0</v>
      </c>
      <c r="D438" s="354" t="str">
        <f t="shared" si="14"/>
        <v>Owoce w uprawie pod osłonami wysokimiD</v>
      </c>
      <c r="E438" s="355">
        <f t="shared" si="15"/>
        <v>0</v>
      </c>
      <c r="G438" s="355"/>
    </row>
    <row r="439" spans="1:7" x14ac:dyDescent="0.3">
      <c r="A439" s="352" t="s">
        <v>354</v>
      </c>
      <c r="B439" s="353" t="s">
        <v>128</v>
      </c>
      <c r="C439" s="418">
        <v>37740</v>
      </c>
      <c r="D439" s="354" t="str">
        <f t="shared" si="14"/>
        <v>Truskawki w uprawie pod osłonami wysokimiA</v>
      </c>
      <c r="E439" s="355">
        <f t="shared" si="15"/>
        <v>37740</v>
      </c>
      <c r="G439" s="355"/>
    </row>
    <row r="440" spans="1:7" x14ac:dyDescent="0.3">
      <c r="A440" s="352" t="s">
        <v>354</v>
      </c>
      <c r="B440" s="353" t="s">
        <v>129</v>
      </c>
      <c r="C440" s="418">
        <v>37740</v>
      </c>
      <c r="D440" s="354" t="str">
        <f t="shared" si="14"/>
        <v>Truskawki w uprawie pod osłonami wysokimiB</v>
      </c>
      <c r="E440" s="355">
        <f t="shared" si="15"/>
        <v>37740</v>
      </c>
      <c r="G440" s="355"/>
    </row>
    <row r="441" spans="1:7" x14ac:dyDescent="0.3">
      <c r="A441" s="352" t="s">
        <v>354</v>
      </c>
      <c r="B441" s="353" t="s">
        <v>151</v>
      </c>
      <c r="C441" s="418">
        <v>37740</v>
      </c>
      <c r="D441" s="354" t="str">
        <f t="shared" si="14"/>
        <v>Truskawki w uprawie pod osłonami wysokimiC</v>
      </c>
      <c r="E441" s="355">
        <f t="shared" si="15"/>
        <v>37740</v>
      </c>
      <c r="G441" s="355"/>
    </row>
    <row r="442" spans="1:7" x14ac:dyDescent="0.3">
      <c r="A442" s="352" t="s">
        <v>354</v>
      </c>
      <c r="B442" s="353" t="s">
        <v>130</v>
      </c>
      <c r="C442" s="418">
        <v>37740</v>
      </c>
      <c r="D442" s="354" t="str">
        <f t="shared" si="14"/>
        <v>Truskawki w uprawie pod osłonami wysokimiD</v>
      </c>
      <c r="E442" s="355">
        <f t="shared" si="15"/>
        <v>37740</v>
      </c>
      <c r="G442" s="355"/>
    </row>
    <row r="443" spans="1:7" x14ac:dyDescent="0.3">
      <c r="A443" s="417" t="s">
        <v>700</v>
      </c>
      <c r="B443" s="353" t="s">
        <v>128</v>
      </c>
      <c r="C443" s="418">
        <v>0</v>
      </c>
      <c r="D443" s="354" t="str">
        <f t="shared" ref="D443:D446" si="16">A443&amp;B443</f>
        <v>Winogrona w uprawie pod osłonami wysokimiA</v>
      </c>
      <c r="E443" s="355">
        <f t="shared" ref="E443:E446" si="17">C443</f>
        <v>0</v>
      </c>
      <c r="G443" s="355"/>
    </row>
    <row r="444" spans="1:7" x14ac:dyDescent="0.3">
      <c r="A444" s="417" t="s">
        <v>700</v>
      </c>
      <c r="B444" s="353" t="s">
        <v>129</v>
      </c>
      <c r="C444" s="418">
        <v>0</v>
      </c>
      <c r="D444" s="354" t="str">
        <f t="shared" si="16"/>
        <v>Winogrona w uprawie pod osłonami wysokimiB</v>
      </c>
      <c r="E444" s="355">
        <f t="shared" si="17"/>
        <v>0</v>
      </c>
      <c r="G444" s="355"/>
    </row>
    <row r="445" spans="1:7" x14ac:dyDescent="0.3">
      <c r="A445" s="417" t="s">
        <v>700</v>
      </c>
      <c r="B445" s="353" t="s">
        <v>151</v>
      </c>
      <c r="C445" s="418">
        <v>0</v>
      </c>
      <c r="D445" s="354" t="str">
        <f t="shared" si="16"/>
        <v>Winogrona w uprawie pod osłonami wysokimiC</v>
      </c>
      <c r="E445" s="355">
        <f t="shared" si="17"/>
        <v>0</v>
      </c>
      <c r="G445" s="355"/>
    </row>
    <row r="446" spans="1:7" x14ac:dyDescent="0.3">
      <c r="A446" s="417" t="s">
        <v>700</v>
      </c>
      <c r="B446" s="353" t="s">
        <v>130</v>
      </c>
      <c r="C446" s="418">
        <v>0</v>
      </c>
      <c r="D446" s="354" t="str">
        <f t="shared" si="16"/>
        <v>Winogrona w uprawie pod osłonami wysokimiD</v>
      </c>
      <c r="E446" s="355">
        <f t="shared" si="17"/>
        <v>0</v>
      </c>
      <c r="G446" s="355"/>
    </row>
    <row r="447" spans="1:7" x14ac:dyDescent="0.3">
      <c r="A447" s="352" t="s">
        <v>356</v>
      </c>
      <c r="B447" s="353" t="s">
        <v>128</v>
      </c>
      <c r="C447" s="418">
        <v>0</v>
      </c>
      <c r="D447" s="354" t="str">
        <f t="shared" si="14"/>
        <v>Owoce z sadówA</v>
      </c>
      <c r="E447" s="355">
        <f t="shared" si="15"/>
        <v>0</v>
      </c>
      <c r="G447" s="355"/>
    </row>
    <row r="448" spans="1:7" x14ac:dyDescent="0.3">
      <c r="A448" s="352" t="s">
        <v>356</v>
      </c>
      <c r="B448" s="353" t="s">
        <v>129</v>
      </c>
      <c r="C448" s="418">
        <v>0</v>
      </c>
      <c r="D448" s="354" t="str">
        <f t="shared" si="14"/>
        <v>Owoce z sadówB</v>
      </c>
      <c r="E448" s="355">
        <f t="shared" si="15"/>
        <v>0</v>
      </c>
      <c r="G448" s="355"/>
    </row>
    <row r="449" spans="1:7" x14ac:dyDescent="0.3">
      <c r="A449" s="352" t="s">
        <v>356</v>
      </c>
      <c r="B449" s="353" t="s">
        <v>151</v>
      </c>
      <c r="C449" s="418">
        <v>0</v>
      </c>
      <c r="D449" s="354" t="str">
        <f t="shared" si="14"/>
        <v>Owoce z sadówC</v>
      </c>
      <c r="E449" s="355">
        <f t="shared" si="15"/>
        <v>0</v>
      </c>
      <c r="G449" s="355"/>
    </row>
    <row r="450" spans="1:7" x14ac:dyDescent="0.3">
      <c r="A450" s="352" t="s">
        <v>356</v>
      </c>
      <c r="B450" s="353" t="s">
        <v>130</v>
      </c>
      <c r="C450" s="418">
        <v>0</v>
      </c>
      <c r="D450" s="354" t="str">
        <f t="shared" si="14"/>
        <v>Owoce z sadówD</v>
      </c>
      <c r="E450" s="355">
        <f t="shared" si="15"/>
        <v>0</v>
      </c>
      <c r="G450" s="355"/>
    </row>
    <row r="451" spans="1:7" x14ac:dyDescent="0.3">
      <c r="A451" s="352" t="s">
        <v>358</v>
      </c>
      <c r="B451" s="353" t="s">
        <v>128</v>
      </c>
      <c r="C451" s="418">
        <v>0</v>
      </c>
      <c r="D451" s="354" t="str">
        <f t="shared" si="14"/>
        <v>Owoce miękiszowe - ziarnkoweA</v>
      </c>
      <c r="E451" s="355">
        <f t="shared" si="15"/>
        <v>0</v>
      </c>
      <c r="G451" s="355"/>
    </row>
    <row r="452" spans="1:7" x14ac:dyDescent="0.3">
      <c r="A452" s="352" t="s">
        <v>358</v>
      </c>
      <c r="B452" s="353" t="s">
        <v>129</v>
      </c>
      <c r="C452" s="418">
        <v>0</v>
      </c>
      <c r="D452" s="354" t="str">
        <f t="shared" si="14"/>
        <v>Owoce miękiszowe - ziarnkoweB</v>
      </c>
      <c r="E452" s="355">
        <f t="shared" si="15"/>
        <v>0</v>
      </c>
      <c r="G452" s="355"/>
    </row>
    <row r="453" spans="1:7" x14ac:dyDescent="0.3">
      <c r="A453" s="352" t="s">
        <v>358</v>
      </c>
      <c r="B453" s="353" t="s">
        <v>151</v>
      </c>
      <c r="C453" s="418">
        <v>0</v>
      </c>
      <c r="D453" s="354" t="str">
        <f t="shared" si="14"/>
        <v>Owoce miękiszowe - ziarnkoweC</v>
      </c>
      <c r="E453" s="355">
        <f t="shared" si="15"/>
        <v>0</v>
      </c>
      <c r="G453" s="355"/>
    </row>
    <row r="454" spans="1:7" x14ac:dyDescent="0.3">
      <c r="A454" s="352" t="s">
        <v>358</v>
      </c>
      <c r="B454" s="353" t="s">
        <v>130</v>
      </c>
      <c r="C454" s="418">
        <v>0</v>
      </c>
      <c r="D454" s="354" t="str">
        <f t="shared" si="14"/>
        <v>Owoce miękiszowe - ziarnkoweD</v>
      </c>
      <c r="E454" s="355">
        <f t="shared" si="15"/>
        <v>0</v>
      </c>
      <c r="G454" s="355"/>
    </row>
    <row r="455" spans="1:7" x14ac:dyDescent="0.3">
      <c r="A455" s="352" t="s">
        <v>360</v>
      </c>
      <c r="B455" s="353" t="s">
        <v>128</v>
      </c>
      <c r="C455" s="418">
        <v>3640</v>
      </c>
      <c r="D455" s="354" t="str">
        <f t="shared" si="14"/>
        <v>JabłkaA</v>
      </c>
      <c r="E455" s="355">
        <f t="shared" si="15"/>
        <v>3640</v>
      </c>
      <c r="G455" s="355"/>
    </row>
    <row r="456" spans="1:7" x14ac:dyDescent="0.3">
      <c r="A456" s="352" t="s">
        <v>360</v>
      </c>
      <c r="B456" s="353" t="s">
        <v>129</v>
      </c>
      <c r="C456" s="418">
        <v>3640</v>
      </c>
      <c r="D456" s="354" t="str">
        <f t="shared" ref="D456:D519" si="18">A456&amp;B456</f>
        <v>JabłkaB</v>
      </c>
      <c r="E456" s="355">
        <f t="shared" si="15"/>
        <v>3640</v>
      </c>
      <c r="G456" s="355"/>
    </row>
    <row r="457" spans="1:7" x14ac:dyDescent="0.3">
      <c r="A457" s="352" t="s">
        <v>360</v>
      </c>
      <c r="B457" s="353" t="s">
        <v>151</v>
      </c>
      <c r="C457" s="418">
        <v>3640</v>
      </c>
      <c r="D457" s="354" t="str">
        <f t="shared" si="18"/>
        <v>JabłkaC</v>
      </c>
      <c r="E457" s="355">
        <f t="shared" si="15"/>
        <v>3640</v>
      </c>
      <c r="G457" s="355"/>
    </row>
    <row r="458" spans="1:7" x14ac:dyDescent="0.3">
      <c r="A458" s="352" t="s">
        <v>360</v>
      </c>
      <c r="B458" s="353" t="s">
        <v>130</v>
      </c>
      <c r="C458" s="418">
        <v>3640</v>
      </c>
      <c r="D458" s="354" t="str">
        <f t="shared" si="18"/>
        <v>JabłkaD</v>
      </c>
      <c r="E458" s="355">
        <f t="shared" si="15"/>
        <v>3640</v>
      </c>
      <c r="G458" s="355"/>
    </row>
    <row r="459" spans="1:7" x14ac:dyDescent="0.3">
      <c r="A459" s="352" t="s">
        <v>362</v>
      </c>
      <c r="B459" s="353" t="s">
        <v>128</v>
      </c>
      <c r="C459" s="418">
        <v>2640</v>
      </c>
      <c r="D459" s="354" t="str">
        <f t="shared" si="18"/>
        <v>GruszkiA</v>
      </c>
      <c r="E459" s="355">
        <f t="shared" si="15"/>
        <v>2640</v>
      </c>
      <c r="G459" s="355"/>
    </row>
    <row r="460" spans="1:7" x14ac:dyDescent="0.3">
      <c r="A460" s="352" t="s">
        <v>362</v>
      </c>
      <c r="B460" s="353" t="s">
        <v>129</v>
      </c>
      <c r="C460" s="418">
        <v>2640</v>
      </c>
      <c r="D460" s="354" t="str">
        <f t="shared" si="18"/>
        <v>GruszkiB</v>
      </c>
      <c r="E460" s="355">
        <f t="shared" si="15"/>
        <v>2640</v>
      </c>
      <c r="G460" s="355"/>
    </row>
    <row r="461" spans="1:7" x14ac:dyDescent="0.3">
      <c r="A461" s="352" t="s">
        <v>362</v>
      </c>
      <c r="B461" s="353" t="s">
        <v>151</v>
      </c>
      <c r="C461" s="418">
        <v>2640</v>
      </c>
      <c r="D461" s="354" t="str">
        <f t="shared" si="18"/>
        <v>GruszkiC</v>
      </c>
      <c r="E461" s="355">
        <f t="shared" si="15"/>
        <v>2640</v>
      </c>
      <c r="G461" s="355"/>
    </row>
    <row r="462" spans="1:7" x14ac:dyDescent="0.3">
      <c r="A462" s="352" t="s">
        <v>362</v>
      </c>
      <c r="B462" s="353" t="s">
        <v>130</v>
      </c>
      <c r="C462" s="418">
        <v>2640</v>
      </c>
      <c r="D462" s="354" t="str">
        <f t="shared" si="18"/>
        <v>GruszkiD</v>
      </c>
      <c r="E462" s="355">
        <f t="shared" si="15"/>
        <v>2640</v>
      </c>
      <c r="G462" s="355"/>
    </row>
    <row r="463" spans="1:7" x14ac:dyDescent="0.3">
      <c r="A463" s="352" t="s">
        <v>364</v>
      </c>
      <c r="B463" s="353" t="s">
        <v>128</v>
      </c>
      <c r="C463" s="418">
        <v>0</v>
      </c>
      <c r="D463" s="354" t="str">
        <f t="shared" si="18"/>
        <v>Owoce pestkoweA</v>
      </c>
      <c r="E463" s="355">
        <f t="shared" si="15"/>
        <v>0</v>
      </c>
      <c r="G463" s="355"/>
    </row>
    <row r="464" spans="1:7" x14ac:dyDescent="0.3">
      <c r="A464" s="352" t="s">
        <v>364</v>
      </c>
      <c r="B464" s="353" t="s">
        <v>129</v>
      </c>
      <c r="C464" s="418">
        <v>0</v>
      </c>
      <c r="D464" s="354" t="str">
        <f t="shared" si="18"/>
        <v>Owoce pestkoweB</v>
      </c>
      <c r="E464" s="355">
        <f t="shared" si="15"/>
        <v>0</v>
      </c>
      <c r="G464" s="355"/>
    </row>
    <row r="465" spans="1:7" x14ac:dyDescent="0.3">
      <c r="A465" s="352" t="s">
        <v>364</v>
      </c>
      <c r="B465" s="353" t="s">
        <v>151</v>
      </c>
      <c r="C465" s="418">
        <v>0</v>
      </c>
      <c r="D465" s="354" t="str">
        <f t="shared" si="18"/>
        <v>Owoce pestkoweC</v>
      </c>
      <c r="E465" s="355">
        <f t="shared" si="15"/>
        <v>0</v>
      </c>
      <c r="G465" s="355"/>
    </row>
    <row r="466" spans="1:7" x14ac:dyDescent="0.3">
      <c r="A466" s="352" t="s">
        <v>364</v>
      </c>
      <c r="B466" s="353" t="s">
        <v>130</v>
      </c>
      <c r="C466" s="418">
        <v>0</v>
      </c>
      <c r="D466" s="354" t="str">
        <f t="shared" si="18"/>
        <v>Owoce pestkoweD</v>
      </c>
      <c r="E466" s="355">
        <f t="shared" si="15"/>
        <v>0</v>
      </c>
      <c r="G466" s="355"/>
    </row>
    <row r="467" spans="1:7" x14ac:dyDescent="0.3">
      <c r="A467" s="352" t="s">
        <v>366</v>
      </c>
      <c r="B467" s="353" t="s">
        <v>128</v>
      </c>
      <c r="C467" s="418">
        <v>3150</v>
      </c>
      <c r="D467" s="354" t="str">
        <f t="shared" si="18"/>
        <v>ŚliwkiA</v>
      </c>
      <c r="E467" s="355">
        <f t="shared" si="15"/>
        <v>3150</v>
      </c>
      <c r="G467" s="355"/>
    </row>
    <row r="468" spans="1:7" x14ac:dyDescent="0.3">
      <c r="A468" s="352" t="s">
        <v>366</v>
      </c>
      <c r="B468" s="353" t="s">
        <v>129</v>
      </c>
      <c r="C468" s="418">
        <v>3150</v>
      </c>
      <c r="D468" s="354" t="str">
        <f t="shared" si="18"/>
        <v>ŚliwkiB</v>
      </c>
      <c r="E468" s="355">
        <f t="shared" si="15"/>
        <v>3150</v>
      </c>
      <c r="G468" s="355"/>
    </row>
    <row r="469" spans="1:7" x14ac:dyDescent="0.3">
      <c r="A469" s="352" t="s">
        <v>366</v>
      </c>
      <c r="B469" s="353" t="s">
        <v>151</v>
      </c>
      <c r="C469" s="418">
        <v>3150</v>
      </c>
      <c r="D469" s="354" t="str">
        <f t="shared" si="18"/>
        <v>ŚliwkiC</v>
      </c>
      <c r="E469" s="355">
        <f t="shared" si="15"/>
        <v>3150</v>
      </c>
      <c r="G469" s="355"/>
    </row>
    <row r="470" spans="1:7" x14ac:dyDescent="0.3">
      <c r="A470" s="352" t="s">
        <v>366</v>
      </c>
      <c r="B470" s="353" t="s">
        <v>130</v>
      </c>
      <c r="C470" s="418">
        <v>3150</v>
      </c>
      <c r="D470" s="354" t="str">
        <f t="shared" si="18"/>
        <v>ŚliwkiD</v>
      </c>
      <c r="E470" s="355">
        <f t="shared" si="15"/>
        <v>3150</v>
      </c>
      <c r="G470" s="355"/>
    </row>
    <row r="471" spans="1:7" x14ac:dyDescent="0.3">
      <c r="A471" s="352" t="s">
        <v>368</v>
      </c>
      <c r="B471" s="353" t="s">
        <v>128</v>
      </c>
      <c r="C471" s="418">
        <v>6225</v>
      </c>
      <c r="D471" s="354" t="str">
        <f t="shared" si="18"/>
        <v>WiśnieA</v>
      </c>
      <c r="E471" s="355">
        <f t="shared" ref="E471:E534" si="19">C471</f>
        <v>6225</v>
      </c>
      <c r="G471" s="355"/>
    </row>
    <row r="472" spans="1:7" x14ac:dyDescent="0.3">
      <c r="A472" s="352" t="s">
        <v>368</v>
      </c>
      <c r="B472" s="353" t="s">
        <v>129</v>
      </c>
      <c r="C472" s="418">
        <v>6225</v>
      </c>
      <c r="D472" s="354" t="str">
        <f t="shared" si="18"/>
        <v>WiśnieB</v>
      </c>
      <c r="E472" s="355">
        <f t="shared" si="19"/>
        <v>6225</v>
      </c>
      <c r="G472" s="355"/>
    </row>
    <row r="473" spans="1:7" x14ac:dyDescent="0.3">
      <c r="A473" s="352" t="s">
        <v>368</v>
      </c>
      <c r="B473" s="353" t="s">
        <v>151</v>
      </c>
      <c r="C473" s="418">
        <v>6225</v>
      </c>
      <c r="D473" s="354" t="str">
        <f t="shared" si="18"/>
        <v>WiśnieC</v>
      </c>
      <c r="E473" s="355">
        <f t="shared" si="19"/>
        <v>6225</v>
      </c>
      <c r="G473" s="355"/>
    </row>
    <row r="474" spans="1:7" x14ac:dyDescent="0.3">
      <c r="A474" s="352" t="s">
        <v>368</v>
      </c>
      <c r="B474" s="353" t="s">
        <v>130</v>
      </c>
      <c r="C474" s="418">
        <v>6225</v>
      </c>
      <c r="D474" s="354" t="str">
        <f t="shared" si="18"/>
        <v>WiśnieD</v>
      </c>
      <c r="E474" s="355">
        <f t="shared" si="19"/>
        <v>6225</v>
      </c>
      <c r="G474" s="355"/>
    </row>
    <row r="475" spans="1:7" x14ac:dyDescent="0.3">
      <c r="A475" s="352" t="s">
        <v>370</v>
      </c>
      <c r="B475" s="353" t="s">
        <v>128</v>
      </c>
      <c r="C475" s="418">
        <v>3875</v>
      </c>
      <c r="D475" s="354" t="str">
        <f t="shared" si="18"/>
        <v>CzereśnieA</v>
      </c>
      <c r="E475" s="355">
        <f t="shared" si="19"/>
        <v>3875</v>
      </c>
      <c r="G475" s="355"/>
    </row>
    <row r="476" spans="1:7" x14ac:dyDescent="0.3">
      <c r="A476" s="352" t="s">
        <v>370</v>
      </c>
      <c r="B476" s="353" t="s">
        <v>129</v>
      </c>
      <c r="C476" s="418">
        <v>3875</v>
      </c>
      <c r="D476" s="354" t="str">
        <f t="shared" si="18"/>
        <v>CzereśnieB</v>
      </c>
      <c r="E476" s="355">
        <f t="shared" si="19"/>
        <v>3875</v>
      </c>
      <c r="G476" s="355"/>
    </row>
    <row r="477" spans="1:7" x14ac:dyDescent="0.3">
      <c r="A477" s="352" t="s">
        <v>370</v>
      </c>
      <c r="B477" s="353" t="s">
        <v>151</v>
      </c>
      <c r="C477" s="418">
        <v>3875</v>
      </c>
      <c r="D477" s="354" t="str">
        <f t="shared" si="18"/>
        <v>CzereśnieC</v>
      </c>
      <c r="E477" s="355">
        <f t="shared" si="19"/>
        <v>3875</v>
      </c>
      <c r="G477" s="355"/>
    </row>
    <row r="478" spans="1:7" x14ac:dyDescent="0.3">
      <c r="A478" s="352" t="s">
        <v>370</v>
      </c>
      <c r="B478" s="353" t="s">
        <v>130</v>
      </c>
      <c r="C478" s="418">
        <v>3875</v>
      </c>
      <c r="D478" s="354" t="str">
        <f t="shared" si="18"/>
        <v>CzereśnieD</v>
      </c>
      <c r="E478" s="355">
        <f t="shared" si="19"/>
        <v>3875</v>
      </c>
      <c r="G478" s="355"/>
    </row>
    <row r="479" spans="1:7" x14ac:dyDescent="0.3">
      <c r="A479" s="352" t="s">
        <v>372</v>
      </c>
      <c r="B479" s="353" t="s">
        <v>128</v>
      </c>
      <c r="C479" s="418">
        <v>2500</v>
      </c>
      <c r="D479" s="354" t="str">
        <f t="shared" si="18"/>
        <v>BrzoskwinieA</v>
      </c>
      <c r="E479" s="355">
        <f t="shared" si="19"/>
        <v>2500</v>
      </c>
      <c r="G479" s="355"/>
    </row>
    <row r="480" spans="1:7" x14ac:dyDescent="0.3">
      <c r="A480" s="352" t="s">
        <v>372</v>
      </c>
      <c r="B480" s="353" t="s">
        <v>129</v>
      </c>
      <c r="C480" s="418">
        <v>2500</v>
      </c>
      <c r="D480" s="354" t="str">
        <f t="shared" si="18"/>
        <v>BrzoskwinieB</v>
      </c>
      <c r="E480" s="355">
        <f t="shared" si="19"/>
        <v>2500</v>
      </c>
      <c r="G480" s="355"/>
    </row>
    <row r="481" spans="1:7" x14ac:dyDescent="0.3">
      <c r="A481" s="352" t="s">
        <v>372</v>
      </c>
      <c r="B481" s="353" t="s">
        <v>151</v>
      </c>
      <c r="C481" s="418">
        <v>2500</v>
      </c>
      <c r="D481" s="354" t="str">
        <f t="shared" si="18"/>
        <v>BrzoskwinieC</v>
      </c>
      <c r="E481" s="355">
        <f t="shared" si="19"/>
        <v>2500</v>
      </c>
      <c r="G481" s="355"/>
    </row>
    <row r="482" spans="1:7" x14ac:dyDescent="0.3">
      <c r="A482" s="352" t="s">
        <v>372</v>
      </c>
      <c r="B482" s="353" t="s">
        <v>130</v>
      </c>
      <c r="C482" s="418">
        <v>2500</v>
      </c>
      <c r="D482" s="354" t="str">
        <f t="shared" si="18"/>
        <v>BrzoskwinieD</v>
      </c>
      <c r="E482" s="355">
        <f t="shared" si="19"/>
        <v>2500</v>
      </c>
      <c r="G482" s="355"/>
    </row>
    <row r="483" spans="1:7" x14ac:dyDescent="0.3">
      <c r="A483" s="352" t="s">
        <v>374</v>
      </c>
      <c r="B483" s="353" t="s">
        <v>128</v>
      </c>
      <c r="C483" s="418">
        <v>1820</v>
      </c>
      <c r="D483" s="354" t="str">
        <f t="shared" si="18"/>
        <v>MoreleA</v>
      </c>
      <c r="E483" s="355">
        <f t="shared" si="19"/>
        <v>1820</v>
      </c>
      <c r="G483" s="355"/>
    </row>
    <row r="484" spans="1:7" x14ac:dyDescent="0.3">
      <c r="A484" s="352" t="s">
        <v>374</v>
      </c>
      <c r="B484" s="353" t="s">
        <v>129</v>
      </c>
      <c r="C484" s="418">
        <v>1820</v>
      </c>
      <c r="D484" s="354" t="str">
        <f t="shared" si="18"/>
        <v>MoreleB</v>
      </c>
      <c r="E484" s="355">
        <f t="shared" si="19"/>
        <v>1820</v>
      </c>
      <c r="G484" s="355"/>
    </row>
    <row r="485" spans="1:7" x14ac:dyDescent="0.3">
      <c r="A485" s="352" t="s">
        <v>374</v>
      </c>
      <c r="B485" s="353" t="s">
        <v>151</v>
      </c>
      <c r="C485" s="418">
        <v>1820</v>
      </c>
      <c r="D485" s="354" t="str">
        <f t="shared" si="18"/>
        <v>MoreleC</v>
      </c>
      <c r="E485" s="355">
        <f t="shared" si="19"/>
        <v>1820</v>
      </c>
      <c r="G485" s="355"/>
    </row>
    <row r="486" spans="1:7" x14ac:dyDescent="0.3">
      <c r="A486" s="352" t="s">
        <v>374</v>
      </c>
      <c r="B486" s="353" t="s">
        <v>130</v>
      </c>
      <c r="C486" s="418">
        <v>1820</v>
      </c>
      <c r="D486" s="354" t="str">
        <f t="shared" si="18"/>
        <v>MoreleD</v>
      </c>
      <c r="E486" s="355">
        <f t="shared" si="19"/>
        <v>1820</v>
      </c>
      <c r="G486" s="355"/>
    </row>
    <row r="487" spans="1:7" x14ac:dyDescent="0.3">
      <c r="A487" s="352" t="s">
        <v>376</v>
      </c>
      <c r="B487" s="353" t="s">
        <v>128</v>
      </c>
      <c r="C487" s="418">
        <v>0</v>
      </c>
      <c r="D487" s="354" t="str">
        <f t="shared" si="18"/>
        <v>OrzechyA</v>
      </c>
      <c r="E487" s="355">
        <f t="shared" si="19"/>
        <v>0</v>
      </c>
      <c r="G487" s="355"/>
    </row>
    <row r="488" spans="1:7" x14ac:dyDescent="0.3">
      <c r="A488" s="352" t="s">
        <v>376</v>
      </c>
      <c r="B488" s="353" t="s">
        <v>129</v>
      </c>
      <c r="C488" s="418">
        <v>0</v>
      </c>
      <c r="D488" s="354" t="str">
        <f t="shared" si="18"/>
        <v>OrzechyB</v>
      </c>
      <c r="E488" s="355">
        <f t="shared" si="19"/>
        <v>0</v>
      </c>
      <c r="G488" s="355"/>
    </row>
    <row r="489" spans="1:7" x14ac:dyDescent="0.3">
      <c r="A489" s="352" t="s">
        <v>376</v>
      </c>
      <c r="B489" s="353" t="s">
        <v>151</v>
      </c>
      <c r="C489" s="418">
        <v>0</v>
      </c>
      <c r="D489" s="354" t="str">
        <f t="shared" si="18"/>
        <v>OrzechyC</v>
      </c>
      <c r="E489" s="355">
        <f t="shared" si="19"/>
        <v>0</v>
      </c>
      <c r="G489" s="355"/>
    </row>
    <row r="490" spans="1:7" x14ac:dyDescent="0.3">
      <c r="A490" s="352" t="s">
        <v>376</v>
      </c>
      <c r="B490" s="353" t="s">
        <v>130</v>
      </c>
      <c r="C490" s="418">
        <v>0</v>
      </c>
      <c r="D490" s="354" t="str">
        <f t="shared" si="18"/>
        <v>OrzechyD</v>
      </c>
      <c r="E490" s="355">
        <f t="shared" si="19"/>
        <v>0</v>
      </c>
      <c r="G490" s="355"/>
    </row>
    <row r="491" spans="1:7" x14ac:dyDescent="0.3">
      <c r="A491" s="352" t="s">
        <v>378</v>
      </c>
      <c r="B491" s="353" t="s">
        <v>128</v>
      </c>
      <c r="C491" s="418">
        <v>1105</v>
      </c>
      <c r="D491" s="354" t="str">
        <f t="shared" si="18"/>
        <v>Orzechy włoskieA</v>
      </c>
      <c r="E491" s="355">
        <f t="shared" si="19"/>
        <v>1105</v>
      </c>
      <c r="G491" s="355"/>
    </row>
    <row r="492" spans="1:7" x14ac:dyDescent="0.3">
      <c r="A492" s="352" t="s">
        <v>378</v>
      </c>
      <c r="B492" s="353" t="s">
        <v>129</v>
      </c>
      <c r="C492" s="418">
        <v>1105</v>
      </c>
      <c r="D492" s="354" t="str">
        <f t="shared" si="18"/>
        <v>Orzechy włoskieB</v>
      </c>
      <c r="E492" s="355">
        <f t="shared" si="19"/>
        <v>1105</v>
      </c>
      <c r="G492" s="355"/>
    </row>
    <row r="493" spans="1:7" x14ac:dyDescent="0.3">
      <c r="A493" s="352" t="s">
        <v>378</v>
      </c>
      <c r="B493" s="353" t="s">
        <v>151</v>
      </c>
      <c r="C493" s="418">
        <v>1105</v>
      </c>
      <c r="D493" s="354" t="str">
        <f t="shared" si="18"/>
        <v>Orzechy włoskieC</v>
      </c>
      <c r="E493" s="355">
        <f t="shared" si="19"/>
        <v>1105</v>
      </c>
      <c r="G493" s="355"/>
    </row>
    <row r="494" spans="1:7" x14ac:dyDescent="0.3">
      <c r="A494" s="352" t="s">
        <v>378</v>
      </c>
      <c r="B494" s="353" t="s">
        <v>130</v>
      </c>
      <c r="C494" s="418">
        <v>1105</v>
      </c>
      <c r="D494" s="354" t="str">
        <f t="shared" si="18"/>
        <v>Orzechy włoskieD</v>
      </c>
      <c r="E494" s="355">
        <f t="shared" si="19"/>
        <v>1105</v>
      </c>
      <c r="G494" s="355"/>
    </row>
    <row r="495" spans="1:7" x14ac:dyDescent="0.3">
      <c r="A495" s="352" t="s">
        <v>380</v>
      </c>
      <c r="B495" s="353" t="s">
        <v>128</v>
      </c>
      <c r="C495" s="418">
        <v>3570</v>
      </c>
      <c r="D495" s="354" t="str">
        <f t="shared" si="18"/>
        <v>Orzechy laskoweA</v>
      </c>
      <c r="E495" s="355">
        <f t="shared" si="19"/>
        <v>3570</v>
      </c>
      <c r="G495" s="355"/>
    </row>
    <row r="496" spans="1:7" x14ac:dyDescent="0.3">
      <c r="A496" s="352" t="s">
        <v>380</v>
      </c>
      <c r="B496" s="353" t="s">
        <v>129</v>
      </c>
      <c r="C496" s="418">
        <v>3570</v>
      </c>
      <c r="D496" s="354" t="str">
        <f t="shared" si="18"/>
        <v>Orzechy laskoweB</v>
      </c>
      <c r="E496" s="355">
        <f t="shared" si="19"/>
        <v>3570</v>
      </c>
      <c r="G496" s="355"/>
    </row>
    <row r="497" spans="1:7" x14ac:dyDescent="0.3">
      <c r="A497" s="352" t="s">
        <v>380</v>
      </c>
      <c r="B497" s="353" t="s">
        <v>151</v>
      </c>
      <c r="C497" s="418">
        <v>3570</v>
      </c>
      <c r="D497" s="354" t="str">
        <f t="shared" si="18"/>
        <v>Orzechy laskoweC</v>
      </c>
      <c r="E497" s="355">
        <f t="shared" si="19"/>
        <v>3570</v>
      </c>
      <c r="G497" s="355"/>
    </row>
    <row r="498" spans="1:7" x14ac:dyDescent="0.3">
      <c r="A498" s="352" t="s">
        <v>380</v>
      </c>
      <c r="B498" s="353" t="s">
        <v>130</v>
      </c>
      <c r="C498" s="418">
        <v>3570</v>
      </c>
      <c r="D498" s="354" t="str">
        <f t="shared" si="18"/>
        <v>Orzechy laskoweD</v>
      </c>
      <c r="E498" s="355">
        <f t="shared" si="19"/>
        <v>3570</v>
      </c>
      <c r="G498" s="355"/>
    </row>
    <row r="499" spans="1:7" x14ac:dyDescent="0.3">
      <c r="A499" s="352" t="s">
        <v>382</v>
      </c>
      <c r="B499" s="353" t="s">
        <v>128</v>
      </c>
      <c r="C499" s="418">
        <v>0</v>
      </c>
      <c r="D499" s="354" t="str">
        <f t="shared" si="18"/>
        <v>Owoce jagodoweA</v>
      </c>
      <c r="E499" s="355">
        <f t="shared" si="19"/>
        <v>0</v>
      </c>
      <c r="G499" s="355"/>
    </row>
    <row r="500" spans="1:7" x14ac:dyDescent="0.3">
      <c r="A500" s="352" t="s">
        <v>382</v>
      </c>
      <c r="B500" s="353" t="s">
        <v>129</v>
      </c>
      <c r="C500" s="418">
        <v>0</v>
      </c>
      <c r="D500" s="354" t="str">
        <f t="shared" si="18"/>
        <v>Owoce jagodoweB</v>
      </c>
      <c r="E500" s="355">
        <f t="shared" si="19"/>
        <v>0</v>
      </c>
      <c r="G500" s="355"/>
    </row>
    <row r="501" spans="1:7" x14ac:dyDescent="0.3">
      <c r="A501" s="352" t="s">
        <v>382</v>
      </c>
      <c r="B501" s="353" t="s">
        <v>151</v>
      </c>
      <c r="C501" s="418">
        <v>0</v>
      </c>
      <c r="D501" s="354" t="str">
        <f t="shared" si="18"/>
        <v>Owoce jagodoweC</v>
      </c>
      <c r="E501" s="355">
        <f t="shared" si="19"/>
        <v>0</v>
      </c>
      <c r="G501" s="355"/>
    </row>
    <row r="502" spans="1:7" x14ac:dyDescent="0.3">
      <c r="A502" s="352" t="s">
        <v>382</v>
      </c>
      <c r="B502" s="353" t="s">
        <v>130</v>
      </c>
      <c r="C502" s="418">
        <v>0</v>
      </c>
      <c r="D502" s="354" t="str">
        <f t="shared" si="18"/>
        <v>Owoce jagodoweD</v>
      </c>
      <c r="E502" s="355">
        <f t="shared" si="19"/>
        <v>0</v>
      </c>
      <c r="G502" s="355"/>
    </row>
    <row r="503" spans="1:7" x14ac:dyDescent="0.3">
      <c r="A503" s="352" t="s">
        <v>384</v>
      </c>
      <c r="B503" s="353" t="s">
        <v>128</v>
      </c>
      <c r="C503" s="418">
        <v>2295</v>
      </c>
      <c r="D503" s="354" t="str">
        <f t="shared" si="18"/>
        <v>AgrestA</v>
      </c>
      <c r="E503" s="355">
        <f t="shared" si="19"/>
        <v>2295</v>
      </c>
      <c r="G503" s="355"/>
    </row>
    <row r="504" spans="1:7" x14ac:dyDescent="0.3">
      <c r="A504" s="352" t="s">
        <v>384</v>
      </c>
      <c r="B504" s="353" t="s">
        <v>129</v>
      </c>
      <c r="C504" s="418">
        <v>2295</v>
      </c>
      <c r="D504" s="354" t="str">
        <f t="shared" si="18"/>
        <v>AgrestB</v>
      </c>
      <c r="E504" s="355">
        <f t="shared" si="19"/>
        <v>2295</v>
      </c>
      <c r="G504" s="355"/>
    </row>
    <row r="505" spans="1:7" x14ac:dyDescent="0.3">
      <c r="A505" s="352" t="s">
        <v>384</v>
      </c>
      <c r="B505" s="353" t="s">
        <v>151</v>
      </c>
      <c r="C505" s="418">
        <v>2295</v>
      </c>
      <c r="D505" s="354" t="str">
        <f t="shared" si="18"/>
        <v>AgrestC</v>
      </c>
      <c r="E505" s="355">
        <f t="shared" si="19"/>
        <v>2295</v>
      </c>
      <c r="G505" s="355"/>
    </row>
    <row r="506" spans="1:7" x14ac:dyDescent="0.3">
      <c r="A506" s="352" t="s">
        <v>384</v>
      </c>
      <c r="B506" s="353" t="s">
        <v>130</v>
      </c>
      <c r="C506" s="418">
        <v>2295</v>
      </c>
      <c r="D506" s="354" t="str">
        <f t="shared" si="18"/>
        <v>AgrestD</v>
      </c>
      <c r="E506" s="355">
        <f t="shared" si="19"/>
        <v>2295</v>
      </c>
      <c r="G506" s="355"/>
    </row>
    <row r="507" spans="1:7" x14ac:dyDescent="0.3">
      <c r="A507" s="352" t="s">
        <v>386</v>
      </c>
      <c r="B507" s="353" t="s">
        <v>128</v>
      </c>
      <c r="C507" s="418">
        <v>2754</v>
      </c>
      <c r="D507" s="354" t="str">
        <f t="shared" si="18"/>
        <v>AroniaA</v>
      </c>
      <c r="E507" s="355">
        <f t="shared" si="19"/>
        <v>2754</v>
      </c>
      <c r="G507" s="355"/>
    </row>
    <row r="508" spans="1:7" x14ac:dyDescent="0.3">
      <c r="A508" s="352" t="s">
        <v>386</v>
      </c>
      <c r="B508" s="353" t="s">
        <v>129</v>
      </c>
      <c r="C508" s="418">
        <v>2754</v>
      </c>
      <c r="D508" s="354" t="str">
        <f t="shared" si="18"/>
        <v>AroniaB</v>
      </c>
      <c r="E508" s="355">
        <f t="shared" si="19"/>
        <v>2754</v>
      </c>
      <c r="G508" s="355"/>
    </row>
    <row r="509" spans="1:7" x14ac:dyDescent="0.3">
      <c r="A509" s="352" t="s">
        <v>386</v>
      </c>
      <c r="B509" s="353" t="s">
        <v>151</v>
      </c>
      <c r="C509" s="418">
        <v>2754</v>
      </c>
      <c r="D509" s="354" t="str">
        <f t="shared" si="18"/>
        <v>AroniaC</v>
      </c>
      <c r="E509" s="355">
        <f t="shared" si="19"/>
        <v>2754</v>
      </c>
      <c r="G509" s="355"/>
    </row>
    <row r="510" spans="1:7" x14ac:dyDescent="0.3">
      <c r="A510" s="352" t="s">
        <v>386</v>
      </c>
      <c r="B510" s="353" t="s">
        <v>130</v>
      </c>
      <c r="C510" s="418">
        <v>2754</v>
      </c>
      <c r="D510" s="354" t="str">
        <f t="shared" si="18"/>
        <v>AroniaD</v>
      </c>
      <c r="E510" s="355">
        <f t="shared" si="19"/>
        <v>2754</v>
      </c>
      <c r="G510" s="355"/>
    </row>
    <row r="511" spans="1:7" x14ac:dyDescent="0.3">
      <c r="A511" s="352" t="s">
        <v>388</v>
      </c>
      <c r="B511" s="353" t="s">
        <v>128</v>
      </c>
      <c r="C511" s="418">
        <v>2295</v>
      </c>
      <c r="D511" s="354" t="str">
        <f t="shared" si="18"/>
        <v>Porzeczki czarneA</v>
      </c>
      <c r="E511" s="355">
        <f t="shared" si="19"/>
        <v>2295</v>
      </c>
      <c r="G511" s="355"/>
    </row>
    <row r="512" spans="1:7" x14ac:dyDescent="0.3">
      <c r="A512" s="352" t="s">
        <v>388</v>
      </c>
      <c r="B512" s="353" t="s">
        <v>129</v>
      </c>
      <c r="C512" s="418">
        <v>2295</v>
      </c>
      <c r="D512" s="354" t="str">
        <f t="shared" si="18"/>
        <v>Porzeczki czarneB</v>
      </c>
      <c r="E512" s="355">
        <f t="shared" si="19"/>
        <v>2295</v>
      </c>
      <c r="G512" s="355"/>
    </row>
    <row r="513" spans="1:7" x14ac:dyDescent="0.3">
      <c r="A513" s="352" t="s">
        <v>388</v>
      </c>
      <c r="B513" s="353" t="s">
        <v>151</v>
      </c>
      <c r="C513" s="418">
        <v>2295</v>
      </c>
      <c r="D513" s="354" t="str">
        <f t="shared" si="18"/>
        <v>Porzeczki czarneC</v>
      </c>
      <c r="E513" s="355">
        <f t="shared" si="19"/>
        <v>2295</v>
      </c>
      <c r="G513" s="355"/>
    </row>
    <row r="514" spans="1:7" x14ac:dyDescent="0.3">
      <c r="A514" s="352" t="s">
        <v>388</v>
      </c>
      <c r="B514" s="353" t="s">
        <v>130</v>
      </c>
      <c r="C514" s="418">
        <v>2295</v>
      </c>
      <c r="D514" s="354" t="str">
        <f t="shared" si="18"/>
        <v>Porzeczki czarneD</v>
      </c>
      <c r="E514" s="355">
        <f t="shared" si="19"/>
        <v>2295</v>
      </c>
      <c r="G514" s="355"/>
    </row>
    <row r="515" spans="1:7" x14ac:dyDescent="0.3">
      <c r="A515" s="352" t="s">
        <v>390</v>
      </c>
      <c r="B515" s="353" t="s">
        <v>128</v>
      </c>
      <c r="C515" s="418">
        <v>3213</v>
      </c>
      <c r="D515" s="354" t="str">
        <f t="shared" si="18"/>
        <v>Porzeczki czerwoneA</v>
      </c>
      <c r="E515" s="355">
        <f t="shared" si="19"/>
        <v>3213</v>
      </c>
      <c r="G515" s="355"/>
    </row>
    <row r="516" spans="1:7" x14ac:dyDescent="0.3">
      <c r="A516" s="352" t="s">
        <v>390</v>
      </c>
      <c r="B516" s="353" t="s">
        <v>129</v>
      </c>
      <c r="C516" s="418">
        <v>3213</v>
      </c>
      <c r="D516" s="354" t="str">
        <f t="shared" si="18"/>
        <v>Porzeczki czerwoneB</v>
      </c>
      <c r="E516" s="355">
        <f t="shared" si="19"/>
        <v>3213</v>
      </c>
      <c r="G516" s="355"/>
    </row>
    <row r="517" spans="1:7" x14ac:dyDescent="0.3">
      <c r="A517" s="352" t="s">
        <v>390</v>
      </c>
      <c r="B517" s="353" t="s">
        <v>151</v>
      </c>
      <c r="C517" s="418">
        <v>3213</v>
      </c>
      <c r="D517" s="354" t="str">
        <f t="shared" si="18"/>
        <v>Porzeczki czerwoneC</v>
      </c>
      <c r="E517" s="355">
        <f t="shared" si="19"/>
        <v>3213</v>
      </c>
      <c r="G517" s="355"/>
    </row>
    <row r="518" spans="1:7" x14ac:dyDescent="0.3">
      <c r="A518" s="352" t="s">
        <v>390</v>
      </c>
      <c r="B518" s="353" t="s">
        <v>130</v>
      </c>
      <c r="C518" s="418">
        <v>3213</v>
      </c>
      <c r="D518" s="354" t="str">
        <f t="shared" si="18"/>
        <v>Porzeczki czerwoneD</v>
      </c>
      <c r="E518" s="355">
        <f t="shared" si="19"/>
        <v>3213</v>
      </c>
      <c r="G518" s="355"/>
    </row>
    <row r="519" spans="1:7" x14ac:dyDescent="0.3">
      <c r="A519" s="352" t="s">
        <v>392</v>
      </c>
      <c r="B519" s="353" t="s">
        <v>128</v>
      </c>
      <c r="C519" s="418">
        <v>2469.52</v>
      </c>
      <c r="D519" s="354" t="str">
        <f t="shared" si="18"/>
        <v>Maliny ogrodoweA</v>
      </c>
      <c r="E519" s="355">
        <f t="shared" si="19"/>
        <v>2469.52</v>
      </c>
      <c r="G519" s="355"/>
    </row>
    <row r="520" spans="1:7" x14ac:dyDescent="0.3">
      <c r="A520" s="352" t="s">
        <v>392</v>
      </c>
      <c r="B520" s="353" t="s">
        <v>129</v>
      </c>
      <c r="C520" s="418">
        <v>6276</v>
      </c>
      <c r="D520" s="354" t="str">
        <f t="shared" ref="D520:D581" si="20">A520&amp;B520</f>
        <v>Maliny ogrodoweB</v>
      </c>
      <c r="E520" s="355">
        <f t="shared" si="19"/>
        <v>6276</v>
      </c>
      <c r="G520" s="355"/>
    </row>
    <row r="521" spans="1:7" x14ac:dyDescent="0.3">
      <c r="A521" s="352" t="s">
        <v>392</v>
      </c>
      <c r="B521" s="353" t="s">
        <v>151</v>
      </c>
      <c r="C521" s="418">
        <v>6276</v>
      </c>
      <c r="D521" s="354" t="str">
        <f t="shared" si="20"/>
        <v>Maliny ogrodoweC</v>
      </c>
      <c r="E521" s="355">
        <f t="shared" si="19"/>
        <v>6276</v>
      </c>
      <c r="G521" s="355"/>
    </row>
    <row r="522" spans="1:7" x14ac:dyDescent="0.3">
      <c r="A522" s="352" t="s">
        <v>392</v>
      </c>
      <c r="B522" s="353" t="s">
        <v>130</v>
      </c>
      <c r="C522" s="418">
        <v>6276</v>
      </c>
      <c r="D522" s="354" t="str">
        <f t="shared" si="20"/>
        <v>Maliny ogrodoweD</v>
      </c>
      <c r="E522" s="355">
        <f t="shared" si="19"/>
        <v>6276</v>
      </c>
      <c r="G522" s="355"/>
    </row>
    <row r="523" spans="1:7" x14ac:dyDescent="0.3">
      <c r="A523" s="352" t="s">
        <v>394</v>
      </c>
      <c r="B523" s="353" t="s">
        <v>128</v>
      </c>
      <c r="C523" s="418">
        <v>10800</v>
      </c>
      <c r="D523" s="354" t="str">
        <f t="shared" si="20"/>
        <v>BorówkiA</v>
      </c>
      <c r="E523" s="355">
        <f t="shared" si="19"/>
        <v>10800</v>
      </c>
      <c r="G523" s="355"/>
    </row>
    <row r="524" spans="1:7" x14ac:dyDescent="0.3">
      <c r="A524" s="352" t="s">
        <v>394</v>
      </c>
      <c r="B524" s="353" t="s">
        <v>129</v>
      </c>
      <c r="C524" s="418">
        <v>10800</v>
      </c>
      <c r="D524" s="354" t="str">
        <f t="shared" si="20"/>
        <v>BorówkiB</v>
      </c>
      <c r="E524" s="355">
        <f t="shared" si="19"/>
        <v>10800</v>
      </c>
      <c r="G524" s="355"/>
    </row>
    <row r="525" spans="1:7" x14ac:dyDescent="0.3">
      <c r="A525" s="352" t="s">
        <v>394</v>
      </c>
      <c r="B525" s="353" t="s">
        <v>151</v>
      </c>
      <c r="C525" s="418">
        <v>10800</v>
      </c>
      <c r="D525" s="354" t="str">
        <f t="shared" si="20"/>
        <v>BorówkiC</v>
      </c>
      <c r="E525" s="355">
        <f t="shared" si="19"/>
        <v>10800</v>
      </c>
      <c r="G525" s="355"/>
    </row>
    <row r="526" spans="1:7" x14ac:dyDescent="0.3">
      <c r="A526" s="352" t="s">
        <v>394</v>
      </c>
      <c r="B526" s="353" t="s">
        <v>130</v>
      </c>
      <c r="C526" s="418">
        <v>10800</v>
      </c>
      <c r="D526" s="354" t="str">
        <f t="shared" si="20"/>
        <v>BorówkiD</v>
      </c>
      <c r="E526" s="355">
        <f t="shared" si="19"/>
        <v>10800</v>
      </c>
      <c r="G526" s="355"/>
    </row>
    <row r="527" spans="1:7" x14ac:dyDescent="0.3">
      <c r="A527" s="352" t="s">
        <v>396</v>
      </c>
      <c r="B527" s="353" t="s">
        <v>128</v>
      </c>
      <c r="C527" s="418">
        <v>4380</v>
      </c>
      <c r="D527" s="354" t="str">
        <f t="shared" si="20"/>
        <v>Pozostałe owoce jagodoweA</v>
      </c>
      <c r="E527" s="355">
        <f t="shared" si="19"/>
        <v>4380</v>
      </c>
      <c r="G527" s="355"/>
    </row>
    <row r="528" spans="1:7" x14ac:dyDescent="0.3">
      <c r="A528" s="352" t="s">
        <v>396</v>
      </c>
      <c r="B528" s="353" t="s">
        <v>129</v>
      </c>
      <c r="C528" s="418">
        <v>4380</v>
      </c>
      <c r="D528" s="354" t="str">
        <f t="shared" si="20"/>
        <v>Pozostałe owoce jagodoweB</v>
      </c>
      <c r="E528" s="355">
        <f t="shared" si="19"/>
        <v>4380</v>
      </c>
      <c r="G528" s="355"/>
    </row>
    <row r="529" spans="1:7" x14ac:dyDescent="0.3">
      <c r="A529" s="352" t="s">
        <v>396</v>
      </c>
      <c r="B529" s="353" t="s">
        <v>151</v>
      </c>
      <c r="C529" s="418">
        <v>4380</v>
      </c>
      <c r="D529" s="354" t="str">
        <f t="shared" si="20"/>
        <v>Pozostałe owoce jagodoweC</v>
      </c>
      <c r="E529" s="355">
        <f t="shared" si="19"/>
        <v>4380</v>
      </c>
      <c r="G529" s="355"/>
    </row>
    <row r="530" spans="1:7" x14ac:dyDescent="0.3">
      <c r="A530" s="352" t="s">
        <v>396</v>
      </c>
      <c r="B530" s="353" t="s">
        <v>130</v>
      </c>
      <c r="C530" s="418">
        <v>4380</v>
      </c>
      <c r="D530" s="354" t="str">
        <f t="shared" si="20"/>
        <v>Pozostałe owoce jagodoweD</v>
      </c>
      <c r="E530" s="355">
        <f t="shared" si="19"/>
        <v>4380</v>
      </c>
      <c r="G530" s="355"/>
    </row>
    <row r="531" spans="1:7" x14ac:dyDescent="0.3">
      <c r="A531" s="352" t="s">
        <v>398</v>
      </c>
      <c r="B531" s="353" t="s">
        <v>128</v>
      </c>
      <c r="C531" s="418">
        <v>375</v>
      </c>
      <c r="D531" s="354" t="str">
        <f t="shared" si="20"/>
        <v>Plantacje nasienne trawA</v>
      </c>
      <c r="E531" s="355">
        <f t="shared" si="19"/>
        <v>375</v>
      </c>
      <c r="G531" s="355"/>
    </row>
    <row r="532" spans="1:7" x14ac:dyDescent="0.3">
      <c r="A532" s="352" t="s">
        <v>398</v>
      </c>
      <c r="B532" s="353" t="s">
        <v>129</v>
      </c>
      <c r="C532" s="418">
        <v>375</v>
      </c>
      <c r="D532" s="354" t="str">
        <f t="shared" si="20"/>
        <v>Plantacje nasienne trawB</v>
      </c>
      <c r="E532" s="355">
        <f t="shared" si="19"/>
        <v>375</v>
      </c>
      <c r="G532" s="355"/>
    </row>
    <row r="533" spans="1:7" x14ac:dyDescent="0.3">
      <c r="A533" s="352" t="s">
        <v>398</v>
      </c>
      <c r="B533" s="353" t="s">
        <v>151</v>
      </c>
      <c r="C533" s="418">
        <v>375</v>
      </c>
      <c r="D533" s="354" t="str">
        <f t="shared" si="20"/>
        <v>Plantacje nasienne trawC</v>
      </c>
      <c r="E533" s="355">
        <f t="shared" si="19"/>
        <v>375</v>
      </c>
      <c r="G533" s="355"/>
    </row>
    <row r="534" spans="1:7" x14ac:dyDescent="0.3">
      <c r="A534" s="352" t="s">
        <v>398</v>
      </c>
      <c r="B534" s="353" t="s">
        <v>130</v>
      </c>
      <c r="C534" s="418">
        <v>375</v>
      </c>
      <c r="D534" s="354" t="str">
        <f t="shared" si="20"/>
        <v>Plantacje nasienne trawD</v>
      </c>
      <c r="E534" s="355">
        <f t="shared" si="19"/>
        <v>375</v>
      </c>
      <c r="G534" s="355"/>
    </row>
    <row r="535" spans="1:7" x14ac:dyDescent="0.3">
      <c r="A535" s="352" t="s">
        <v>400</v>
      </c>
      <c r="B535" s="353" t="s">
        <v>128</v>
      </c>
      <c r="C535" s="418">
        <v>375</v>
      </c>
      <c r="D535" s="354" t="str">
        <f t="shared" si="20"/>
        <v>Plantacje nasienne motylkowych drobnonasiennychA</v>
      </c>
      <c r="E535" s="355">
        <f t="shared" ref="E535:E590" si="21">C535</f>
        <v>375</v>
      </c>
      <c r="G535" s="355"/>
    </row>
    <row r="536" spans="1:7" x14ac:dyDescent="0.3">
      <c r="A536" s="352" t="s">
        <v>400</v>
      </c>
      <c r="B536" s="353" t="s">
        <v>129</v>
      </c>
      <c r="C536" s="418">
        <v>375</v>
      </c>
      <c r="D536" s="354" t="str">
        <f t="shared" si="20"/>
        <v>Plantacje nasienne motylkowych drobnonasiennychB</v>
      </c>
      <c r="E536" s="355">
        <f t="shared" si="21"/>
        <v>375</v>
      </c>
      <c r="G536" s="355"/>
    </row>
    <row r="537" spans="1:7" x14ac:dyDescent="0.3">
      <c r="A537" s="352" t="s">
        <v>400</v>
      </c>
      <c r="B537" s="353" t="s">
        <v>151</v>
      </c>
      <c r="C537" s="418">
        <v>375</v>
      </c>
      <c r="D537" s="354" t="str">
        <f t="shared" si="20"/>
        <v>Plantacje nasienne motylkowych drobnonasiennychC</v>
      </c>
      <c r="E537" s="355">
        <f t="shared" si="21"/>
        <v>375</v>
      </c>
      <c r="G537" s="355"/>
    </row>
    <row r="538" spans="1:7" x14ac:dyDescent="0.3">
      <c r="A538" s="352" t="s">
        <v>400</v>
      </c>
      <c r="B538" s="353" t="s">
        <v>130</v>
      </c>
      <c r="C538" s="418">
        <v>375</v>
      </c>
      <c r="D538" s="354" t="str">
        <f t="shared" si="20"/>
        <v>Plantacje nasienne motylkowych drobnonasiennychD</v>
      </c>
      <c r="E538" s="355">
        <f t="shared" si="21"/>
        <v>375</v>
      </c>
      <c r="G538" s="355"/>
    </row>
    <row r="539" spans="1:7" x14ac:dyDescent="0.3">
      <c r="A539" s="352" t="s">
        <v>402</v>
      </c>
      <c r="B539" s="353" t="s">
        <v>128</v>
      </c>
      <c r="C539" s="418">
        <v>375</v>
      </c>
      <c r="D539" s="354" t="str">
        <f t="shared" si="20"/>
        <v>Plantacje nasienne roślin korzeniowychA</v>
      </c>
      <c r="E539" s="355">
        <f t="shared" si="21"/>
        <v>375</v>
      </c>
      <c r="G539" s="355"/>
    </row>
    <row r="540" spans="1:7" x14ac:dyDescent="0.3">
      <c r="A540" s="352" t="s">
        <v>402</v>
      </c>
      <c r="B540" s="353" t="s">
        <v>129</v>
      </c>
      <c r="C540" s="418">
        <v>375</v>
      </c>
      <c r="D540" s="354" t="str">
        <f t="shared" si="20"/>
        <v>Plantacje nasienne roślin korzeniowychB</v>
      </c>
      <c r="E540" s="355">
        <f t="shared" si="21"/>
        <v>375</v>
      </c>
      <c r="G540" s="355"/>
    </row>
    <row r="541" spans="1:7" x14ac:dyDescent="0.3">
      <c r="A541" s="352" t="s">
        <v>402</v>
      </c>
      <c r="B541" s="353" t="s">
        <v>151</v>
      </c>
      <c r="C541" s="418">
        <v>375</v>
      </c>
      <c r="D541" s="354" t="str">
        <f t="shared" si="20"/>
        <v>Plantacje nasienne roślin korzeniowychC</v>
      </c>
      <c r="E541" s="355">
        <f t="shared" si="21"/>
        <v>375</v>
      </c>
      <c r="G541" s="355"/>
    </row>
    <row r="542" spans="1:7" x14ac:dyDescent="0.3">
      <c r="A542" s="352" t="s">
        <v>402</v>
      </c>
      <c r="B542" s="353" t="s">
        <v>130</v>
      </c>
      <c r="C542" s="418">
        <v>375</v>
      </c>
      <c r="D542" s="354" t="str">
        <f t="shared" si="20"/>
        <v>Plantacje nasienne roślin korzeniowychD</v>
      </c>
      <c r="E542" s="355">
        <f t="shared" si="21"/>
        <v>375</v>
      </c>
      <c r="G542" s="355"/>
    </row>
    <row r="543" spans="1:7" x14ac:dyDescent="0.3">
      <c r="A543" s="352" t="s">
        <v>404</v>
      </c>
      <c r="B543" s="353" t="s">
        <v>128</v>
      </c>
      <c r="C543" s="418">
        <v>0</v>
      </c>
      <c r="D543" s="354" t="str">
        <f t="shared" si="20"/>
        <v>Uprawy drugoroczne - nasionaA</v>
      </c>
      <c r="E543" s="355">
        <f t="shared" si="21"/>
        <v>0</v>
      </c>
      <c r="G543" s="355"/>
    </row>
    <row r="544" spans="1:7" x14ac:dyDescent="0.3">
      <c r="A544" s="352" t="s">
        <v>404</v>
      </c>
      <c r="B544" s="353" t="s">
        <v>129</v>
      </c>
      <c r="C544" s="418">
        <v>0</v>
      </c>
      <c r="D544" s="354" t="str">
        <f t="shared" si="20"/>
        <v>Uprawy drugoroczne - nasionaB</v>
      </c>
      <c r="E544" s="355">
        <f t="shared" si="21"/>
        <v>0</v>
      </c>
      <c r="G544" s="355"/>
    </row>
    <row r="545" spans="1:7" x14ac:dyDescent="0.3">
      <c r="A545" s="352" t="s">
        <v>404</v>
      </c>
      <c r="B545" s="353" t="s">
        <v>151</v>
      </c>
      <c r="C545" s="418">
        <v>0</v>
      </c>
      <c r="D545" s="354" t="str">
        <f t="shared" si="20"/>
        <v>Uprawy drugoroczne - nasionaC</v>
      </c>
      <c r="E545" s="355">
        <f t="shared" si="21"/>
        <v>0</v>
      </c>
      <c r="G545" s="355"/>
    </row>
    <row r="546" spans="1:7" x14ac:dyDescent="0.3">
      <c r="A546" s="352" t="s">
        <v>404</v>
      </c>
      <c r="B546" s="353" t="s">
        <v>130</v>
      </c>
      <c r="C546" s="418">
        <v>0</v>
      </c>
      <c r="D546" s="354" t="str">
        <f t="shared" si="20"/>
        <v>Uprawy drugoroczne - nasionaD</v>
      </c>
      <c r="E546" s="355">
        <f t="shared" si="21"/>
        <v>0</v>
      </c>
      <c r="G546" s="355"/>
    </row>
    <row r="547" spans="1:7" x14ac:dyDescent="0.3">
      <c r="A547" s="352" t="s">
        <v>406</v>
      </c>
      <c r="B547" s="353" t="s">
        <v>128</v>
      </c>
      <c r="C547" s="418">
        <v>0</v>
      </c>
      <c r="D547" s="354" t="str">
        <f t="shared" si="20"/>
        <v>Uprawy nasienne i rozsadniki warzyw i kwiatówA</v>
      </c>
      <c r="E547" s="355">
        <f t="shared" si="21"/>
        <v>0</v>
      </c>
      <c r="G547" s="355"/>
    </row>
    <row r="548" spans="1:7" x14ac:dyDescent="0.3">
      <c r="A548" s="352" t="s">
        <v>406</v>
      </c>
      <c r="B548" s="353" t="s">
        <v>129</v>
      </c>
      <c r="C548" s="418">
        <v>0</v>
      </c>
      <c r="D548" s="354" t="str">
        <f t="shared" si="20"/>
        <v>Uprawy nasienne i rozsadniki warzyw i kwiatówB</v>
      </c>
      <c r="E548" s="355">
        <f t="shared" si="21"/>
        <v>0</v>
      </c>
      <c r="G548" s="355"/>
    </row>
    <row r="549" spans="1:7" x14ac:dyDescent="0.3">
      <c r="A549" s="352" t="s">
        <v>406</v>
      </c>
      <c r="B549" s="353" t="s">
        <v>151</v>
      </c>
      <c r="C549" s="418">
        <v>0</v>
      </c>
      <c r="D549" s="354" t="str">
        <f t="shared" si="20"/>
        <v>Uprawy nasienne i rozsadniki warzyw i kwiatówC</v>
      </c>
      <c r="E549" s="355">
        <f t="shared" si="21"/>
        <v>0</v>
      </c>
      <c r="G549" s="355"/>
    </row>
    <row r="550" spans="1:7" x14ac:dyDescent="0.3">
      <c r="A550" s="352" t="s">
        <v>406</v>
      </c>
      <c r="B550" s="353" t="s">
        <v>130</v>
      </c>
      <c r="C550" s="418">
        <v>0</v>
      </c>
      <c r="D550" s="354" t="str">
        <f t="shared" si="20"/>
        <v>Uprawy nasienne i rozsadniki warzyw i kwiatówD</v>
      </c>
      <c r="E550" s="355">
        <f t="shared" si="21"/>
        <v>0</v>
      </c>
      <c r="G550" s="355"/>
    </row>
    <row r="551" spans="1:7" x14ac:dyDescent="0.3">
      <c r="A551" s="352" t="s">
        <v>408</v>
      </c>
      <c r="B551" s="353" t="s">
        <v>128</v>
      </c>
      <c r="C551" s="418">
        <v>0</v>
      </c>
      <c r="D551" s="354" t="str">
        <f t="shared" si="20"/>
        <v>Uprawy nasienne i rozsadniki warzyw i kwiatów w uprawie polowejA</v>
      </c>
      <c r="E551" s="355">
        <f t="shared" si="21"/>
        <v>0</v>
      </c>
      <c r="G551" s="355"/>
    </row>
    <row r="552" spans="1:7" x14ac:dyDescent="0.3">
      <c r="A552" s="352" t="s">
        <v>408</v>
      </c>
      <c r="B552" s="353" t="s">
        <v>129</v>
      </c>
      <c r="C552" s="418">
        <v>0</v>
      </c>
      <c r="D552" s="354" t="str">
        <f t="shared" si="20"/>
        <v>Uprawy nasienne i rozsadniki warzyw i kwiatów w uprawie polowejB</v>
      </c>
      <c r="E552" s="355">
        <f t="shared" si="21"/>
        <v>0</v>
      </c>
      <c r="G552" s="355"/>
    </row>
    <row r="553" spans="1:7" x14ac:dyDescent="0.3">
      <c r="A553" s="352" t="s">
        <v>408</v>
      </c>
      <c r="B553" s="353" t="s">
        <v>151</v>
      </c>
      <c r="C553" s="418">
        <v>0</v>
      </c>
      <c r="D553" s="354" t="str">
        <f t="shared" si="20"/>
        <v>Uprawy nasienne i rozsadniki warzyw i kwiatów w uprawie polowejC</v>
      </c>
      <c r="E553" s="355">
        <f t="shared" si="21"/>
        <v>0</v>
      </c>
      <c r="G553" s="355"/>
    </row>
    <row r="554" spans="1:7" x14ac:dyDescent="0.3">
      <c r="A554" s="352" t="s">
        <v>408</v>
      </c>
      <c r="B554" s="353" t="s">
        <v>130</v>
      </c>
      <c r="C554" s="418">
        <v>0</v>
      </c>
      <c r="D554" s="354" t="str">
        <f t="shared" si="20"/>
        <v>Uprawy nasienne i rozsadniki warzyw i kwiatów w uprawie polowejD</v>
      </c>
      <c r="E554" s="355">
        <f t="shared" si="21"/>
        <v>0</v>
      </c>
      <c r="G554" s="355"/>
    </row>
    <row r="555" spans="1:7" x14ac:dyDescent="0.3">
      <c r="A555" s="352" t="s">
        <v>410</v>
      </c>
      <c r="B555" s="353" t="s">
        <v>128</v>
      </c>
      <c r="C555" s="418">
        <v>0</v>
      </c>
      <c r="D555" s="354" t="str">
        <f t="shared" si="20"/>
        <v>Uprawy nasienne i rozsadniki warzyw w uprawie polowejA</v>
      </c>
      <c r="E555" s="355">
        <f t="shared" si="21"/>
        <v>0</v>
      </c>
      <c r="G555" s="355"/>
    </row>
    <row r="556" spans="1:7" x14ac:dyDescent="0.3">
      <c r="A556" s="352" t="s">
        <v>410</v>
      </c>
      <c r="B556" s="353" t="s">
        <v>129</v>
      </c>
      <c r="C556" s="418">
        <v>0</v>
      </c>
      <c r="D556" s="354" t="str">
        <f t="shared" si="20"/>
        <v>Uprawy nasienne i rozsadniki warzyw w uprawie polowejB</v>
      </c>
      <c r="E556" s="355">
        <f t="shared" si="21"/>
        <v>0</v>
      </c>
      <c r="G556" s="355"/>
    </row>
    <row r="557" spans="1:7" x14ac:dyDescent="0.3">
      <c r="A557" s="352" t="s">
        <v>410</v>
      </c>
      <c r="B557" s="353" t="s">
        <v>151</v>
      </c>
      <c r="C557" s="418">
        <v>0</v>
      </c>
      <c r="D557" s="354" t="str">
        <f t="shared" si="20"/>
        <v>Uprawy nasienne i rozsadniki warzyw w uprawie polowejC</v>
      </c>
      <c r="E557" s="355">
        <f t="shared" si="21"/>
        <v>0</v>
      </c>
      <c r="G557" s="355"/>
    </row>
    <row r="558" spans="1:7" x14ac:dyDescent="0.3">
      <c r="A558" s="352" t="s">
        <v>410</v>
      </c>
      <c r="B558" s="353" t="s">
        <v>130</v>
      </c>
      <c r="C558" s="418">
        <v>0</v>
      </c>
      <c r="D558" s="354" t="str">
        <f t="shared" si="20"/>
        <v>Uprawy nasienne i rozsadniki warzyw w uprawie polowejD</v>
      </c>
      <c r="E558" s="355">
        <f t="shared" si="21"/>
        <v>0</v>
      </c>
      <c r="G558" s="355"/>
    </row>
    <row r="559" spans="1:7" x14ac:dyDescent="0.3">
      <c r="A559" s="352" t="s">
        <v>412</v>
      </c>
      <c r="B559" s="353" t="s">
        <v>128</v>
      </c>
      <c r="C559" s="418">
        <v>0</v>
      </c>
      <c r="D559" s="354" t="str">
        <f t="shared" si="20"/>
        <v>Uprawy nasienne i rozsadniki warzyw i kwiatów pod osłonami wysokimiA</v>
      </c>
      <c r="E559" s="355">
        <f t="shared" si="21"/>
        <v>0</v>
      </c>
      <c r="G559" s="355"/>
    </row>
    <row r="560" spans="1:7" x14ac:dyDescent="0.3">
      <c r="A560" s="352" t="s">
        <v>412</v>
      </c>
      <c r="B560" s="353" t="s">
        <v>129</v>
      </c>
      <c r="C560" s="418">
        <v>0</v>
      </c>
      <c r="D560" s="354" t="str">
        <f t="shared" si="20"/>
        <v>Uprawy nasienne i rozsadniki warzyw i kwiatów pod osłonami wysokimiB</v>
      </c>
      <c r="E560" s="355">
        <f t="shared" si="21"/>
        <v>0</v>
      </c>
      <c r="G560" s="355"/>
    </row>
    <row r="561" spans="1:7" x14ac:dyDescent="0.3">
      <c r="A561" s="352" t="s">
        <v>412</v>
      </c>
      <c r="B561" s="353" t="s">
        <v>151</v>
      </c>
      <c r="C561" s="418">
        <v>0</v>
      </c>
      <c r="D561" s="354" t="str">
        <f t="shared" si="20"/>
        <v>Uprawy nasienne i rozsadniki warzyw i kwiatów pod osłonami wysokimiC</v>
      </c>
      <c r="E561" s="355">
        <f t="shared" si="21"/>
        <v>0</v>
      </c>
      <c r="G561" s="355"/>
    </row>
    <row r="562" spans="1:7" x14ac:dyDescent="0.3">
      <c r="A562" s="352" t="s">
        <v>412</v>
      </c>
      <c r="B562" s="353" t="s">
        <v>130</v>
      </c>
      <c r="C562" s="418">
        <v>0</v>
      </c>
      <c r="D562" s="354" t="str">
        <f t="shared" si="20"/>
        <v>Uprawy nasienne i rozsadniki warzyw i kwiatów pod osłonami wysokimiD</v>
      </c>
      <c r="E562" s="355">
        <f t="shared" si="21"/>
        <v>0</v>
      </c>
      <c r="G562" s="355"/>
    </row>
    <row r="563" spans="1:7" x14ac:dyDescent="0.3">
      <c r="A563" s="352" t="s">
        <v>414</v>
      </c>
      <c r="B563" s="353" t="s">
        <v>128</v>
      </c>
      <c r="C563" s="418">
        <v>0</v>
      </c>
      <c r="D563" s="354" t="str">
        <f t="shared" si="20"/>
        <v>Nasienniki i rozsadniki warzyw w uprawie pod osłonami wysokimiA</v>
      </c>
      <c r="E563" s="355">
        <f t="shared" si="21"/>
        <v>0</v>
      </c>
      <c r="G563" s="355"/>
    </row>
    <row r="564" spans="1:7" x14ac:dyDescent="0.3">
      <c r="A564" s="352" t="s">
        <v>414</v>
      </c>
      <c r="B564" s="353" t="s">
        <v>129</v>
      </c>
      <c r="C564" s="418">
        <v>0</v>
      </c>
      <c r="D564" s="354" t="str">
        <f t="shared" si="20"/>
        <v>Nasienniki i rozsadniki warzyw w uprawie pod osłonami wysokimiB</v>
      </c>
      <c r="E564" s="355">
        <f t="shared" si="21"/>
        <v>0</v>
      </c>
      <c r="G564" s="355"/>
    </row>
    <row r="565" spans="1:7" x14ac:dyDescent="0.3">
      <c r="A565" s="352" t="s">
        <v>414</v>
      </c>
      <c r="B565" s="353" t="s">
        <v>151</v>
      </c>
      <c r="C565" s="418">
        <v>0</v>
      </c>
      <c r="D565" s="354" t="str">
        <f t="shared" si="20"/>
        <v>Nasienniki i rozsadniki warzyw w uprawie pod osłonami wysokimiC</v>
      </c>
      <c r="E565" s="355">
        <f t="shared" si="21"/>
        <v>0</v>
      </c>
      <c r="G565" s="355"/>
    </row>
    <row r="566" spans="1:7" x14ac:dyDescent="0.3">
      <c r="A566" s="352" t="s">
        <v>414</v>
      </c>
      <c r="B566" s="353" t="s">
        <v>130</v>
      </c>
      <c r="C566" s="418">
        <v>0</v>
      </c>
      <c r="D566" s="354" t="str">
        <f t="shared" si="20"/>
        <v>Nasienniki i rozsadniki warzyw w uprawie pod osłonami wysokimiD</v>
      </c>
      <c r="E566" s="355">
        <f t="shared" si="21"/>
        <v>0</v>
      </c>
      <c r="G566" s="355"/>
    </row>
    <row r="567" spans="1:7" x14ac:dyDescent="0.3">
      <c r="A567" s="352" t="s">
        <v>478</v>
      </c>
      <c r="B567" s="353" t="s">
        <v>128</v>
      </c>
      <c r="C567" s="418">
        <v>0</v>
      </c>
      <c r="D567" s="354" t="str">
        <f t="shared" si="20"/>
        <v>Nasienniki i rozsadniki kwiatów w uprawie pod osłonami wysokimiA</v>
      </c>
      <c r="E567" s="355">
        <f t="shared" si="21"/>
        <v>0</v>
      </c>
      <c r="G567" s="355"/>
    </row>
    <row r="568" spans="1:7" x14ac:dyDescent="0.3">
      <c r="A568" s="352" t="s">
        <v>478</v>
      </c>
      <c r="B568" s="353" t="s">
        <v>129</v>
      </c>
      <c r="C568" s="418">
        <v>0</v>
      </c>
      <c r="D568" s="354" t="str">
        <f t="shared" si="20"/>
        <v>Nasienniki i rozsadniki kwiatów w uprawie pod osłonami wysokimiB</v>
      </c>
      <c r="E568" s="355">
        <f t="shared" si="21"/>
        <v>0</v>
      </c>
      <c r="G568" s="355"/>
    </row>
    <row r="569" spans="1:7" x14ac:dyDescent="0.3">
      <c r="A569" s="352" t="s">
        <v>478</v>
      </c>
      <c r="B569" s="353" t="s">
        <v>151</v>
      </c>
      <c r="C569" s="418">
        <v>0</v>
      </c>
      <c r="D569" s="354" t="str">
        <f t="shared" si="20"/>
        <v>Nasienniki i rozsadniki kwiatów w uprawie pod osłonami wysokimiC</v>
      </c>
      <c r="E569" s="355">
        <f t="shared" si="21"/>
        <v>0</v>
      </c>
      <c r="G569" s="355"/>
    </row>
    <row r="570" spans="1:7" x14ac:dyDescent="0.3">
      <c r="A570" s="352" t="s">
        <v>478</v>
      </c>
      <c r="B570" s="353" t="s">
        <v>130</v>
      </c>
      <c r="C570" s="418">
        <v>0</v>
      </c>
      <c r="D570" s="354" t="str">
        <f t="shared" si="20"/>
        <v>Nasienniki i rozsadniki kwiatów w uprawie pod osłonami wysokimiD</v>
      </c>
      <c r="E570" s="355">
        <f t="shared" si="21"/>
        <v>0</v>
      </c>
      <c r="G570" s="355"/>
    </row>
    <row r="571" spans="1:7" x14ac:dyDescent="0.3">
      <c r="A571" s="352" t="s">
        <v>417</v>
      </c>
      <c r="B571" s="353" t="s">
        <v>128</v>
      </c>
      <c r="C571" s="418">
        <v>0</v>
      </c>
      <c r="D571" s="354" t="str">
        <f t="shared" si="20"/>
        <v>Inne uprawy nasienneA</v>
      </c>
      <c r="E571" s="355">
        <f t="shared" si="21"/>
        <v>0</v>
      </c>
      <c r="G571" s="355"/>
    </row>
    <row r="572" spans="1:7" x14ac:dyDescent="0.3">
      <c r="A572" s="352" t="s">
        <v>417</v>
      </c>
      <c r="B572" s="353" t="s">
        <v>129</v>
      </c>
      <c r="C572" s="418">
        <v>0</v>
      </c>
      <c r="D572" s="354" t="str">
        <f t="shared" si="20"/>
        <v>Inne uprawy nasienneB</v>
      </c>
      <c r="E572" s="355">
        <f t="shared" si="21"/>
        <v>0</v>
      </c>
      <c r="G572" s="355"/>
    </row>
    <row r="573" spans="1:7" x14ac:dyDescent="0.3">
      <c r="A573" s="352" t="s">
        <v>417</v>
      </c>
      <c r="B573" s="353" t="s">
        <v>151</v>
      </c>
      <c r="C573" s="418">
        <v>0</v>
      </c>
      <c r="D573" s="354" t="str">
        <f t="shared" si="20"/>
        <v>Inne uprawy nasienneC</v>
      </c>
      <c r="E573" s="355">
        <f t="shared" si="21"/>
        <v>0</v>
      </c>
      <c r="G573" s="355"/>
    </row>
    <row r="574" spans="1:7" x14ac:dyDescent="0.3">
      <c r="A574" s="352" t="s">
        <v>417</v>
      </c>
      <c r="B574" s="353" t="s">
        <v>130</v>
      </c>
      <c r="C574" s="418">
        <v>0</v>
      </c>
      <c r="D574" s="354" t="str">
        <f t="shared" si="20"/>
        <v>Inne uprawy nasienneD</v>
      </c>
      <c r="E574" s="355">
        <f t="shared" si="21"/>
        <v>0</v>
      </c>
      <c r="G574" s="355"/>
    </row>
    <row r="575" spans="1:7" x14ac:dyDescent="0.3">
      <c r="A575" s="352" t="s">
        <v>419</v>
      </c>
      <c r="B575" s="353" t="s">
        <v>128</v>
      </c>
      <c r="C575" s="418">
        <v>0</v>
      </c>
      <c r="D575" s="354" t="str">
        <f t="shared" si="20"/>
        <v>Inne uprawy nasienne i rozsadniki w uprawie polowejA</v>
      </c>
      <c r="E575" s="355">
        <f t="shared" si="21"/>
        <v>0</v>
      </c>
      <c r="G575" s="355"/>
    </row>
    <row r="576" spans="1:7" x14ac:dyDescent="0.3">
      <c r="A576" s="352" t="s">
        <v>419</v>
      </c>
      <c r="B576" s="353" t="s">
        <v>129</v>
      </c>
      <c r="C576" s="418">
        <v>0</v>
      </c>
      <c r="D576" s="354" t="str">
        <f t="shared" si="20"/>
        <v>Inne uprawy nasienne i rozsadniki w uprawie polowejB</v>
      </c>
      <c r="E576" s="355">
        <f t="shared" si="21"/>
        <v>0</v>
      </c>
      <c r="G576" s="355"/>
    </row>
    <row r="577" spans="1:7" x14ac:dyDescent="0.3">
      <c r="A577" s="352" t="s">
        <v>419</v>
      </c>
      <c r="B577" s="353" t="s">
        <v>151</v>
      </c>
      <c r="C577" s="418">
        <v>0</v>
      </c>
      <c r="D577" s="354" t="str">
        <f t="shared" si="20"/>
        <v>Inne uprawy nasienne i rozsadniki w uprawie polowejC</v>
      </c>
      <c r="E577" s="355">
        <f t="shared" si="21"/>
        <v>0</v>
      </c>
      <c r="G577" s="355"/>
    </row>
    <row r="578" spans="1:7" x14ac:dyDescent="0.3">
      <c r="A578" s="352" t="s">
        <v>419</v>
      </c>
      <c r="B578" s="353" t="s">
        <v>130</v>
      </c>
      <c r="C578" s="418">
        <v>0</v>
      </c>
      <c r="D578" s="354" t="str">
        <f t="shared" si="20"/>
        <v>Inne uprawy nasienne i rozsadniki w uprawie polowejD</v>
      </c>
      <c r="E578" s="355">
        <f t="shared" si="21"/>
        <v>0</v>
      </c>
      <c r="G578" s="355"/>
    </row>
    <row r="579" spans="1:7" x14ac:dyDescent="0.3">
      <c r="A579" s="352" t="s">
        <v>421</v>
      </c>
      <c r="B579" s="353" t="s">
        <v>128</v>
      </c>
      <c r="C579" s="418">
        <v>0</v>
      </c>
      <c r="D579" s="354" t="str">
        <f t="shared" si="20"/>
        <v>Pozostałe plantacje nasienneA</v>
      </c>
      <c r="E579" s="355">
        <f t="shared" si="21"/>
        <v>0</v>
      </c>
      <c r="G579" s="355"/>
    </row>
    <row r="580" spans="1:7" x14ac:dyDescent="0.3">
      <c r="A580" s="352" t="s">
        <v>421</v>
      </c>
      <c r="B580" s="353" t="s">
        <v>129</v>
      </c>
      <c r="C580" s="418">
        <v>0</v>
      </c>
      <c r="D580" s="354" t="str">
        <f t="shared" si="20"/>
        <v>Pozostałe plantacje nasienneB</v>
      </c>
      <c r="E580" s="355">
        <f t="shared" si="21"/>
        <v>0</v>
      </c>
      <c r="G580" s="355"/>
    </row>
    <row r="581" spans="1:7" x14ac:dyDescent="0.3">
      <c r="A581" s="352" t="s">
        <v>421</v>
      </c>
      <c r="B581" s="353" t="s">
        <v>151</v>
      </c>
      <c r="C581" s="418">
        <v>0</v>
      </c>
      <c r="D581" s="354" t="str">
        <f t="shared" si="20"/>
        <v>Pozostałe plantacje nasienneC</v>
      </c>
      <c r="E581" s="355">
        <f t="shared" si="21"/>
        <v>0</v>
      </c>
      <c r="G581" s="355"/>
    </row>
    <row r="582" spans="1:7" x14ac:dyDescent="0.3">
      <c r="A582" s="352" t="s">
        <v>421</v>
      </c>
      <c r="B582" s="353" t="s">
        <v>130</v>
      </c>
      <c r="C582" s="418">
        <v>0</v>
      </c>
      <c r="D582" s="354" t="str">
        <f>A582&amp;B582</f>
        <v>Pozostałe plantacje nasienneD</v>
      </c>
      <c r="E582" s="355">
        <f t="shared" si="21"/>
        <v>0</v>
      </c>
      <c r="G582" s="355"/>
    </row>
    <row r="583" spans="1:7" x14ac:dyDescent="0.3">
      <c r="A583" s="417" t="s">
        <v>701</v>
      </c>
      <c r="B583" s="353" t="s">
        <v>128</v>
      </c>
      <c r="C583" s="418">
        <v>0</v>
      </c>
      <c r="D583" s="354" t="str">
        <f t="shared" ref="D583:D586" si="22">A583&amp;B583</f>
        <v>Pozostałe uprawy, produkty roślinne różneA</v>
      </c>
      <c r="E583" s="355">
        <f t="shared" ref="E583:E586" si="23">C583</f>
        <v>0</v>
      </c>
      <c r="G583" s="355"/>
    </row>
    <row r="584" spans="1:7" x14ac:dyDescent="0.3">
      <c r="A584" s="417" t="s">
        <v>701</v>
      </c>
      <c r="B584" s="353" t="s">
        <v>129</v>
      </c>
      <c r="C584" s="418">
        <v>0</v>
      </c>
      <c r="D584" s="354" t="str">
        <f t="shared" si="22"/>
        <v>Pozostałe uprawy, produkty roślinne różneB</v>
      </c>
      <c r="E584" s="355">
        <f t="shared" si="23"/>
        <v>0</v>
      </c>
      <c r="G584" s="355"/>
    </row>
    <row r="585" spans="1:7" x14ac:dyDescent="0.3">
      <c r="A585" s="417" t="s">
        <v>701</v>
      </c>
      <c r="B585" s="353" t="s">
        <v>151</v>
      </c>
      <c r="C585" s="418">
        <v>0</v>
      </c>
      <c r="D585" s="354" t="str">
        <f t="shared" si="22"/>
        <v>Pozostałe uprawy, produkty roślinne różneC</v>
      </c>
      <c r="E585" s="355">
        <f t="shared" si="23"/>
        <v>0</v>
      </c>
      <c r="G585" s="355"/>
    </row>
    <row r="586" spans="1:7" x14ac:dyDescent="0.3">
      <c r="A586" s="417" t="s">
        <v>701</v>
      </c>
      <c r="B586" s="353" t="s">
        <v>130</v>
      </c>
      <c r="C586" s="418">
        <v>0</v>
      </c>
      <c r="D586" s="354" t="str">
        <f t="shared" si="22"/>
        <v>Pozostałe uprawy, produkty roślinne różneD</v>
      </c>
      <c r="E586" s="355">
        <f t="shared" si="23"/>
        <v>0</v>
      </c>
      <c r="G586" s="355"/>
    </row>
    <row r="587" spans="1:7" x14ac:dyDescent="0.3">
      <c r="A587" s="417" t="s">
        <v>589</v>
      </c>
      <c r="B587" s="356" t="s">
        <v>128</v>
      </c>
      <c r="C587" s="418">
        <v>0</v>
      </c>
      <c r="D587" s="354" t="str">
        <f t="shared" ref="D587:D590" si="24">A587&amp;B587</f>
        <v>Szkółki w uprawie polowejA</v>
      </c>
      <c r="E587" s="355">
        <f t="shared" si="21"/>
        <v>0</v>
      </c>
      <c r="G587" s="355"/>
    </row>
    <row r="588" spans="1:7" x14ac:dyDescent="0.3">
      <c r="A588" s="417" t="s">
        <v>589</v>
      </c>
      <c r="B588" s="356" t="s">
        <v>129</v>
      </c>
      <c r="C588" s="418">
        <v>0</v>
      </c>
      <c r="D588" s="354" t="str">
        <f t="shared" si="24"/>
        <v>Szkółki w uprawie polowejB</v>
      </c>
      <c r="E588" s="355">
        <f t="shared" si="21"/>
        <v>0</v>
      </c>
      <c r="G588" s="355"/>
    </row>
    <row r="589" spans="1:7" x14ac:dyDescent="0.3">
      <c r="A589" s="417" t="s">
        <v>589</v>
      </c>
      <c r="B589" s="356" t="s">
        <v>151</v>
      </c>
      <c r="C589" s="418">
        <v>0</v>
      </c>
      <c r="D589" s="354" t="str">
        <f t="shared" si="24"/>
        <v>Szkółki w uprawie polowejC</v>
      </c>
      <c r="E589" s="355">
        <f t="shared" si="21"/>
        <v>0</v>
      </c>
      <c r="G589" s="355"/>
    </row>
    <row r="590" spans="1:7" x14ac:dyDescent="0.3">
      <c r="A590" s="417" t="s">
        <v>589</v>
      </c>
      <c r="B590" s="356" t="s">
        <v>130</v>
      </c>
      <c r="C590" s="418">
        <v>0</v>
      </c>
      <c r="D590" s="354" t="str">
        <f t="shared" si="24"/>
        <v>Szkółki w uprawie polowejD</v>
      </c>
      <c r="E590" s="355">
        <f t="shared" si="21"/>
        <v>0</v>
      </c>
      <c r="G590" s="355"/>
    </row>
    <row r="591" spans="1:7" x14ac:dyDescent="0.3">
      <c r="D591" s="354"/>
      <c r="E591" s="355"/>
    </row>
    <row r="592" spans="1:7" x14ac:dyDescent="0.3">
      <c r="D592" s="354"/>
      <c r="E592" s="355"/>
    </row>
    <row r="593" spans="4:5" s="351" customFormat="1" ht="15" x14ac:dyDescent="0.25">
      <c r="D593" s="354"/>
      <c r="E593" s="355"/>
    </row>
    <row r="594" spans="4:5" s="351" customFormat="1" ht="15" x14ac:dyDescent="0.25">
      <c r="D594" s="354"/>
      <c r="E594" s="355"/>
    </row>
  </sheetData>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5" x14ac:dyDescent="0.25"/>
  <cols>
    <col min="1" max="1" width="6.5703125" style="288" customWidth="1"/>
    <col min="2" max="2" width="11.140625" bestFit="1" customWidth="1"/>
  </cols>
  <sheetData>
    <row r="1" spans="1:6" s="289" customFormat="1" ht="23.25" customHeight="1" x14ac:dyDescent="0.25">
      <c r="B1" s="289" t="s">
        <v>637</v>
      </c>
      <c r="F1" s="289" t="s">
        <v>638</v>
      </c>
    </row>
    <row r="2" spans="1:6" s="289" customFormat="1" ht="23.25" customHeight="1" x14ac:dyDescent="0.25">
      <c r="B2"/>
    </row>
    <row r="3" spans="1:6" x14ac:dyDescent="0.25">
      <c r="A3" s="288">
        <v>1</v>
      </c>
      <c r="B3" t="s">
        <v>625</v>
      </c>
      <c r="F3">
        <v>1</v>
      </c>
    </row>
    <row r="4" spans="1:6" x14ac:dyDescent="0.25">
      <c r="A4" s="288">
        <v>2</v>
      </c>
      <c r="B4" t="s">
        <v>626</v>
      </c>
      <c r="F4">
        <v>2</v>
      </c>
    </row>
    <row r="5" spans="1:6" x14ac:dyDescent="0.25">
      <c r="A5" s="288">
        <v>3</v>
      </c>
      <c r="B5" t="s">
        <v>627</v>
      </c>
      <c r="F5">
        <v>3</v>
      </c>
    </row>
    <row r="6" spans="1:6" x14ac:dyDescent="0.25">
      <c r="A6" s="288">
        <v>4</v>
      </c>
      <c r="B6" t="s">
        <v>628</v>
      </c>
      <c r="F6">
        <v>4</v>
      </c>
    </row>
    <row r="7" spans="1:6" x14ac:dyDescent="0.25">
      <c r="A7" s="288">
        <v>5</v>
      </c>
      <c r="B7" t="s">
        <v>629</v>
      </c>
      <c r="F7">
        <v>5</v>
      </c>
    </row>
    <row r="8" spans="1:6" x14ac:dyDescent="0.25">
      <c r="A8" s="288">
        <v>6</v>
      </c>
      <c r="B8" t="s">
        <v>630</v>
      </c>
      <c r="F8">
        <v>6</v>
      </c>
    </row>
    <row r="9" spans="1:6" x14ac:dyDescent="0.25">
      <c r="A9" s="288">
        <v>7</v>
      </c>
      <c r="B9" t="s">
        <v>631</v>
      </c>
      <c r="F9">
        <v>7</v>
      </c>
    </row>
    <row r="10" spans="1:6" x14ac:dyDescent="0.25">
      <c r="A10" s="288">
        <v>8</v>
      </c>
      <c r="B10" t="s">
        <v>632</v>
      </c>
      <c r="F10">
        <v>8</v>
      </c>
    </row>
    <row r="11" spans="1:6" x14ac:dyDescent="0.25">
      <c r="A11" s="288">
        <v>9</v>
      </c>
      <c r="B11" t="s">
        <v>633</v>
      </c>
      <c r="F11">
        <v>9</v>
      </c>
    </row>
    <row r="12" spans="1:6" x14ac:dyDescent="0.25">
      <c r="A12" s="288">
        <v>10</v>
      </c>
      <c r="B12" t="s">
        <v>634</v>
      </c>
      <c r="F12">
        <v>10</v>
      </c>
    </row>
    <row r="13" spans="1:6" x14ac:dyDescent="0.25">
      <c r="A13" s="288">
        <v>11</v>
      </c>
      <c r="B13" t="s">
        <v>635</v>
      </c>
      <c r="F13">
        <v>11</v>
      </c>
    </row>
    <row r="14" spans="1:6" x14ac:dyDescent="0.25">
      <c r="A14" s="288">
        <v>12</v>
      </c>
      <c r="B14" t="s">
        <v>636</v>
      </c>
      <c r="F14">
        <v>12</v>
      </c>
    </row>
    <row r="15" spans="1:6" x14ac:dyDescent="0.25">
      <c r="F15">
        <v>13</v>
      </c>
    </row>
    <row r="16" spans="1:6" x14ac:dyDescent="0.25">
      <c r="F16">
        <v>14</v>
      </c>
    </row>
    <row r="17" spans="6:6" x14ac:dyDescent="0.25">
      <c r="F17">
        <v>15</v>
      </c>
    </row>
    <row r="18" spans="6:6" x14ac:dyDescent="0.25">
      <c r="F18">
        <v>16</v>
      </c>
    </row>
    <row r="19" spans="6:6" x14ac:dyDescent="0.25">
      <c r="F19">
        <v>17</v>
      </c>
    </row>
    <row r="20" spans="6:6" x14ac:dyDescent="0.25">
      <c r="F20">
        <v>18</v>
      </c>
    </row>
    <row r="21" spans="6:6" x14ac:dyDescent="0.25">
      <c r="F21">
        <v>19</v>
      </c>
    </row>
    <row r="22" spans="6:6" x14ac:dyDescent="0.25">
      <c r="F22">
        <v>20</v>
      </c>
    </row>
    <row r="23" spans="6:6" x14ac:dyDescent="0.25">
      <c r="F23">
        <v>21</v>
      </c>
    </row>
    <row r="24" spans="6:6" x14ac:dyDescent="0.25">
      <c r="F24">
        <v>22</v>
      </c>
    </row>
    <row r="25" spans="6:6" x14ac:dyDescent="0.25">
      <c r="F25">
        <v>23</v>
      </c>
    </row>
    <row r="26" spans="6:6" x14ac:dyDescent="0.25">
      <c r="F26">
        <v>24</v>
      </c>
    </row>
    <row r="27" spans="6:6" x14ac:dyDescent="0.25">
      <c r="F27">
        <v>25</v>
      </c>
    </row>
    <row r="28" spans="6:6" x14ac:dyDescent="0.25">
      <c r="F28">
        <v>26</v>
      </c>
    </row>
    <row r="29" spans="6:6" x14ac:dyDescent="0.25">
      <c r="F29">
        <v>27</v>
      </c>
    </row>
    <row r="30" spans="6:6" x14ac:dyDescent="0.25">
      <c r="F30">
        <v>28</v>
      </c>
    </row>
    <row r="31" spans="6:6" x14ac:dyDescent="0.25">
      <c r="F31">
        <v>29</v>
      </c>
    </row>
    <row r="32" spans="6:6" x14ac:dyDescent="0.25">
      <c r="F32">
        <v>30</v>
      </c>
    </row>
    <row r="33" spans="6:6" x14ac:dyDescent="0.25">
      <c r="F33">
        <v>31</v>
      </c>
    </row>
  </sheetData>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89"/>
  <sheetViews>
    <sheetView workbookViewId="0">
      <selection activeCell="C3" sqref="C3"/>
    </sheetView>
  </sheetViews>
  <sheetFormatPr defaultRowHeight="16.5" x14ac:dyDescent="0.3"/>
  <cols>
    <col min="1" max="1" width="72.7109375" style="164" customWidth="1"/>
    <col min="2" max="2" width="7.5703125" style="164" bestFit="1" customWidth="1"/>
    <col min="3" max="3" width="13.140625" style="164" bestFit="1" customWidth="1"/>
    <col min="4" max="4" width="12.85546875" style="35" customWidth="1"/>
  </cols>
  <sheetData>
    <row r="1" spans="1:4" x14ac:dyDescent="0.3">
      <c r="A1" s="36"/>
      <c r="B1" s="36"/>
      <c r="C1" s="36"/>
      <c r="D1" s="36"/>
    </row>
    <row r="2" spans="1:4" x14ac:dyDescent="0.3">
      <c r="A2" s="34"/>
      <c r="B2" s="34"/>
      <c r="C2" s="34"/>
    </row>
    <row r="3" spans="1:4" x14ac:dyDescent="0.3">
      <c r="A3" s="34"/>
      <c r="B3" s="34"/>
      <c r="C3" s="34"/>
    </row>
    <row r="4" spans="1:4" x14ac:dyDescent="0.3">
      <c r="A4" s="34"/>
      <c r="B4" s="34"/>
      <c r="C4" s="34"/>
    </row>
    <row r="5" spans="1:4" x14ac:dyDescent="0.3">
      <c r="A5" s="34"/>
      <c r="B5" s="34"/>
      <c r="C5" s="34"/>
    </row>
    <row r="6" spans="1:4" x14ac:dyDescent="0.3">
      <c r="A6" s="34"/>
      <c r="B6" s="34"/>
      <c r="C6" s="34"/>
    </row>
    <row r="7" spans="1:4" x14ac:dyDescent="0.3">
      <c r="A7" s="34"/>
      <c r="B7" s="34"/>
      <c r="C7" s="34"/>
    </row>
    <row r="8" spans="1:4" x14ac:dyDescent="0.3">
      <c r="A8" s="34"/>
      <c r="B8" s="34"/>
      <c r="C8" s="34"/>
    </row>
    <row r="9" spans="1:4" x14ac:dyDescent="0.3">
      <c r="A9" s="34"/>
      <c r="B9" s="34"/>
      <c r="C9" s="34"/>
    </row>
    <row r="10" spans="1:4" x14ac:dyDescent="0.3">
      <c r="A10" s="34"/>
      <c r="B10" s="34"/>
      <c r="C10" s="34"/>
    </row>
    <row r="11" spans="1:4" x14ac:dyDescent="0.3">
      <c r="A11" s="34"/>
      <c r="B11" s="34"/>
      <c r="C11" s="34"/>
    </row>
    <row r="12" spans="1:4" x14ac:dyDescent="0.3">
      <c r="A12" s="34"/>
      <c r="B12" s="34"/>
      <c r="C12" s="34"/>
    </row>
    <row r="13" spans="1:4" x14ac:dyDescent="0.3">
      <c r="A13" s="34"/>
      <c r="B13" s="34"/>
      <c r="C13" s="34"/>
    </row>
    <row r="14" spans="1:4" x14ac:dyDescent="0.3">
      <c r="A14" s="34"/>
      <c r="B14" s="34"/>
      <c r="C14" s="34"/>
    </row>
    <row r="15" spans="1:4" x14ac:dyDescent="0.3">
      <c r="A15" s="34"/>
      <c r="B15" s="34"/>
      <c r="C15" s="34"/>
    </row>
    <row r="16" spans="1:4" x14ac:dyDescent="0.3">
      <c r="A16" s="34"/>
      <c r="B16" s="34"/>
      <c r="C16" s="34"/>
    </row>
    <row r="17" spans="1:3" x14ac:dyDescent="0.3">
      <c r="A17" s="34"/>
      <c r="B17" s="34"/>
      <c r="C17" s="34"/>
    </row>
    <row r="18" spans="1:3" x14ac:dyDescent="0.3">
      <c r="A18" s="34"/>
      <c r="B18" s="34"/>
      <c r="C18" s="34"/>
    </row>
    <row r="19" spans="1:3" x14ac:dyDescent="0.3">
      <c r="A19" s="34"/>
      <c r="B19" s="34"/>
      <c r="C19" s="34"/>
    </row>
    <row r="20" spans="1:3" x14ac:dyDescent="0.3">
      <c r="A20" s="34"/>
      <c r="B20" s="34"/>
      <c r="C20" s="34"/>
    </row>
    <row r="21" spans="1:3" x14ac:dyDescent="0.3">
      <c r="A21" s="34"/>
      <c r="B21" s="34"/>
      <c r="C21" s="34"/>
    </row>
    <row r="22" spans="1:3" x14ac:dyDescent="0.3">
      <c r="A22" s="34"/>
      <c r="B22" s="34"/>
      <c r="C22" s="34"/>
    </row>
    <row r="23" spans="1:3" x14ac:dyDescent="0.3">
      <c r="A23" s="34"/>
      <c r="B23" s="34"/>
      <c r="C23" s="34"/>
    </row>
    <row r="24" spans="1:3" x14ac:dyDescent="0.3">
      <c r="A24" s="34"/>
      <c r="B24" s="34"/>
      <c r="C24" s="34"/>
    </row>
    <row r="25" spans="1:3" x14ac:dyDescent="0.3">
      <c r="A25" s="34"/>
      <c r="B25" s="34"/>
      <c r="C25" s="34"/>
    </row>
    <row r="26" spans="1:3" x14ac:dyDescent="0.3">
      <c r="A26" s="34"/>
      <c r="B26" s="34"/>
      <c r="C26" s="34"/>
    </row>
    <row r="27" spans="1:3" x14ac:dyDescent="0.3">
      <c r="A27" s="34"/>
      <c r="B27" s="34"/>
      <c r="C27" s="34"/>
    </row>
    <row r="28" spans="1:3" x14ac:dyDescent="0.3">
      <c r="A28" s="34"/>
      <c r="B28" s="34"/>
      <c r="C28" s="34"/>
    </row>
    <row r="29" spans="1:3" x14ac:dyDescent="0.3">
      <c r="A29" s="34"/>
      <c r="B29" s="34"/>
      <c r="C29" s="34"/>
    </row>
    <row r="30" spans="1:3" x14ac:dyDescent="0.3">
      <c r="A30" s="34"/>
      <c r="B30" s="34"/>
      <c r="C30" s="34"/>
    </row>
    <row r="31" spans="1:3" x14ac:dyDescent="0.3">
      <c r="A31" s="34"/>
      <c r="B31" s="34"/>
      <c r="C31" s="34"/>
    </row>
    <row r="32" spans="1:3" x14ac:dyDescent="0.3">
      <c r="A32" s="34"/>
      <c r="B32" s="34"/>
      <c r="C32" s="34"/>
    </row>
    <row r="33" spans="1:3" x14ac:dyDescent="0.3">
      <c r="A33" s="34"/>
      <c r="B33" s="34"/>
      <c r="C33" s="34"/>
    </row>
    <row r="34" spans="1:3" x14ac:dyDescent="0.3">
      <c r="A34" s="34"/>
      <c r="B34" s="34"/>
      <c r="C34" s="34"/>
    </row>
    <row r="35" spans="1:3" x14ac:dyDescent="0.3">
      <c r="A35" s="34"/>
      <c r="B35" s="34"/>
      <c r="C35" s="34"/>
    </row>
    <row r="36" spans="1:3" x14ac:dyDescent="0.3">
      <c r="A36" s="34"/>
      <c r="B36" s="34"/>
      <c r="C36" s="34"/>
    </row>
    <row r="37" spans="1:3" x14ac:dyDescent="0.3">
      <c r="A37" s="34"/>
      <c r="B37" s="34"/>
      <c r="C37" s="34"/>
    </row>
    <row r="38" spans="1:3" x14ac:dyDescent="0.3">
      <c r="A38" s="34"/>
      <c r="B38" s="34"/>
      <c r="C38" s="34"/>
    </row>
    <row r="39" spans="1:3" x14ac:dyDescent="0.3">
      <c r="A39" s="34"/>
      <c r="B39" s="34"/>
      <c r="C39" s="34"/>
    </row>
    <row r="40" spans="1:3" x14ac:dyDescent="0.3">
      <c r="A40" s="34"/>
      <c r="B40" s="34"/>
      <c r="C40" s="34"/>
    </row>
    <row r="41" spans="1:3" x14ac:dyDescent="0.3">
      <c r="A41" s="34"/>
      <c r="B41" s="34"/>
      <c r="C41" s="34"/>
    </row>
    <row r="42" spans="1:3" x14ac:dyDescent="0.3">
      <c r="A42" s="34"/>
      <c r="B42" s="34"/>
      <c r="C42" s="34"/>
    </row>
    <row r="43" spans="1:3" x14ac:dyDescent="0.3">
      <c r="A43" s="34"/>
      <c r="B43" s="34"/>
      <c r="C43" s="34"/>
    </row>
    <row r="44" spans="1:3" x14ac:dyDescent="0.3">
      <c r="A44" s="34"/>
      <c r="B44" s="34"/>
      <c r="C44" s="34"/>
    </row>
    <row r="45" spans="1:3" x14ac:dyDescent="0.3">
      <c r="A45" s="34"/>
      <c r="B45" s="34"/>
      <c r="C45" s="34"/>
    </row>
    <row r="46" spans="1:3" x14ac:dyDescent="0.3">
      <c r="A46" s="34"/>
      <c r="B46" s="34"/>
      <c r="C46" s="34"/>
    </row>
    <row r="47" spans="1:3" x14ac:dyDescent="0.3">
      <c r="A47" s="34"/>
      <c r="B47" s="34"/>
      <c r="C47" s="34"/>
    </row>
    <row r="48" spans="1:3" x14ac:dyDescent="0.3">
      <c r="A48" s="34"/>
      <c r="B48" s="34"/>
      <c r="C48" s="34"/>
    </row>
    <row r="49" spans="1:3" x14ac:dyDescent="0.3">
      <c r="A49" s="34"/>
      <c r="B49" s="34"/>
      <c r="C49" s="34"/>
    </row>
    <row r="50" spans="1:3" x14ac:dyDescent="0.3">
      <c r="A50" s="34"/>
      <c r="B50" s="34"/>
      <c r="C50" s="34"/>
    </row>
    <row r="51" spans="1:3" x14ac:dyDescent="0.3">
      <c r="A51" s="34"/>
      <c r="B51" s="34"/>
      <c r="C51" s="34"/>
    </row>
    <row r="52" spans="1:3" x14ac:dyDescent="0.3">
      <c r="A52" s="34"/>
      <c r="B52" s="34"/>
      <c r="C52" s="34"/>
    </row>
    <row r="53" spans="1:3" x14ac:dyDescent="0.3">
      <c r="A53" s="34"/>
      <c r="B53" s="34"/>
      <c r="C53" s="34"/>
    </row>
    <row r="54" spans="1:3" x14ac:dyDescent="0.3">
      <c r="A54" s="34"/>
      <c r="B54" s="34"/>
      <c r="C54" s="34"/>
    </row>
    <row r="55" spans="1:3" x14ac:dyDescent="0.3">
      <c r="A55" s="34"/>
      <c r="B55" s="34"/>
      <c r="C55" s="34"/>
    </row>
    <row r="56" spans="1:3" x14ac:dyDescent="0.3">
      <c r="A56" s="34"/>
      <c r="B56" s="34"/>
      <c r="C56" s="34"/>
    </row>
    <row r="57" spans="1:3" x14ac:dyDescent="0.3">
      <c r="A57" s="34"/>
      <c r="B57" s="34"/>
      <c r="C57" s="34"/>
    </row>
    <row r="58" spans="1:3" x14ac:dyDescent="0.3">
      <c r="A58" s="34"/>
      <c r="B58" s="34"/>
      <c r="C58" s="34"/>
    </row>
    <row r="59" spans="1:3" x14ac:dyDescent="0.3">
      <c r="A59" s="34"/>
      <c r="B59" s="34"/>
      <c r="C59" s="34"/>
    </row>
    <row r="60" spans="1:3" x14ac:dyDescent="0.3">
      <c r="A60" s="34"/>
      <c r="B60" s="34"/>
      <c r="C60" s="34"/>
    </row>
    <row r="61" spans="1:3" x14ac:dyDescent="0.3">
      <c r="A61" s="34"/>
      <c r="B61" s="34"/>
      <c r="C61" s="34"/>
    </row>
    <row r="62" spans="1:3" x14ac:dyDescent="0.3">
      <c r="A62" s="34"/>
      <c r="B62" s="34"/>
      <c r="C62" s="34"/>
    </row>
    <row r="63" spans="1:3" x14ac:dyDescent="0.3">
      <c r="A63" s="34"/>
      <c r="B63" s="34"/>
      <c r="C63" s="34"/>
    </row>
    <row r="64" spans="1:3" x14ac:dyDescent="0.3">
      <c r="A64" s="34"/>
      <c r="B64" s="34"/>
      <c r="C64" s="34"/>
    </row>
    <row r="65" spans="1:3" x14ac:dyDescent="0.3">
      <c r="A65" s="34"/>
      <c r="B65" s="34"/>
      <c r="C65" s="34"/>
    </row>
    <row r="66" spans="1:3" x14ac:dyDescent="0.3">
      <c r="A66" s="34"/>
      <c r="B66" s="34"/>
      <c r="C66" s="34"/>
    </row>
    <row r="67" spans="1:3" x14ac:dyDescent="0.3">
      <c r="A67" s="34"/>
      <c r="B67" s="34"/>
      <c r="C67" s="34"/>
    </row>
    <row r="68" spans="1:3" x14ac:dyDescent="0.3">
      <c r="A68" s="34"/>
      <c r="B68" s="34"/>
      <c r="C68" s="34"/>
    </row>
    <row r="69" spans="1:3" x14ac:dyDescent="0.3">
      <c r="A69" s="34"/>
      <c r="B69" s="34"/>
      <c r="C69" s="34"/>
    </row>
    <row r="70" spans="1:3" x14ac:dyDescent="0.3">
      <c r="A70" s="34"/>
      <c r="B70" s="34"/>
      <c r="C70" s="34"/>
    </row>
    <row r="71" spans="1:3" x14ac:dyDescent="0.3">
      <c r="A71" s="34"/>
      <c r="B71" s="34"/>
      <c r="C71" s="34"/>
    </row>
    <row r="72" spans="1:3" x14ac:dyDescent="0.3">
      <c r="A72" s="34"/>
      <c r="B72" s="34"/>
      <c r="C72" s="34"/>
    </row>
    <row r="73" spans="1:3" x14ac:dyDescent="0.3">
      <c r="A73" s="34"/>
      <c r="B73" s="34"/>
      <c r="C73" s="34"/>
    </row>
    <row r="74" spans="1:3" x14ac:dyDescent="0.3">
      <c r="A74" s="34"/>
      <c r="B74" s="34"/>
      <c r="C74" s="34"/>
    </row>
    <row r="75" spans="1:3" x14ac:dyDescent="0.3">
      <c r="A75" s="34"/>
      <c r="B75" s="34"/>
      <c r="C75" s="34"/>
    </row>
    <row r="76" spans="1:3" x14ac:dyDescent="0.3">
      <c r="A76" s="34"/>
      <c r="B76" s="34"/>
      <c r="C76" s="34"/>
    </row>
    <row r="77" spans="1:3" x14ac:dyDescent="0.3">
      <c r="A77" s="34"/>
      <c r="B77" s="34"/>
      <c r="C77" s="34"/>
    </row>
    <row r="78" spans="1:3" x14ac:dyDescent="0.3">
      <c r="A78" s="34"/>
      <c r="B78" s="34"/>
      <c r="C78" s="34"/>
    </row>
    <row r="79" spans="1:3" x14ac:dyDescent="0.3">
      <c r="A79" s="34"/>
      <c r="B79" s="34"/>
      <c r="C79" s="34"/>
    </row>
    <row r="80" spans="1:3" x14ac:dyDescent="0.3">
      <c r="A80" s="34"/>
      <c r="B80" s="34"/>
      <c r="C80" s="34"/>
    </row>
    <row r="81" spans="1:3" x14ac:dyDescent="0.3">
      <c r="A81" s="34"/>
      <c r="B81" s="34"/>
      <c r="C81" s="34"/>
    </row>
    <row r="82" spans="1:3" x14ac:dyDescent="0.3">
      <c r="A82" s="34"/>
      <c r="B82" s="34"/>
      <c r="C82" s="34"/>
    </row>
    <row r="83" spans="1:3" x14ac:dyDescent="0.3">
      <c r="A83" s="34"/>
      <c r="B83" s="34"/>
      <c r="C83" s="34"/>
    </row>
    <row r="84" spans="1:3" x14ac:dyDescent="0.3">
      <c r="A84" s="34"/>
      <c r="B84" s="34"/>
      <c r="C84" s="34"/>
    </row>
    <row r="85" spans="1:3" x14ac:dyDescent="0.3">
      <c r="A85" s="34"/>
      <c r="B85" s="34"/>
      <c r="C85" s="34"/>
    </row>
    <row r="86" spans="1:3" x14ac:dyDescent="0.3">
      <c r="A86" s="34"/>
      <c r="B86" s="34"/>
      <c r="C86" s="34"/>
    </row>
    <row r="87" spans="1:3" x14ac:dyDescent="0.3">
      <c r="A87" s="34"/>
      <c r="B87" s="34"/>
      <c r="C87" s="34"/>
    </row>
    <row r="88" spans="1:3" x14ac:dyDescent="0.3">
      <c r="A88" s="34"/>
      <c r="B88" s="34"/>
      <c r="C88" s="34"/>
    </row>
    <row r="89" spans="1:3" x14ac:dyDescent="0.3">
      <c r="A89" s="34"/>
      <c r="B89" s="34"/>
      <c r="C89" s="34"/>
    </row>
    <row r="90" spans="1:3" x14ac:dyDescent="0.3">
      <c r="A90" s="34"/>
      <c r="B90" s="34"/>
      <c r="C90" s="34"/>
    </row>
    <row r="91" spans="1:3" x14ac:dyDescent="0.3">
      <c r="A91" s="34"/>
      <c r="B91" s="34"/>
      <c r="C91" s="34"/>
    </row>
    <row r="92" spans="1:3" x14ac:dyDescent="0.3">
      <c r="A92" s="34"/>
      <c r="B92" s="34"/>
      <c r="C92" s="34"/>
    </row>
    <row r="93" spans="1:3" x14ac:dyDescent="0.3">
      <c r="A93" s="34"/>
      <c r="B93" s="34"/>
      <c r="C93" s="34"/>
    </row>
    <row r="94" spans="1:3" x14ac:dyDescent="0.3">
      <c r="A94" s="34"/>
      <c r="B94" s="34"/>
      <c r="C94" s="34"/>
    </row>
    <row r="95" spans="1:3" x14ac:dyDescent="0.3">
      <c r="A95" s="34"/>
      <c r="B95" s="34"/>
      <c r="C95" s="34"/>
    </row>
    <row r="96" spans="1:3" x14ac:dyDescent="0.3">
      <c r="A96" s="34"/>
      <c r="B96" s="34"/>
      <c r="C96" s="34"/>
    </row>
    <row r="97" spans="1:3" x14ac:dyDescent="0.3">
      <c r="A97" s="34"/>
      <c r="B97" s="34"/>
      <c r="C97" s="34"/>
    </row>
    <row r="98" spans="1:3" x14ac:dyDescent="0.3">
      <c r="A98" s="34"/>
      <c r="B98" s="34"/>
      <c r="C98" s="34"/>
    </row>
    <row r="99" spans="1:3" x14ac:dyDescent="0.3">
      <c r="A99" s="34"/>
      <c r="B99" s="34"/>
      <c r="C99" s="34"/>
    </row>
    <row r="100" spans="1:3" x14ac:dyDescent="0.3">
      <c r="A100" s="34"/>
      <c r="B100" s="34"/>
      <c r="C100" s="34"/>
    </row>
    <row r="101" spans="1:3" x14ac:dyDescent="0.3">
      <c r="A101" s="34"/>
      <c r="B101" s="34"/>
      <c r="C101" s="34"/>
    </row>
    <row r="102" spans="1:3" x14ac:dyDescent="0.3">
      <c r="A102" s="34"/>
      <c r="B102" s="34"/>
      <c r="C102" s="34"/>
    </row>
    <row r="103" spans="1:3" x14ac:dyDescent="0.3">
      <c r="A103" s="34"/>
      <c r="B103" s="34"/>
      <c r="C103" s="34"/>
    </row>
    <row r="104" spans="1:3" x14ac:dyDescent="0.3">
      <c r="A104" s="34"/>
      <c r="B104" s="34"/>
      <c r="C104" s="34"/>
    </row>
    <row r="105" spans="1:3" x14ac:dyDescent="0.3">
      <c r="A105" s="34"/>
      <c r="B105" s="34"/>
      <c r="C105" s="34"/>
    </row>
    <row r="106" spans="1:3" x14ac:dyDescent="0.3">
      <c r="A106" s="34"/>
      <c r="B106" s="34"/>
      <c r="C106" s="34"/>
    </row>
    <row r="107" spans="1:3" x14ac:dyDescent="0.3">
      <c r="A107" s="34"/>
      <c r="B107" s="34"/>
      <c r="C107" s="34"/>
    </row>
    <row r="108" spans="1:3" x14ac:dyDescent="0.3">
      <c r="A108" s="34"/>
      <c r="B108" s="34"/>
      <c r="C108" s="34"/>
    </row>
    <row r="109" spans="1:3" x14ac:dyDescent="0.3">
      <c r="A109" s="34"/>
      <c r="B109" s="34"/>
      <c r="C109" s="34"/>
    </row>
    <row r="110" spans="1:3" x14ac:dyDescent="0.3">
      <c r="A110" s="34"/>
      <c r="B110" s="34"/>
      <c r="C110" s="34"/>
    </row>
    <row r="111" spans="1:3" x14ac:dyDescent="0.3">
      <c r="A111" s="34"/>
      <c r="B111" s="34"/>
      <c r="C111" s="34"/>
    </row>
    <row r="112" spans="1:3" x14ac:dyDescent="0.3">
      <c r="A112" s="34"/>
      <c r="B112" s="34"/>
      <c r="C112" s="34"/>
    </row>
    <row r="113" spans="1:3" x14ac:dyDescent="0.3">
      <c r="A113" s="34"/>
      <c r="B113" s="34"/>
      <c r="C113" s="34"/>
    </row>
    <row r="114" spans="1:3" x14ac:dyDescent="0.3">
      <c r="A114" s="34"/>
      <c r="B114" s="34"/>
      <c r="C114" s="34"/>
    </row>
    <row r="115" spans="1:3" x14ac:dyDescent="0.3">
      <c r="A115" s="34"/>
      <c r="B115" s="34"/>
      <c r="C115" s="34"/>
    </row>
    <row r="116" spans="1:3" x14ac:dyDescent="0.3">
      <c r="A116" s="34"/>
      <c r="B116" s="34"/>
      <c r="C116" s="34"/>
    </row>
    <row r="117" spans="1:3" x14ac:dyDescent="0.3">
      <c r="A117" s="34"/>
      <c r="B117" s="34"/>
      <c r="C117" s="34"/>
    </row>
    <row r="118" spans="1:3" x14ac:dyDescent="0.3">
      <c r="A118" s="34"/>
      <c r="B118" s="34"/>
      <c r="C118" s="34"/>
    </row>
    <row r="119" spans="1:3" x14ac:dyDescent="0.3">
      <c r="A119" s="34"/>
      <c r="B119" s="34"/>
      <c r="C119" s="34"/>
    </row>
    <row r="120" spans="1:3" x14ac:dyDescent="0.3">
      <c r="A120" s="34"/>
      <c r="B120" s="34"/>
      <c r="C120" s="34"/>
    </row>
    <row r="121" spans="1:3" x14ac:dyDescent="0.3">
      <c r="A121" s="34"/>
      <c r="B121" s="34"/>
      <c r="C121" s="34"/>
    </row>
    <row r="122" spans="1:3" x14ac:dyDescent="0.3">
      <c r="A122" s="34"/>
      <c r="B122" s="34"/>
      <c r="C122" s="34"/>
    </row>
    <row r="123" spans="1:3" x14ac:dyDescent="0.3">
      <c r="A123" s="34"/>
      <c r="B123" s="34"/>
      <c r="C123" s="34"/>
    </row>
    <row r="124" spans="1:3" x14ac:dyDescent="0.3">
      <c r="A124" s="34"/>
      <c r="B124" s="34"/>
      <c r="C124" s="34"/>
    </row>
    <row r="125" spans="1:3" x14ac:dyDescent="0.3">
      <c r="A125" s="34"/>
      <c r="B125" s="34"/>
      <c r="C125" s="34"/>
    </row>
    <row r="126" spans="1:3" x14ac:dyDescent="0.3">
      <c r="A126" s="34"/>
      <c r="B126" s="34"/>
      <c r="C126" s="34"/>
    </row>
    <row r="127" spans="1:3" x14ac:dyDescent="0.3">
      <c r="A127" s="34"/>
      <c r="B127" s="34"/>
      <c r="C127" s="34"/>
    </row>
    <row r="128" spans="1:3" x14ac:dyDescent="0.3">
      <c r="A128" s="34"/>
      <c r="B128" s="34"/>
      <c r="C128" s="34"/>
    </row>
    <row r="129" spans="1:3" x14ac:dyDescent="0.3">
      <c r="A129" s="34"/>
      <c r="B129" s="34"/>
      <c r="C129" s="34"/>
    </row>
    <row r="130" spans="1:3" x14ac:dyDescent="0.3">
      <c r="A130" s="34"/>
      <c r="B130" s="34"/>
      <c r="C130" s="34"/>
    </row>
    <row r="131" spans="1:3" x14ac:dyDescent="0.3">
      <c r="A131" s="34"/>
      <c r="B131" s="34"/>
      <c r="C131" s="34"/>
    </row>
    <row r="132" spans="1:3" x14ac:dyDescent="0.3">
      <c r="A132" s="34"/>
      <c r="B132" s="34"/>
      <c r="C132" s="34"/>
    </row>
    <row r="133" spans="1:3" x14ac:dyDescent="0.3">
      <c r="A133" s="34"/>
      <c r="B133" s="34"/>
      <c r="C133" s="34"/>
    </row>
    <row r="134" spans="1:3" x14ac:dyDescent="0.3">
      <c r="A134" s="34"/>
      <c r="B134" s="34"/>
      <c r="C134" s="34"/>
    </row>
    <row r="135" spans="1:3" x14ac:dyDescent="0.3">
      <c r="A135" s="34"/>
      <c r="B135" s="34"/>
      <c r="C135" s="34"/>
    </row>
    <row r="136" spans="1:3" x14ac:dyDescent="0.3">
      <c r="A136" s="34"/>
      <c r="B136" s="34"/>
      <c r="C136" s="34"/>
    </row>
    <row r="137" spans="1:3" x14ac:dyDescent="0.3">
      <c r="A137" s="34"/>
      <c r="B137" s="34"/>
      <c r="C137" s="34"/>
    </row>
    <row r="138" spans="1:3" x14ac:dyDescent="0.3">
      <c r="A138" s="34"/>
      <c r="B138" s="34"/>
      <c r="C138" s="34"/>
    </row>
    <row r="139" spans="1:3" x14ac:dyDescent="0.3">
      <c r="A139" s="34"/>
      <c r="B139" s="34"/>
      <c r="C139" s="34"/>
    </row>
    <row r="140" spans="1:3" x14ac:dyDescent="0.3">
      <c r="A140" s="34"/>
      <c r="B140" s="34"/>
      <c r="C140" s="34"/>
    </row>
    <row r="141" spans="1:3" x14ac:dyDescent="0.3">
      <c r="A141" s="34"/>
      <c r="B141" s="34"/>
      <c r="C141" s="34"/>
    </row>
    <row r="142" spans="1:3" x14ac:dyDescent="0.3">
      <c r="A142" s="34"/>
      <c r="B142" s="34"/>
      <c r="C142" s="34"/>
    </row>
    <row r="143" spans="1:3" x14ac:dyDescent="0.3">
      <c r="A143" s="34"/>
      <c r="B143" s="34"/>
      <c r="C143" s="34"/>
    </row>
    <row r="144" spans="1:3" x14ac:dyDescent="0.3">
      <c r="A144" s="34"/>
      <c r="B144" s="34"/>
      <c r="C144" s="34"/>
    </row>
    <row r="145" spans="1:3" x14ac:dyDescent="0.3">
      <c r="A145" s="34"/>
      <c r="B145" s="34"/>
      <c r="C145" s="34"/>
    </row>
    <row r="146" spans="1:3" x14ac:dyDescent="0.3">
      <c r="A146" s="34"/>
      <c r="B146" s="34"/>
      <c r="C146" s="34"/>
    </row>
    <row r="147" spans="1:3" x14ac:dyDescent="0.3">
      <c r="A147" s="34"/>
      <c r="B147" s="34"/>
      <c r="C147" s="34"/>
    </row>
    <row r="148" spans="1:3" x14ac:dyDescent="0.3">
      <c r="A148" s="34"/>
      <c r="B148" s="34"/>
      <c r="C148" s="34"/>
    </row>
    <row r="149" spans="1:3" x14ac:dyDescent="0.3">
      <c r="A149" s="34"/>
      <c r="B149" s="34"/>
      <c r="C149" s="34"/>
    </row>
    <row r="150" spans="1:3" x14ac:dyDescent="0.3">
      <c r="A150" s="34"/>
      <c r="B150" s="34"/>
      <c r="C150" s="34"/>
    </row>
    <row r="151" spans="1:3" x14ac:dyDescent="0.3">
      <c r="A151" s="34"/>
      <c r="B151" s="34"/>
      <c r="C151" s="34"/>
    </row>
    <row r="152" spans="1:3" x14ac:dyDescent="0.3">
      <c r="A152" s="34"/>
      <c r="B152" s="34"/>
      <c r="C152" s="34"/>
    </row>
    <row r="153" spans="1:3" x14ac:dyDescent="0.3">
      <c r="A153" s="34"/>
      <c r="B153" s="34"/>
      <c r="C153" s="34"/>
    </row>
    <row r="154" spans="1:3" x14ac:dyDescent="0.3">
      <c r="A154" s="34"/>
      <c r="B154" s="34"/>
      <c r="C154" s="34"/>
    </row>
    <row r="155" spans="1:3" x14ac:dyDescent="0.3">
      <c r="A155" s="34"/>
      <c r="B155" s="34"/>
      <c r="C155" s="34"/>
    </row>
    <row r="156" spans="1:3" x14ac:dyDescent="0.3">
      <c r="A156" s="34"/>
      <c r="B156" s="34"/>
      <c r="C156" s="34"/>
    </row>
    <row r="157" spans="1:3" x14ac:dyDescent="0.3">
      <c r="A157" s="34"/>
      <c r="B157" s="34"/>
      <c r="C157" s="34"/>
    </row>
    <row r="158" spans="1:3" x14ac:dyDescent="0.3">
      <c r="A158" s="34"/>
      <c r="B158" s="34"/>
      <c r="C158" s="34"/>
    </row>
    <row r="159" spans="1:3" x14ac:dyDescent="0.3">
      <c r="A159" s="34"/>
      <c r="B159" s="34"/>
      <c r="C159" s="34"/>
    </row>
    <row r="160" spans="1:3" x14ac:dyDescent="0.3">
      <c r="A160" s="34"/>
      <c r="B160" s="34"/>
      <c r="C160" s="34"/>
    </row>
    <row r="161" spans="1:3" x14ac:dyDescent="0.3">
      <c r="A161" s="34"/>
      <c r="B161" s="34"/>
      <c r="C161" s="34"/>
    </row>
    <row r="162" spans="1:3" x14ac:dyDescent="0.3">
      <c r="A162" s="34"/>
      <c r="B162" s="34"/>
      <c r="C162" s="34"/>
    </row>
    <row r="163" spans="1:3" x14ac:dyDescent="0.3">
      <c r="A163" s="34"/>
      <c r="B163" s="34"/>
      <c r="C163" s="34"/>
    </row>
    <row r="164" spans="1:3" x14ac:dyDescent="0.3">
      <c r="A164" s="34"/>
      <c r="B164" s="34"/>
      <c r="C164" s="34"/>
    </row>
    <row r="165" spans="1:3" x14ac:dyDescent="0.3">
      <c r="A165" s="34"/>
      <c r="B165" s="34"/>
      <c r="C165" s="34"/>
    </row>
    <row r="166" spans="1:3" x14ac:dyDescent="0.3">
      <c r="A166" s="34"/>
      <c r="B166" s="34"/>
      <c r="C166" s="34"/>
    </row>
    <row r="167" spans="1:3" x14ac:dyDescent="0.3">
      <c r="A167" s="34"/>
      <c r="B167" s="34"/>
      <c r="C167" s="34"/>
    </row>
    <row r="168" spans="1:3" x14ac:dyDescent="0.3">
      <c r="A168" s="34"/>
      <c r="B168" s="34"/>
      <c r="C168" s="34"/>
    </row>
    <row r="169" spans="1:3" x14ac:dyDescent="0.3">
      <c r="A169" s="34"/>
      <c r="B169" s="34"/>
      <c r="C169" s="34"/>
    </row>
    <row r="170" spans="1:3" x14ac:dyDescent="0.3">
      <c r="A170" s="34"/>
      <c r="B170" s="34"/>
      <c r="C170" s="34"/>
    </row>
    <row r="171" spans="1:3" x14ac:dyDescent="0.3">
      <c r="A171" s="34"/>
      <c r="B171" s="34"/>
      <c r="C171" s="34"/>
    </row>
    <row r="172" spans="1:3" x14ac:dyDescent="0.3">
      <c r="A172" s="34"/>
      <c r="B172" s="34"/>
      <c r="C172" s="34"/>
    </row>
    <row r="173" spans="1:3" x14ac:dyDescent="0.3">
      <c r="A173" s="34"/>
      <c r="B173" s="34"/>
      <c r="C173" s="34"/>
    </row>
    <row r="174" spans="1:3" x14ac:dyDescent="0.3">
      <c r="A174" s="34"/>
      <c r="B174" s="34"/>
      <c r="C174" s="34"/>
    </row>
    <row r="175" spans="1:3" x14ac:dyDescent="0.3">
      <c r="A175" s="34"/>
      <c r="B175" s="34"/>
      <c r="C175" s="34"/>
    </row>
    <row r="176" spans="1:3" x14ac:dyDescent="0.3">
      <c r="A176" s="34"/>
      <c r="B176" s="34"/>
      <c r="C176" s="34"/>
    </row>
    <row r="177" spans="1:3" x14ac:dyDescent="0.3">
      <c r="A177" s="34"/>
      <c r="B177" s="34"/>
      <c r="C177" s="34"/>
    </row>
    <row r="178" spans="1:3" x14ac:dyDescent="0.3">
      <c r="A178" s="34"/>
      <c r="B178" s="34"/>
      <c r="C178" s="34"/>
    </row>
    <row r="179" spans="1:3" x14ac:dyDescent="0.3">
      <c r="A179" s="34"/>
      <c r="B179" s="34"/>
      <c r="C179" s="34"/>
    </row>
    <row r="180" spans="1:3" x14ac:dyDescent="0.3">
      <c r="A180" s="34"/>
      <c r="B180" s="34"/>
      <c r="C180" s="34"/>
    </row>
    <row r="181" spans="1:3" x14ac:dyDescent="0.3">
      <c r="A181" s="34"/>
      <c r="B181" s="34"/>
      <c r="C181" s="34"/>
    </row>
    <row r="182" spans="1:3" x14ac:dyDescent="0.3">
      <c r="A182" s="34"/>
      <c r="B182" s="34"/>
      <c r="C182" s="34"/>
    </row>
    <row r="183" spans="1:3" x14ac:dyDescent="0.3">
      <c r="A183" s="34"/>
      <c r="B183" s="34"/>
      <c r="C183" s="34"/>
    </row>
    <row r="184" spans="1:3" x14ac:dyDescent="0.3">
      <c r="A184" s="34"/>
      <c r="B184" s="34"/>
      <c r="C184" s="34"/>
    </row>
    <row r="185" spans="1:3" x14ac:dyDescent="0.3">
      <c r="A185" s="34"/>
      <c r="B185" s="34"/>
      <c r="C185" s="34"/>
    </row>
    <row r="186" spans="1:3" x14ac:dyDescent="0.3">
      <c r="A186" s="34"/>
      <c r="B186" s="34"/>
      <c r="C186" s="34"/>
    </row>
    <row r="187" spans="1:3" x14ac:dyDescent="0.3">
      <c r="A187" s="34"/>
      <c r="B187" s="34"/>
      <c r="C187" s="34"/>
    </row>
    <row r="188" spans="1:3" x14ac:dyDescent="0.3">
      <c r="A188" s="34"/>
      <c r="B188" s="34"/>
      <c r="C188" s="34"/>
    </row>
    <row r="189" spans="1:3" x14ac:dyDescent="0.3">
      <c r="A189" s="34"/>
      <c r="B189" s="34"/>
      <c r="C189" s="34"/>
    </row>
    <row r="190" spans="1:3" x14ac:dyDescent="0.3">
      <c r="A190" s="34"/>
      <c r="B190" s="34"/>
      <c r="C190" s="34"/>
    </row>
    <row r="191" spans="1:3" x14ac:dyDescent="0.3">
      <c r="A191" s="34"/>
      <c r="B191" s="34"/>
      <c r="C191" s="34"/>
    </row>
    <row r="192" spans="1:3" x14ac:dyDescent="0.3">
      <c r="A192" s="34"/>
      <c r="B192" s="34"/>
      <c r="C192" s="34"/>
    </row>
    <row r="193" spans="1:3" x14ac:dyDescent="0.3">
      <c r="A193" s="34"/>
      <c r="B193" s="34"/>
      <c r="C193" s="34"/>
    </row>
    <row r="194" spans="1:3" x14ac:dyDescent="0.3">
      <c r="A194" s="34"/>
      <c r="B194" s="34"/>
      <c r="C194" s="34"/>
    </row>
    <row r="195" spans="1:3" x14ac:dyDescent="0.3">
      <c r="A195" s="34"/>
      <c r="B195" s="34"/>
      <c r="C195" s="34"/>
    </row>
    <row r="196" spans="1:3" x14ac:dyDescent="0.3">
      <c r="A196" s="34"/>
      <c r="B196" s="34"/>
      <c r="C196" s="34"/>
    </row>
    <row r="197" spans="1:3" x14ac:dyDescent="0.3">
      <c r="A197" s="34"/>
      <c r="B197" s="34"/>
      <c r="C197" s="34"/>
    </row>
    <row r="198" spans="1:3" x14ac:dyDescent="0.3">
      <c r="A198" s="34"/>
      <c r="B198" s="34"/>
      <c r="C198" s="34"/>
    </row>
    <row r="199" spans="1:3" x14ac:dyDescent="0.3">
      <c r="A199" s="34"/>
      <c r="B199" s="34"/>
      <c r="C199" s="34"/>
    </row>
    <row r="200" spans="1:3" x14ac:dyDescent="0.3">
      <c r="A200" s="34"/>
      <c r="B200" s="34"/>
      <c r="C200" s="34"/>
    </row>
    <row r="201" spans="1:3" x14ac:dyDescent="0.3">
      <c r="A201" s="34"/>
      <c r="B201" s="34"/>
      <c r="C201" s="34"/>
    </row>
    <row r="202" spans="1:3" x14ac:dyDescent="0.3">
      <c r="A202" s="34"/>
      <c r="B202" s="34"/>
      <c r="C202" s="34"/>
    </row>
    <row r="203" spans="1:3" x14ac:dyDescent="0.3">
      <c r="A203" s="34"/>
      <c r="B203" s="34"/>
      <c r="C203" s="34"/>
    </row>
    <row r="204" spans="1:3" x14ac:dyDescent="0.3">
      <c r="A204" s="34"/>
      <c r="B204" s="34"/>
      <c r="C204" s="34"/>
    </row>
    <row r="205" spans="1:3" x14ac:dyDescent="0.3">
      <c r="A205" s="34"/>
      <c r="B205" s="34"/>
      <c r="C205" s="34"/>
    </row>
    <row r="206" spans="1:3" x14ac:dyDescent="0.3">
      <c r="A206" s="34"/>
      <c r="B206" s="34"/>
      <c r="C206" s="34"/>
    </row>
    <row r="207" spans="1:3" x14ac:dyDescent="0.3">
      <c r="A207" s="34"/>
      <c r="B207" s="34"/>
      <c r="C207" s="34"/>
    </row>
    <row r="208" spans="1:3" x14ac:dyDescent="0.3">
      <c r="A208" s="34"/>
      <c r="B208" s="34"/>
      <c r="C208" s="34"/>
    </row>
    <row r="209" spans="1:3" x14ac:dyDescent="0.3">
      <c r="A209" s="34"/>
      <c r="B209" s="34"/>
      <c r="C209" s="34"/>
    </row>
    <row r="210" spans="1:3" x14ac:dyDescent="0.3">
      <c r="A210" s="34"/>
      <c r="B210" s="34"/>
      <c r="C210" s="34"/>
    </row>
    <row r="211" spans="1:3" x14ac:dyDescent="0.3">
      <c r="A211" s="34"/>
      <c r="B211" s="34"/>
      <c r="C211" s="34"/>
    </row>
    <row r="212" spans="1:3" x14ac:dyDescent="0.3">
      <c r="A212" s="34"/>
      <c r="B212" s="34"/>
      <c r="C212" s="34"/>
    </row>
    <row r="213" spans="1:3" x14ac:dyDescent="0.3">
      <c r="A213" s="34"/>
      <c r="B213" s="34"/>
      <c r="C213" s="34"/>
    </row>
    <row r="214" spans="1:3" x14ac:dyDescent="0.3">
      <c r="A214" s="34"/>
      <c r="B214" s="34"/>
      <c r="C214" s="34"/>
    </row>
    <row r="215" spans="1:3" x14ac:dyDescent="0.3">
      <c r="A215" s="34"/>
      <c r="B215" s="34"/>
      <c r="C215" s="34"/>
    </row>
    <row r="216" spans="1:3" x14ac:dyDescent="0.3">
      <c r="A216" s="34"/>
      <c r="B216" s="34"/>
      <c r="C216" s="34"/>
    </row>
    <row r="217" spans="1:3" x14ac:dyDescent="0.3">
      <c r="A217" s="34"/>
      <c r="B217" s="34"/>
      <c r="C217" s="34"/>
    </row>
    <row r="218" spans="1:3" x14ac:dyDescent="0.3">
      <c r="A218" s="34"/>
      <c r="B218" s="34"/>
      <c r="C218" s="34"/>
    </row>
    <row r="219" spans="1:3" x14ac:dyDescent="0.3">
      <c r="A219" s="34"/>
      <c r="B219" s="34"/>
      <c r="C219" s="34"/>
    </row>
    <row r="220" spans="1:3" x14ac:dyDescent="0.3">
      <c r="A220" s="34"/>
      <c r="B220" s="34"/>
      <c r="C220" s="34"/>
    </row>
    <row r="221" spans="1:3" x14ac:dyDescent="0.3">
      <c r="A221" s="34"/>
      <c r="B221" s="34"/>
      <c r="C221" s="34"/>
    </row>
    <row r="222" spans="1:3" x14ac:dyDescent="0.3">
      <c r="A222" s="34"/>
      <c r="B222" s="34"/>
      <c r="C222" s="34"/>
    </row>
    <row r="223" spans="1:3" x14ac:dyDescent="0.3">
      <c r="A223" s="34"/>
      <c r="B223" s="34"/>
      <c r="C223" s="34"/>
    </row>
    <row r="224" spans="1:3" x14ac:dyDescent="0.3">
      <c r="A224" s="34"/>
      <c r="B224" s="34"/>
      <c r="C224" s="34"/>
    </row>
    <row r="225" spans="1:3" x14ac:dyDescent="0.3">
      <c r="A225" s="34"/>
      <c r="B225" s="34"/>
      <c r="C225" s="34"/>
    </row>
    <row r="226" spans="1:3" x14ac:dyDescent="0.3">
      <c r="A226" s="34"/>
      <c r="B226" s="34"/>
      <c r="C226" s="34"/>
    </row>
    <row r="227" spans="1:3" x14ac:dyDescent="0.3">
      <c r="A227" s="34"/>
      <c r="B227" s="34"/>
      <c r="C227" s="34"/>
    </row>
    <row r="228" spans="1:3" x14ac:dyDescent="0.3">
      <c r="A228" s="34"/>
      <c r="B228" s="34"/>
      <c r="C228" s="34"/>
    </row>
    <row r="229" spans="1:3" x14ac:dyDescent="0.3">
      <c r="A229" s="34"/>
      <c r="B229" s="34"/>
      <c r="C229" s="34"/>
    </row>
    <row r="230" spans="1:3" x14ac:dyDescent="0.3">
      <c r="A230" s="34"/>
      <c r="B230" s="34"/>
      <c r="C230" s="34"/>
    </row>
    <row r="231" spans="1:3" x14ac:dyDescent="0.3">
      <c r="A231" s="34"/>
      <c r="B231" s="34"/>
      <c r="C231" s="34"/>
    </row>
    <row r="232" spans="1:3" x14ac:dyDescent="0.3">
      <c r="A232" s="34"/>
      <c r="B232" s="34"/>
      <c r="C232" s="34"/>
    </row>
    <row r="233" spans="1:3" x14ac:dyDescent="0.3">
      <c r="A233" s="34"/>
      <c r="B233" s="34"/>
      <c r="C233" s="34"/>
    </row>
    <row r="234" spans="1:3" x14ac:dyDescent="0.3">
      <c r="A234" s="34"/>
      <c r="B234" s="34"/>
      <c r="C234" s="34"/>
    </row>
    <row r="235" spans="1:3" x14ac:dyDescent="0.3">
      <c r="A235" s="34"/>
      <c r="B235" s="34"/>
      <c r="C235" s="34"/>
    </row>
    <row r="236" spans="1:3" x14ac:dyDescent="0.3">
      <c r="A236" s="34"/>
      <c r="B236" s="34"/>
      <c r="C236" s="34"/>
    </row>
    <row r="237" spans="1:3" x14ac:dyDescent="0.3">
      <c r="A237" s="34"/>
      <c r="B237" s="34"/>
      <c r="C237" s="34"/>
    </row>
    <row r="238" spans="1:3" x14ac:dyDescent="0.3">
      <c r="A238" s="34"/>
      <c r="B238" s="34"/>
      <c r="C238" s="34"/>
    </row>
    <row r="239" spans="1:3" x14ac:dyDescent="0.3">
      <c r="A239" s="34"/>
      <c r="B239" s="34"/>
      <c r="C239" s="34"/>
    </row>
    <row r="240" spans="1:3" x14ac:dyDescent="0.3">
      <c r="A240" s="34"/>
      <c r="B240" s="34"/>
      <c r="C240" s="34"/>
    </row>
    <row r="241" spans="1:3" x14ac:dyDescent="0.3">
      <c r="A241" s="34"/>
      <c r="B241" s="34"/>
      <c r="C241" s="34"/>
    </row>
    <row r="242" spans="1:3" x14ac:dyDescent="0.3">
      <c r="A242" s="34"/>
      <c r="B242" s="34"/>
      <c r="C242" s="34"/>
    </row>
    <row r="243" spans="1:3" x14ac:dyDescent="0.3">
      <c r="A243" s="34"/>
      <c r="B243" s="34"/>
      <c r="C243" s="34"/>
    </row>
    <row r="244" spans="1:3" x14ac:dyDescent="0.3">
      <c r="A244" s="34"/>
      <c r="B244" s="34"/>
      <c r="C244" s="34"/>
    </row>
    <row r="245" spans="1:3" x14ac:dyDescent="0.3">
      <c r="A245" s="34"/>
      <c r="B245" s="34"/>
      <c r="C245" s="34"/>
    </row>
    <row r="246" spans="1:3" x14ac:dyDescent="0.3">
      <c r="A246" s="34"/>
      <c r="B246" s="34"/>
      <c r="C246" s="34"/>
    </row>
    <row r="247" spans="1:3" x14ac:dyDescent="0.3">
      <c r="A247" s="34"/>
      <c r="B247" s="34"/>
      <c r="C247" s="34"/>
    </row>
    <row r="248" spans="1:3" x14ac:dyDescent="0.3">
      <c r="A248" s="34"/>
      <c r="B248" s="34"/>
      <c r="C248" s="34"/>
    </row>
    <row r="249" spans="1:3" x14ac:dyDescent="0.3">
      <c r="A249" s="34"/>
      <c r="B249" s="34"/>
      <c r="C249" s="34"/>
    </row>
    <row r="250" spans="1:3" x14ac:dyDescent="0.3">
      <c r="A250" s="34"/>
      <c r="B250" s="34"/>
      <c r="C250" s="34"/>
    </row>
    <row r="251" spans="1:3" x14ac:dyDescent="0.3">
      <c r="A251" s="34"/>
      <c r="B251" s="34"/>
      <c r="C251" s="34"/>
    </row>
    <row r="252" spans="1:3" x14ac:dyDescent="0.3">
      <c r="A252" s="34"/>
      <c r="B252" s="34"/>
      <c r="C252" s="34"/>
    </row>
    <row r="253" spans="1:3" x14ac:dyDescent="0.3">
      <c r="A253" s="34"/>
      <c r="B253" s="34"/>
      <c r="C253" s="34"/>
    </row>
    <row r="254" spans="1:3" x14ac:dyDescent="0.3">
      <c r="A254" s="34"/>
      <c r="B254" s="34"/>
      <c r="C254" s="34"/>
    </row>
    <row r="255" spans="1:3" x14ac:dyDescent="0.3">
      <c r="A255" s="34"/>
      <c r="B255" s="34"/>
      <c r="C255" s="34"/>
    </row>
    <row r="256" spans="1:3" x14ac:dyDescent="0.3">
      <c r="A256" s="34"/>
      <c r="B256" s="34"/>
      <c r="C256" s="34"/>
    </row>
    <row r="257" spans="1:3" x14ac:dyDescent="0.3">
      <c r="A257" s="34"/>
      <c r="B257" s="34"/>
      <c r="C257" s="34"/>
    </row>
    <row r="258" spans="1:3" x14ac:dyDescent="0.3">
      <c r="A258" s="34"/>
      <c r="B258" s="34"/>
      <c r="C258" s="34"/>
    </row>
    <row r="259" spans="1:3" x14ac:dyDescent="0.3">
      <c r="A259" s="34"/>
      <c r="B259" s="34"/>
      <c r="C259" s="34"/>
    </row>
    <row r="260" spans="1:3" x14ac:dyDescent="0.3">
      <c r="A260" s="34"/>
      <c r="B260" s="34"/>
      <c r="C260" s="34"/>
    </row>
    <row r="261" spans="1:3" x14ac:dyDescent="0.3">
      <c r="A261" s="34"/>
      <c r="B261" s="34"/>
      <c r="C261" s="34"/>
    </row>
    <row r="262" spans="1:3" x14ac:dyDescent="0.3">
      <c r="A262" s="34"/>
      <c r="B262" s="34"/>
      <c r="C262" s="34"/>
    </row>
    <row r="263" spans="1:3" x14ac:dyDescent="0.3">
      <c r="A263" s="34"/>
      <c r="B263" s="34"/>
      <c r="C263" s="34"/>
    </row>
    <row r="264" spans="1:3" x14ac:dyDescent="0.3">
      <c r="A264" s="34"/>
      <c r="B264" s="34"/>
      <c r="C264" s="34"/>
    </row>
    <row r="265" spans="1:3" x14ac:dyDescent="0.3">
      <c r="A265" s="34"/>
      <c r="B265" s="34"/>
      <c r="C265" s="34"/>
    </row>
    <row r="266" spans="1:3" x14ac:dyDescent="0.3">
      <c r="A266" s="34"/>
      <c r="B266" s="34"/>
      <c r="C266" s="34"/>
    </row>
    <row r="267" spans="1:3" x14ac:dyDescent="0.3">
      <c r="A267" s="34"/>
      <c r="B267" s="34"/>
      <c r="C267" s="34"/>
    </row>
    <row r="268" spans="1:3" x14ac:dyDescent="0.3">
      <c r="A268" s="34"/>
      <c r="B268" s="34"/>
      <c r="C268" s="34"/>
    </row>
    <row r="269" spans="1:3" x14ac:dyDescent="0.3">
      <c r="A269" s="34"/>
      <c r="B269" s="34"/>
      <c r="C269" s="34"/>
    </row>
    <row r="270" spans="1:3" x14ac:dyDescent="0.3">
      <c r="A270" s="34"/>
      <c r="B270" s="34"/>
      <c r="C270" s="34"/>
    </row>
    <row r="271" spans="1:3" x14ac:dyDescent="0.3">
      <c r="A271" s="34"/>
      <c r="B271" s="34"/>
      <c r="C271" s="34"/>
    </row>
    <row r="272" spans="1:3" x14ac:dyDescent="0.3">
      <c r="A272" s="34"/>
      <c r="B272" s="34"/>
      <c r="C272" s="34"/>
    </row>
    <row r="273" spans="1:3" x14ac:dyDescent="0.3">
      <c r="A273" s="34"/>
      <c r="B273" s="34"/>
      <c r="C273" s="34"/>
    </row>
    <row r="274" spans="1:3" x14ac:dyDescent="0.3">
      <c r="A274" s="34"/>
      <c r="B274" s="34"/>
      <c r="C274" s="34"/>
    </row>
    <row r="275" spans="1:3" x14ac:dyDescent="0.3">
      <c r="A275" s="34"/>
      <c r="B275" s="34"/>
      <c r="C275" s="34"/>
    </row>
    <row r="276" spans="1:3" x14ac:dyDescent="0.3">
      <c r="A276" s="34"/>
      <c r="B276" s="34"/>
      <c r="C276" s="34"/>
    </row>
    <row r="277" spans="1:3" x14ac:dyDescent="0.3">
      <c r="A277" s="34"/>
      <c r="B277" s="34"/>
      <c r="C277" s="34"/>
    </row>
    <row r="278" spans="1:3" x14ac:dyDescent="0.3">
      <c r="A278" s="34"/>
      <c r="B278" s="34"/>
      <c r="C278" s="34"/>
    </row>
    <row r="279" spans="1:3" x14ac:dyDescent="0.3">
      <c r="A279" s="34"/>
      <c r="B279" s="34"/>
      <c r="C279" s="34"/>
    </row>
    <row r="280" spans="1:3" x14ac:dyDescent="0.3">
      <c r="A280" s="34"/>
      <c r="B280" s="34"/>
      <c r="C280" s="34"/>
    </row>
    <row r="281" spans="1:3" x14ac:dyDescent="0.3">
      <c r="A281" s="34"/>
      <c r="B281" s="34"/>
      <c r="C281" s="34"/>
    </row>
    <row r="282" spans="1:3" x14ac:dyDescent="0.3">
      <c r="A282" s="34"/>
      <c r="B282" s="34"/>
      <c r="C282" s="34"/>
    </row>
    <row r="283" spans="1:3" x14ac:dyDescent="0.3">
      <c r="A283" s="34"/>
      <c r="B283" s="34"/>
      <c r="C283" s="34"/>
    </row>
    <row r="284" spans="1:3" x14ac:dyDescent="0.3">
      <c r="A284" s="34"/>
      <c r="B284" s="34"/>
      <c r="C284" s="34"/>
    </row>
    <row r="285" spans="1:3" x14ac:dyDescent="0.3">
      <c r="A285" s="34"/>
      <c r="B285" s="34"/>
      <c r="C285" s="34"/>
    </row>
    <row r="286" spans="1:3" x14ac:dyDescent="0.3">
      <c r="A286" s="34"/>
      <c r="B286" s="34"/>
      <c r="C286" s="34"/>
    </row>
    <row r="287" spans="1:3" x14ac:dyDescent="0.3">
      <c r="A287" s="34"/>
      <c r="B287" s="34"/>
      <c r="C287" s="34"/>
    </row>
    <row r="288" spans="1:3" x14ac:dyDescent="0.3">
      <c r="A288" s="34"/>
      <c r="B288" s="34"/>
      <c r="C288" s="34"/>
    </row>
    <row r="289" spans="1:3" x14ac:dyDescent="0.3">
      <c r="A289" s="34"/>
      <c r="B289" s="34"/>
      <c r="C289" s="34"/>
    </row>
    <row r="290" spans="1:3" x14ac:dyDescent="0.3">
      <c r="A290" s="34"/>
      <c r="B290" s="34"/>
      <c r="C290" s="34"/>
    </row>
    <row r="291" spans="1:3" x14ac:dyDescent="0.3">
      <c r="A291" s="34"/>
      <c r="B291" s="34"/>
      <c r="C291" s="34"/>
    </row>
    <row r="292" spans="1:3" x14ac:dyDescent="0.3">
      <c r="A292" s="34"/>
      <c r="B292" s="34"/>
      <c r="C292" s="34"/>
    </row>
    <row r="293" spans="1:3" x14ac:dyDescent="0.3">
      <c r="A293" s="34"/>
      <c r="B293" s="34"/>
      <c r="C293" s="34"/>
    </row>
    <row r="294" spans="1:3" x14ac:dyDescent="0.3">
      <c r="A294" s="34"/>
      <c r="B294" s="34"/>
      <c r="C294" s="34"/>
    </row>
    <row r="295" spans="1:3" x14ac:dyDescent="0.3">
      <c r="A295" s="34"/>
      <c r="B295" s="34"/>
      <c r="C295" s="34"/>
    </row>
    <row r="296" spans="1:3" x14ac:dyDescent="0.3">
      <c r="A296" s="34"/>
      <c r="B296" s="34"/>
      <c r="C296" s="34"/>
    </row>
    <row r="297" spans="1:3" x14ac:dyDescent="0.3">
      <c r="A297" s="34"/>
      <c r="B297" s="34"/>
      <c r="C297" s="34"/>
    </row>
    <row r="298" spans="1:3" x14ac:dyDescent="0.3">
      <c r="A298" s="34"/>
      <c r="B298" s="34"/>
      <c r="C298" s="34"/>
    </row>
    <row r="299" spans="1:3" x14ac:dyDescent="0.3">
      <c r="A299" s="34"/>
      <c r="B299" s="34"/>
      <c r="C299" s="34"/>
    </row>
    <row r="300" spans="1:3" x14ac:dyDescent="0.3">
      <c r="A300" s="34"/>
      <c r="B300" s="34"/>
      <c r="C300" s="34"/>
    </row>
    <row r="301" spans="1:3" x14ac:dyDescent="0.3">
      <c r="A301" s="34"/>
      <c r="B301" s="34"/>
      <c r="C301" s="34"/>
    </row>
    <row r="302" spans="1:3" x14ac:dyDescent="0.3">
      <c r="A302" s="34"/>
      <c r="B302" s="34"/>
      <c r="C302" s="34"/>
    </row>
    <row r="303" spans="1:3" x14ac:dyDescent="0.3">
      <c r="A303" s="34"/>
      <c r="B303" s="34"/>
      <c r="C303" s="34"/>
    </row>
    <row r="304" spans="1:3" x14ac:dyDescent="0.3">
      <c r="A304" s="34"/>
      <c r="B304" s="34"/>
      <c r="C304" s="34"/>
    </row>
    <row r="305" spans="1:3" x14ac:dyDescent="0.3">
      <c r="A305" s="34"/>
      <c r="B305" s="34"/>
      <c r="C305" s="34"/>
    </row>
    <row r="306" spans="1:3" x14ac:dyDescent="0.3">
      <c r="A306" s="34"/>
      <c r="B306" s="34"/>
      <c r="C306" s="34"/>
    </row>
    <row r="307" spans="1:3" x14ac:dyDescent="0.3">
      <c r="A307" s="34"/>
      <c r="B307" s="34"/>
      <c r="C307" s="34"/>
    </row>
    <row r="308" spans="1:3" x14ac:dyDescent="0.3">
      <c r="A308" s="34"/>
      <c r="B308" s="34"/>
      <c r="C308" s="34"/>
    </row>
    <row r="309" spans="1:3" x14ac:dyDescent="0.3">
      <c r="A309" s="34"/>
      <c r="B309" s="34"/>
      <c r="C309" s="34"/>
    </row>
    <row r="310" spans="1:3" x14ac:dyDescent="0.3">
      <c r="A310" s="34"/>
      <c r="B310" s="34"/>
      <c r="C310" s="34"/>
    </row>
    <row r="311" spans="1:3" x14ac:dyDescent="0.3">
      <c r="A311" s="34"/>
      <c r="B311" s="34"/>
      <c r="C311" s="34"/>
    </row>
    <row r="312" spans="1:3" x14ac:dyDescent="0.3">
      <c r="A312" s="34"/>
      <c r="B312" s="34"/>
      <c r="C312" s="34"/>
    </row>
    <row r="313" spans="1:3" x14ac:dyDescent="0.3">
      <c r="A313" s="34"/>
      <c r="B313" s="34"/>
      <c r="C313" s="34"/>
    </row>
    <row r="314" spans="1:3" x14ac:dyDescent="0.3">
      <c r="A314" s="34"/>
      <c r="B314" s="34"/>
      <c r="C314" s="34"/>
    </row>
    <row r="315" spans="1:3" x14ac:dyDescent="0.3">
      <c r="A315" s="34"/>
      <c r="B315" s="34"/>
      <c r="C315" s="34"/>
    </row>
    <row r="316" spans="1:3" x14ac:dyDescent="0.3">
      <c r="A316" s="34"/>
      <c r="B316" s="34"/>
      <c r="C316" s="34"/>
    </row>
    <row r="317" spans="1:3" x14ac:dyDescent="0.3">
      <c r="A317" s="34"/>
      <c r="B317" s="34"/>
      <c r="C317" s="34"/>
    </row>
    <row r="318" spans="1:3" x14ac:dyDescent="0.3">
      <c r="A318" s="34"/>
      <c r="B318" s="34"/>
      <c r="C318" s="34"/>
    </row>
    <row r="319" spans="1:3" x14ac:dyDescent="0.3">
      <c r="A319" s="34"/>
      <c r="B319" s="34"/>
      <c r="C319" s="34"/>
    </row>
    <row r="320" spans="1:3" x14ac:dyDescent="0.3">
      <c r="A320" s="34"/>
      <c r="B320" s="34"/>
      <c r="C320" s="34"/>
    </row>
    <row r="321" spans="1:3" x14ac:dyDescent="0.3">
      <c r="A321" s="34"/>
      <c r="B321" s="34"/>
      <c r="C321" s="34"/>
    </row>
    <row r="322" spans="1:3" x14ac:dyDescent="0.3">
      <c r="A322" s="34"/>
      <c r="B322" s="34"/>
      <c r="C322" s="34"/>
    </row>
    <row r="323" spans="1:3" x14ac:dyDescent="0.3">
      <c r="A323" s="34"/>
      <c r="B323" s="34"/>
      <c r="C323" s="34"/>
    </row>
    <row r="324" spans="1:3" x14ac:dyDescent="0.3">
      <c r="A324" s="34"/>
      <c r="B324" s="34"/>
      <c r="C324" s="34"/>
    </row>
    <row r="325" spans="1:3" x14ac:dyDescent="0.3">
      <c r="A325" s="34"/>
      <c r="B325" s="34"/>
      <c r="C325" s="34"/>
    </row>
    <row r="326" spans="1:3" x14ac:dyDescent="0.3">
      <c r="A326" s="34"/>
      <c r="B326" s="34"/>
      <c r="C326" s="34"/>
    </row>
    <row r="327" spans="1:3" x14ac:dyDescent="0.3">
      <c r="A327" s="34"/>
      <c r="B327" s="34"/>
      <c r="C327" s="34"/>
    </row>
    <row r="328" spans="1:3" x14ac:dyDescent="0.3">
      <c r="A328" s="34"/>
      <c r="B328" s="34"/>
      <c r="C328" s="34"/>
    </row>
    <row r="329" spans="1:3" x14ac:dyDescent="0.3">
      <c r="A329" s="34"/>
      <c r="B329" s="34"/>
      <c r="C329" s="34"/>
    </row>
    <row r="330" spans="1:3" x14ac:dyDescent="0.3">
      <c r="A330" s="34"/>
      <c r="B330" s="34"/>
      <c r="C330" s="34"/>
    </row>
    <row r="331" spans="1:3" x14ac:dyDescent="0.3">
      <c r="A331" s="34"/>
      <c r="B331" s="34"/>
      <c r="C331" s="34"/>
    </row>
    <row r="332" spans="1:3" x14ac:dyDescent="0.3">
      <c r="A332" s="34"/>
      <c r="B332" s="34"/>
      <c r="C332" s="34"/>
    </row>
    <row r="333" spans="1:3" x14ac:dyDescent="0.3">
      <c r="A333" s="34"/>
      <c r="B333" s="34"/>
      <c r="C333" s="34"/>
    </row>
    <row r="334" spans="1:3" x14ac:dyDescent="0.3">
      <c r="A334" s="34"/>
      <c r="B334" s="34"/>
      <c r="C334" s="34"/>
    </row>
    <row r="335" spans="1:3" x14ac:dyDescent="0.3">
      <c r="A335" s="34"/>
      <c r="B335" s="34"/>
      <c r="C335" s="34"/>
    </row>
    <row r="336" spans="1:3" x14ac:dyDescent="0.3">
      <c r="A336" s="34"/>
      <c r="B336" s="34"/>
      <c r="C336" s="34"/>
    </row>
    <row r="337" spans="1:3" x14ac:dyDescent="0.3">
      <c r="A337" s="34"/>
      <c r="B337" s="34"/>
      <c r="C337" s="34"/>
    </row>
    <row r="338" spans="1:3" x14ac:dyDescent="0.3">
      <c r="A338" s="34"/>
      <c r="B338" s="34"/>
      <c r="C338" s="34"/>
    </row>
    <row r="339" spans="1:3" x14ac:dyDescent="0.3">
      <c r="A339" s="34"/>
      <c r="B339" s="34"/>
      <c r="C339" s="34"/>
    </row>
    <row r="340" spans="1:3" x14ac:dyDescent="0.3">
      <c r="A340" s="34"/>
      <c r="B340" s="34"/>
      <c r="C340" s="34"/>
    </row>
    <row r="341" spans="1:3" x14ac:dyDescent="0.3">
      <c r="A341" s="34"/>
      <c r="B341" s="34"/>
      <c r="C341" s="34"/>
    </row>
    <row r="342" spans="1:3" x14ac:dyDescent="0.3">
      <c r="A342" s="34"/>
      <c r="B342" s="34"/>
      <c r="C342" s="34"/>
    </row>
    <row r="343" spans="1:3" x14ac:dyDescent="0.3">
      <c r="A343" s="34"/>
      <c r="B343" s="34"/>
      <c r="C343" s="34"/>
    </row>
    <row r="344" spans="1:3" x14ac:dyDescent="0.3">
      <c r="A344" s="34"/>
      <c r="B344" s="34"/>
      <c r="C344" s="34"/>
    </row>
    <row r="345" spans="1:3" x14ac:dyDescent="0.3">
      <c r="A345" s="34"/>
      <c r="B345" s="34"/>
      <c r="C345" s="34"/>
    </row>
    <row r="346" spans="1:3" x14ac:dyDescent="0.3">
      <c r="A346" s="34"/>
      <c r="B346" s="34"/>
      <c r="C346" s="34"/>
    </row>
    <row r="347" spans="1:3" x14ac:dyDescent="0.3">
      <c r="A347" s="34"/>
      <c r="B347" s="34"/>
      <c r="C347" s="34"/>
    </row>
    <row r="348" spans="1:3" x14ac:dyDescent="0.3">
      <c r="A348" s="34"/>
      <c r="B348" s="34"/>
      <c r="C348" s="34"/>
    </row>
    <row r="349" spans="1:3" x14ac:dyDescent="0.3">
      <c r="A349" s="34"/>
      <c r="B349" s="34"/>
      <c r="C349" s="34"/>
    </row>
    <row r="350" spans="1:3" x14ac:dyDescent="0.3">
      <c r="A350" s="34"/>
      <c r="B350" s="34"/>
      <c r="C350" s="34"/>
    </row>
    <row r="351" spans="1:3" x14ac:dyDescent="0.3">
      <c r="A351" s="34"/>
      <c r="B351" s="34"/>
      <c r="C351" s="34"/>
    </row>
    <row r="352" spans="1:3" x14ac:dyDescent="0.3">
      <c r="A352" s="34"/>
      <c r="B352" s="34"/>
      <c r="C352" s="34"/>
    </row>
    <row r="353" spans="1:3" x14ac:dyDescent="0.3">
      <c r="A353" s="34"/>
      <c r="B353" s="34"/>
      <c r="C353" s="34"/>
    </row>
    <row r="354" spans="1:3" x14ac:dyDescent="0.3">
      <c r="A354" s="34"/>
      <c r="B354" s="34"/>
      <c r="C354" s="34"/>
    </row>
    <row r="355" spans="1:3" x14ac:dyDescent="0.3">
      <c r="A355" s="34"/>
      <c r="B355" s="34"/>
      <c r="C355" s="34"/>
    </row>
    <row r="356" spans="1:3" x14ac:dyDescent="0.3">
      <c r="A356" s="34"/>
      <c r="B356" s="34"/>
      <c r="C356" s="34"/>
    </row>
    <row r="357" spans="1:3" x14ac:dyDescent="0.3">
      <c r="A357" s="34"/>
      <c r="B357" s="34"/>
      <c r="C357" s="34"/>
    </row>
    <row r="358" spans="1:3" x14ac:dyDescent="0.3">
      <c r="A358" s="34"/>
      <c r="B358" s="34"/>
      <c r="C358" s="34"/>
    </row>
    <row r="359" spans="1:3" x14ac:dyDescent="0.3">
      <c r="A359" s="34"/>
      <c r="B359" s="34"/>
      <c r="C359" s="34"/>
    </row>
    <row r="360" spans="1:3" x14ac:dyDescent="0.3">
      <c r="A360" s="34"/>
      <c r="B360" s="34"/>
      <c r="C360" s="34"/>
    </row>
    <row r="361" spans="1:3" x14ac:dyDescent="0.3">
      <c r="A361" s="34"/>
      <c r="B361" s="34"/>
      <c r="C361" s="34"/>
    </row>
    <row r="362" spans="1:3" x14ac:dyDescent="0.3">
      <c r="A362" s="34"/>
      <c r="B362" s="34"/>
      <c r="C362" s="34"/>
    </row>
    <row r="363" spans="1:3" x14ac:dyDescent="0.3">
      <c r="A363" s="34"/>
      <c r="B363" s="34"/>
      <c r="C363" s="34"/>
    </row>
    <row r="364" spans="1:3" x14ac:dyDescent="0.3">
      <c r="A364" s="34"/>
      <c r="B364" s="34"/>
      <c r="C364" s="34"/>
    </row>
    <row r="365" spans="1:3" x14ac:dyDescent="0.3">
      <c r="A365" s="34"/>
      <c r="B365" s="34"/>
      <c r="C365" s="34"/>
    </row>
    <row r="366" spans="1:3" x14ac:dyDescent="0.3">
      <c r="A366" s="34"/>
      <c r="B366" s="34"/>
      <c r="C366" s="34"/>
    </row>
    <row r="367" spans="1:3" x14ac:dyDescent="0.3">
      <c r="A367" s="34"/>
      <c r="B367" s="34"/>
      <c r="C367" s="34"/>
    </row>
    <row r="368" spans="1:3" x14ac:dyDescent="0.3">
      <c r="A368" s="34"/>
      <c r="B368" s="34"/>
      <c r="C368" s="34"/>
    </row>
    <row r="369" spans="1:3" x14ac:dyDescent="0.3">
      <c r="A369" s="34"/>
      <c r="B369" s="34"/>
      <c r="C369" s="34"/>
    </row>
    <row r="370" spans="1:3" x14ac:dyDescent="0.3">
      <c r="A370" s="34"/>
      <c r="B370" s="34"/>
      <c r="C370" s="34"/>
    </row>
    <row r="371" spans="1:3" x14ac:dyDescent="0.3">
      <c r="A371" s="34"/>
      <c r="B371" s="34"/>
      <c r="C371" s="34"/>
    </row>
    <row r="372" spans="1:3" x14ac:dyDescent="0.3">
      <c r="A372" s="34"/>
      <c r="B372" s="34"/>
      <c r="C372" s="34"/>
    </row>
    <row r="373" spans="1:3" x14ac:dyDescent="0.3">
      <c r="A373" s="34"/>
      <c r="B373" s="34"/>
      <c r="C373" s="34"/>
    </row>
    <row r="374" spans="1:3" x14ac:dyDescent="0.3">
      <c r="A374" s="34"/>
      <c r="B374" s="34"/>
      <c r="C374" s="34"/>
    </row>
    <row r="375" spans="1:3" x14ac:dyDescent="0.3">
      <c r="A375" s="34"/>
      <c r="B375" s="34"/>
      <c r="C375" s="34"/>
    </row>
    <row r="376" spans="1:3" x14ac:dyDescent="0.3">
      <c r="A376" s="34"/>
      <c r="B376" s="34"/>
      <c r="C376" s="34"/>
    </row>
    <row r="377" spans="1:3" x14ac:dyDescent="0.3">
      <c r="A377" s="34"/>
      <c r="B377" s="34"/>
      <c r="C377" s="34"/>
    </row>
    <row r="378" spans="1:3" x14ac:dyDescent="0.3">
      <c r="A378" s="34"/>
      <c r="B378" s="34"/>
      <c r="C378" s="34"/>
    </row>
    <row r="379" spans="1:3" x14ac:dyDescent="0.3">
      <c r="A379" s="34"/>
      <c r="B379" s="34"/>
      <c r="C379" s="34"/>
    </row>
    <row r="380" spans="1:3" x14ac:dyDescent="0.3">
      <c r="A380" s="34"/>
      <c r="B380" s="34"/>
      <c r="C380" s="34"/>
    </row>
    <row r="381" spans="1:3" x14ac:dyDescent="0.3">
      <c r="A381" s="34"/>
      <c r="B381" s="34"/>
      <c r="C381" s="34"/>
    </row>
    <row r="382" spans="1:3" x14ac:dyDescent="0.3">
      <c r="A382" s="34"/>
      <c r="B382" s="34"/>
      <c r="C382" s="34"/>
    </row>
    <row r="383" spans="1:3" x14ac:dyDescent="0.3">
      <c r="A383" s="34"/>
      <c r="B383" s="34"/>
      <c r="C383" s="34"/>
    </row>
    <row r="384" spans="1:3" x14ac:dyDescent="0.3">
      <c r="A384" s="34"/>
      <c r="B384" s="34"/>
      <c r="C384" s="34"/>
    </row>
    <row r="385" spans="1:3" x14ac:dyDescent="0.3">
      <c r="A385" s="34"/>
      <c r="B385" s="34"/>
      <c r="C385" s="34"/>
    </row>
    <row r="386" spans="1:3" x14ac:dyDescent="0.3">
      <c r="A386" s="34"/>
      <c r="B386" s="34"/>
      <c r="C386" s="34"/>
    </row>
    <row r="387" spans="1:3" x14ac:dyDescent="0.3">
      <c r="A387" s="34"/>
      <c r="B387" s="34"/>
      <c r="C387" s="34"/>
    </row>
    <row r="388" spans="1:3" x14ac:dyDescent="0.3">
      <c r="A388" s="34"/>
      <c r="B388" s="34"/>
      <c r="C388" s="34"/>
    </row>
    <row r="389" spans="1:3" x14ac:dyDescent="0.3">
      <c r="A389" s="34"/>
      <c r="B389" s="34"/>
      <c r="C389" s="34"/>
    </row>
    <row r="390" spans="1:3" x14ac:dyDescent="0.3">
      <c r="A390" s="34"/>
      <c r="B390" s="34"/>
      <c r="C390" s="34"/>
    </row>
    <row r="391" spans="1:3" x14ac:dyDescent="0.3">
      <c r="A391" s="34"/>
      <c r="B391" s="34"/>
      <c r="C391" s="34"/>
    </row>
    <row r="392" spans="1:3" x14ac:dyDescent="0.3">
      <c r="A392" s="34"/>
      <c r="B392" s="34"/>
      <c r="C392" s="34"/>
    </row>
    <row r="393" spans="1:3" x14ac:dyDescent="0.3">
      <c r="A393" s="34"/>
      <c r="B393" s="34"/>
      <c r="C393" s="34"/>
    </row>
    <row r="394" spans="1:3" x14ac:dyDescent="0.3">
      <c r="A394" s="34"/>
      <c r="B394" s="34"/>
      <c r="C394" s="34"/>
    </row>
    <row r="395" spans="1:3" x14ac:dyDescent="0.3">
      <c r="A395" s="34"/>
      <c r="B395" s="34"/>
      <c r="C395" s="34"/>
    </row>
    <row r="396" spans="1:3" x14ac:dyDescent="0.3">
      <c r="A396" s="34"/>
      <c r="B396" s="34"/>
      <c r="C396" s="34"/>
    </row>
    <row r="397" spans="1:3" x14ac:dyDescent="0.3">
      <c r="A397" s="34"/>
      <c r="B397" s="34"/>
      <c r="C397" s="34"/>
    </row>
    <row r="398" spans="1:3" x14ac:dyDescent="0.3">
      <c r="A398" s="34"/>
      <c r="B398" s="34"/>
      <c r="C398" s="34"/>
    </row>
    <row r="399" spans="1:3" x14ac:dyDescent="0.3">
      <c r="A399" s="34"/>
      <c r="B399" s="34"/>
      <c r="C399" s="34"/>
    </row>
    <row r="400" spans="1:3" x14ac:dyDescent="0.3">
      <c r="A400" s="34"/>
      <c r="B400" s="34"/>
      <c r="C400" s="34"/>
    </row>
    <row r="401" spans="1:3" x14ac:dyDescent="0.3">
      <c r="A401" s="34"/>
      <c r="B401" s="34"/>
      <c r="C401" s="34"/>
    </row>
    <row r="402" spans="1:3" x14ac:dyDescent="0.3">
      <c r="A402" s="34"/>
      <c r="B402" s="34"/>
      <c r="C402" s="34"/>
    </row>
    <row r="403" spans="1:3" x14ac:dyDescent="0.3">
      <c r="A403" s="34"/>
      <c r="B403" s="34"/>
      <c r="C403" s="34"/>
    </row>
    <row r="404" spans="1:3" x14ac:dyDescent="0.3">
      <c r="A404" s="34"/>
      <c r="B404" s="34"/>
      <c r="C404" s="34"/>
    </row>
    <row r="405" spans="1:3" x14ac:dyDescent="0.3">
      <c r="A405" s="34"/>
      <c r="B405" s="34"/>
      <c r="C405" s="34"/>
    </row>
    <row r="406" spans="1:3" x14ac:dyDescent="0.3">
      <c r="A406" s="34"/>
      <c r="B406" s="34"/>
      <c r="C406" s="34"/>
    </row>
    <row r="407" spans="1:3" x14ac:dyDescent="0.3">
      <c r="A407" s="34"/>
      <c r="B407" s="34"/>
      <c r="C407" s="34"/>
    </row>
    <row r="408" spans="1:3" x14ac:dyDescent="0.3">
      <c r="A408" s="34"/>
      <c r="B408" s="34"/>
      <c r="C408" s="34"/>
    </row>
    <row r="409" spans="1:3" x14ac:dyDescent="0.3">
      <c r="A409" s="34"/>
      <c r="B409" s="34"/>
      <c r="C409" s="34"/>
    </row>
    <row r="410" spans="1:3" x14ac:dyDescent="0.3">
      <c r="A410" s="34"/>
      <c r="B410" s="34"/>
      <c r="C410" s="34"/>
    </row>
    <row r="411" spans="1:3" x14ac:dyDescent="0.3">
      <c r="A411" s="34"/>
      <c r="B411" s="34"/>
      <c r="C411" s="34"/>
    </row>
    <row r="412" spans="1:3" x14ac:dyDescent="0.3">
      <c r="A412" s="34"/>
      <c r="B412" s="34"/>
      <c r="C412" s="34"/>
    </row>
    <row r="413" spans="1:3" x14ac:dyDescent="0.3">
      <c r="A413" s="34"/>
      <c r="B413" s="34"/>
      <c r="C413" s="34"/>
    </row>
    <row r="414" spans="1:3" x14ac:dyDescent="0.3">
      <c r="A414" s="34"/>
      <c r="B414" s="34"/>
      <c r="C414" s="34"/>
    </row>
    <row r="415" spans="1:3" x14ac:dyDescent="0.3">
      <c r="A415" s="34"/>
      <c r="B415" s="34"/>
      <c r="C415" s="34"/>
    </row>
    <row r="416" spans="1:3" x14ac:dyDescent="0.3">
      <c r="A416" s="34"/>
      <c r="B416" s="34"/>
      <c r="C416" s="34"/>
    </row>
    <row r="417" spans="1:3" x14ac:dyDescent="0.3">
      <c r="A417" s="34"/>
      <c r="B417" s="34"/>
      <c r="C417" s="34"/>
    </row>
    <row r="418" spans="1:3" x14ac:dyDescent="0.3">
      <c r="A418" s="34"/>
      <c r="B418" s="34"/>
      <c r="C418" s="34"/>
    </row>
    <row r="419" spans="1:3" x14ac:dyDescent="0.3">
      <c r="A419" s="34"/>
      <c r="B419" s="34"/>
      <c r="C419" s="34"/>
    </row>
    <row r="420" spans="1:3" x14ac:dyDescent="0.3">
      <c r="A420" s="34"/>
      <c r="B420" s="34"/>
      <c r="C420" s="34"/>
    </row>
    <row r="421" spans="1:3" x14ac:dyDescent="0.3">
      <c r="A421" s="34"/>
      <c r="B421" s="34"/>
      <c r="C421" s="34"/>
    </row>
    <row r="422" spans="1:3" x14ac:dyDescent="0.3">
      <c r="A422" s="34"/>
      <c r="B422" s="34"/>
      <c r="C422" s="34"/>
    </row>
    <row r="423" spans="1:3" x14ac:dyDescent="0.3">
      <c r="A423" s="34"/>
      <c r="B423" s="34"/>
      <c r="C423" s="34"/>
    </row>
    <row r="424" spans="1:3" x14ac:dyDescent="0.3">
      <c r="A424" s="34"/>
      <c r="B424" s="34"/>
      <c r="C424" s="34"/>
    </row>
    <row r="425" spans="1:3" x14ac:dyDescent="0.3">
      <c r="A425" s="34"/>
      <c r="B425" s="34"/>
      <c r="C425" s="34"/>
    </row>
    <row r="426" spans="1:3" x14ac:dyDescent="0.3">
      <c r="A426" s="34"/>
      <c r="B426" s="34"/>
      <c r="C426" s="34"/>
    </row>
    <row r="427" spans="1:3" x14ac:dyDescent="0.3">
      <c r="A427" s="34"/>
      <c r="B427" s="34"/>
      <c r="C427" s="34"/>
    </row>
    <row r="428" spans="1:3" x14ac:dyDescent="0.3">
      <c r="A428" s="34"/>
      <c r="B428" s="34"/>
      <c r="C428" s="34"/>
    </row>
    <row r="429" spans="1:3" x14ac:dyDescent="0.3">
      <c r="A429" s="34"/>
      <c r="B429" s="34"/>
      <c r="C429" s="34"/>
    </row>
    <row r="430" spans="1:3" x14ac:dyDescent="0.3">
      <c r="A430" s="34"/>
      <c r="B430" s="34"/>
      <c r="C430" s="34"/>
    </row>
    <row r="431" spans="1:3" x14ac:dyDescent="0.3">
      <c r="A431" s="34"/>
      <c r="B431" s="34"/>
      <c r="C431" s="34"/>
    </row>
    <row r="432" spans="1:3" x14ac:dyDescent="0.3">
      <c r="A432" s="34"/>
      <c r="B432" s="34"/>
      <c r="C432" s="34"/>
    </row>
    <row r="433" spans="1:3" x14ac:dyDescent="0.3">
      <c r="A433" s="34"/>
      <c r="B433" s="34"/>
      <c r="C433" s="34"/>
    </row>
    <row r="434" spans="1:3" x14ac:dyDescent="0.3">
      <c r="A434" s="34"/>
      <c r="B434" s="34"/>
      <c r="C434" s="34"/>
    </row>
    <row r="435" spans="1:3" x14ac:dyDescent="0.3">
      <c r="A435" s="34"/>
      <c r="B435" s="34"/>
      <c r="C435" s="34"/>
    </row>
    <row r="436" spans="1:3" x14ac:dyDescent="0.3">
      <c r="A436" s="34"/>
      <c r="B436" s="34"/>
      <c r="C436" s="34"/>
    </row>
    <row r="437" spans="1:3" x14ac:dyDescent="0.3">
      <c r="A437" s="34"/>
      <c r="B437" s="34"/>
      <c r="C437" s="34"/>
    </row>
    <row r="438" spans="1:3" x14ac:dyDescent="0.3">
      <c r="A438" s="34"/>
      <c r="B438" s="34"/>
      <c r="C438" s="34"/>
    </row>
    <row r="439" spans="1:3" x14ac:dyDescent="0.3">
      <c r="A439" s="34"/>
      <c r="B439" s="34"/>
      <c r="C439" s="34"/>
    </row>
    <row r="440" spans="1:3" x14ac:dyDescent="0.3">
      <c r="A440" s="34"/>
      <c r="B440" s="34"/>
      <c r="C440" s="34"/>
    </row>
    <row r="441" spans="1:3" x14ac:dyDescent="0.3">
      <c r="A441" s="34"/>
      <c r="B441" s="34"/>
      <c r="C441" s="34"/>
    </row>
    <row r="442" spans="1:3" x14ac:dyDescent="0.3">
      <c r="A442" s="34"/>
      <c r="B442" s="34"/>
      <c r="C442" s="34"/>
    </row>
    <row r="443" spans="1:3" x14ac:dyDescent="0.3">
      <c r="A443" s="34"/>
      <c r="B443" s="34"/>
      <c r="C443" s="34"/>
    </row>
    <row r="444" spans="1:3" x14ac:dyDescent="0.3">
      <c r="A444" s="34"/>
      <c r="B444" s="34"/>
      <c r="C444" s="34"/>
    </row>
    <row r="445" spans="1:3" x14ac:dyDescent="0.3">
      <c r="A445" s="34"/>
      <c r="B445" s="34"/>
      <c r="C445" s="34"/>
    </row>
    <row r="446" spans="1:3" x14ac:dyDescent="0.3">
      <c r="A446" s="34"/>
      <c r="B446" s="34"/>
      <c r="C446" s="34"/>
    </row>
    <row r="447" spans="1:3" x14ac:dyDescent="0.3">
      <c r="A447" s="34"/>
      <c r="B447" s="34"/>
      <c r="C447" s="34"/>
    </row>
    <row r="448" spans="1:3" x14ac:dyDescent="0.3">
      <c r="A448" s="34"/>
      <c r="B448" s="34"/>
      <c r="C448" s="34"/>
    </row>
    <row r="449" spans="1:3" x14ac:dyDescent="0.3">
      <c r="A449" s="34"/>
      <c r="B449" s="34"/>
      <c r="C449" s="34"/>
    </row>
    <row r="450" spans="1:3" x14ac:dyDescent="0.3">
      <c r="A450" s="34"/>
      <c r="B450" s="34"/>
      <c r="C450" s="34"/>
    </row>
    <row r="451" spans="1:3" x14ac:dyDescent="0.3">
      <c r="A451" s="34"/>
      <c r="B451" s="34"/>
      <c r="C451" s="34"/>
    </row>
    <row r="452" spans="1:3" x14ac:dyDescent="0.3">
      <c r="A452" s="34"/>
      <c r="B452" s="34"/>
      <c r="C452" s="34"/>
    </row>
    <row r="453" spans="1:3" x14ac:dyDescent="0.3">
      <c r="A453" s="34"/>
      <c r="B453" s="34"/>
      <c r="C453" s="34"/>
    </row>
    <row r="454" spans="1:3" x14ac:dyDescent="0.3">
      <c r="A454" s="34"/>
      <c r="B454" s="34"/>
      <c r="C454" s="34"/>
    </row>
    <row r="455" spans="1:3" x14ac:dyDescent="0.3">
      <c r="A455" s="34"/>
      <c r="B455" s="34"/>
      <c r="C455" s="34"/>
    </row>
    <row r="456" spans="1:3" x14ac:dyDescent="0.3">
      <c r="A456" s="34"/>
      <c r="B456" s="34"/>
      <c r="C456" s="34"/>
    </row>
    <row r="457" spans="1:3" x14ac:dyDescent="0.3">
      <c r="A457" s="34"/>
      <c r="B457" s="34"/>
      <c r="C457" s="34"/>
    </row>
    <row r="458" spans="1:3" x14ac:dyDescent="0.3">
      <c r="A458" s="34"/>
      <c r="B458" s="34"/>
      <c r="C458" s="34"/>
    </row>
    <row r="459" spans="1:3" x14ac:dyDescent="0.3">
      <c r="A459" s="34"/>
      <c r="B459" s="34"/>
      <c r="C459" s="34"/>
    </row>
    <row r="460" spans="1:3" x14ac:dyDescent="0.3">
      <c r="A460" s="34"/>
      <c r="B460" s="34"/>
      <c r="C460" s="34"/>
    </row>
    <row r="461" spans="1:3" x14ac:dyDescent="0.3">
      <c r="A461" s="34"/>
      <c r="B461" s="34"/>
      <c r="C461" s="34"/>
    </row>
    <row r="462" spans="1:3" x14ac:dyDescent="0.3">
      <c r="A462" s="34"/>
      <c r="B462" s="34"/>
      <c r="C462" s="34"/>
    </row>
    <row r="463" spans="1:3" x14ac:dyDescent="0.3">
      <c r="A463" s="34"/>
      <c r="B463" s="34"/>
      <c r="C463" s="34"/>
    </row>
    <row r="464" spans="1:3" x14ac:dyDescent="0.3">
      <c r="A464" s="34"/>
      <c r="B464" s="34"/>
      <c r="C464" s="34"/>
    </row>
    <row r="465" spans="1:3" x14ac:dyDescent="0.3">
      <c r="A465" s="34"/>
      <c r="B465" s="34"/>
      <c r="C465" s="34"/>
    </row>
    <row r="466" spans="1:3" x14ac:dyDescent="0.3">
      <c r="A466" s="34"/>
      <c r="B466" s="34"/>
      <c r="C466" s="34"/>
    </row>
    <row r="467" spans="1:3" x14ac:dyDescent="0.3">
      <c r="A467" s="34"/>
      <c r="B467" s="34"/>
      <c r="C467" s="34"/>
    </row>
    <row r="468" spans="1:3" x14ac:dyDescent="0.3">
      <c r="A468" s="34"/>
      <c r="B468" s="34"/>
      <c r="C468" s="34"/>
    </row>
    <row r="469" spans="1:3" x14ac:dyDescent="0.3">
      <c r="A469" s="34"/>
      <c r="B469" s="34"/>
      <c r="C469" s="34"/>
    </row>
    <row r="470" spans="1:3" x14ac:dyDescent="0.3">
      <c r="A470" s="34"/>
      <c r="B470" s="34"/>
      <c r="C470" s="34"/>
    </row>
    <row r="471" spans="1:3" x14ac:dyDescent="0.3">
      <c r="A471" s="34"/>
      <c r="B471" s="34"/>
      <c r="C471" s="34"/>
    </row>
    <row r="472" spans="1:3" x14ac:dyDescent="0.3">
      <c r="A472" s="34"/>
      <c r="B472" s="34"/>
      <c r="C472" s="34"/>
    </row>
    <row r="473" spans="1:3" x14ac:dyDescent="0.3">
      <c r="A473" s="34"/>
      <c r="B473" s="34"/>
      <c r="C473" s="34"/>
    </row>
    <row r="474" spans="1:3" x14ac:dyDescent="0.3">
      <c r="A474" s="34"/>
      <c r="B474" s="34"/>
      <c r="C474" s="34"/>
    </row>
    <row r="475" spans="1:3" x14ac:dyDescent="0.3">
      <c r="A475" s="34"/>
      <c r="B475" s="34"/>
      <c r="C475" s="34"/>
    </row>
    <row r="476" spans="1:3" x14ac:dyDescent="0.3">
      <c r="A476" s="34"/>
      <c r="B476" s="34"/>
      <c r="C476" s="34"/>
    </row>
    <row r="477" spans="1:3" x14ac:dyDescent="0.3">
      <c r="A477" s="34"/>
      <c r="B477" s="34"/>
      <c r="C477" s="34"/>
    </row>
    <row r="478" spans="1:3" x14ac:dyDescent="0.3">
      <c r="A478" s="34"/>
      <c r="B478" s="34"/>
      <c r="C478" s="34"/>
    </row>
    <row r="479" spans="1:3" x14ac:dyDescent="0.3">
      <c r="A479" s="34"/>
      <c r="B479" s="34"/>
      <c r="C479" s="34"/>
    </row>
    <row r="480" spans="1:3" x14ac:dyDescent="0.3">
      <c r="A480" s="34"/>
      <c r="B480" s="34"/>
      <c r="C480" s="34"/>
    </row>
    <row r="481" spans="1:3" x14ac:dyDescent="0.3">
      <c r="A481" s="34"/>
      <c r="B481" s="34"/>
      <c r="C481" s="34"/>
    </row>
    <row r="482" spans="1:3" x14ac:dyDescent="0.3">
      <c r="A482" s="34"/>
      <c r="B482" s="34"/>
      <c r="C482" s="34"/>
    </row>
    <row r="483" spans="1:3" x14ac:dyDescent="0.3">
      <c r="A483" s="34"/>
      <c r="B483" s="34"/>
      <c r="C483" s="34"/>
    </row>
    <row r="484" spans="1:3" x14ac:dyDescent="0.3">
      <c r="A484" s="34"/>
      <c r="B484" s="34"/>
      <c r="C484" s="34"/>
    </row>
    <row r="485" spans="1:3" x14ac:dyDescent="0.3">
      <c r="A485" s="34"/>
      <c r="B485" s="34"/>
      <c r="C485" s="34"/>
    </row>
    <row r="486" spans="1:3" x14ac:dyDescent="0.3">
      <c r="A486" s="34"/>
      <c r="B486" s="34"/>
      <c r="C486" s="34"/>
    </row>
    <row r="487" spans="1:3" x14ac:dyDescent="0.3">
      <c r="A487" s="34"/>
      <c r="B487" s="34"/>
      <c r="C487" s="34"/>
    </row>
    <row r="488" spans="1:3" x14ac:dyDescent="0.3">
      <c r="A488" s="34"/>
      <c r="B488" s="34"/>
      <c r="C488" s="34"/>
    </row>
    <row r="489" spans="1:3" x14ac:dyDescent="0.3">
      <c r="A489" s="34"/>
      <c r="B489" s="34"/>
      <c r="C489" s="34"/>
    </row>
    <row r="490" spans="1:3" x14ac:dyDescent="0.3">
      <c r="A490" s="34"/>
      <c r="B490" s="34"/>
      <c r="C490" s="34"/>
    </row>
    <row r="491" spans="1:3" x14ac:dyDescent="0.3">
      <c r="A491" s="34"/>
      <c r="B491" s="34"/>
      <c r="C491" s="34"/>
    </row>
    <row r="492" spans="1:3" x14ac:dyDescent="0.3">
      <c r="A492" s="34"/>
      <c r="B492" s="34"/>
      <c r="C492" s="34"/>
    </row>
    <row r="493" spans="1:3" x14ac:dyDescent="0.3">
      <c r="A493" s="34"/>
      <c r="B493" s="34"/>
      <c r="C493" s="34"/>
    </row>
    <row r="494" spans="1:3" x14ac:dyDescent="0.3">
      <c r="A494" s="34"/>
      <c r="B494" s="34"/>
      <c r="C494" s="34"/>
    </row>
    <row r="495" spans="1:3" x14ac:dyDescent="0.3">
      <c r="A495" s="34"/>
      <c r="B495" s="34"/>
      <c r="C495" s="34"/>
    </row>
    <row r="496" spans="1:3" x14ac:dyDescent="0.3">
      <c r="A496" s="34"/>
      <c r="B496" s="34"/>
      <c r="C496" s="34"/>
    </row>
    <row r="497" spans="1:3" x14ac:dyDescent="0.3">
      <c r="A497" s="34"/>
      <c r="B497" s="34"/>
      <c r="C497" s="34"/>
    </row>
    <row r="498" spans="1:3" x14ac:dyDescent="0.3">
      <c r="A498" s="34"/>
      <c r="B498" s="34"/>
      <c r="C498" s="34"/>
    </row>
    <row r="499" spans="1:3" x14ac:dyDescent="0.3">
      <c r="A499" s="34"/>
      <c r="B499" s="34"/>
      <c r="C499" s="34"/>
    </row>
    <row r="500" spans="1:3" x14ac:dyDescent="0.3">
      <c r="A500" s="34"/>
      <c r="B500" s="34"/>
      <c r="C500" s="34"/>
    </row>
    <row r="501" spans="1:3" x14ac:dyDescent="0.3">
      <c r="A501" s="34"/>
      <c r="B501" s="34"/>
      <c r="C501" s="34"/>
    </row>
    <row r="502" spans="1:3" x14ac:dyDescent="0.3">
      <c r="A502" s="34"/>
      <c r="B502" s="34"/>
      <c r="C502" s="34"/>
    </row>
    <row r="503" spans="1:3" x14ac:dyDescent="0.3">
      <c r="A503" s="34"/>
      <c r="B503" s="34"/>
      <c r="C503" s="34"/>
    </row>
    <row r="504" spans="1:3" x14ac:dyDescent="0.3">
      <c r="A504" s="34"/>
      <c r="B504" s="34"/>
      <c r="C504" s="34"/>
    </row>
    <row r="505" spans="1:3" x14ac:dyDescent="0.3">
      <c r="A505" s="34"/>
      <c r="B505" s="34"/>
      <c r="C505" s="34"/>
    </row>
    <row r="506" spans="1:3" x14ac:dyDescent="0.3">
      <c r="A506" s="34"/>
      <c r="B506" s="34"/>
      <c r="C506" s="34"/>
    </row>
    <row r="507" spans="1:3" x14ac:dyDescent="0.3">
      <c r="A507" s="34"/>
      <c r="B507" s="34"/>
      <c r="C507" s="34"/>
    </row>
    <row r="508" spans="1:3" x14ac:dyDescent="0.3">
      <c r="A508" s="34"/>
      <c r="B508" s="34"/>
      <c r="C508" s="34"/>
    </row>
    <row r="509" spans="1:3" x14ac:dyDescent="0.3">
      <c r="A509" s="34"/>
      <c r="B509" s="34"/>
      <c r="C509" s="34"/>
    </row>
    <row r="510" spans="1:3" x14ac:dyDescent="0.3">
      <c r="A510" s="34"/>
      <c r="B510" s="34"/>
      <c r="C510" s="34"/>
    </row>
    <row r="511" spans="1:3" x14ac:dyDescent="0.3">
      <c r="A511" s="34"/>
      <c r="B511" s="34"/>
      <c r="C511" s="34"/>
    </row>
    <row r="512" spans="1:3" x14ac:dyDescent="0.3">
      <c r="A512" s="34"/>
      <c r="B512" s="34"/>
      <c r="C512" s="34"/>
    </row>
    <row r="513" spans="1:3" x14ac:dyDescent="0.3">
      <c r="A513" s="34"/>
      <c r="B513" s="34"/>
      <c r="C513" s="34"/>
    </row>
    <row r="514" spans="1:3" x14ac:dyDescent="0.3">
      <c r="A514" s="34"/>
      <c r="B514" s="34"/>
      <c r="C514" s="34"/>
    </row>
    <row r="515" spans="1:3" x14ac:dyDescent="0.3">
      <c r="A515" s="34"/>
      <c r="B515" s="34"/>
      <c r="C515" s="34"/>
    </row>
    <row r="516" spans="1:3" x14ac:dyDescent="0.3">
      <c r="A516" s="34"/>
      <c r="B516" s="34"/>
      <c r="C516" s="34"/>
    </row>
    <row r="517" spans="1:3" x14ac:dyDescent="0.3">
      <c r="A517" s="34"/>
      <c r="B517" s="34"/>
      <c r="C517" s="34"/>
    </row>
    <row r="518" spans="1:3" x14ac:dyDescent="0.3">
      <c r="A518" s="34"/>
      <c r="B518" s="34"/>
      <c r="C518" s="34"/>
    </row>
    <row r="519" spans="1:3" x14ac:dyDescent="0.3">
      <c r="A519" s="34"/>
      <c r="B519" s="34"/>
      <c r="C519" s="34"/>
    </row>
    <row r="520" spans="1:3" x14ac:dyDescent="0.3">
      <c r="A520" s="34"/>
      <c r="B520" s="34"/>
      <c r="C520" s="34"/>
    </row>
    <row r="521" spans="1:3" x14ac:dyDescent="0.3">
      <c r="A521" s="34"/>
      <c r="B521" s="34"/>
      <c r="C521" s="34"/>
    </row>
    <row r="522" spans="1:3" x14ac:dyDescent="0.3">
      <c r="A522" s="34"/>
      <c r="B522" s="34"/>
      <c r="C522" s="34"/>
    </row>
    <row r="523" spans="1:3" x14ac:dyDescent="0.3">
      <c r="A523" s="34"/>
      <c r="B523" s="34"/>
      <c r="C523" s="34"/>
    </row>
    <row r="524" spans="1:3" x14ac:dyDescent="0.3">
      <c r="A524" s="34"/>
      <c r="B524" s="34"/>
      <c r="C524" s="34"/>
    </row>
    <row r="525" spans="1:3" x14ac:dyDescent="0.3">
      <c r="A525" s="34"/>
      <c r="B525" s="34"/>
      <c r="C525" s="34"/>
    </row>
    <row r="526" spans="1:3" x14ac:dyDescent="0.3">
      <c r="A526" s="34"/>
      <c r="B526" s="34"/>
      <c r="C526" s="34"/>
    </row>
    <row r="527" spans="1:3" x14ac:dyDescent="0.3">
      <c r="A527" s="34"/>
      <c r="B527" s="34"/>
      <c r="C527" s="34"/>
    </row>
    <row r="528" spans="1:3" x14ac:dyDescent="0.3">
      <c r="A528" s="34"/>
      <c r="B528" s="34"/>
      <c r="C528" s="34"/>
    </row>
    <row r="529" spans="1:3" x14ac:dyDescent="0.3">
      <c r="A529" s="34"/>
      <c r="B529" s="34"/>
      <c r="C529" s="34"/>
    </row>
    <row r="530" spans="1:3" x14ac:dyDescent="0.3">
      <c r="A530" s="34"/>
      <c r="B530" s="34"/>
      <c r="C530" s="34"/>
    </row>
    <row r="531" spans="1:3" x14ac:dyDescent="0.3">
      <c r="A531" s="34"/>
      <c r="B531" s="34"/>
      <c r="C531" s="34"/>
    </row>
    <row r="532" spans="1:3" x14ac:dyDescent="0.3">
      <c r="A532" s="34"/>
      <c r="B532" s="34"/>
      <c r="C532" s="34"/>
    </row>
    <row r="533" spans="1:3" x14ac:dyDescent="0.3">
      <c r="A533" s="34"/>
      <c r="B533" s="34"/>
      <c r="C533" s="34"/>
    </row>
    <row r="534" spans="1:3" x14ac:dyDescent="0.3">
      <c r="A534" s="34"/>
      <c r="B534" s="34"/>
      <c r="C534" s="34"/>
    </row>
    <row r="535" spans="1:3" x14ac:dyDescent="0.3">
      <c r="A535" s="34"/>
      <c r="B535" s="34"/>
      <c r="C535" s="34"/>
    </row>
    <row r="536" spans="1:3" x14ac:dyDescent="0.3">
      <c r="A536" s="34"/>
      <c r="B536" s="34"/>
      <c r="C536" s="34"/>
    </row>
    <row r="537" spans="1:3" x14ac:dyDescent="0.3">
      <c r="A537" s="34"/>
      <c r="B537" s="34"/>
      <c r="C537" s="34"/>
    </row>
    <row r="538" spans="1:3" x14ac:dyDescent="0.3">
      <c r="A538" s="34"/>
      <c r="B538" s="34"/>
      <c r="C538" s="34"/>
    </row>
    <row r="539" spans="1:3" x14ac:dyDescent="0.3">
      <c r="A539" s="34"/>
      <c r="B539" s="34"/>
      <c r="C539" s="34"/>
    </row>
    <row r="540" spans="1:3" x14ac:dyDescent="0.3">
      <c r="A540" s="34"/>
      <c r="B540" s="34"/>
      <c r="C540" s="34"/>
    </row>
    <row r="541" spans="1:3" x14ac:dyDescent="0.3">
      <c r="A541" s="34"/>
      <c r="B541" s="34"/>
      <c r="C541" s="34"/>
    </row>
    <row r="542" spans="1:3" x14ac:dyDescent="0.3">
      <c r="A542" s="34"/>
      <c r="B542" s="34"/>
      <c r="C542" s="34"/>
    </row>
    <row r="543" spans="1:3" x14ac:dyDescent="0.3">
      <c r="A543" s="34"/>
      <c r="B543" s="34"/>
      <c r="C543" s="34"/>
    </row>
    <row r="544" spans="1:3" x14ac:dyDescent="0.3">
      <c r="A544" s="34"/>
      <c r="B544" s="34"/>
      <c r="C544" s="34"/>
    </row>
    <row r="545" spans="1:3" x14ac:dyDescent="0.3">
      <c r="A545" s="34"/>
      <c r="B545" s="34"/>
      <c r="C545" s="34"/>
    </row>
    <row r="546" spans="1:3" x14ac:dyDescent="0.3">
      <c r="A546" s="34"/>
      <c r="B546" s="34"/>
      <c r="C546" s="34"/>
    </row>
    <row r="547" spans="1:3" x14ac:dyDescent="0.3">
      <c r="A547" s="34"/>
      <c r="B547" s="34"/>
      <c r="C547" s="34"/>
    </row>
    <row r="548" spans="1:3" x14ac:dyDescent="0.3">
      <c r="A548" s="34"/>
      <c r="B548" s="34"/>
      <c r="C548" s="34"/>
    </row>
    <row r="549" spans="1:3" x14ac:dyDescent="0.3">
      <c r="A549" s="34"/>
      <c r="B549" s="34"/>
      <c r="C549" s="34"/>
    </row>
    <row r="550" spans="1:3" x14ac:dyDescent="0.3">
      <c r="A550" s="34"/>
      <c r="B550" s="34"/>
      <c r="C550" s="34"/>
    </row>
    <row r="551" spans="1:3" x14ac:dyDescent="0.3">
      <c r="A551" s="34"/>
      <c r="B551" s="34"/>
      <c r="C551" s="34"/>
    </row>
    <row r="552" spans="1:3" x14ac:dyDescent="0.3">
      <c r="A552" s="34"/>
      <c r="B552" s="34"/>
      <c r="C552" s="34"/>
    </row>
    <row r="553" spans="1:3" x14ac:dyDescent="0.3">
      <c r="A553" s="34"/>
      <c r="B553" s="34"/>
      <c r="C553" s="34"/>
    </row>
    <row r="554" spans="1:3" x14ac:dyDescent="0.3">
      <c r="A554" s="34"/>
      <c r="B554" s="34"/>
      <c r="C554" s="34"/>
    </row>
    <row r="555" spans="1:3" x14ac:dyDescent="0.3">
      <c r="A555" s="34"/>
      <c r="B555" s="34"/>
      <c r="C555" s="34"/>
    </row>
    <row r="556" spans="1:3" x14ac:dyDescent="0.3">
      <c r="A556" s="34"/>
      <c r="B556" s="34"/>
      <c r="C556" s="34"/>
    </row>
    <row r="557" spans="1:3" x14ac:dyDescent="0.3">
      <c r="A557" s="34"/>
      <c r="B557" s="34"/>
      <c r="C557" s="34"/>
    </row>
    <row r="558" spans="1:3" x14ac:dyDescent="0.3">
      <c r="A558" s="34"/>
      <c r="B558" s="34"/>
      <c r="C558" s="34"/>
    </row>
    <row r="559" spans="1:3" x14ac:dyDescent="0.3">
      <c r="A559" s="34"/>
      <c r="B559" s="34"/>
      <c r="C559" s="34"/>
    </row>
    <row r="560" spans="1:3" x14ac:dyDescent="0.3">
      <c r="A560" s="34"/>
      <c r="B560" s="34"/>
      <c r="C560" s="34"/>
    </row>
    <row r="561" spans="1:3" x14ac:dyDescent="0.3">
      <c r="A561" s="34"/>
      <c r="B561" s="34"/>
      <c r="C561" s="34"/>
    </row>
    <row r="562" spans="1:3" x14ac:dyDescent="0.3">
      <c r="A562" s="34"/>
      <c r="B562" s="34"/>
      <c r="C562" s="34"/>
    </row>
    <row r="563" spans="1:3" x14ac:dyDescent="0.3">
      <c r="A563" s="34"/>
      <c r="B563" s="34"/>
      <c r="C563" s="34"/>
    </row>
    <row r="564" spans="1:3" x14ac:dyDescent="0.3">
      <c r="A564" s="34"/>
      <c r="B564" s="34"/>
      <c r="C564" s="34"/>
    </row>
    <row r="565" spans="1:3" x14ac:dyDescent="0.3">
      <c r="A565" s="34"/>
      <c r="B565" s="34"/>
      <c r="C565" s="34"/>
    </row>
    <row r="566" spans="1:3" x14ac:dyDescent="0.3">
      <c r="A566" s="34"/>
      <c r="B566" s="34"/>
      <c r="C566" s="34"/>
    </row>
    <row r="567" spans="1:3" x14ac:dyDescent="0.3">
      <c r="A567" s="34"/>
      <c r="B567" s="34"/>
      <c r="C567" s="34"/>
    </row>
    <row r="568" spans="1:3" x14ac:dyDescent="0.3">
      <c r="A568" s="34"/>
      <c r="B568" s="34"/>
      <c r="C568" s="34"/>
    </row>
    <row r="569" spans="1:3" x14ac:dyDescent="0.3">
      <c r="A569" s="34"/>
      <c r="B569" s="34"/>
      <c r="C569" s="34"/>
    </row>
    <row r="570" spans="1:3" x14ac:dyDescent="0.3">
      <c r="A570" s="34"/>
      <c r="B570" s="34"/>
      <c r="C570" s="34"/>
    </row>
    <row r="571" spans="1:3" x14ac:dyDescent="0.3">
      <c r="A571" s="34"/>
      <c r="B571" s="34"/>
      <c r="C571" s="34"/>
    </row>
    <row r="572" spans="1:3" x14ac:dyDescent="0.3">
      <c r="A572" s="34"/>
      <c r="B572" s="34"/>
      <c r="C572" s="34"/>
    </row>
    <row r="573" spans="1:3" x14ac:dyDescent="0.3">
      <c r="A573" s="34"/>
      <c r="B573" s="34"/>
      <c r="C573" s="34"/>
    </row>
    <row r="574" spans="1:3" x14ac:dyDescent="0.3">
      <c r="A574" s="34"/>
      <c r="B574" s="34"/>
      <c r="C574" s="34"/>
    </row>
    <row r="575" spans="1:3" x14ac:dyDescent="0.3">
      <c r="A575" s="34"/>
      <c r="B575" s="34"/>
      <c r="C575" s="34"/>
    </row>
    <row r="576" spans="1:3" x14ac:dyDescent="0.3">
      <c r="A576" s="34"/>
      <c r="B576" s="34"/>
      <c r="C576" s="34"/>
    </row>
    <row r="577" spans="1:3" x14ac:dyDescent="0.3">
      <c r="A577" s="34"/>
      <c r="B577" s="34"/>
      <c r="C577" s="34"/>
    </row>
    <row r="578" spans="1:3" x14ac:dyDescent="0.3">
      <c r="A578" s="34"/>
      <c r="B578" s="34"/>
      <c r="C578" s="34"/>
    </row>
    <row r="579" spans="1:3" x14ac:dyDescent="0.3">
      <c r="A579" s="34"/>
      <c r="B579" s="34"/>
      <c r="C579" s="34"/>
    </row>
    <row r="580" spans="1:3" x14ac:dyDescent="0.3">
      <c r="A580" s="34"/>
      <c r="B580" s="34"/>
      <c r="C580" s="34"/>
    </row>
    <row r="581" spans="1:3" x14ac:dyDescent="0.3">
      <c r="A581" s="34"/>
      <c r="B581" s="34"/>
      <c r="C581" s="34"/>
    </row>
    <row r="582" spans="1:3" x14ac:dyDescent="0.3">
      <c r="A582" s="34"/>
      <c r="B582" s="34"/>
      <c r="C582" s="34"/>
    </row>
    <row r="583" spans="1:3" x14ac:dyDescent="0.3">
      <c r="A583" s="34"/>
      <c r="B583" s="34"/>
      <c r="C583" s="34"/>
    </row>
    <row r="584" spans="1:3" x14ac:dyDescent="0.3">
      <c r="A584" s="34"/>
      <c r="B584" s="34"/>
      <c r="C584" s="34"/>
    </row>
    <row r="585" spans="1:3" x14ac:dyDescent="0.3">
      <c r="A585" s="34"/>
      <c r="B585" s="34"/>
      <c r="C585" s="34"/>
    </row>
    <row r="586" spans="1:3" x14ac:dyDescent="0.3">
      <c r="A586" s="34"/>
      <c r="B586" s="34"/>
      <c r="C586" s="34"/>
    </row>
    <row r="587" spans="1:3" x14ac:dyDescent="0.3">
      <c r="A587" s="34"/>
      <c r="B587" s="34"/>
      <c r="C587" s="34"/>
    </row>
    <row r="588" spans="1:3" x14ac:dyDescent="0.3">
      <c r="A588" s="34"/>
      <c r="B588" s="34"/>
      <c r="C588" s="34"/>
    </row>
    <row r="589" spans="1:3" x14ac:dyDescent="0.3">
      <c r="A589" s="34"/>
      <c r="B589" s="34"/>
      <c r="C589" s="34"/>
    </row>
  </sheetData>
  <sheetProtection algorithmName="SHA-512" hashValue="WIMWERKbd3va3rGnU/9U0F6QRYagL9tRBgTa2XGrKc1KjUHGNUIWUWbnbyH8glppBfrj7H4qdmjgTR+9Hkvd0w==" saltValue="sWnCrAReJuj4d/ZnngjA/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72"/>
  <sheetViews>
    <sheetView showRuler="0" view="pageLayout" topLeftCell="B1" zoomScale="70" zoomScaleNormal="80" zoomScaleSheetLayoutView="80" zoomScalePageLayoutView="70" workbookViewId="0">
      <selection activeCell="B1" sqref="B1:H1"/>
    </sheetView>
  </sheetViews>
  <sheetFormatPr defaultColWidth="9.140625" defaultRowHeight="12" x14ac:dyDescent="0.2"/>
  <cols>
    <col min="1" max="1" width="11.42578125" style="12" hidden="1"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28515625" style="12" customWidth="1"/>
    <col min="8" max="8" width="19" style="12" customWidth="1"/>
    <col min="9" max="9" width="14.5703125" style="12" customWidth="1"/>
    <col min="10" max="10" width="0.28515625" style="12" hidden="1" customWidth="1"/>
    <col min="11" max="11" width="20.42578125" style="12" customWidth="1"/>
    <col min="12" max="12" width="19.42578125" style="12" customWidth="1"/>
    <col min="13" max="13" width="18.140625" style="12" customWidth="1"/>
    <col min="14" max="14" width="14.28515625" style="12" customWidth="1"/>
    <col min="15" max="15" width="0.5703125" style="12" hidden="1" customWidth="1"/>
    <col min="16" max="16" width="14.42578125" style="12" customWidth="1"/>
    <col min="17" max="17" width="16" style="12" customWidth="1"/>
    <col min="18" max="18" width="9.140625" style="12" customWidth="1"/>
    <col min="19" max="16384" width="9.140625" style="12"/>
  </cols>
  <sheetData>
    <row r="1" spans="1:17" ht="15" customHeight="1" x14ac:dyDescent="0.2">
      <c r="B1" s="541" t="s">
        <v>51</v>
      </c>
      <c r="C1" s="541"/>
      <c r="D1" s="541"/>
      <c r="E1" s="541"/>
      <c r="F1" s="541"/>
      <c r="G1" s="541"/>
      <c r="H1" s="541"/>
      <c r="I1" s="19"/>
      <c r="J1" s="19"/>
      <c r="K1" s="5"/>
      <c r="L1" s="5"/>
      <c r="M1" s="540" t="s">
        <v>52</v>
      </c>
      <c r="N1" s="540"/>
      <c r="O1" s="408"/>
      <c r="P1" s="114" t="str">
        <f>Protokół!V1</f>
        <v>A</v>
      </c>
    </row>
    <row r="2" spans="1:17" ht="12" customHeight="1" x14ac:dyDescent="0.2">
      <c r="B2" s="544" t="s">
        <v>50</v>
      </c>
      <c r="C2" s="544"/>
      <c r="D2" s="544" t="s">
        <v>50</v>
      </c>
      <c r="E2" s="544"/>
      <c r="F2" s="545" t="str">
        <f>Protokół!G8</f>
        <v>………………………………………
………………………...……………</v>
      </c>
      <c r="G2" s="545"/>
      <c r="H2" s="545"/>
      <c r="I2" s="545"/>
      <c r="J2" s="270"/>
      <c r="K2" s="20"/>
      <c r="L2" s="20"/>
    </row>
    <row r="3" spans="1:17" ht="7.5" customHeight="1" thickBot="1" x14ac:dyDescent="0.25">
      <c r="B3" s="57"/>
      <c r="C3" s="57"/>
      <c r="D3" s="57"/>
      <c r="E3" s="57"/>
      <c r="F3" s="57"/>
      <c r="G3" s="57"/>
      <c r="H3" s="57"/>
      <c r="I3" s="57"/>
      <c r="J3" s="57"/>
      <c r="K3" s="57"/>
      <c r="L3" s="57"/>
    </row>
    <row r="4" spans="1:17" ht="93" customHeight="1" x14ac:dyDescent="0.2">
      <c r="B4" s="133" t="s">
        <v>23</v>
      </c>
      <c r="C4" s="134" t="s">
        <v>26</v>
      </c>
      <c r="D4" s="123" t="s">
        <v>499</v>
      </c>
      <c r="E4" s="123" t="s">
        <v>501</v>
      </c>
      <c r="F4" s="123" t="s">
        <v>502</v>
      </c>
      <c r="G4" s="123" t="s">
        <v>503</v>
      </c>
      <c r="H4" s="123" t="s">
        <v>504</v>
      </c>
      <c r="I4" s="123" t="s">
        <v>73</v>
      </c>
      <c r="J4" s="269"/>
      <c r="K4" s="123" t="s">
        <v>592</v>
      </c>
      <c r="L4" s="123" t="s">
        <v>528</v>
      </c>
      <c r="M4" s="123" t="s">
        <v>500</v>
      </c>
      <c r="N4" s="123" t="s">
        <v>39</v>
      </c>
      <c r="O4" s="409"/>
      <c r="P4" s="71" t="s">
        <v>40</v>
      </c>
      <c r="Q4" s="220" t="s">
        <v>588</v>
      </c>
    </row>
    <row r="5" spans="1:17" x14ac:dyDescent="0.2">
      <c r="B5" s="135"/>
      <c r="C5" s="136"/>
      <c r="D5" s="137" t="s">
        <v>33</v>
      </c>
      <c r="E5" s="137" t="s">
        <v>34</v>
      </c>
      <c r="F5" s="137" t="s">
        <v>27</v>
      </c>
      <c r="G5" s="137" t="s">
        <v>28</v>
      </c>
      <c r="H5" s="137" t="s">
        <v>29</v>
      </c>
      <c r="I5" s="137" t="s">
        <v>30</v>
      </c>
      <c r="J5" s="137"/>
      <c r="K5" s="137" t="s">
        <v>14</v>
      </c>
      <c r="L5" s="137" t="s">
        <v>14</v>
      </c>
      <c r="M5" s="137" t="s">
        <v>14</v>
      </c>
      <c r="N5" s="137" t="s">
        <v>14</v>
      </c>
      <c r="O5" s="159"/>
      <c r="P5" s="138" t="s">
        <v>14</v>
      </c>
      <c r="Q5" s="221"/>
    </row>
    <row r="6" spans="1:17" x14ac:dyDescent="0.2">
      <c r="B6" s="139"/>
      <c r="C6" s="140" t="s">
        <v>143</v>
      </c>
      <c r="D6" s="141"/>
      <c r="E6" s="142"/>
      <c r="F6" s="142"/>
      <c r="G6" s="142"/>
      <c r="H6" s="143"/>
      <c r="I6" s="142"/>
      <c r="J6" s="144"/>
      <c r="K6" s="144"/>
      <c r="L6" s="137"/>
      <c r="M6" s="137"/>
      <c r="N6" s="142"/>
      <c r="O6" s="143"/>
      <c r="P6" s="145"/>
      <c r="Q6" s="222"/>
    </row>
    <row r="7" spans="1:17" x14ac:dyDescent="0.2">
      <c r="B7" s="146">
        <v>1</v>
      </c>
      <c r="C7" s="147">
        <v>2</v>
      </c>
      <c r="D7" s="148">
        <v>3</v>
      </c>
      <c r="E7" s="147">
        <v>4</v>
      </c>
      <c r="F7" s="147">
        <v>5</v>
      </c>
      <c r="G7" s="147" t="s">
        <v>31</v>
      </c>
      <c r="H7" s="109" t="s">
        <v>32</v>
      </c>
      <c r="I7" s="147">
        <v>8</v>
      </c>
      <c r="J7" s="277"/>
      <c r="K7" s="149" t="s">
        <v>505</v>
      </c>
      <c r="L7" s="124" t="s">
        <v>527</v>
      </c>
      <c r="M7" s="124" t="s">
        <v>506</v>
      </c>
      <c r="N7" s="147">
        <v>12</v>
      </c>
      <c r="O7" s="109"/>
      <c r="P7" s="111">
        <v>13</v>
      </c>
      <c r="Q7" s="223">
        <v>14</v>
      </c>
    </row>
    <row r="8" spans="1:17" s="38" customFormat="1" ht="14.25" x14ac:dyDescent="0.2">
      <c r="A8" s="38" t="str">
        <f t="shared" ref="A8:A46" si="0">C8&amp;region</f>
        <v>A</v>
      </c>
      <c r="B8" s="360">
        <v>1</v>
      </c>
      <c r="C8" s="361"/>
      <c r="D8" s="362"/>
      <c r="E8" s="363">
        <f>IFERROR(VLOOKUP(region&amp;'Prod. roślinna'!$C8,'Dane średnie prod rośl.i zwierz'!$B$3:$G$590,5,0),0)</f>
        <v>0</v>
      </c>
      <c r="F8" s="363">
        <f>IFERROR(VLOOKUP(region&amp;'Prod. roślinna'!C8,'Dane średnie prod rośl.i zwierz'!$B$3:$G$590,6,0),0)</f>
        <v>0</v>
      </c>
      <c r="G8" s="364">
        <f>E8*F8</f>
        <v>0</v>
      </c>
      <c r="H8" s="364">
        <f>D8*G8</f>
        <v>0</v>
      </c>
      <c r="I8" s="365"/>
      <c r="J8" s="366" t="e">
        <f>AND(VLOOKUP(C8,'Dane średnie prod rośl.i zwierz'!K3:W178,6,0),('Prod. zwierzęca towar.'!$B$6&gt;0))</f>
        <v>#N/A</v>
      </c>
      <c r="K8" s="367"/>
      <c r="L8" s="368">
        <f t="shared" ref="L8:L46" si="1">H8*(100%-I8)</f>
        <v>0</v>
      </c>
      <c r="M8" s="368">
        <f t="shared" ref="M8:M46" si="2">H8-L8</f>
        <v>0</v>
      </c>
      <c r="N8" s="368">
        <f>I8*O8</f>
        <v>0</v>
      </c>
      <c r="O8" s="368">
        <f>IF(I8&gt;=70%,VLOOKUP(A8,'Koszty nieponiesione'!$D$3:$E$594,2,0)*D8,0)</f>
        <v>0</v>
      </c>
      <c r="P8" s="369"/>
      <c r="Q8" s="370">
        <f t="shared" ref="Q8:Q46" si="3">IF(I8&gt;0,D8,0)</f>
        <v>0</v>
      </c>
    </row>
    <row r="9" spans="1:17" s="38" customFormat="1" ht="14.25" x14ac:dyDescent="0.2">
      <c r="A9" s="38" t="str">
        <f t="shared" si="0"/>
        <v>A</v>
      </c>
      <c r="B9" s="360">
        <v>2</v>
      </c>
      <c r="C9" s="361"/>
      <c r="D9" s="362"/>
      <c r="E9" s="363">
        <f>IFERROR(VLOOKUP(region&amp;'Prod. roślinna'!$C9,'Dane średnie prod rośl.i zwierz'!$B$3:$G$590,5,0),0)</f>
        <v>0</v>
      </c>
      <c r="F9" s="363">
        <f>IFERROR(VLOOKUP(region&amp;'Prod. roślinna'!C9,'Dane średnie prod rośl.i zwierz'!$B$3:$G$590,6,0),0)</f>
        <v>0</v>
      </c>
      <c r="G9" s="364">
        <f t="shared" ref="G9:G39" si="4">E9*F9</f>
        <v>0</v>
      </c>
      <c r="H9" s="364">
        <f t="shared" ref="H9:H46" si="5">D9*G9</f>
        <v>0</v>
      </c>
      <c r="I9" s="365"/>
      <c r="J9" s="366" t="e">
        <f>AND(VLOOKUP(C9,'Dane średnie prod rośl.i zwierz'!K4:W179,6,0),('Prod. zwierzęca towar.'!$B$6&gt;0))</f>
        <v>#N/A</v>
      </c>
      <c r="K9" s="367"/>
      <c r="L9" s="368">
        <f t="shared" si="1"/>
        <v>0</v>
      </c>
      <c r="M9" s="368">
        <f t="shared" si="2"/>
        <v>0</v>
      </c>
      <c r="N9" s="368">
        <f t="shared" ref="N9:N46" si="6">I9*O9</f>
        <v>0</v>
      </c>
      <c r="O9" s="368">
        <f>IF(I9&gt;=70%,VLOOKUP(A9,'Koszty nieponiesione'!$D$3:$E$594,2,0)*D9,0)</f>
        <v>0</v>
      </c>
      <c r="P9" s="369"/>
      <c r="Q9" s="371">
        <f t="shared" si="3"/>
        <v>0</v>
      </c>
    </row>
    <row r="10" spans="1:17" s="38" customFormat="1" ht="14.25" x14ac:dyDescent="0.2">
      <c r="A10" s="38" t="str">
        <f t="shared" si="0"/>
        <v>A</v>
      </c>
      <c r="B10" s="372">
        <v>3</v>
      </c>
      <c r="C10" s="361"/>
      <c r="D10" s="362"/>
      <c r="E10" s="363">
        <f>IFERROR(VLOOKUP(region&amp;'Prod. roślinna'!$C10,'Dane średnie prod rośl.i zwierz'!$B$3:$G$590,5,0),0)</f>
        <v>0</v>
      </c>
      <c r="F10" s="363">
        <f>IFERROR(VLOOKUP(region&amp;'Prod. roślinna'!C10,'Dane średnie prod rośl.i zwierz'!$B$3:$G$590,6,0),0)</f>
        <v>0</v>
      </c>
      <c r="G10" s="364">
        <f t="shared" si="4"/>
        <v>0</v>
      </c>
      <c r="H10" s="364">
        <f t="shared" si="5"/>
        <v>0</v>
      </c>
      <c r="I10" s="365"/>
      <c r="J10" s="366" t="e">
        <f>AND(VLOOKUP(C10,'Dane średnie prod rośl.i zwierz'!K5:W180,6,0),('Prod. zwierzęca towar.'!$B$6&gt;0))</f>
        <v>#N/A</v>
      </c>
      <c r="K10" s="367"/>
      <c r="L10" s="368">
        <f t="shared" si="1"/>
        <v>0</v>
      </c>
      <c r="M10" s="368">
        <f t="shared" si="2"/>
        <v>0</v>
      </c>
      <c r="N10" s="368">
        <f t="shared" si="6"/>
        <v>0</v>
      </c>
      <c r="O10" s="368">
        <f>IF(I10&gt;=70%,VLOOKUP(A10,'Koszty nieponiesione'!$D$3:$E$594,2,0)*D10,0)</f>
        <v>0</v>
      </c>
      <c r="P10" s="369"/>
      <c r="Q10" s="371">
        <f t="shared" si="3"/>
        <v>0</v>
      </c>
    </row>
    <row r="11" spans="1:17" s="38" customFormat="1" ht="14.25" x14ac:dyDescent="0.2">
      <c r="A11" s="38" t="str">
        <f t="shared" si="0"/>
        <v>A</v>
      </c>
      <c r="B11" s="372">
        <v>4</v>
      </c>
      <c r="C11" s="361"/>
      <c r="D11" s="362"/>
      <c r="E11" s="363">
        <f>IFERROR(VLOOKUP(region&amp;'Prod. roślinna'!$C11,'Dane średnie prod rośl.i zwierz'!$B$3:$G$590,5,0),0)</f>
        <v>0</v>
      </c>
      <c r="F11" s="363">
        <f>IFERROR(VLOOKUP(region&amp;'Prod. roślinna'!C11,'Dane średnie prod rośl.i zwierz'!$B$3:$G$590,6,0),0)</f>
        <v>0</v>
      </c>
      <c r="G11" s="364">
        <f t="shared" si="4"/>
        <v>0</v>
      </c>
      <c r="H11" s="364">
        <f t="shared" si="5"/>
        <v>0</v>
      </c>
      <c r="I11" s="365"/>
      <c r="J11" s="366" t="e">
        <f>AND(VLOOKUP(C11,'Dane średnie prod rośl.i zwierz'!K6:W181,6,0),('Prod. zwierzęca towar.'!$B$6&gt;0))</f>
        <v>#N/A</v>
      </c>
      <c r="K11" s="367"/>
      <c r="L11" s="368">
        <f t="shared" si="1"/>
        <v>0</v>
      </c>
      <c r="M11" s="368">
        <f t="shared" si="2"/>
        <v>0</v>
      </c>
      <c r="N11" s="368">
        <f t="shared" si="6"/>
        <v>0</v>
      </c>
      <c r="O11" s="368">
        <f>IF(I11&gt;=70%,VLOOKUP(A11,'Koszty nieponiesione'!$D$3:$E$594,2,0)*D11,0)</f>
        <v>0</v>
      </c>
      <c r="P11" s="369"/>
      <c r="Q11" s="371">
        <f t="shared" si="3"/>
        <v>0</v>
      </c>
    </row>
    <row r="12" spans="1:17" s="38" customFormat="1" ht="14.25" x14ac:dyDescent="0.2">
      <c r="A12" s="38" t="str">
        <f t="shared" si="0"/>
        <v>A</v>
      </c>
      <c r="B12" s="372">
        <v>5</v>
      </c>
      <c r="C12" s="361"/>
      <c r="D12" s="362"/>
      <c r="E12" s="363">
        <f>IFERROR(VLOOKUP(region&amp;'Prod. roślinna'!$C12,'Dane średnie prod rośl.i zwierz'!$B$3:$G$590,5,0),0)</f>
        <v>0</v>
      </c>
      <c r="F12" s="363">
        <f>IFERROR(VLOOKUP(region&amp;'Prod. roślinna'!C12,'Dane średnie prod rośl.i zwierz'!$B$3:$G$590,6,0),0)</f>
        <v>0</v>
      </c>
      <c r="G12" s="364">
        <f t="shared" si="4"/>
        <v>0</v>
      </c>
      <c r="H12" s="364">
        <f t="shared" si="5"/>
        <v>0</v>
      </c>
      <c r="I12" s="365"/>
      <c r="J12" s="366" t="e">
        <f>AND(VLOOKUP(C12,'Dane średnie prod rośl.i zwierz'!K7:W182,6,0),('Prod. zwierzęca towar.'!$B$6&gt;0))</f>
        <v>#N/A</v>
      </c>
      <c r="K12" s="367"/>
      <c r="L12" s="368">
        <f t="shared" si="1"/>
        <v>0</v>
      </c>
      <c r="M12" s="368">
        <f t="shared" si="2"/>
        <v>0</v>
      </c>
      <c r="N12" s="368">
        <f t="shared" si="6"/>
        <v>0</v>
      </c>
      <c r="O12" s="368">
        <f>IF(I12&gt;=70%,VLOOKUP(A12,'Koszty nieponiesione'!$D$3:$E$594,2,0)*D12,0)</f>
        <v>0</v>
      </c>
      <c r="P12" s="369"/>
      <c r="Q12" s="371">
        <f t="shared" si="3"/>
        <v>0</v>
      </c>
    </row>
    <row r="13" spans="1:17" s="38" customFormat="1" ht="14.25" x14ac:dyDescent="0.2">
      <c r="A13" s="38" t="str">
        <f t="shared" si="0"/>
        <v>A</v>
      </c>
      <c r="B13" s="372">
        <v>6</v>
      </c>
      <c r="C13" s="361"/>
      <c r="D13" s="362"/>
      <c r="E13" s="363">
        <f>IFERROR(VLOOKUP(region&amp;'Prod. roślinna'!$C13,'Dane średnie prod rośl.i zwierz'!$B$3:$G$590,5,0),0)</f>
        <v>0</v>
      </c>
      <c r="F13" s="363">
        <f>IFERROR(VLOOKUP(region&amp;'Prod. roślinna'!C13,'Dane średnie prod rośl.i zwierz'!$B$3:$G$590,6,0),0)</f>
        <v>0</v>
      </c>
      <c r="G13" s="364">
        <f t="shared" si="4"/>
        <v>0</v>
      </c>
      <c r="H13" s="364">
        <f t="shared" si="5"/>
        <v>0</v>
      </c>
      <c r="I13" s="365"/>
      <c r="J13" s="366" t="e">
        <f>AND(VLOOKUP(C13,'Dane średnie prod rośl.i zwierz'!K8:W183,6,0),('Prod. zwierzęca towar.'!$B$6&gt;0))</f>
        <v>#N/A</v>
      </c>
      <c r="K13" s="367"/>
      <c r="L13" s="368">
        <f t="shared" si="1"/>
        <v>0</v>
      </c>
      <c r="M13" s="368">
        <f t="shared" si="2"/>
        <v>0</v>
      </c>
      <c r="N13" s="368">
        <f t="shared" si="6"/>
        <v>0</v>
      </c>
      <c r="O13" s="368">
        <f>IF(I13&gt;=70%,VLOOKUP(A13,'Koszty nieponiesione'!$D$3:$E$594,2,0)*D13,0)</f>
        <v>0</v>
      </c>
      <c r="P13" s="369"/>
      <c r="Q13" s="371">
        <f t="shared" si="3"/>
        <v>0</v>
      </c>
    </row>
    <row r="14" spans="1:17" s="38" customFormat="1" ht="14.25" x14ac:dyDescent="0.2">
      <c r="A14" s="38" t="str">
        <f t="shared" si="0"/>
        <v>A</v>
      </c>
      <c r="B14" s="373">
        <v>7</v>
      </c>
      <c r="C14" s="361"/>
      <c r="D14" s="362"/>
      <c r="E14" s="363">
        <f>IFERROR(VLOOKUP(region&amp;'Prod. roślinna'!$C14,'Dane średnie prod rośl.i zwierz'!$B$3:$G$590,5,0),0)</f>
        <v>0</v>
      </c>
      <c r="F14" s="363">
        <f>IFERROR(VLOOKUP(region&amp;'Prod. roślinna'!C14,'Dane średnie prod rośl.i zwierz'!$B$3:$G$590,6,0),0)</f>
        <v>0</v>
      </c>
      <c r="G14" s="364">
        <f t="shared" si="4"/>
        <v>0</v>
      </c>
      <c r="H14" s="364">
        <f t="shared" si="5"/>
        <v>0</v>
      </c>
      <c r="I14" s="365"/>
      <c r="J14" s="366" t="e">
        <f>AND(VLOOKUP(C14,'Dane średnie prod rośl.i zwierz'!K9:W184,6,0),('Prod. zwierzęca towar.'!$B$6&gt;0))</f>
        <v>#N/A</v>
      </c>
      <c r="K14" s="367"/>
      <c r="L14" s="368">
        <f t="shared" si="1"/>
        <v>0</v>
      </c>
      <c r="M14" s="368">
        <f t="shared" si="2"/>
        <v>0</v>
      </c>
      <c r="N14" s="368">
        <f t="shared" si="6"/>
        <v>0</v>
      </c>
      <c r="O14" s="368">
        <f>IF(I14&gt;=70%,VLOOKUP(A14,'Koszty nieponiesione'!$D$3:$E$594,2,0)*D14,0)</f>
        <v>0</v>
      </c>
      <c r="P14" s="369"/>
      <c r="Q14" s="371">
        <f t="shared" si="3"/>
        <v>0</v>
      </c>
    </row>
    <row r="15" spans="1:17" s="38" customFormat="1" ht="14.25" x14ac:dyDescent="0.2">
      <c r="A15" s="38" t="str">
        <f t="shared" si="0"/>
        <v>A</v>
      </c>
      <c r="B15" s="374">
        <v>8</v>
      </c>
      <c r="C15" s="361"/>
      <c r="D15" s="362"/>
      <c r="E15" s="363">
        <f>IFERROR(VLOOKUP(region&amp;'Prod. roślinna'!$C15,'Dane średnie prod rośl.i zwierz'!$B$3:$G$590,5,0),0)</f>
        <v>0</v>
      </c>
      <c r="F15" s="363">
        <f>IFERROR(VLOOKUP(region&amp;'Prod. roślinna'!C15,'Dane średnie prod rośl.i zwierz'!$B$3:$G$590,6,0),0)</f>
        <v>0</v>
      </c>
      <c r="G15" s="364">
        <f t="shared" si="4"/>
        <v>0</v>
      </c>
      <c r="H15" s="364">
        <f t="shared" si="5"/>
        <v>0</v>
      </c>
      <c r="I15" s="365"/>
      <c r="J15" s="366" t="e">
        <f>AND(VLOOKUP(C15,'Dane średnie prod rośl.i zwierz'!K10:W185,6,0),('Prod. zwierzęca towar.'!$B$6&gt;0))</f>
        <v>#N/A</v>
      </c>
      <c r="K15" s="367"/>
      <c r="L15" s="368">
        <f t="shared" si="1"/>
        <v>0</v>
      </c>
      <c r="M15" s="368">
        <f t="shared" si="2"/>
        <v>0</v>
      </c>
      <c r="N15" s="368">
        <f t="shared" si="6"/>
        <v>0</v>
      </c>
      <c r="O15" s="368">
        <f>IF(I15&gt;=70%,VLOOKUP(A15,'Koszty nieponiesione'!$D$3:$E$594,2,0)*D15,0)</f>
        <v>0</v>
      </c>
      <c r="P15" s="369"/>
      <c r="Q15" s="371">
        <f t="shared" si="3"/>
        <v>0</v>
      </c>
    </row>
    <row r="16" spans="1:17" s="38" customFormat="1" ht="14.25" x14ac:dyDescent="0.2">
      <c r="A16" s="38" t="str">
        <f t="shared" si="0"/>
        <v>A</v>
      </c>
      <c r="B16" s="374">
        <v>9</v>
      </c>
      <c r="C16" s="361"/>
      <c r="D16" s="362"/>
      <c r="E16" s="363">
        <f>IFERROR(VLOOKUP(region&amp;'Prod. roślinna'!$C16,'Dane średnie prod rośl.i zwierz'!$B$3:$G$590,5,0),0)</f>
        <v>0</v>
      </c>
      <c r="F16" s="363">
        <f>IFERROR(VLOOKUP(region&amp;'Prod. roślinna'!C16,'Dane średnie prod rośl.i zwierz'!$B$3:$G$590,6,0),0)</f>
        <v>0</v>
      </c>
      <c r="G16" s="364">
        <f t="shared" si="4"/>
        <v>0</v>
      </c>
      <c r="H16" s="364">
        <f t="shared" si="5"/>
        <v>0</v>
      </c>
      <c r="I16" s="365"/>
      <c r="J16" s="366" t="e">
        <f>AND(VLOOKUP(C16,'Dane średnie prod rośl.i zwierz'!K11:W186,6,0),('Prod. zwierzęca towar.'!$B$6&gt;0))</f>
        <v>#N/A</v>
      </c>
      <c r="K16" s="367"/>
      <c r="L16" s="368">
        <f t="shared" si="1"/>
        <v>0</v>
      </c>
      <c r="M16" s="368">
        <f t="shared" si="2"/>
        <v>0</v>
      </c>
      <c r="N16" s="368">
        <f t="shared" si="6"/>
        <v>0</v>
      </c>
      <c r="O16" s="368">
        <f>IF(I16&gt;=70%,VLOOKUP(A16,'Koszty nieponiesione'!$D$3:$E$594,2,0)*D16,0)</f>
        <v>0</v>
      </c>
      <c r="P16" s="369"/>
      <c r="Q16" s="371">
        <f t="shared" si="3"/>
        <v>0</v>
      </c>
    </row>
    <row r="17" spans="1:17" s="38" customFormat="1" ht="14.25" x14ac:dyDescent="0.2">
      <c r="A17" s="38" t="str">
        <f t="shared" si="0"/>
        <v>A</v>
      </c>
      <c r="B17" s="375">
        <v>10</v>
      </c>
      <c r="C17" s="361"/>
      <c r="D17" s="362"/>
      <c r="E17" s="363">
        <f>IFERROR(VLOOKUP(region&amp;'Prod. roślinna'!$C17,'Dane średnie prod rośl.i zwierz'!$B$3:$G$590,5,0),0)</f>
        <v>0</v>
      </c>
      <c r="F17" s="363">
        <f>IFERROR(VLOOKUP(region&amp;'Prod. roślinna'!C17,'Dane średnie prod rośl.i zwierz'!$B$3:$G$590,6,0),0)</f>
        <v>0</v>
      </c>
      <c r="G17" s="364">
        <f t="shared" si="4"/>
        <v>0</v>
      </c>
      <c r="H17" s="364">
        <f t="shared" si="5"/>
        <v>0</v>
      </c>
      <c r="I17" s="365"/>
      <c r="J17" s="366" t="e">
        <f>AND(VLOOKUP(C17,'Dane średnie prod rośl.i zwierz'!K12:W187,6,0),('Prod. zwierzęca towar.'!$B$6&gt;0))</f>
        <v>#N/A</v>
      </c>
      <c r="K17" s="367"/>
      <c r="L17" s="368">
        <f t="shared" si="1"/>
        <v>0</v>
      </c>
      <c r="M17" s="368">
        <f t="shared" si="2"/>
        <v>0</v>
      </c>
      <c r="N17" s="368">
        <f t="shared" si="6"/>
        <v>0</v>
      </c>
      <c r="O17" s="368">
        <f>IF(I17&gt;=70%,VLOOKUP(A17,'Koszty nieponiesione'!$D$3:$E$594,2,0)*D17,0)</f>
        <v>0</v>
      </c>
      <c r="P17" s="369"/>
      <c r="Q17" s="371">
        <f t="shared" si="3"/>
        <v>0</v>
      </c>
    </row>
    <row r="18" spans="1:17" s="38" customFormat="1" ht="14.25" x14ac:dyDescent="0.2">
      <c r="A18" s="38" t="str">
        <f t="shared" si="0"/>
        <v>A</v>
      </c>
      <c r="B18" s="375">
        <v>11</v>
      </c>
      <c r="C18" s="361"/>
      <c r="D18" s="362"/>
      <c r="E18" s="363">
        <f>IFERROR(VLOOKUP(region&amp;'Prod. roślinna'!$C18,'Dane średnie prod rośl.i zwierz'!$B$3:$G$590,5,0),0)</f>
        <v>0</v>
      </c>
      <c r="F18" s="363">
        <f>IFERROR(VLOOKUP(region&amp;'Prod. roślinna'!C18,'Dane średnie prod rośl.i zwierz'!$B$3:$G$590,6,0),0)</f>
        <v>0</v>
      </c>
      <c r="G18" s="364">
        <f t="shared" si="4"/>
        <v>0</v>
      </c>
      <c r="H18" s="364">
        <f t="shared" si="5"/>
        <v>0</v>
      </c>
      <c r="I18" s="365"/>
      <c r="J18" s="366" t="e">
        <f>AND(VLOOKUP(C18,'Dane średnie prod rośl.i zwierz'!K13:W188,6,0),('Prod. zwierzęca towar.'!$B$6&gt;0))</f>
        <v>#N/A</v>
      </c>
      <c r="K18" s="367"/>
      <c r="L18" s="368">
        <f t="shared" si="1"/>
        <v>0</v>
      </c>
      <c r="M18" s="368">
        <f t="shared" si="2"/>
        <v>0</v>
      </c>
      <c r="N18" s="368">
        <f t="shared" si="6"/>
        <v>0</v>
      </c>
      <c r="O18" s="368">
        <f>IF(I18&gt;=70%,VLOOKUP(A18,'Koszty nieponiesione'!$D$3:$E$594,2,0)*D18,0)</f>
        <v>0</v>
      </c>
      <c r="P18" s="369"/>
      <c r="Q18" s="371">
        <f t="shared" si="3"/>
        <v>0</v>
      </c>
    </row>
    <row r="19" spans="1:17" s="38" customFormat="1" ht="14.25" x14ac:dyDescent="0.2">
      <c r="A19" s="38" t="str">
        <f t="shared" si="0"/>
        <v>A</v>
      </c>
      <c r="B19" s="375">
        <v>12</v>
      </c>
      <c r="C19" s="361"/>
      <c r="D19" s="362"/>
      <c r="E19" s="363">
        <f>IFERROR(VLOOKUP(region&amp;'Prod. roślinna'!$C19,'Dane średnie prod rośl.i zwierz'!$B$3:$G$590,5,0),0)</f>
        <v>0</v>
      </c>
      <c r="F19" s="363">
        <f>IFERROR(VLOOKUP(region&amp;'Prod. roślinna'!C19,'Dane średnie prod rośl.i zwierz'!$B$3:$G$590,6,0),0)</f>
        <v>0</v>
      </c>
      <c r="G19" s="364">
        <f t="shared" si="4"/>
        <v>0</v>
      </c>
      <c r="H19" s="364">
        <f t="shared" si="5"/>
        <v>0</v>
      </c>
      <c r="I19" s="365"/>
      <c r="J19" s="366" t="e">
        <f>AND(VLOOKUP(C19,'Dane średnie prod rośl.i zwierz'!K14:W189,6,0),('Prod. zwierzęca towar.'!$B$6&gt;0))</f>
        <v>#N/A</v>
      </c>
      <c r="K19" s="367"/>
      <c r="L19" s="368">
        <f t="shared" si="1"/>
        <v>0</v>
      </c>
      <c r="M19" s="368">
        <f t="shared" si="2"/>
        <v>0</v>
      </c>
      <c r="N19" s="368">
        <f t="shared" si="6"/>
        <v>0</v>
      </c>
      <c r="O19" s="368">
        <f>IF(I19&gt;=70%,VLOOKUP(A19,'Koszty nieponiesione'!$D$3:$E$594,2,0)*D19,0)</f>
        <v>0</v>
      </c>
      <c r="P19" s="369"/>
      <c r="Q19" s="371">
        <f t="shared" si="3"/>
        <v>0</v>
      </c>
    </row>
    <row r="20" spans="1:17" s="38" customFormat="1" ht="14.25" x14ac:dyDescent="0.2">
      <c r="A20" s="38" t="str">
        <f t="shared" si="0"/>
        <v>A</v>
      </c>
      <c r="B20" s="375">
        <v>13</v>
      </c>
      <c r="C20" s="361"/>
      <c r="D20" s="362"/>
      <c r="E20" s="363">
        <f>IFERROR(VLOOKUP(region&amp;'Prod. roślinna'!$C20,'Dane średnie prod rośl.i zwierz'!$B$3:$G$590,5,0),0)</f>
        <v>0</v>
      </c>
      <c r="F20" s="363">
        <f>IFERROR(VLOOKUP(region&amp;'Prod. roślinna'!C20,'Dane średnie prod rośl.i zwierz'!$B$3:$G$590,6,0),0)</f>
        <v>0</v>
      </c>
      <c r="G20" s="364">
        <f t="shared" si="4"/>
        <v>0</v>
      </c>
      <c r="H20" s="364">
        <f t="shared" si="5"/>
        <v>0</v>
      </c>
      <c r="I20" s="365"/>
      <c r="J20" s="366" t="e">
        <f>AND(VLOOKUP(C20,'Dane średnie prod rośl.i zwierz'!K15:W190,6,0),('Prod. zwierzęca towar.'!$B$6&gt;0))</f>
        <v>#N/A</v>
      </c>
      <c r="K20" s="367"/>
      <c r="L20" s="368">
        <f t="shared" si="1"/>
        <v>0</v>
      </c>
      <c r="M20" s="368">
        <f t="shared" si="2"/>
        <v>0</v>
      </c>
      <c r="N20" s="368">
        <f t="shared" si="6"/>
        <v>0</v>
      </c>
      <c r="O20" s="368">
        <f>IF(I20&gt;=70%,VLOOKUP(A20,'Koszty nieponiesione'!$D$3:$E$594,2,0)*D20,0)</f>
        <v>0</v>
      </c>
      <c r="P20" s="369"/>
      <c r="Q20" s="371">
        <f t="shared" si="3"/>
        <v>0</v>
      </c>
    </row>
    <row r="21" spans="1:17" s="38" customFormat="1" ht="14.25" x14ac:dyDescent="0.2">
      <c r="A21" s="38" t="str">
        <f t="shared" si="0"/>
        <v>A</v>
      </c>
      <c r="B21" s="375">
        <v>14</v>
      </c>
      <c r="C21" s="361"/>
      <c r="D21" s="362"/>
      <c r="E21" s="363">
        <f>IFERROR(VLOOKUP(region&amp;'Prod. roślinna'!$C21,'Dane średnie prod rośl.i zwierz'!$B$3:$G$590,5,0),0)</f>
        <v>0</v>
      </c>
      <c r="F21" s="363">
        <f>IFERROR(VLOOKUP(region&amp;'Prod. roślinna'!C21,'Dane średnie prod rośl.i zwierz'!$B$3:$G$590,6,0),0)</f>
        <v>0</v>
      </c>
      <c r="G21" s="364">
        <f t="shared" si="4"/>
        <v>0</v>
      </c>
      <c r="H21" s="364">
        <f t="shared" si="5"/>
        <v>0</v>
      </c>
      <c r="I21" s="365"/>
      <c r="J21" s="366" t="e">
        <f>AND(VLOOKUP(C21,'Dane średnie prod rośl.i zwierz'!K16:W191,6,0),('Prod. zwierzęca towar.'!$B$6&gt;0))</f>
        <v>#N/A</v>
      </c>
      <c r="K21" s="367"/>
      <c r="L21" s="368">
        <f t="shared" si="1"/>
        <v>0</v>
      </c>
      <c r="M21" s="368">
        <f t="shared" si="2"/>
        <v>0</v>
      </c>
      <c r="N21" s="368">
        <f t="shared" si="6"/>
        <v>0</v>
      </c>
      <c r="O21" s="368">
        <f>IF(I21&gt;=70%,VLOOKUP(A21,'Koszty nieponiesione'!$D$3:$E$594,2,0)*D21,0)</f>
        <v>0</v>
      </c>
      <c r="P21" s="369"/>
      <c r="Q21" s="371">
        <f t="shared" si="3"/>
        <v>0</v>
      </c>
    </row>
    <row r="22" spans="1:17" s="38" customFormat="1" ht="14.25" x14ac:dyDescent="0.2">
      <c r="A22" s="38" t="str">
        <f t="shared" si="0"/>
        <v>A</v>
      </c>
      <c r="B22" s="375">
        <v>15</v>
      </c>
      <c r="C22" s="361"/>
      <c r="D22" s="362"/>
      <c r="E22" s="363">
        <f>IFERROR(VLOOKUP(region&amp;'Prod. roślinna'!$C22,'Dane średnie prod rośl.i zwierz'!$B$3:$G$590,5,0),0)</f>
        <v>0</v>
      </c>
      <c r="F22" s="363">
        <f>IFERROR(VLOOKUP(region&amp;'Prod. roślinna'!C22,'Dane średnie prod rośl.i zwierz'!$B$3:$G$590,6,0),0)</f>
        <v>0</v>
      </c>
      <c r="G22" s="364">
        <f t="shared" si="4"/>
        <v>0</v>
      </c>
      <c r="H22" s="364">
        <f t="shared" si="5"/>
        <v>0</v>
      </c>
      <c r="I22" s="365"/>
      <c r="J22" s="366" t="e">
        <f>AND(VLOOKUP(C22,'Dane średnie prod rośl.i zwierz'!K17:W192,6,0),('Prod. zwierzęca towar.'!$B$6&gt;0))</f>
        <v>#N/A</v>
      </c>
      <c r="K22" s="367"/>
      <c r="L22" s="368">
        <f t="shared" si="1"/>
        <v>0</v>
      </c>
      <c r="M22" s="368">
        <f t="shared" si="2"/>
        <v>0</v>
      </c>
      <c r="N22" s="368">
        <f t="shared" si="6"/>
        <v>0</v>
      </c>
      <c r="O22" s="368">
        <f>IF(I22&gt;=70%,VLOOKUP(A22,'Koszty nieponiesione'!$D$3:$E$594,2,0)*D22,0)</f>
        <v>0</v>
      </c>
      <c r="P22" s="369"/>
      <c r="Q22" s="371">
        <f t="shared" si="3"/>
        <v>0</v>
      </c>
    </row>
    <row r="23" spans="1:17" s="44" customFormat="1" ht="14.25" x14ac:dyDescent="0.2">
      <c r="A23" s="38" t="str">
        <f t="shared" si="0"/>
        <v>A</v>
      </c>
      <c r="B23" s="376">
        <v>16</v>
      </c>
      <c r="C23" s="361"/>
      <c r="D23" s="362"/>
      <c r="E23" s="363">
        <f>IFERROR(VLOOKUP(region&amp;'Prod. roślinna'!$C23,'Dane średnie prod rośl.i zwierz'!$B$3:$G$590,5,0),0)</f>
        <v>0</v>
      </c>
      <c r="F23" s="363">
        <f>IFERROR(VLOOKUP(region&amp;'Prod. roślinna'!C23,'Dane średnie prod rośl.i zwierz'!$B$3:$G$590,6,0),0)</f>
        <v>0</v>
      </c>
      <c r="G23" s="364">
        <f t="shared" si="4"/>
        <v>0</v>
      </c>
      <c r="H23" s="364">
        <f t="shared" si="5"/>
        <v>0</v>
      </c>
      <c r="I23" s="365"/>
      <c r="J23" s="366" t="e">
        <f>AND(VLOOKUP(C23,'Dane średnie prod rośl.i zwierz'!K18:W193,6,0),('Prod. zwierzęca towar.'!$B$6&gt;0))</f>
        <v>#N/A</v>
      </c>
      <c r="K23" s="367"/>
      <c r="L23" s="368">
        <f t="shared" si="1"/>
        <v>0</v>
      </c>
      <c r="M23" s="368">
        <f t="shared" si="2"/>
        <v>0</v>
      </c>
      <c r="N23" s="368">
        <f t="shared" si="6"/>
        <v>0</v>
      </c>
      <c r="O23" s="368">
        <f>IF(I23&gt;=70%,VLOOKUP(A23,'Koszty nieponiesione'!$D$3:$E$594,2,0)*D23,0)</f>
        <v>0</v>
      </c>
      <c r="P23" s="369"/>
      <c r="Q23" s="371">
        <f t="shared" si="3"/>
        <v>0</v>
      </c>
    </row>
    <row r="24" spans="1:17" s="44" customFormat="1" ht="14.25" x14ac:dyDescent="0.2">
      <c r="A24" s="38" t="str">
        <f t="shared" si="0"/>
        <v>A</v>
      </c>
      <c r="B24" s="376">
        <v>17</v>
      </c>
      <c r="C24" s="361"/>
      <c r="D24" s="362"/>
      <c r="E24" s="363">
        <f>IFERROR(VLOOKUP(region&amp;'Prod. roślinna'!$C24,'Dane średnie prod rośl.i zwierz'!$B$3:$G$590,5,0),0)</f>
        <v>0</v>
      </c>
      <c r="F24" s="363">
        <f>IFERROR(VLOOKUP(region&amp;'Prod. roślinna'!C24,'Dane średnie prod rośl.i zwierz'!$B$3:$G$590,6,0),0)</f>
        <v>0</v>
      </c>
      <c r="G24" s="364">
        <f t="shared" si="4"/>
        <v>0</v>
      </c>
      <c r="H24" s="364">
        <f t="shared" si="5"/>
        <v>0</v>
      </c>
      <c r="I24" s="365"/>
      <c r="J24" s="366" t="e">
        <f>AND(VLOOKUP(C24,'Dane średnie prod rośl.i zwierz'!K19:W194,6,0),('Prod. zwierzęca towar.'!$B$6&gt;0))</f>
        <v>#N/A</v>
      </c>
      <c r="K24" s="367"/>
      <c r="L24" s="368">
        <f t="shared" si="1"/>
        <v>0</v>
      </c>
      <c r="M24" s="368">
        <f t="shared" si="2"/>
        <v>0</v>
      </c>
      <c r="N24" s="368">
        <f t="shared" si="6"/>
        <v>0</v>
      </c>
      <c r="O24" s="368">
        <f>IF(I24&gt;=70%,VLOOKUP(A24,'Koszty nieponiesione'!$D$3:$E$594,2,0)*D24,0)</f>
        <v>0</v>
      </c>
      <c r="P24" s="369"/>
      <c r="Q24" s="371">
        <f t="shared" si="3"/>
        <v>0</v>
      </c>
    </row>
    <row r="25" spans="1:17" s="44" customFormat="1" ht="14.25" x14ac:dyDescent="0.2">
      <c r="A25" s="38" t="str">
        <f t="shared" si="0"/>
        <v>A</v>
      </c>
      <c r="B25" s="376">
        <v>18</v>
      </c>
      <c r="C25" s="361"/>
      <c r="D25" s="362"/>
      <c r="E25" s="363">
        <f>IFERROR(VLOOKUP(region&amp;'Prod. roślinna'!$C25,'Dane średnie prod rośl.i zwierz'!$B$3:$G$590,5,0),0)</f>
        <v>0</v>
      </c>
      <c r="F25" s="363">
        <f>IFERROR(VLOOKUP(region&amp;'Prod. roślinna'!C25,'Dane średnie prod rośl.i zwierz'!$B$3:$G$590,6,0),0)</f>
        <v>0</v>
      </c>
      <c r="G25" s="364">
        <f t="shared" si="4"/>
        <v>0</v>
      </c>
      <c r="H25" s="364">
        <f t="shared" si="5"/>
        <v>0</v>
      </c>
      <c r="I25" s="365"/>
      <c r="J25" s="366" t="e">
        <f>AND(VLOOKUP(C25,'Dane średnie prod rośl.i zwierz'!K20:W195,6,0),('Prod. zwierzęca towar.'!$B$6&gt;0))</f>
        <v>#N/A</v>
      </c>
      <c r="K25" s="367"/>
      <c r="L25" s="368">
        <f t="shared" si="1"/>
        <v>0</v>
      </c>
      <c r="M25" s="368">
        <f t="shared" si="2"/>
        <v>0</v>
      </c>
      <c r="N25" s="368">
        <f t="shared" si="6"/>
        <v>0</v>
      </c>
      <c r="O25" s="368">
        <f>IF(I25&gt;=70%,VLOOKUP(A25,'Koszty nieponiesione'!$D$3:$E$594,2,0)*D25,0)</f>
        <v>0</v>
      </c>
      <c r="P25" s="369"/>
      <c r="Q25" s="371">
        <f t="shared" si="3"/>
        <v>0</v>
      </c>
    </row>
    <row r="26" spans="1:17" s="38" customFormat="1" ht="14.25" x14ac:dyDescent="0.2">
      <c r="A26" s="38" t="str">
        <f t="shared" si="0"/>
        <v>A</v>
      </c>
      <c r="B26" s="375">
        <v>19</v>
      </c>
      <c r="C26" s="361"/>
      <c r="D26" s="362"/>
      <c r="E26" s="363">
        <f>IFERROR(VLOOKUP(region&amp;'Prod. roślinna'!$C26,'Dane średnie prod rośl.i zwierz'!$B$3:$G$590,5,0),0)</f>
        <v>0</v>
      </c>
      <c r="F26" s="363">
        <f>IFERROR(VLOOKUP(region&amp;'Prod. roślinna'!C26,'Dane średnie prod rośl.i zwierz'!$B$3:$G$590,6,0),0)</f>
        <v>0</v>
      </c>
      <c r="G26" s="364">
        <f t="shared" si="4"/>
        <v>0</v>
      </c>
      <c r="H26" s="364">
        <f t="shared" si="5"/>
        <v>0</v>
      </c>
      <c r="I26" s="365"/>
      <c r="J26" s="366" t="e">
        <f>AND(VLOOKUP(C26,'Dane średnie prod rośl.i zwierz'!K21:W196,6,0),('Prod. zwierzęca towar.'!$B$6&gt;0))</f>
        <v>#N/A</v>
      </c>
      <c r="K26" s="367"/>
      <c r="L26" s="368">
        <f t="shared" si="1"/>
        <v>0</v>
      </c>
      <c r="M26" s="368">
        <f t="shared" si="2"/>
        <v>0</v>
      </c>
      <c r="N26" s="368">
        <f t="shared" si="6"/>
        <v>0</v>
      </c>
      <c r="O26" s="368">
        <f>IF(I26&gt;=70%,VLOOKUP(A26,'Koszty nieponiesione'!$D$3:$E$594,2,0)*D26,0)</f>
        <v>0</v>
      </c>
      <c r="P26" s="369"/>
      <c r="Q26" s="371">
        <f t="shared" si="3"/>
        <v>0</v>
      </c>
    </row>
    <row r="27" spans="1:17" s="38" customFormat="1" ht="14.25" x14ac:dyDescent="0.2">
      <c r="A27" s="38" t="str">
        <f t="shared" si="0"/>
        <v>A</v>
      </c>
      <c r="B27" s="375">
        <v>20</v>
      </c>
      <c r="C27" s="361"/>
      <c r="D27" s="362"/>
      <c r="E27" s="363">
        <f>IFERROR(VLOOKUP(region&amp;'Prod. roślinna'!$C27,'Dane średnie prod rośl.i zwierz'!$B$3:$G$590,5,0),0)</f>
        <v>0</v>
      </c>
      <c r="F27" s="363">
        <f>IFERROR(VLOOKUP(region&amp;'Prod. roślinna'!C27,'Dane średnie prod rośl.i zwierz'!$B$3:$G$590,6,0),0)</f>
        <v>0</v>
      </c>
      <c r="G27" s="364">
        <f t="shared" si="4"/>
        <v>0</v>
      </c>
      <c r="H27" s="364">
        <f t="shared" si="5"/>
        <v>0</v>
      </c>
      <c r="I27" s="365"/>
      <c r="J27" s="366" t="e">
        <f>AND(VLOOKUP(C27,'Dane średnie prod rośl.i zwierz'!K22:W197,6,0),('Prod. zwierzęca towar.'!$B$6&gt;0))</f>
        <v>#N/A</v>
      </c>
      <c r="K27" s="367"/>
      <c r="L27" s="368">
        <f t="shared" si="1"/>
        <v>0</v>
      </c>
      <c r="M27" s="368">
        <f t="shared" si="2"/>
        <v>0</v>
      </c>
      <c r="N27" s="368">
        <f t="shared" si="6"/>
        <v>0</v>
      </c>
      <c r="O27" s="368">
        <f>IF(I27&gt;=70%,VLOOKUP(A27,'Koszty nieponiesione'!$D$3:$E$594,2,0)*D27,0)</f>
        <v>0</v>
      </c>
      <c r="P27" s="369"/>
      <c r="Q27" s="371">
        <f t="shared" si="3"/>
        <v>0</v>
      </c>
    </row>
    <row r="28" spans="1:17" s="38" customFormat="1" ht="14.25" x14ac:dyDescent="0.2">
      <c r="A28" s="38" t="str">
        <f t="shared" si="0"/>
        <v>A</v>
      </c>
      <c r="B28" s="375">
        <v>21</v>
      </c>
      <c r="C28" s="361"/>
      <c r="D28" s="362"/>
      <c r="E28" s="363">
        <f>IFERROR(VLOOKUP(region&amp;'Prod. roślinna'!$C28,'Dane średnie prod rośl.i zwierz'!$B$3:$G$590,5,0),0)</f>
        <v>0</v>
      </c>
      <c r="F28" s="363">
        <f>IFERROR(VLOOKUP(region&amp;'Prod. roślinna'!C28,'Dane średnie prod rośl.i zwierz'!$B$3:$G$590,6,0),0)</f>
        <v>0</v>
      </c>
      <c r="G28" s="364">
        <f t="shared" si="4"/>
        <v>0</v>
      </c>
      <c r="H28" s="364">
        <f t="shared" si="5"/>
        <v>0</v>
      </c>
      <c r="I28" s="365"/>
      <c r="J28" s="366" t="e">
        <f>AND(VLOOKUP(C28,'Dane średnie prod rośl.i zwierz'!K23:W198,6,0),('Prod. zwierzęca towar.'!$B$6&gt;0))</f>
        <v>#N/A</v>
      </c>
      <c r="K28" s="367"/>
      <c r="L28" s="368">
        <f t="shared" si="1"/>
        <v>0</v>
      </c>
      <c r="M28" s="368">
        <f t="shared" si="2"/>
        <v>0</v>
      </c>
      <c r="N28" s="368">
        <f t="shared" si="6"/>
        <v>0</v>
      </c>
      <c r="O28" s="368">
        <f>IF(I28&gt;=70%,VLOOKUP(A28,'Koszty nieponiesione'!$D$3:$E$594,2,0)*D28,0)</f>
        <v>0</v>
      </c>
      <c r="P28" s="369"/>
      <c r="Q28" s="371">
        <f t="shared" si="3"/>
        <v>0</v>
      </c>
    </row>
    <row r="29" spans="1:17" s="38" customFormat="1" ht="14.25" x14ac:dyDescent="0.2">
      <c r="A29" s="38" t="str">
        <f t="shared" si="0"/>
        <v>A</v>
      </c>
      <c r="B29" s="375">
        <v>22</v>
      </c>
      <c r="C29" s="361"/>
      <c r="D29" s="362"/>
      <c r="E29" s="363">
        <f>IFERROR(VLOOKUP(region&amp;'Prod. roślinna'!$C29,'Dane średnie prod rośl.i zwierz'!$B$3:$G$590,5,0),0)</f>
        <v>0</v>
      </c>
      <c r="F29" s="363">
        <f>IFERROR(VLOOKUP(region&amp;'Prod. roślinna'!C29,'Dane średnie prod rośl.i zwierz'!$B$3:$G$590,6,0),0)</f>
        <v>0</v>
      </c>
      <c r="G29" s="364">
        <f t="shared" si="4"/>
        <v>0</v>
      </c>
      <c r="H29" s="364">
        <f t="shared" si="5"/>
        <v>0</v>
      </c>
      <c r="I29" s="365"/>
      <c r="J29" s="366" t="e">
        <f>AND(VLOOKUP(C29,'Dane średnie prod rośl.i zwierz'!K24:W199,6,0),('Prod. zwierzęca towar.'!$B$6&gt;0))</f>
        <v>#N/A</v>
      </c>
      <c r="K29" s="367"/>
      <c r="L29" s="368">
        <f t="shared" si="1"/>
        <v>0</v>
      </c>
      <c r="M29" s="368">
        <f t="shared" si="2"/>
        <v>0</v>
      </c>
      <c r="N29" s="368">
        <f t="shared" si="6"/>
        <v>0</v>
      </c>
      <c r="O29" s="368">
        <f>IF(I29&gt;=70%,VLOOKUP(A29,'Koszty nieponiesione'!$D$3:$E$594,2,0)*D29,0)</f>
        <v>0</v>
      </c>
      <c r="P29" s="369"/>
      <c r="Q29" s="371">
        <f t="shared" si="3"/>
        <v>0</v>
      </c>
    </row>
    <row r="30" spans="1:17" s="38" customFormat="1" ht="14.25" x14ac:dyDescent="0.2">
      <c r="A30" s="38" t="str">
        <f t="shared" si="0"/>
        <v>A</v>
      </c>
      <c r="B30" s="375">
        <v>23</v>
      </c>
      <c r="C30" s="361"/>
      <c r="D30" s="362"/>
      <c r="E30" s="363">
        <f>IFERROR(VLOOKUP(region&amp;'Prod. roślinna'!$C30,'Dane średnie prod rośl.i zwierz'!$B$3:$G$590,5,0),0)</f>
        <v>0</v>
      </c>
      <c r="F30" s="363">
        <f>IFERROR(VLOOKUP(region&amp;'Prod. roślinna'!C30,'Dane średnie prod rośl.i zwierz'!$B$3:$G$590,6,0),0)</f>
        <v>0</v>
      </c>
      <c r="G30" s="364">
        <f t="shared" si="4"/>
        <v>0</v>
      </c>
      <c r="H30" s="364">
        <f t="shared" si="5"/>
        <v>0</v>
      </c>
      <c r="I30" s="365"/>
      <c r="J30" s="366" t="e">
        <f>AND(VLOOKUP(C30,'Dane średnie prod rośl.i zwierz'!K25:W200,6,0),('Prod. zwierzęca towar.'!$B$6&gt;0))</f>
        <v>#N/A</v>
      </c>
      <c r="K30" s="367"/>
      <c r="L30" s="368">
        <f t="shared" si="1"/>
        <v>0</v>
      </c>
      <c r="M30" s="368">
        <f t="shared" si="2"/>
        <v>0</v>
      </c>
      <c r="N30" s="368">
        <f t="shared" si="6"/>
        <v>0</v>
      </c>
      <c r="O30" s="368">
        <f>IF(I30&gt;=70%,VLOOKUP(A30,'Koszty nieponiesione'!$D$3:$E$594,2,0)*D30,0)</f>
        <v>0</v>
      </c>
      <c r="P30" s="369"/>
      <c r="Q30" s="371">
        <f t="shared" si="3"/>
        <v>0</v>
      </c>
    </row>
    <row r="31" spans="1:17" s="38" customFormat="1" ht="14.25" x14ac:dyDescent="0.2">
      <c r="A31" s="38" t="str">
        <f t="shared" si="0"/>
        <v>A</v>
      </c>
      <c r="B31" s="375">
        <v>24</v>
      </c>
      <c r="C31" s="361"/>
      <c r="D31" s="362"/>
      <c r="E31" s="363">
        <f>IFERROR(VLOOKUP(region&amp;'Prod. roślinna'!$C31,'Dane średnie prod rośl.i zwierz'!$B$3:$G$590,5,0),0)</f>
        <v>0</v>
      </c>
      <c r="F31" s="363">
        <f>IFERROR(VLOOKUP(region&amp;'Prod. roślinna'!C31,'Dane średnie prod rośl.i zwierz'!$B$3:$G$590,6,0),0)</f>
        <v>0</v>
      </c>
      <c r="G31" s="364">
        <f t="shared" si="4"/>
        <v>0</v>
      </c>
      <c r="H31" s="364">
        <f t="shared" si="5"/>
        <v>0</v>
      </c>
      <c r="I31" s="365"/>
      <c r="J31" s="366" t="e">
        <f>AND(VLOOKUP(C31,'Dane średnie prod rośl.i zwierz'!K26:W201,6,0),('Prod. zwierzęca towar.'!$B$6&gt;0))</f>
        <v>#N/A</v>
      </c>
      <c r="K31" s="367"/>
      <c r="L31" s="368">
        <f t="shared" si="1"/>
        <v>0</v>
      </c>
      <c r="M31" s="368">
        <f t="shared" si="2"/>
        <v>0</v>
      </c>
      <c r="N31" s="368">
        <f t="shared" si="6"/>
        <v>0</v>
      </c>
      <c r="O31" s="368">
        <f>IF(I31&gt;=70%,VLOOKUP(A31,'Koszty nieponiesione'!$D$3:$E$594,2,0)*D31,0)</f>
        <v>0</v>
      </c>
      <c r="P31" s="369"/>
      <c r="Q31" s="371">
        <f t="shared" si="3"/>
        <v>0</v>
      </c>
    </row>
    <row r="32" spans="1:17" s="38" customFormat="1" ht="14.25" x14ac:dyDescent="0.2">
      <c r="A32" s="38" t="str">
        <f t="shared" si="0"/>
        <v>A</v>
      </c>
      <c r="B32" s="375">
        <v>25</v>
      </c>
      <c r="C32" s="361"/>
      <c r="D32" s="362"/>
      <c r="E32" s="363">
        <f>IFERROR(VLOOKUP(region&amp;'Prod. roślinna'!$C32,'Dane średnie prod rośl.i zwierz'!$B$3:$G$590,5,0),0)</f>
        <v>0</v>
      </c>
      <c r="F32" s="363">
        <f>IFERROR(VLOOKUP(region&amp;'Prod. roślinna'!C32,'Dane średnie prod rośl.i zwierz'!$B$3:$G$590,6,0),0)</f>
        <v>0</v>
      </c>
      <c r="G32" s="364">
        <f t="shared" si="4"/>
        <v>0</v>
      </c>
      <c r="H32" s="364">
        <f t="shared" si="5"/>
        <v>0</v>
      </c>
      <c r="I32" s="365"/>
      <c r="J32" s="366" t="e">
        <f>AND(VLOOKUP(C32,'Dane średnie prod rośl.i zwierz'!K27:W202,6,0),('Prod. zwierzęca towar.'!$B$6&gt;0))</f>
        <v>#N/A</v>
      </c>
      <c r="K32" s="367"/>
      <c r="L32" s="368">
        <f t="shared" si="1"/>
        <v>0</v>
      </c>
      <c r="M32" s="368">
        <f t="shared" si="2"/>
        <v>0</v>
      </c>
      <c r="N32" s="368">
        <f t="shared" si="6"/>
        <v>0</v>
      </c>
      <c r="O32" s="368">
        <f>IF(I32&gt;=70%,VLOOKUP(A32,'Koszty nieponiesione'!$D$3:$E$594,2,0)*D32,0)</f>
        <v>0</v>
      </c>
      <c r="P32" s="369"/>
      <c r="Q32" s="371">
        <f t="shared" si="3"/>
        <v>0</v>
      </c>
    </row>
    <row r="33" spans="1:22" s="38" customFormat="1" ht="14.25" x14ac:dyDescent="0.2">
      <c r="A33" s="38" t="str">
        <f t="shared" si="0"/>
        <v>A</v>
      </c>
      <c r="B33" s="375">
        <v>26</v>
      </c>
      <c r="C33" s="361"/>
      <c r="D33" s="362"/>
      <c r="E33" s="363">
        <f>IFERROR(VLOOKUP(region&amp;'Prod. roślinna'!$C33,'Dane średnie prod rośl.i zwierz'!$B$3:$G$590,5,0),0)</f>
        <v>0</v>
      </c>
      <c r="F33" s="363">
        <f>IFERROR(VLOOKUP(region&amp;'Prod. roślinna'!C33,'Dane średnie prod rośl.i zwierz'!$B$3:$G$590,6,0),0)</f>
        <v>0</v>
      </c>
      <c r="G33" s="364">
        <f t="shared" si="4"/>
        <v>0</v>
      </c>
      <c r="H33" s="364">
        <f t="shared" si="5"/>
        <v>0</v>
      </c>
      <c r="I33" s="365"/>
      <c r="J33" s="366" t="e">
        <f>AND(VLOOKUP(C33,'Dane średnie prod rośl.i zwierz'!K28:W203,6,0),('Prod. zwierzęca towar.'!$B$6&gt;0))</f>
        <v>#N/A</v>
      </c>
      <c r="K33" s="367"/>
      <c r="L33" s="368">
        <f t="shared" si="1"/>
        <v>0</v>
      </c>
      <c r="M33" s="368">
        <f t="shared" si="2"/>
        <v>0</v>
      </c>
      <c r="N33" s="368">
        <f t="shared" si="6"/>
        <v>0</v>
      </c>
      <c r="O33" s="368">
        <f>IF(I33&gt;=70%,VLOOKUP(A33,'Koszty nieponiesione'!$D$3:$E$594,2,0)*D33,0)</f>
        <v>0</v>
      </c>
      <c r="P33" s="369"/>
      <c r="Q33" s="371">
        <f t="shared" si="3"/>
        <v>0</v>
      </c>
    </row>
    <row r="34" spans="1:22" s="38" customFormat="1" ht="14.25" x14ac:dyDescent="0.2">
      <c r="A34" s="38" t="str">
        <f t="shared" si="0"/>
        <v>A</v>
      </c>
      <c r="B34" s="375">
        <v>27</v>
      </c>
      <c r="C34" s="361"/>
      <c r="D34" s="362"/>
      <c r="E34" s="363">
        <f>IFERROR(VLOOKUP(region&amp;'Prod. roślinna'!$C34,'Dane średnie prod rośl.i zwierz'!$B$3:$G$590,5,0),0)</f>
        <v>0</v>
      </c>
      <c r="F34" s="363">
        <f>IFERROR(VLOOKUP(region&amp;'Prod. roślinna'!C34,'Dane średnie prod rośl.i zwierz'!$B$3:$G$590,6,0),0)</f>
        <v>0</v>
      </c>
      <c r="G34" s="364">
        <f t="shared" si="4"/>
        <v>0</v>
      </c>
      <c r="H34" s="364">
        <f t="shared" si="5"/>
        <v>0</v>
      </c>
      <c r="I34" s="365"/>
      <c r="J34" s="366" t="e">
        <f>AND(VLOOKUP(C34,'Dane średnie prod rośl.i zwierz'!K29:W204,6,0),('Prod. zwierzęca towar.'!$B$6&gt;0))</f>
        <v>#N/A</v>
      </c>
      <c r="K34" s="367"/>
      <c r="L34" s="368">
        <f t="shared" si="1"/>
        <v>0</v>
      </c>
      <c r="M34" s="368">
        <f t="shared" si="2"/>
        <v>0</v>
      </c>
      <c r="N34" s="368">
        <f t="shared" si="6"/>
        <v>0</v>
      </c>
      <c r="O34" s="368">
        <f>IF(I34&gt;=70%,VLOOKUP(A34,'Koszty nieponiesione'!$D$3:$E$594,2,0)*D34,0)</f>
        <v>0</v>
      </c>
      <c r="P34" s="369"/>
      <c r="Q34" s="371">
        <f t="shared" si="3"/>
        <v>0</v>
      </c>
    </row>
    <row r="35" spans="1:22" s="38" customFormat="1" ht="14.25" x14ac:dyDescent="0.2">
      <c r="A35" s="38" t="str">
        <f t="shared" si="0"/>
        <v>A</v>
      </c>
      <c r="B35" s="375">
        <v>28</v>
      </c>
      <c r="C35" s="361"/>
      <c r="D35" s="362"/>
      <c r="E35" s="363">
        <f>IFERROR(VLOOKUP(region&amp;'Prod. roślinna'!$C35,'Dane średnie prod rośl.i zwierz'!$B$3:$G$590,5,0),0)</f>
        <v>0</v>
      </c>
      <c r="F35" s="363">
        <f>IFERROR(VLOOKUP(region&amp;'Prod. roślinna'!C35,'Dane średnie prod rośl.i zwierz'!$B$3:$G$590,6,0),0)</f>
        <v>0</v>
      </c>
      <c r="G35" s="364">
        <f t="shared" si="4"/>
        <v>0</v>
      </c>
      <c r="H35" s="364">
        <f t="shared" si="5"/>
        <v>0</v>
      </c>
      <c r="I35" s="365"/>
      <c r="J35" s="366" t="e">
        <f>AND(VLOOKUP(C35,'Dane średnie prod rośl.i zwierz'!K30:W205,6,0),('Prod. zwierzęca towar.'!$B$6&gt;0))</f>
        <v>#N/A</v>
      </c>
      <c r="K35" s="367"/>
      <c r="L35" s="368">
        <f t="shared" si="1"/>
        <v>0</v>
      </c>
      <c r="M35" s="368">
        <f t="shared" si="2"/>
        <v>0</v>
      </c>
      <c r="N35" s="368">
        <f t="shared" si="6"/>
        <v>0</v>
      </c>
      <c r="O35" s="368">
        <f>IF(I35&gt;=70%,VLOOKUP(A35,'Koszty nieponiesione'!$D$3:$E$594,2,0)*D35,0)</f>
        <v>0</v>
      </c>
      <c r="P35" s="369"/>
      <c r="Q35" s="371">
        <f t="shared" si="3"/>
        <v>0</v>
      </c>
    </row>
    <row r="36" spans="1:22" s="38" customFormat="1" ht="14.25" x14ac:dyDescent="0.2">
      <c r="A36" s="38" t="str">
        <f t="shared" si="0"/>
        <v>A</v>
      </c>
      <c r="B36" s="375">
        <v>29</v>
      </c>
      <c r="C36" s="361"/>
      <c r="D36" s="362"/>
      <c r="E36" s="363">
        <f>IFERROR(VLOOKUP(region&amp;'Prod. roślinna'!$C36,'Dane średnie prod rośl.i zwierz'!$B$3:$G$590,5,0),0)</f>
        <v>0</v>
      </c>
      <c r="F36" s="363">
        <f>IFERROR(VLOOKUP(region&amp;'Prod. roślinna'!C36,'Dane średnie prod rośl.i zwierz'!$B$3:$G$590,6,0),0)</f>
        <v>0</v>
      </c>
      <c r="G36" s="364">
        <f t="shared" si="4"/>
        <v>0</v>
      </c>
      <c r="H36" s="364">
        <f t="shared" si="5"/>
        <v>0</v>
      </c>
      <c r="I36" s="365"/>
      <c r="J36" s="366" t="e">
        <f>AND(VLOOKUP(C36,'Dane średnie prod rośl.i zwierz'!K31:W206,6,0),('Prod. zwierzęca towar.'!$B$6&gt;0))</f>
        <v>#N/A</v>
      </c>
      <c r="K36" s="367"/>
      <c r="L36" s="368">
        <f t="shared" si="1"/>
        <v>0</v>
      </c>
      <c r="M36" s="368">
        <f t="shared" si="2"/>
        <v>0</v>
      </c>
      <c r="N36" s="368">
        <f t="shared" si="6"/>
        <v>0</v>
      </c>
      <c r="O36" s="368">
        <f>IF(I36&gt;=70%,VLOOKUP(A36,'Koszty nieponiesione'!$D$3:$E$594,2,0)*D36,0)</f>
        <v>0</v>
      </c>
      <c r="P36" s="369"/>
      <c r="Q36" s="371">
        <f t="shared" si="3"/>
        <v>0</v>
      </c>
    </row>
    <row r="37" spans="1:22" s="38" customFormat="1" ht="14.25" x14ac:dyDescent="0.2">
      <c r="A37" s="38" t="str">
        <f t="shared" si="0"/>
        <v>A</v>
      </c>
      <c r="B37" s="375">
        <v>30</v>
      </c>
      <c r="C37" s="361"/>
      <c r="D37" s="362"/>
      <c r="E37" s="363">
        <f>IFERROR(VLOOKUP(region&amp;'Prod. roślinna'!$C37,'Dane średnie prod rośl.i zwierz'!$B$3:$G$590,5,0),0)</f>
        <v>0</v>
      </c>
      <c r="F37" s="363">
        <f>IFERROR(VLOOKUP(region&amp;'Prod. roślinna'!C37,'Dane średnie prod rośl.i zwierz'!$B$3:$G$590,6,0),0)</f>
        <v>0</v>
      </c>
      <c r="G37" s="364">
        <f t="shared" si="4"/>
        <v>0</v>
      </c>
      <c r="H37" s="364">
        <f t="shared" si="5"/>
        <v>0</v>
      </c>
      <c r="I37" s="365"/>
      <c r="J37" s="366" t="e">
        <f>AND(VLOOKUP(C37,'Dane średnie prod rośl.i zwierz'!K32:W207,6,0),('Prod. zwierzęca towar.'!$B$6&gt;0))</f>
        <v>#N/A</v>
      </c>
      <c r="K37" s="367"/>
      <c r="L37" s="368">
        <f t="shared" si="1"/>
        <v>0</v>
      </c>
      <c r="M37" s="368">
        <f t="shared" si="2"/>
        <v>0</v>
      </c>
      <c r="N37" s="368">
        <f t="shared" si="6"/>
        <v>0</v>
      </c>
      <c r="O37" s="368">
        <f>IF(I37&gt;=70%,VLOOKUP(A37,'Koszty nieponiesione'!$D$3:$E$594,2,0)*D37,0)</f>
        <v>0</v>
      </c>
      <c r="P37" s="369"/>
      <c r="Q37" s="371">
        <f t="shared" si="3"/>
        <v>0</v>
      </c>
    </row>
    <row r="38" spans="1:22" s="38" customFormat="1" ht="14.25" x14ac:dyDescent="0.2">
      <c r="A38" s="38" t="str">
        <f t="shared" si="0"/>
        <v>A</v>
      </c>
      <c r="B38" s="375">
        <v>31</v>
      </c>
      <c r="C38" s="361"/>
      <c r="D38" s="362"/>
      <c r="E38" s="363">
        <f>IFERROR(VLOOKUP(region&amp;'Prod. roślinna'!$C38,'Dane średnie prod rośl.i zwierz'!$B$3:$G$590,5,0),0)</f>
        <v>0</v>
      </c>
      <c r="F38" s="363">
        <f>IFERROR(VLOOKUP(region&amp;'Prod. roślinna'!C38,'Dane średnie prod rośl.i zwierz'!$B$3:$G$590,6,0),0)</f>
        <v>0</v>
      </c>
      <c r="G38" s="364">
        <f t="shared" si="4"/>
        <v>0</v>
      </c>
      <c r="H38" s="364">
        <f t="shared" si="5"/>
        <v>0</v>
      </c>
      <c r="I38" s="365"/>
      <c r="J38" s="366" t="e">
        <f>AND(VLOOKUP(C38,'Dane średnie prod rośl.i zwierz'!K33:W208,6,0),('Prod. zwierzęca towar.'!$B$6&gt;0))</f>
        <v>#N/A</v>
      </c>
      <c r="K38" s="367"/>
      <c r="L38" s="368">
        <f t="shared" si="1"/>
        <v>0</v>
      </c>
      <c r="M38" s="368">
        <f t="shared" si="2"/>
        <v>0</v>
      </c>
      <c r="N38" s="368">
        <f t="shared" si="6"/>
        <v>0</v>
      </c>
      <c r="O38" s="368">
        <f>IF(I38&gt;=70%,VLOOKUP(A38,'Koszty nieponiesione'!$D$3:$E$594,2,0)*D38,0)</f>
        <v>0</v>
      </c>
      <c r="P38" s="369"/>
      <c r="Q38" s="371">
        <f t="shared" si="3"/>
        <v>0</v>
      </c>
    </row>
    <row r="39" spans="1:22" s="38" customFormat="1" ht="14.25" x14ac:dyDescent="0.2">
      <c r="A39" s="38" t="str">
        <f t="shared" si="0"/>
        <v>A</v>
      </c>
      <c r="B39" s="375">
        <v>32</v>
      </c>
      <c r="C39" s="361"/>
      <c r="D39" s="362"/>
      <c r="E39" s="363">
        <f>IFERROR(VLOOKUP(region&amp;'Prod. roślinna'!$C39,'Dane średnie prod rośl.i zwierz'!$B$3:$G$590,5,0),0)</f>
        <v>0</v>
      </c>
      <c r="F39" s="363">
        <f>IFERROR(VLOOKUP(region&amp;'Prod. roślinna'!C39,'Dane średnie prod rośl.i zwierz'!$B$3:$G$590,6,0),0)</f>
        <v>0</v>
      </c>
      <c r="G39" s="364">
        <f t="shared" si="4"/>
        <v>0</v>
      </c>
      <c r="H39" s="364">
        <f t="shared" si="5"/>
        <v>0</v>
      </c>
      <c r="I39" s="365"/>
      <c r="J39" s="366" t="e">
        <f>AND(VLOOKUP(C39,'Dane średnie prod rośl.i zwierz'!K34:W209,6,0),('Prod. zwierzęca towar.'!$B$6&gt;0))</f>
        <v>#N/A</v>
      </c>
      <c r="K39" s="367"/>
      <c r="L39" s="368">
        <f t="shared" si="1"/>
        <v>0</v>
      </c>
      <c r="M39" s="368">
        <f t="shared" si="2"/>
        <v>0</v>
      </c>
      <c r="N39" s="368">
        <f t="shared" si="6"/>
        <v>0</v>
      </c>
      <c r="O39" s="368">
        <f>IF(I39&gt;=70%,VLOOKUP(A39,'Koszty nieponiesione'!$D$3:$E$594,2,0)*D39,0)</f>
        <v>0</v>
      </c>
      <c r="P39" s="369"/>
      <c r="Q39" s="371">
        <f t="shared" si="3"/>
        <v>0</v>
      </c>
    </row>
    <row r="40" spans="1:22" s="38" customFormat="1" ht="14.25" x14ac:dyDescent="0.2">
      <c r="A40" s="38" t="str">
        <f t="shared" si="0"/>
        <v>A</v>
      </c>
      <c r="B40" s="360">
        <v>33</v>
      </c>
      <c r="C40" s="361"/>
      <c r="D40" s="362"/>
      <c r="E40" s="363">
        <f>IFERROR(VLOOKUP(region&amp;'Prod. roślinna'!$C40,'Dane średnie prod rośl.i zwierz'!$B$3:$G$590,5,0),0)</f>
        <v>0</v>
      </c>
      <c r="F40" s="363">
        <f>IFERROR(VLOOKUP(region&amp;'Prod. roślinna'!C40,'Dane średnie prod rośl.i zwierz'!$B$3:$G$590,6,0),0)</f>
        <v>0</v>
      </c>
      <c r="G40" s="364">
        <f t="shared" ref="G40:G45" si="7">E40*F40</f>
        <v>0</v>
      </c>
      <c r="H40" s="364">
        <f t="shared" si="5"/>
        <v>0</v>
      </c>
      <c r="I40" s="365"/>
      <c r="J40" s="366" t="e">
        <f>AND(VLOOKUP(C40,'Dane średnie prod rośl.i zwierz'!K35:W210,6,0),('Prod. zwierzęca towar.'!$B$6&gt;0))</f>
        <v>#N/A</v>
      </c>
      <c r="K40" s="367"/>
      <c r="L40" s="368">
        <f t="shared" si="1"/>
        <v>0</v>
      </c>
      <c r="M40" s="368">
        <f t="shared" si="2"/>
        <v>0</v>
      </c>
      <c r="N40" s="368">
        <f t="shared" si="6"/>
        <v>0</v>
      </c>
      <c r="O40" s="368">
        <f>IF(I40&gt;=70%,VLOOKUP(A40,'Koszty nieponiesione'!$D$3:$E$594,2,0)*D40,0)</f>
        <v>0</v>
      </c>
      <c r="P40" s="369"/>
      <c r="Q40" s="371">
        <f t="shared" si="3"/>
        <v>0</v>
      </c>
    </row>
    <row r="41" spans="1:22" s="38" customFormat="1" ht="14.25" x14ac:dyDescent="0.2">
      <c r="A41" s="38" t="str">
        <f t="shared" si="0"/>
        <v>A</v>
      </c>
      <c r="B41" s="360">
        <v>34</v>
      </c>
      <c r="C41" s="361"/>
      <c r="D41" s="362"/>
      <c r="E41" s="363">
        <f>IFERROR(VLOOKUP(region&amp;'Prod. roślinna'!$C41,'Dane średnie prod rośl.i zwierz'!$B$3:$G$590,5,0),0)</f>
        <v>0</v>
      </c>
      <c r="F41" s="363">
        <f>IFERROR(VLOOKUP(region&amp;'Prod. roślinna'!C41,'Dane średnie prod rośl.i zwierz'!$B$3:$G$590,6,0),0)</f>
        <v>0</v>
      </c>
      <c r="G41" s="364">
        <f t="shared" si="7"/>
        <v>0</v>
      </c>
      <c r="H41" s="364">
        <f t="shared" si="5"/>
        <v>0</v>
      </c>
      <c r="I41" s="365"/>
      <c r="J41" s="366" t="e">
        <f>AND(VLOOKUP(C41,'Dane średnie prod rośl.i zwierz'!K36:W211,6,0),('Prod. zwierzęca towar.'!$B$6&gt;0))</f>
        <v>#N/A</v>
      </c>
      <c r="K41" s="367"/>
      <c r="L41" s="368">
        <f t="shared" si="1"/>
        <v>0</v>
      </c>
      <c r="M41" s="368">
        <f t="shared" si="2"/>
        <v>0</v>
      </c>
      <c r="N41" s="368">
        <f t="shared" si="6"/>
        <v>0</v>
      </c>
      <c r="O41" s="368">
        <f>IF(I41&gt;=70%,VLOOKUP(A41,'Koszty nieponiesione'!$D$3:$E$594,2,0)*D41,0)</f>
        <v>0</v>
      </c>
      <c r="P41" s="369"/>
      <c r="Q41" s="371">
        <f t="shared" si="3"/>
        <v>0</v>
      </c>
    </row>
    <row r="42" spans="1:22" s="38" customFormat="1" ht="14.25" x14ac:dyDescent="0.2">
      <c r="A42" s="38" t="str">
        <f t="shared" si="0"/>
        <v>A</v>
      </c>
      <c r="B42" s="377">
        <v>35</v>
      </c>
      <c r="C42" s="361"/>
      <c r="D42" s="362"/>
      <c r="E42" s="363">
        <f>IFERROR(VLOOKUP(region&amp;'Prod. roślinna'!$C42,'Dane średnie prod rośl.i zwierz'!$B$3:$G$590,5,0),0)</f>
        <v>0</v>
      </c>
      <c r="F42" s="363">
        <f>IFERROR(VLOOKUP(region&amp;'Prod. roślinna'!C42,'Dane średnie prod rośl.i zwierz'!$B$3:$G$590,6,0),0)</f>
        <v>0</v>
      </c>
      <c r="G42" s="364">
        <f t="shared" si="7"/>
        <v>0</v>
      </c>
      <c r="H42" s="364">
        <f t="shared" si="5"/>
        <v>0</v>
      </c>
      <c r="I42" s="365"/>
      <c r="J42" s="366" t="e">
        <f>AND(VLOOKUP(C42,'Dane średnie prod rośl.i zwierz'!K37:W212,6,0),('Prod. zwierzęca towar.'!$B$6&gt;0))</f>
        <v>#N/A</v>
      </c>
      <c r="K42" s="367"/>
      <c r="L42" s="368">
        <f t="shared" si="1"/>
        <v>0</v>
      </c>
      <c r="M42" s="368">
        <f t="shared" si="2"/>
        <v>0</v>
      </c>
      <c r="N42" s="368">
        <f t="shared" si="6"/>
        <v>0</v>
      </c>
      <c r="O42" s="368">
        <f>IF(I42&gt;=70%,VLOOKUP(A42,'Koszty nieponiesione'!$D$3:$E$594,2,0)*D42,0)</f>
        <v>0</v>
      </c>
      <c r="P42" s="369"/>
      <c r="Q42" s="371">
        <f t="shared" si="3"/>
        <v>0</v>
      </c>
    </row>
    <row r="43" spans="1:22" s="38" customFormat="1" ht="14.25" x14ac:dyDescent="0.2">
      <c r="A43" s="38" t="str">
        <f t="shared" si="0"/>
        <v>A</v>
      </c>
      <c r="B43" s="374">
        <v>36</v>
      </c>
      <c r="C43" s="361"/>
      <c r="D43" s="362"/>
      <c r="E43" s="363">
        <f>IFERROR(VLOOKUP(region&amp;'Prod. roślinna'!$C43,'Dane średnie prod rośl.i zwierz'!$B$3:$G$590,5,0),0)</f>
        <v>0</v>
      </c>
      <c r="F43" s="363">
        <f>IFERROR(VLOOKUP(region&amp;'Prod. roślinna'!C43,'Dane średnie prod rośl.i zwierz'!$B$3:$G$590,6,0),0)</f>
        <v>0</v>
      </c>
      <c r="G43" s="364">
        <f t="shared" si="7"/>
        <v>0</v>
      </c>
      <c r="H43" s="364">
        <f t="shared" si="5"/>
        <v>0</v>
      </c>
      <c r="I43" s="365"/>
      <c r="J43" s="366" t="e">
        <f>AND(VLOOKUP(C43,'Dane średnie prod rośl.i zwierz'!K38:W213,6,0),('Prod. zwierzęca towar.'!$B$6&gt;0))</f>
        <v>#N/A</v>
      </c>
      <c r="K43" s="367"/>
      <c r="L43" s="368">
        <f t="shared" si="1"/>
        <v>0</v>
      </c>
      <c r="M43" s="368">
        <f t="shared" si="2"/>
        <v>0</v>
      </c>
      <c r="N43" s="368">
        <f t="shared" si="6"/>
        <v>0</v>
      </c>
      <c r="O43" s="368">
        <f>IF(I43&gt;=70%,VLOOKUP(A43,'Koszty nieponiesione'!$D$3:$E$594,2,0)*D43,0)</f>
        <v>0</v>
      </c>
      <c r="P43" s="369"/>
      <c r="Q43" s="371">
        <f t="shared" si="3"/>
        <v>0</v>
      </c>
    </row>
    <row r="44" spans="1:22" s="38" customFormat="1" ht="14.25" x14ac:dyDescent="0.2">
      <c r="A44" s="38" t="str">
        <f t="shared" si="0"/>
        <v>A</v>
      </c>
      <c r="B44" s="374">
        <v>37</v>
      </c>
      <c r="C44" s="361"/>
      <c r="D44" s="362"/>
      <c r="E44" s="363">
        <f>IFERROR(VLOOKUP(region&amp;'Prod. roślinna'!$C44,'Dane średnie prod rośl.i zwierz'!$B$3:$G$590,5,0),0)</f>
        <v>0</v>
      </c>
      <c r="F44" s="363">
        <f>IFERROR(VLOOKUP(region&amp;'Prod. roślinna'!C44,'Dane średnie prod rośl.i zwierz'!$B$3:$G$590,6,0),0)</f>
        <v>0</v>
      </c>
      <c r="G44" s="364">
        <f t="shared" si="7"/>
        <v>0</v>
      </c>
      <c r="H44" s="364">
        <f t="shared" si="5"/>
        <v>0</v>
      </c>
      <c r="I44" s="365"/>
      <c r="J44" s="366" t="e">
        <f>AND(VLOOKUP(C44,'Dane średnie prod rośl.i zwierz'!K39:W214,6,0),('Prod. zwierzęca towar.'!$B$6&gt;0))</f>
        <v>#N/A</v>
      </c>
      <c r="K44" s="367"/>
      <c r="L44" s="368">
        <f t="shared" si="1"/>
        <v>0</v>
      </c>
      <c r="M44" s="368">
        <f t="shared" si="2"/>
        <v>0</v>
      </c>
      <c r="N44" s="368">
        <f t="shared" si="6"/>
        <v>0</v>
      </c>
      <c r="O44" s="368">
        <f>IF(I44&gt;=70%,VLOOKUP(A44,'Koszty nieponiesione'!$D$3:$E$594,2,0)*D44,0)</f>
        <v>0</v>
      </c>
      <c r="P44" s="369"/>
      <c r="Q44" s="371">
        <f t="shared" si="3"/>
        <v>0</v>
      </c>
    </row>
    <row r="45" spans="1:22" s="38" customFormat="1" ht="14.25" x14ac:dyDescent="0.2">
      <c r="A45" s="38" t="str">
        <f t="shared" si="0"/>
        <v>A</v>
      </c>
      <c r="B45" s="375">
        <v>38</v>
      </c>
      <c r="C45" s="361"/>
      <c r="D45" s="362"/>
      <c r="E45" s="363">
        <f>IFERROR(VLOOKUP(region&amp;'Prod. roślinna'!$C45,'Dane średnie prod rośl.i zwierz'!$B$3:$G$590,5,0),0)</f>
        <v>0</v>
      </c>
      <c r="F45" s="363">
        <f>IFERROR(VLOOKUP(region&amp;'Prod. roślinna'!C45,'Dane średnie prod rośl.i zwierz'!$B$3:$G$590,6,0),0)</f>
        <v>0</v>
      </c>
      <c r="G45" s="364">
        <f t="shared" si="7"/>
        <v>0</v>
      </c>
      <c r="H45" s="364">
        <f t="shared" si="5"/>
        <v>0</v>
      </c>
      <c r="I45" s="365"/>
      <c r="J45" s="366" t="e">
        <f>AND(VLOOKUP(C45,'Dane średnie prod rośl.i zwierz'!K40:W215,6,0),('Prod. zwierzęca towar.'!$B$6&gt;0))</f>
        <v>#N/A</v>
      </c>
      <c r="K45" s="367"/>
      <c r="L45" s="368">
        <f t="shared" si="1"/>
        <v>0</v>
      </c>
      <c r="M45" s="368">
        <f t="shared" si="2"/>
        <v>0</v>
      </c>
      <c r="N45" s="368">
        <f t="shared" si="6"/>
        <v>0</v>
      </c>
      <c r="O45" s="368">
        <f>IF(I45&gt;=70%,VLOOKUP(A45,'Koszty nieponiesione'!$D$3:$E$594,2,0)*D45,0)</f>
        <v>0</v>
      </c>
      <c r="P45" s="369"/>
      <c r="Q45" s="371">
        <f t="shared" si="3"/>
        <v>0</v>
      </c>
    </row>
    <row r="46" spans="1:22" s="38" customFormat="1" ht="15" thickBot="1" x14ac:dyDescent="0.25">
      <c r="A46" s="38" t="str">
        <f t="shared" si="0"/>
        <v>A</v>
      </c>
      <c r="B46" s="375">
        <v>39</v>
      </c>
      <c r="C46" s="361"/>
      <c r="D46" s="362"/>
      <c r="E46" s="363">
        <f>IFERROR(VLOOKUP(region&amp;'Prod. roślinna'!$C46,'Dane średnie prod rośl.i zwierz'!$B$3:$G$590,5,0),0)</f>
        <v>0</v>
      </c>
      <c r="F46" s="363">
        <f>IFERROR(VLOOKUP(region&amp;'Prod. roślinna'!C46,'Dane średnie prod rośl.i zwierz'!$B$3:$G$590,6,0),0)</f>
        <v>0</v>
      </c>
      <c r="G46" s="378">
        <f>E46*F46</f>
        <v>0</v>
      </c>
      <c r="H46" s="378">
        <f t="shared" si="5"/>
        <v>0</v>
      </c>
      <c r="I46" s="365"/>
      <c r="J46" s="366" t="e">
        <f>AND(VLOOKUP(C46,'Dane średnie prod rośl.i zwierz'!K41:W216,6,0),('Prod. zwierzęca towar.'!$B$6&gt;0))</f>
        <v>#N/A</v>
      </c>
      <c r="K46" s="367"/>
      <c r="L46" s="368">
        <f t="shared" si="1"/>
        <v>0</v>
      </c>
      <c r="M46" s="368">
        <f t="shared" si="2"/>
        <v>0</v>
      </c>
      <c r="N46" s="368">
        <f t="shared" si="6"/>
        <v>0</v>
      </c>
      <c r="O46" s="368">
        <f>IF(I46&gt;=70%,VLOOKUP(A46,'Koszty nieponiesione'!$D$3:$E$594,2,0)*D46,0)</f>
        <v>0</v>
      </c>
      <c r="P46" s="379"/>
      <c r="Q46" s="380">
        <f t="shared" si="3"/>
        <v>0</v>
      </c>
    </row>
    <row r="47" spans="1:22" s="38" customFormat="1" ht="22.5" customHeight="1" thickBot="1" x14ac:dyDescent="0.25">
      <c r="B47" s="542" t="s">
        <v>678</v>
      </c>
      <c r="C47" s="543"/>
      <c r="D47" s="381">
        <f>SUM(D8:D46)+'Prod. roślinna str 2'!D57</f>
        <v>0</v>
      </c>
      <c r="E47" s="382" t="s">
        <v>22</v>
      </c>
      <c r="F47" s="382" t="s">
        <v>22</v>
      </c>
      <c r="G47" s="382" t="s">
        <v>22</v>
      </c>
      <c r="H47" s="381">
        <f>SUM(H8:H46)+'Prod. roślinna str 2'!H57</f>
        <v>0</v>
      </c>
      <c r="I47" s="382" t="s">
        <v>22</v>
      </c>
      <c r="J47" s="382"/>
      <c r="K47" s="381">
        <f>IF(SUM(K8:K46)&lt;'Prod. zwierzęca towar.'!H31,SUM(K8:K46)+'Prod. roślinna str 2'!K57,'Prod. zwierzęca towar.'!H31)</f>
        <v>0</v>
      </c>
      <c r="L47" s="381">
        <f>SUM(L8:L46)+'Prod. roślinna str 2'!L57</f>
        <v>0</v>
      </c>
      <c r="M47" s="381">
        <f>SUM(M8:M46)+'Prod. roślinna str 2'!M57</f>
        <v>0</v>
      </c>
      <c r="N47" s="381">
        <f>SUM(N8:N46)+'Prod. roślinna str 2'!N57</f>
        <v>0</v>
      </c>
      <c r="O47" s="411"/>
      <c r="P47" s="383">
        <f>SUM(P8:P46)+'Prod. roślinna str 2'!P57</f>
        <v>0</v>
      </c>
      <c r="Q47" s="384">
        <f>SUM(Q8:Q46)+'Prod. roślinna str 2'!Q57</f>
        <v>0</v>
      </c>
    </row>
    <row r="48" spans="1:22" ht="53.25" customHeight="1" x14ac:dyDescent="0.2">
      <c r="B48" s="546" t="s">
        <v>705</v>
      </c>
      <c r="C48" s="546"/>
      <c r="D48" s="546"/>
      <c r="E48" s="546"/>
      <c r="F48" s="546"/>
      <c r="G48" s="546"/>
      <c r="H48" s="546"/>
      <c r="I48" s="546"/>
      <c r="J48" s="546"/>
      <c r="K48" s="546"/>
      <c r="L48" s="546"/>
      <c r="M48" s="546"/>
      <c r="N48" s="546"/>
      <c r="O48" s="546"/>
      <c r="P48" s="546"/>
      <c r="Q48" s="546"/>
      <c r="R48" s="546"/>
      <c r="S48" s="546"/>
      <c r="T48" s="546"/>
      <c r="U48" s="546"/>
      <c r="V48" s="546"/>
    </row>
    <row r="49" spans="2:19" ht="24.75" customHeight="1" x14ac:dyDescent="0.2">
      <c r="B49" s="548" t="s">
        <v>600</v>
      </c>
      <c r="C49" s="548"/>
      <c r="D49" s="548"/>
      <c r="E49" s="548"/>
      <c r="F49" s="548"/>
      <c r="G49" s="548"/>
      <c r="H49" s="548"/>
      <c r="I49" s="548"/>
      <c r="J49" s="548"/>
      <c r="K49" s="548"/>
      <c r="L49" s="548"/>
      <c r="M49" s="548"/>
      <c r="N49" s="548"/>
      <c r="O49" s="548"/>
      <c r="P49" s="548"/>
      <c r="Q49" s="548"/>
      <c r="R49" s="118"/>
      <c r="S49" s="118"/>
    </row>
    <row r="50" spans="2:19" ht="6.75" customHeight="1" thickBot="1" x14ac:dyDescent="0.25">
      <c r="B50" s="119"/>
      <c r="C50" s="119"/>
      <c r="D50" s="119"/>
      <c r="E50" s="119"/>
      <c r="F50" s="119"/>
      <c r="G50" s="119"/>
      <c r="H50" s="119"/>
      <c r="I50" s="119"/>
      <c r="J50" s="119"/>
      <c r="K50" s="119"/>
      <c r="L50" s="119"/>
      <c r="M50" s="119"/>
      <c r="N50" s="119"/>
      <c r="O50" s="119"/>
      <c r="P50" s="119"/>
      <c r="Q50" s="107"/>
    </row>
    <row r="51" spans="2:19" ht="15" customHeight="1" x14ac:dyDescent="0.2">
      <c r="B51" s="549" t="s">
        <v>23</v>
      </c>
      <c r="C51" s="551" t="s">
        <v>507</v>
      </c>
      <c r="D51" s="535" t="s">
        <v>508</v>
      </c>
      <c r="E51" s="536"/>
      <c r="F51" s="533" t="s">
        <v>593</v>
      </c>
      <c r="G51" s="533" t="s">
        <v>530</v>
      </c>
      <c r="H51" s="533" t="s">
        <v>531</v>
      </c>
      <c r="I51" s="533" t="s">
        <v>532</v>
      </c>
      <c r="J51" s="387"/>
      <c r="K51" s="533" t="s">
        <v>533</v>
      </c>
      <c r="L51" s="533" t="s">
        <v>534</v>
      </c>
      <c r="M51" s="531" t="s">
        <v>594</v>
      </c>
      <c r="N51" s="125"/>
      <c r="O51" s="125"/>
      <c r="P51" s="126"/>
      <c r="Q51" s="125"/>
      <c r="R51" s="107"/>
    </row>
    <row r="52" spans="2:19" ht="69" customHeight="1" x14ac:dyDescent="0.2">
      <c r="B52" s="550"/>
      <c r="C52" s="552"/>
      <c r="D52" s="388" t="s">
        <v>509</v>
      </c>
      <c r="E52" s="388" t="s">
        <v>510</v>
      </c>
      <c r="F52" s="534"/>
      <c r="G52" s="534"/>
      <c r="H52" s="534"/>
      <c r="I52" s="534"/>
      <c r="J52" s="389"/>
      <c r="K52" s="534"/>
      <c r="L52" s="534"/>
      <c r="M52" s="532"/>
      <c r="N52" s="125"/>
      <c r="O52" s="125"/>
      <c r="P52" s="126"/>
      <c r="Q52" s="125"/>
      <c r="R52" s="107"/>
    </row>
    <row r="53" spans="2:19" s="128" customFormat="1" ht="12" customHeight="1" x14ac:dyDescent="0.2">
      <c r="B53" s="146">
        <v>1</v>
      </c>
      <c r="C53" s="147">
        <v>2</v>
      </c>
      <c r="D53" s="148">
        <v>3</v>
      </c>
      <c r="E53" s="359">
        <v>4</v>
      </c>
      <c r="F53" s="359">
        <v>5</v>
      </c>
      <c r="G53" s="359">
        <v>6</v>
      </c>
      <c r="H53" s="359">
        <v>7</v>
      </c>
      <c r="I53" s="359">
        <v>8</v>
      </c>
      <c r="J53" s="359"/>
      <c r="K53" s="359">
        <v>9</v>
      </c>
      <c r="L53" s="359">
        <v>10</v>
      </c>
      <c r="M53" s="188">
        <v>11</v>
      </c>
      <c r="N53" s="129"/>
      <c r="O53" s="129"/>
      <c r="P53" s="130"/>
      <c r="Q53" s="129"/>
      <c r="R53" s="131"/>
    </row>
    <row r="54" spans="2:19" ht="15" customHeight="1" x14ac:dyDescent="0.2">
      <c r="B54" s="342">
        <v>1</v>
      </c>
      <c r="C54" s="390"/>
      <c r="D54" s="391"/>
      <c r="E54" s="392"/>
      <c r="F54" s="393"/>
      <c r="G54" s="393"/>
      <c r="H54" s="393"/>
      <c r="I54" s="393"/>
      <c r="J54" s="393"/>
      <c r="K54" s="393"/>
      <c r="L54" s="393"/>
      <c r="M54" s="394"/>
      <c r="N54" s="132"/>
      <c r="O54" s="132"/>
      <c r="P54" s="126"/>
      <c r="Q54" s="132"/>
      <c r="R54" s="107"/>
    </row>
    <row r="55" spans="2:19" ht="12.75" x14ac:dyDescent="0.2">
      <c r="B55" s="342">
        <v>2</v>
      </c>
      <c r="C55" s="390"/>
      <c r="D55" s="391"/>
      <c r="E55" s="392"/>
      <c r="F55" s="393"/>
      <c r="G55" s="393"/>
      <c r="H55" s="393"/>
      <c r="I55" s="393"/>
      <c r="J55" s="393"/>
      <c r="K55" s="393"/>
      <c r="L55" s="393"/>
      <c r="M55" s="394"/>
      <c r="N55" s="132"/>
      <c r="O55" s="132"/>
      <c r="P55" s="126"/>
      <c r="Q55" s="132"/>
      <c r="R55" s="107"/>
    </row>
    <row r="56" spans="2:19" ht="12.75" x14ac:dyDescent="0.2">
      <c r="B56" s="342">
        <v>3</v>
      </c>
      <c r="C56" s="390"/>
      <c r="D56" s="391"/>
      <c r="E56" s="392"/>
      <c r="F56" s="393"/>
      <c r="G56" s="393"/>
      <c r="H56" s="393"/>
      <c r="I56" s="393"/>
      <c r="J56" s="393"/>
      <c r="K56" s="393"/>
      <c r="L56" s="393"/>
      <c r="M56" s="394"/>
      <c r="N56" s="132"/>
      <c r="O56" s="132"/>
      <c r="P56" s="126"/>
      <c r="Q56" s="132"/>
      <c r="R56" s="107"/>
    </row>
    <row r="57" spans="2:19" ht="12.75" x14ac:dyDescent="0.2">
      <c r="B57" s="395">
        <v>4</v>
      </c>
      <c r="C57" s="396"/>
      <c r="D57" s="397"/>
      <c r="E57" s="398"/>
      <c r="F57" s="399"/>
      <c r="G57" s="399"/>
      <c r="H57" s="399"/>
      <c r="I57" s="399"/>
      <c r="J57" s="399"/>
      <c r="K57" s="399"/>
      <c r="L57" s="399"/>
      <c r="M57" s="400"/>
      <c r="N57" s="132"/>
      <c r="O57" s="132"/>
      <c r="P57" s="126"/>
      <c r="Q57" s="132"/>
      <c r="R57" s="107"/>
    </row>
    <row r="58" spans="2:19" ht="12.75" x14ac:dyDescent="0.2">
      <c r="B58" s="395">
        <v>5</v>
      </c>
      <c r="C58" s="396"/>
      <c r="D58" s="397"/>
      <c r="E58" s="398"/>
      <c r="F58" s="399"/>
      <c r="G58" s="399"/>
      <c r="H58" s="399"/>
      <c r="I58" s="399"/>
      <c r="J58" s="399"/>
      <c r="K58" s="399"/>
      <c r="L58" s="399"/>
      <c r="M58" s="400"/>
      <c r="N58" s="132"/>
      <c r="O58" s="132"/>
      <c r="P58" s="126"/>
      <c r="Q58" s="132"/>
      <c r="R58" s="107"/>
    </row>
    <row r="59" spans="2:19" ht="12.75" x14ac:dyDescent="0.2">
      <c r="B59" s="395">
        <v>6</v>
      </c>
      <c r="C59" s="396"/>
      <c r="D59" s="397"/>
      <c r="E59" s="398"/>
      <c r="F59" s="399"/>
      <c r="G59" s="399"/>
      <c r="H59" s="399"/>
      <c r="I59" s="399"/>
      <c r="J59" s="399"/>
      <c r="K59" s="399"/>
      <c r="L59" s="399"/>
      <c r="M59" s="400"/>
      <c r="N59" s="132"/>
      <c r="O59" s="132"/>
      <c r="P59" s="126"/>
      <c r="Q59" s="132"/>
      <c r="R59" s="107"/>
    </row>
    <row r="60" spans="2:19" ht="12.75" x14ac:dyDescent="0.2">
      <c r="B60" s="395">
        <v>7</v>
      </c>
      <c r="C60" s="396"/>
      <c r="D60" s="397"/>
      <c r="E60" s="398"/>
      <c r="F60" s="399"/>
      <c r="G60" s="399"/>
      <c r="H60" s="399"/>
      <c r="I60" s="399"/>
      <c r="J60" s="399"/>
      <c r="K60" s="399"/>
      <c r="L60" s="399"/>
      <c r="M60" s="400"/>
      <c r="N60" s="132"/>
      <c r="O60" s="132"/>
      <c r="P60" s="126"/>
      <c r="Q60" s="132"/>
      <c r="R60" s="107"/>
    </row>
    <row r="61" spans="2:19" ht="12.75" x14ac:dyDescent="0.2">
      <c r="B61" s="395">
        <v>8</v>
      </c>
      <c r="C61" s="396"/>
      <c r="D61" s="397"/>
      <c r="E61" s="398"/>
      <c r="F61" s="399"/>
      <c r="G61" s="399"/>
      <c r="H61" s="399"/>
      <c r="I61" s="399"/>
      <c r="J61" s="399"/>
      <c r="K61" s="399"/>
      <c r="L61" s="399"/>
      <c r="M61" s="400"/>
      <c r="N61" s="132"/>
      <c r="O61" s="132"/>
      <c r="P61" s="126"/>
      <c r="Q61" s="132"/>
      <c r="R61" s="107"/>
    </row>
    <row r="62" spans="2:19" ht="12.75" x14ac:dyDescent="0.2">
      <c r="B62" s="395">
        <v>9</v>
      </c>
      <c r="C62" s="396"/>
      <c r="D62" s="397"/>
      <c r="E62" s="398"/>
      <c r="F62" s="399"/>
      <c r="G62" s="399"/>
      <c r="H62" s="399"/>
      <c r="I62" s="399"/>
      <c r="J62" s="399"/>
      <c r="K62" s="399"/>
      <c r="L62" s="399"/>
      <c r="M62" s="400"/>
      <c r="N62" s="132"/>
      <c r="O62" s="132"/>
      <c r="P62" s="126"/>
      <c r="Q62" s="132"/>
      <c r="R62" s="107"/>
    </row>
    <row r="63" spans="2:19" ht="13.5" thickBot="1" x14ac:dyDescent="0.25">
      <c r="B63" s="401">
        <v>10</v>
      </c>
      <c r="C63" s="402"/>
      <c r="D63" s="403"/>
      <c r="E63" s="404"/>
      <c r="F63" s="405"/>
      <c r="G63" s="405"/>
      <c r="H63" s="405"/>
      <c r="I63" s="405"/>
      <c r="J63" s="405"/>
      <c r="K63" s="405"/>
      <c r="L63" s="405"/>
      <c r="M63" s="406"/>
      <c r="N63" s="132"/>
      <c r="O63" s="132"/>
      <c r="P63" s="126"/>
      <c r="Q63" s="132"/>
      <c r="R63" s="107"/>
    </row>
    <row r="64" spans="2:19" ht="12.75" thickBot="1" x14ac:dyDescent="0.25">
      <c r="B64" s="538" t="s">
        <v>16</v>
      </c>
      <c r="C64" s="539"/>
      <c r="D64" s="385" t="s">
        <v>22</v>
      </c>
      <c r="E64" s="385" t="s">
        <v>22</v>
      </c>
      <c r="F64" s="386">
        <f>SUM(F54:F63)</f>
        <v>0</v>
      </c>
      <c r="G64" s="386">
        <f>SUM(G54:G63)</f>
        <v>0</v>
      </c>
      <c r="H64" s="386">
        <f>SUM(H54:H63)</f>
        <v>0</v>
      </c>
      <c r="I64" s="386">
        <f>SUM(I54:I63)</f>
        <v>0</v>
      </c>
      <c r="J64" s="386"/>
      <c r="K64" s="386">
        <f>SUM(K54:K63)</f>
        <v>0</v>
      </c>
      <c r="L64" s="386">
        <f>SUM(L54:L63)</f>
        <v>0</v>
      </c>
      <c r="M64" s="386">
        <f>SUM(M54:M63)</f>
        <v>0</v>
      </c>
      <c r="N64" s="127"/>
      <c r="O64" s="127"/>
      <c r="P64" s="126"/>
      <c r="Q64" s="127"/>
      <c r="R64" s="107"/>
    </row>
    <row r="65" spans="2:17" ht="20.25" customHeight="1" x14ac:dyDescent="0.2">
      <c r="B65" s="107"/>
      <c r="C65" s="537" t="s">
        <v>141</v>
      </c>
      <c r="D65" s="537"/>
      <c r="E65" s="537"/>
      <c r="F65" s="537"/>
      <c r="G65" s="537"/>
      <c r="H65" s="107"/>
      <c r="I65" s="107"/>
      <c r="J65" s="107"/>
      <c r="K65" s="107"/>
      <c r="L65" s="107"/>
      <c r="M65" s="107"/>
      <c r="N65" s="107"/>
      <c r="O65" s="107"/>
      <c r="P65" s="107"/>
      <c r="Q65" s="107"/>
    </row>
    <row r="66" spans="2:17" ht="18.75" customHeight="1" x14ac:dyDescent="0.2">
      <c r="B66" s="113" t="s">
        <v>77</v>
      </c>
      <c r="C66" s="529" t="s">
        <v>511</v>
      </c>
      <c r="D66" s="529"/>
      <c r="E66" s="107"/>
      <c r="F66" s="225" t="s">
        <v>568</v>
      </c>
      <c r="G66" s="530" t="s">
        <v>511</v>
      </c>
      <c r="H66" s="530"/>
      <c r="I66" s="530"/>
      <c r="J66" s="530"/>
      <c r="K66" s="530"/>
      <c r="L66" s="107"/>
      <c r="M66" s="107"/>
      <c r="N66" s="107"/>
      <c r="O66" s="107"/>
      <c r="P66" s="107"/>
      <c r="Q66" s="107"/>
    </row>
    <row r="67" spans="2:17" ht="18.75" customHeight="1" x14ac:dyDescent="0.2">
      <c r="B67" s="113" t="s">
        <v>76</v>
      </c>
      <c r="C67" s="529" t="s">
        <v>511</v>
      </c>
      <c r="D67" s="529"/>
      <c r="E67" s="107"/>
      <c r="F67" s="225" t="s">
        <v>569</v>
      </c>
      <c r="G67" s="530" t="s">
        <v>511</v>
      </c>
      <c r="H67" s="530"/>
      <c r="I67" s="530"/>
      <c r="J67" s="530"/>
      <c r="K67" s="530"/>
      <c r="L67" s="107"/>
      <c r="M67" s="107"/>
      <c r="N67" s="107"/>
      <c r="O67" s="107"/>
      <c r="P67" s="107"/>
      <c r="Q67" s="107"/>
    </row>
    <row r="68" spans="2:17" ht="18.75" customHeight="1" x14ac:dyDescent="0.2">
      <c r="B68" s="113" t="s">
        <v>75</v>
      </c>
      <c r="C68" s="529" t="s">
        <v>511</v>
      </c>
      <c r="D68" s="529"/>
      <c r="E68" s="107"/>
      <c r="F68" s="225" t="s">
        <v>570</v>
      </c>
      <c r="G68" s="530" t="s">
        <v>511</v>
      </c>
      <c r="H68" s="530"/>
      <c r="I68" s="530"/>
      <c r="J68" s="530"/>
      <c r="K68" s="530"/>
      <c r="L68" s="107"/>
      <c r="M68" s="107"/>
      <c r="N68" s="107"/>
      <c r="O68" s="107"/>
      <c r="P68" s="107"/>
      <c r="Q68" s="107"/>
    </row>
    <row r="69" spans="2:17" ht="18.75" customHeight="1" x14ac:dyDescent="0.2">
      <c r="B69" s="113" t="s">
        <v>74</v>
      </c>
      <c r="C69" s="529" t="s">
        <v>511</v>
      </c>
      <c r="D69" s="529"/>
      <c r="E69" s="107"/>
      <c r="F69" s="225" t="s">
        <v>571</v>
      </c>
      <c r="G69" s="530" t="s">
        <v>511</v>
      </c>
      <c r="H69" s="530"/>
      <c r="I69" s="530"/>
      <c r="J69" s="530"/>
      <c r="K69" s="530"/>
      <c r="M69" s="107"/>
      <c r="N69" s="547" t="s">
        <v>480</v>
      </c>
      <c r="O69" s="547"/>
      <c r="P69" s="547"/>
      <c r="Q69" s="547"/>
    </row>
    <row r="70" spans="2:17" ht="18.75" customHeight="1" x14ac:dyDescent="0.2">
      <c r="B70" s="113" t="s">
        <v>70</v>
      </c>
      <c r="C70" s="529" t="s">
        <v>511</v>
      </c>
      <c r="D70" s="529"/>
      <c r="E70" s="107"/>
      <c r="F70" s="225" t="s">
        <v>572</v>
      </c>
      <c r="G70" s="530" t="s">
        <v>511</v>
      </c>
      <c r="H70" s="530"/>
      <c r="I70" s="530"/>
      <c r="J70" s="530"/>
      <c r="K70" s="530"/>
      <c r="M70" s="107"/>
      <c r="N70" s="529" t="s">
        <v>535</v>
      </c>
      <c r="O70" s="529"/>
      <c r="P70" s="529"/>
      <c r="Q70" s="529"/>
    </row>
    <row r="71" spans="2:17" x14ac:dyDescent="0.2">
      <c r="B71" s="107"/>
      <c r="C71" s="107"/>
      <c r="D71" s="107"/>
      <c r="E71" s="107"/>
      <c r="F71" s="219"/>
      <c r="G71" s="219"/>
      <c r="H71" s="219"/>
      <c r="I71" s="219"/>
      <c r="J71" s="219"/>
      <c r="K71" s="219"/>
      <c r="L71" s="107"/>
      <c r="M71" s="107"/>
      <c r="N71" s="107"/>
      <c r="O71" s="107"/>
      <c r="P71" s="107"/>
      <c r="Q71" s="107"/>
    </row>
    <row r="72" spans="2:17" x14ac:dyDescent="0.2">
      <c r="B72" s="107"/>
      <c r="C72" s="107"/>
      <c r="D72" s="107"/>
      <c r="E72" s="107"/>
      <c r="F72" s="219"/>
      <c r="G72" s="219"/>
      <c r="H72" s="219"/>
      <c r="I72" s="219"/>
      <c r="J72" s="219"/>
      <c r="K72" s="219"/>
      <c r="L72" s="107"/>
      <c r="M72" s="107"/>
      <c r="N72" s="107"/>
      <c r="O72" s="107"/>
      <c r="P72" s="107"/>
      <c r="Q72" s="107"/>
    </row>
  </sheetData>
  <sheetProtection algorithmName="SHA-512" hashValue="vhWM8VDlYBxU5JHmGDy5fv7tTTxl8T2Sj60UvcpdIpfq0JV8ogqeZCXyBwnBfz/YYjVcX0sWJ0oKTBrQtwfs1Q==" saltValue="8jBQOyvAUnvpgmVHGudEbg==" spinCount="100000" sheet="1" objects="1" scenarios="1"/>
  <mergeCells count="31">
    <mergeCell ref="B48:V48"/>
    <mergeCell ref="N69:Q69"/>
    <mergeCell ref="B49:Q49"/>
    <mergeCell ref="L51:L52"/>
    <mergeCell ref="B51:B52"/>
    <mergeCell ref="C51:C52"/>
    <mergeCell ref="G66:K66"/>
    <mergeCell ref="G67:K67"/>
    <mergeCell ref="G51:G52"/>
    <mergeCell ref="I51:I52"/>
    <mergeCell ref="K51:K52"/>
    <mergeCell ref="M1:N1"/>
    <mergeCell ref="B1:H1"/>
    <mergeCell ref="B47:C47"/>
    <mergeCell ref="B2:E2"/>
    <mergeCell ref="F2:I2"/>
    <mergeCell ref="C70:D70"/>
    <mergeCell ref="G70:K70"/>
    <mergeCell ref="N70:Q70"/>
    <mergeCell ref="M51:M52"/>
    <mergeCell ref="F51:F52"/>
    <mergeCell ref="D51:E51"/>
    <mergeCell ref="H51:H52"/>
    <mergeCell ref="C65:G65"/>
    <mergeCell ref="C66:D66"/>
    <mergeCell ref="C67:D67"/>
    <mergeCell ref="C68:D68"/>
    <mergeCell ref="C69:D69"/>
    <mergeCell ref="B64:C64"/>
    <mergeCell ref="G68:K68"/>
    <mergeCell ref="G69:K69"/>
  </mergeCells>
  <conditionalFormatting sqref="K8:K46">
    <cfRule type="expression" dxfId="11" priority="1">
      <formula>AND(NOT(J8),K8&gt;0)</formula>
    </cfRule>
  </conditionalFormatting>
  <dataValidations xWindow="1122" yWindow="539" count="4">
    <dataValidation type="list" allowBlank="1" showInputMessage="1" showErrorMessage="1" sqref="C8:C46" xr:uid="{00000000-0002-0000-0100-000000000000}">
      <formula1>rosliny</formula1>
    </dataValidation>
    <dataValidation type="decimal" allowBlank="1" showInputMessage="1" showErrorMessage="1" errorTitle="Błąd" error="Kwota kosztów poniesionych z powodu niezbierania plonów wyższa niż wartość średniej rocznej produkcji." sqref="P8:P46" xr:uid="{00000000-0002-0000-0100-000001000000}">
      <formula1>0</formula1>
      <formula2>H8</formula2>
    </dataValidation>
    <dataValidation allowBlank="1" showInputMessage="1" showErrorMessage="1" errorTitle="Błąd" error="Wartość przewyższa wartość średniej rocznej produkcji zwierzęcej. " sqref="K47" xr:uid="{00000000-0002-0000-0100-000002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3000000}">
      <formula1>J8</formula1>
    </dataValidation>
  </dataValidations>
  <pageMargins left="0.25" right="0.25" top="0.44955357142857144" bottom="0.56848958333333333" header="0.3" footer="0.3"/>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8"/>
  <sheetViews>
    <sheetView view="pageLayout" topLeftCell="B1" zoomScale="80" zoomScaleNormal="90" zoomScalePageLayoutView="80" workbookViewId="0">
      <selection activeCell="B1" sqref="B1:H1"/>
    </sheetView>
  </sheetViews>
  <sheetFormatPr defaultColWidth="9.140625" defaultRowHeight="12" x14ac:dyDescent="0.2"/>
  <cols>
    <col min="1" max="1" width="0" style="12" hidden="1"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4" style="12" customWidth="1"/>
    <col min="10" max="10" width="0.28515625" style="12" hidden="1" customWidth="1"/>
    <col min="11" max="11" width="20.42578125" style="12" customWidth="1"/>
    <col min="12" max="12" width="19.42578125" style="12" customWidth="1"/>
    <col min="13" max="13" width="18.28515625" style="12" customWidth="1"/>
    <col min="14" max="14" width="16" style="12" customWidth="1"/>
    <col min="15" max="15" width="0.140625" style="12" hidden="1" customWidth="1"/>
    <col min="16" max="16" width="15.7109375" style="12" customWidth="1"/>
    <col min="17" max="17" width="16" style="12" customWidth="1"/>
    <col min="18" max="16384" width="9.140625" style="12"/>
  </cols>
  <sheetData>
    <row r="1" spans="1:17" ht="15" customHeight="1" x14ac:dyDescent="0.2">
      <c r="B1" s="541" t="s">
        <v>51</v>
      </c>
      <c r="C1" s="541"/>
      <c r="D1" s="541"/>
      <c r="E1" s="541"/>
      <c r="F1" s="541"/>
      <c r="G1" s="541"/>
      <c r="H1" s="541"/>
      <c r="I1" s="19"/>
      <c r="J1" s="19"/>
      <c r="K1" s="5"/>
      <c r="L1" s="5"/>
      <c r="M1" s="540" t="s">
        <v>52</v>
      </c>
      <c r="N1" s="540"/>
      <c r="O1" s="408"/>
      <c r="P1" s="276" t="str">
        <f>Protokół!V1</f>
        <v>A</v>
      </c>
    </row>
    <row r="2" spans="1:17" ht="12" customHeight="1" x14ac:dyDescent="0.2">
      <c r="B2" s="544" t="s">
        <v>50</v>
      </c>
      <c r="C2" s="544"/>
      <c r="D2" s="544" t="s">
        <v>50</v>
      </c>
      <c r="E2" s="544"/>
      <c r="F2" s="545" t="str">
        <f>Protokół!G8</f>
        <v>………………………………………
………………………...……………</v>
      </c>
      <c r="G2" s="545"/>
      <c r="H2" s="545"/>
      <c r="I2" s="545"/>
      <c r="J2" s="273"/>
      <c r="K2" s="20"/>
      <c r="L2" s="20"/>
    </row>
    <row r="3" spans="1:17" ht="7.5" customHeight="1" thickBot="1" x14ac:dyDescent="0.25">
      <c r="B3" s="57"/>
      <c r="C3" s="57"/>
      <c r="D3" s="57"/>
      <c r="E3" s="57"/>
      <c r="F3" s="57"/>
      <c r="G3" s="57"/>
      <c r="H3" s="57"/>
      <c r="I3" s="57"/>
      <c r="J3" s="57"/>
      <c r="K3" s="57"/>
      <c r="L3" s="57"/>
    </row>
    <row r="4" spans="1:17" ht="93" customHeight="1" x14ac:dyDescent="0.2">
      <c r="B4" s="133" t="s">
        <v>23</v>
      </c>
      <c r="C4" s="134" t="s">
        <v>26</v>
      </c>
      <c r="D4" s="274" t="s">
        <v>499</v>
      </c>
      <c r="E4" s="274" t="s">
        <v>501</v>
      </c>
      <c r="F4" s="274" t="s">
        <v>502</v>
      </c>
      <c r="G4" s="274" t="s">
        <v>503</v>
      </c>
      <c r="H4" s="274" t="s">
        <v>504</v>
      </c>
      <c r="I4" s="274" t="s">
        <v>73</v>
      </c>
      <c r="J4" s="274"/>
      <c r="K4" s="274" t="s">
        <v>592</v>
      </c>
      <c r="L4" s="274" t="s">
        <v>528</v>
      </c>
      <c r="M4" s="274" t="s">
        <v>500</v>
      </c>
      <c r="N4" s="274" t="s">
        <v>39</v>
      </c>
      <c r="O4" s="409"/>
      <c r="P4" s="71" t="s">
        <v>40</v>
      </c>
      <c r="Q4" s="220" t="s">
        <v>588</v>
      </c>
    </row>
    <row r="5" spans="1:17" x14ac:dyDescent="0.2">
      <c r="B5" s="135"/>
      <c r="C5" s="136"/>
      <c r="D5" s="137" t="s">
        <v>33</v>
      </c>
      <c r="E5" s="137" t="s">
        <v>34</v>
      </c>
      <c r="F5" s="137" t="s">
        <v>27</v>
      </c>
      <c r="G5" s="137" t="s">
        <v>28</v>
      </c>
      <c r="H5" s="137" t="s">
        <v>29</v>
      </c>
      <c r="I5" s="137" t="s">
        <v>30</v>
      </c>
      <c r="J5" s="137"/>
      <c r="K5" s="137" t="s">
        <v>14</v>
      </c>
      <c r="L5" s="137" t="s">
        <v>14</v>
      </c>
      <c r="M5" s="137" t="s">
        <v>14</v>
      </c>
      <c r="N5" s="137" t="s">
        <v>14</v>
      </c>
      <c r="O5" s="159"/>
      <c r="P5" s="138" t="s">
        <v>14</v>
      </c>
      <c r="Q5" s="221"/>
    </row>
    <row r="6" spans="1:17" x14ac:dyDescent="0.2">
      <c r="B6" s="139"/>
      <c r="C6" s="140" t="s">
        <v>143</v>
      </c>
      <c r="D6" s="141"/>
      <c r="E6" s="142"/>
      <c r="F6" s="142"/>
      <c r="G6" s="142"/>
      <c r="H6" s="143"/>
      <c r="I6" s="142"/>
      <c r="J6" s="144"/>
      <c r="K6" s="144"/>
      <c r="L6" s="137"/>
      <c r="M6" s="137"/>
      <c r="N6" s="142"/>
      <c r="O6" s="143"/>
      <c r="P6" s="145"/>
      <c r="Q6" s="222"/>
    </row>
    <row r="7" spans="1:17" x14ac:dyDescent="0.2">
      <c r="B7" s="146">
        <v>1</v>
      </c>
      <c r="C7" s="147">
        <v>2</v>
      </c>
      <c r="D7" s="148">
        <v>3</v>
      </c>
      <c r="E7" s="147">
        <v>4</v>
      </c>
      <c r="F7" s="147">
        <v>5</v>
      </c>
      <c r="G7" s="147" t="s">
        <v>31</v>
      </c>
      <c r="H7" s="109" t="s">
        <v>32</v>
      </c>
      <c r="I7" s="147">
        <v>8</v>
      </c>
      <c r="J7" s="277"/>
      <c r="K7" s="149" t="s">
        <v>505</v>
      </c>
      <c r="L7" s="275" t="s">
        <v>527</v>
      </c>
      <c r="M7" s="275" t="s">
        <v>506</v>
      </c>
      <c r="N7" s="147">
        <v>12</v>
      </c>
      <c r="O7" s="109"/>
      <c r="P7" s="111">
        <v>13</v>
      </c>
      <c r="Q7" s="223">
        <v>14</v>
      </c>
    </row>
    <row r="8" spans="1:17" ht="14.25" x14ac:dyDescent="0.2">
      <c r="A8" s="12" t="str">
        <f t="shared" ref="A8:A56" si="0">C8&amp;region</f>
        <v>A</v>
      </c>
      <c r="B8" s="360">
        <v>40</v>
      </c>
      <c r="C8" s="361"/>
      <c r="D8" s="362"/>
      <c r="E8" s="363">
        <f>IFERROR(VLOOKUP(region&amp;'Prod. roślinna str 2'!$C8,'Dane średnie prod rośl.i zwierz'!$B$3:$G$590,5,0),0)</f>
        <v>0</v>
      </c>
      <c r="F8" s="363">
        <f>IFERROR(VLOOKUP(region&amp;'Prod. roślinna str 2'!C8,'Dane średnie prod rośl.i zwierz'!$B$3:$G$590,6,0),0)</f>
        <v>0</v>
      </c>
      <c r="G8" s="364">
        <f>E8*F8</f>
        <v>0</v>
      </c>
      <c r="H8" s="364">
        <f>D8*G8</f>
        <v>0</v>
      </c>
      <c r="I8" s="365"/>
      <c r="J8" s="366" t="e">
        <f>AND(VLOOKUP(C8,'Dane średnie prod rośl.i zwierz'!K3:W178,6,0),('Prod. zwierzęca towar.'!$B$6&gt;0))</f>
        <v>#N/A</v>
      </c>
      <c r="K8" s="367"/>
      <c r="L8" s="368">
        <f>H8*(100%-I8)</f>
        <v>0</v>
      </c>
      <c r="M8" s="368">
        <f>H8-L8</f>
        <v>0</v>
      </c>
      <c r="N8" s="368">
        <f>I8*O8</f>
        <v>0</v>
      </c>
      <c r="O8" s="368">
        <f>IF(I8&gt;=70%,VLOOKUP(A8,'Koszty nieponiesione'!$D$3:$E$594,2,0)*D8,0)</f>
        <v>0</v>
      </c>
      <c r="P8" s="369"/>
      <c r="Q8" s="370">
        <f t="shared" ref="Q8:Q56" si="1">IF(I8&gt;0,D8,0)</f>
        <v>0</v>
      </c>
    </row>
    <row r="9" spans="1:17" ht="14.25" x14ac:dyDescent="0.2">
      <c r="A9" s="12" t="str">
        <f t="shared" si="0"/>
        <v>A</v>
      </c>
      <c r="B9" s="360">
        <v>41</v>
      </c>
      <c r="C9" s="361"/>
      <c r="D9" s="362"/>
      <c r="E9" s="363">
        <f>IFERROR(VLOOKUP(region&amp;'Prod. roślinna str 2'!$C9,'Dane średnie prod rośl.i zwierz'!$B$3:$G$590,5,0),0)</f>
        <v>0</v>
      </c>
      <c r="F9" s="363">
        <f>IFERROR(VLOOKUP(region&amp;'Prod. roślinna str 2'!C9,'Dane średnie prod rośl.i zwierz'!$B$3:$G$590,6,0),0)</f>
        <v>0</v>
      </c>
      <c r="G9" s="364">
        <f t="shared" ref="G9:G55" si="2">E9*F9</f>
        <v>0</v>
      </c>
      <c r="H9" s="364">
        <f t="shared" ref="H9:H56" si="3">D9*G9</f>
        <v>0</v>
      </c>
      <c r="I9" s="365"/>
      <c r="J9" s="366" t="e">
        <f>AND(VLOOKUP(C9,'Dane średnie prod rośl.i zwierz'!K4:W179,6,0),('Prod. zwierzęca towar.'!$B$6&gt;0))</f>
        <v>#N/A</v>
      </c>
      <c r="K9" s="367"/>
      <c r="L9" s="368">
        <f t="shared" ref="L9:L56" si="4">H9*(100%-I9)</f>
        <v>0</v>
      </c>
      <c r="M9" s="368">
        <f t="shared" ref="M9:M56" si="5">H9-L9</f>
        <v>0</v>
      </c>
      <c r="N9" s="368">
        <f t="shared" ref="N9:N56" si="6">I9*O9</f>
        <v>0</v>
      </c>
      <c r="O9" s="368">
        <f>IF(I9&gt;=70%,VLOOKUP(A9,'Koszty nieponiesione'!$D$3:$E$594,2,0)*D9,0)</f>
        <v>0</v>
      </c>
      <c r="P9" s="369"/>
      <c r="Q9" s="371">
        <f t="shared" si="1"/>
        <v>0</v>
      </c>
    </row>
    <row r="10" spans="1:17" ht="14.25" x14ac:dyDescent="0.2">
      <c r="A10" s="12" t="str">
        <f t="shared" si="0"/>
        <v>A</v>
      </c>
      <c r="B10" s="360">
        <v>42</v>
      </c>
      <c r="C10" s="361"/>
      <c r="D10" s="362"/>
      <c r="E10" s="363">
        <f>IFERROR(VLOOKUP(region&amp;'Prod. roślinna str 2'!$C10,'Dane średnie prod rośl.i zwierz'!$B$3:$G$590,5,0),0)</f>
        <v>0</v>
      </c>
      <c r="F10" s="363">
        <f>IFERROR(VLOOKUP(region&amp;'Prod. roślinna str 2'!C10,'Dane średnie prod rośl.i zwierz'!$B$3:$G$590,6,0),0)</f>
        <v>0</v>
      </c>
      <c r="G10" s="364">
        <f t="shared" si="2"/>
        <v>0</v>
      </c>
      <c r="H10" s="364">
        <f t="shared" si="3"/>
        <v>0</v>
      </c>
      <c r="I10" s="365"/>
      <c r="J10" s="366" t="e">
        <f>AND(VLOOKUP(C10,'Dane średnie prod rośl.i zwierz'!K5:W180,6,0),('Prod. zwierzęca towar.'!$B$6&gt;0))</f>
        <v>#N/A</v>
      </c>
      <c r="K10" s="367"/>
      <c r="L10" s="368">
        <f t="shared" si="4"/>
        <v>0</v>
      </c>
      <c r="M10" s="368">
        <f t="shared" si="5"/>
        <v>0</v>
      </c>
      <c r="N10" s="368">
        <f t="shared" si="6"/>
        <v>0</v>
      </c>
      <c r="O10" s="368">
        <f>IF(I10&gt;=70%,VLOOKUP(A10,'Koszty nieponiesione'!$D$3:$E$594,2,0)*D10,0)</f>
        <v>0</v>
      </c>
      <c r="P10" s="369"/>
      <c r="Q10" s="371">
        <f t="shared" si="1"/>
        <v>0</v>
      </c>
    </row>
    <row r="11" spans="1:17" ht="14.25" x14ac:dyDescent="0.2">
      <c r="A11" s="12" t="str">
        <f t="shared" si="0"/>
        <v>A</v>
      </c>
      <c r="B11" s="360">
        <v>43</v>
      </c>
      <c r="C11" s="361"/>
      <c r="D11" s="362"/>
      <c r="E11" s="363">
        <f>IFERROR(VLOOKUP(region&amp;'Prod. roślinna str 2'!$C11,'Dane średnie prod rośl.i zwierz'!$B$3:$G$590,5,0),0)</f>
        <v>0</v>
      </c>
      <c r="F11" s="363">
        <f>IFERROR(VLOOKUP(region&amp;'Prod. roślinna str 2'!C11,'Dane średnie prod rośl.i zwierz'!$B$3:$G$590,6,0),0)</f>
        <v>0</v>
      </c>
      <c r="G11" s="364">
        <f t="shared" si="2"/>
        <v>0</v>
      </c>
      <c r="H11" s="364">
        <f t="shared" si="3"/>
        <v>0</v>
      </c>
      <c r="I11" s="365"/>
      <c r="J11" s="366" t="e">
        <f>AND(VLOOKUP(C11,'Dane średnie prod rośl.i zwierz'!K6:W181,6,0),('Prod. zwierzęca towar.'!$B$6&gt;0))</f>
        <v>#N/A</v>
      </c>
      <c r="K11" s="367"/>
      <c r="L11" s="368">
        <f t="shared" si="4"/>
        <v>0</v>
      </c>
      <c r="M11" s="368">
        <f t="shared" si="5"/>
        <v>0</v>
      </c>
      <c r="N11" s="368">
        <f t="shared" si="6"/>
        <v>0</v>
      </c>
      <c r="O11" s="368">
        <f>IF(I11&gt;=70%,VLOOKUP(A11,'Koszty nieponiesione'!$D$3:$E$594,2,0)*D11,0)</f>
        <v>0</v>
      </c>
      <c r="P11" s="369"/>
      <c r="Q11" s="371">
        <f t="shared" si="1"/>
        <v>0</v>
      </c>
    </row>
    <row r="12" spans="1:17" ht="14.25" x14ac:dyDescent="0.2">
      <c r="A12" s="12" t="str">
        <f t="shared" si="0"/>
        <v>A</v>
      </c>
      <c r="B12" s="360">
        <v>44</v>
      </c>
      <c r="C12" s="361"/>
      <c r="D12" s="362"/>
      <c r="E12" s="363">
        <f>IFERROR(VLOOKUP(region&amp;'Prod. roślinna str 2'!$C12,'Dane średnie prod rośl.i zwierz'!$B$3:$G$590,5,0),0)</f>
        <v>0</v>
      </c>
      <c r="F12" s="363">
        <f>IFERROR(VLOOKUP(region&amp;'Prod. roślinna str 2'!C12,'Dane średnie prod rośl.i zwierz'!$B$3:$G$590,6,0),0)</f>
        <v>0</v>
      </c>
      <c r="G12" s="364">
        <f t="shared" si="2"/>
        <v>0</v>
      </c>
      <c r="H12" s="364">
        <f t="shared" si="3"/>
        <v>0</v>
      </c>
      <c r="I12" s="365"/>
      <c r="J12" s="366" t="e">
        <f>AND(VLOOKUP(C12,'Dane średnie prod rośl.i zwierz'!K7:W182,6,0),('Prod. zwierzęca towar.'!$B$6&gt;0))</f>
        <v>#N/A</v>
      </c>
      <c r="K12" s="367"/>
      <c r="L12" s="368">
        <f t="shared" si="4"/>
        <v>0</v>
      </c>
      <c r="M12" s="368">
        <f t="shared" si="5"/>
        <v>0</v>
      </c>
      <c r="N12" s="368">
        <f t="shared" si="6"/>
        <v>0</v>
      </c>
      <c r="O12" s="368">
        <f>IF(I12&gt;=70%,VLOOKUP(A12,'Koszty nieponiesione'!$D$3:$E$594,2,0)*D12,0)</f>
        <v>0</v>
      </c>
      <c r="P12" s="369"/>
      <c r="Q12" s="371">
        <f t="shared" si="1"/>
        <v>0</v>
      </c>
    </row>
    <row r="13" spans="1:17" ht="14.25" x14ac:dyDescent="0.2">
      <c r="A13" s="12" t="str">
        <f t="shared" si="0"/>
        <v>A</v>
      </c>
      <c r="B13" s="360">
        <v>45</v>
      </c>
      <c r="C13" s="361"/>
      <c r="D13" s="362"/>
      <c r="E13" s="363">
        <f>IFERROR(VLOOKUP(region&amp;'Prod. roślinna str 2'!$C13,'Dane średnie prod rośl.i zwierz'!$B$3:$G$590,5,0),0)</f>
        <v>0</v>
      </c>
      <c r="F13" s="363">
        <f>IFERROR(VLOOKUP(region&amp;'Prod. roślinna str 2'!C13,'Dane średnie prod rośl.i zwierz'!$B$3:$G$590,6,0),0)</f>
        <v>0</v>
      </c>
      <c r="G13" s="364">
        <f t="shared" si="2"/>
        <v>0</v>
      </c>
      <c r="H13" s="364">
        <f t="shared" si="3"/>
        <v>0</v>
      </c>
      <c r="I13" s="365"/>
      <c r="J13" s="366" t="e">
        <f>AND(VLOOKUP(C13,'Dane średnie prod rośl.i zwierz'!K8:W183,6,0),('Prod. zwierzęca towar.'!$B$6&gt;0))</f>
        <v>#N/A</v>
      </c>
      <c r="K13" s="367"/>
      <c r="L13" s="368">
        <f t="shared" si="4"/>
        <v>0</v>
      </c>
      <c r="M13" s="368">
        <f t="shared" si="5"/>
        <v>0</v>
      </c>
      <c r="N13" s="368">
        <f t="shared" si="6"/>
        <v>0</v>
      </c>
      <c r="O13" s="368">
        <f>IF(I13&gt;=70%,VLOOKUP(A13,'Koszty nieponiesione'!$D$3:$E$594,2,0)*D13,0)</f>
        <v>0</v>
      </c>
      <c r="P13" s="369"/>
      <c r="Q13" s="371">
        <f t="shared" si="1"/>
        <v>0</v>
      </c>
    </row>
    <row r="14" spans="1:17" ht="14.25" x14ac:dyDescent="0.2">
      <c r="A14" s="12" t="str">
        <f t="shared" si="0"/>
        <v>A</v>
      </c>
      <c r="B14" s="360">
        <v>46</v>
      </c>
      <c r="C14" s="361"/>
      <c r="D14" s="362"/>
      <c r="E14" s="363">
        <f>IFERROR(VLOOKUP(region&amp;'Prod. roślinna str 2'!$C14,'Dane średnie prod rośl.i zwierz'!$B$3:$G$590,5,0),0)</f>
        <v>0</v>
      </c>
      <c r="F14" s="363">
        <f>IFERROR(VLOOKUP(region&amp;'Prod. roślinna str 2'!C14,'Dane średnie prod rośl.i zwierz'!$B$3:$G$590,6,0),0)</f>
        <v>0</v>
      </c>
      <c r="G14" s="364">
        <f t="shared" si="2"/>
        <v>0</v>
      </c>
      <c r="H14" s="364">
        <f t="shared" si="3"/>
        <v>0</v>
      </c>
      <c r="I14" s="365"/>
      <c r="J14" s="366" t="e">
        <f>AND(VLOOKUP(C14,'Dane średnie prod rośl.i zwierz'!K9:W184,6,0),('Prod. zwierzęca towar.'!$B$6&gt;0))</f>
        <v>#N/A</v>
      </c>
      <c r="K14" s="367"/>
      <c r="L14" s="368">
        <f t="shared" si="4"/>
        <v>0</v>
      </c>
      <c r="M14" s="368">
        <f t="shared" si="5"/>
        <v>0</v>
      </c>
      <c r="N14" s="368">
        <f t="shared" si="6"/>
        <v>0</v>
      </c>
      <c r="O14" s="368">
        <f>IF(I14&gt;=70%,VLOOKUP(A14,'Koszty nieponiesione'!$D$3:$E$594,2,0)*D14,0)</f>
        <v>0</v>
      </c>
      <c r="P14" s="369"/>
      <c r="Q14" s="371">
        <f t="shared" si="1"/>
        <v>0</v>
      </c>
    </row>
    <row r="15" spans="1:17" ht="14.25" x14ac:dyDescent="0.2">
      <c r="A15" s="12" t="str">
        <f t="shared" si="0"/>
        <v>A</v>
      </c>
      <c r="B15" s="360">
        <v>47</v>
      </c>
      <c r="C15" s="361"/>
      <c r="D15" s="362"/>
      <c r="E15" s="363">
        <f>IFERROR(VLOOKUP(region&amp;'Prod. roślinna str 2'!$C15,'Dane średnie prod rośl.i zwierz'!$B$3:$G$590,5,0),0)</f>
        <v>0</v>
      </c>
      <c r="F15" s="363">
        <f>IFERROR(VLOOKUP(region&amp;'Prod. roślinna str 2'!C15,'Dane średnie prod rośl.i zwierz'!$B$3:$G$590,6,0),0)</f>
        <v>0</v>
      </c>
      <c r="G15" s="364">
        <f t="shared" si="2"/>
        <v>0</v>
      </c>
      <c r="H15" s="364">
        <f t="shared" si="3"/>
        <v>0</v>
      </c>
      <c r="I15" s="365"/>
      <c r="J15" s="366" t="e">
        <f>AND(VLOOKUP(C15,'Dane średnie prod rośl.i zwierz'!K10:W185,6,0),('Prod. zwierzęca towar.'!$B$6&gt;0))</f>
        <v>#N/A</v>
      </c>
      <c r="K15" s="367"/>
      <c r="L15" s="368">
        <f t="shared" si="4"/>
        <v>0</v>
      </c>
      <c r="M15" s="368">
        <f t="shared" si="5"/>
        <v>0</v>
      </c>
      <c r="N15" s="368">
        <f t="shared" si="6"/>
        <v>0</v>
      </c>
      <c r="O15" s="368">
        <f>IF(I15&gt;=70%,VLOOKUP(A15,'Koszty nieponiesione'!$D$3:$E$594,2,0)*D15,0)</f>
        <v>0</v>
      </c>
      <c r="P15" s="369"/>
      <c r="Q15" s="371">
        <f t="shared" si="1"/>
        <v>0</v>
      </c>
    </row>
    <row r="16" spans="1:17" ht="14.25" x14ac:dyDescent="0.2">
      <c r="A16" s="12" t="str">
        <f t="shared" si="0"/>
        <v>A</v>
      </c>
      <c r="B16" s="360">
        <v>48</v>
      </c>
      <c r="C16" s="361"/>
      <c r="D16" s="362"/>
      <c r="E16" s="363">
        <f>IFERROR(VLOOKUP(region&amp;'Prod. roślinna str 2'!$C16,'Dane średnie prod rośl.i zwierz'!$B$3:$G$590,5,0),0)</f>
        <v>0</v>
      </c>
      <c r="F16" s="363">
        <f>IFERROR(VLOOKUP(region&amp;'Prod. roślinna str 2'!C16,'Dane średnie prod rośl.i zwierz'!$B$3:$G$590,6,0),0)</f>
        <v>0</v>
      </c>
      <c r="G16" s="364">
        <f t="shared" si="2"/>
        <v>0</v>
      </c>
      <c r="H16" s="364">
        <f t="shared" si="3"/>
        <v>0</v>
      </c>
      <c r="I16" s="365"/>
      <c r="J16" s="366" t="e">
        <f>AND(VLOOKUP(C16,'Dane średnie prod rośl.i zwierz'!K11:W186,6,0),('Prod. zwierzęca towar.'!$B$6&gt;0))</f>
        <v>#N/A</v>
      </c>
      <c r="K16" s="367"/>
      <c r="L16" s="368">
        <f t="shared" si="4"/>
        <v>0</v>
      </c>
      <c r="M16" s="368">
        <f t="shared" si="5"/>
        <v>0</v>
      </c>
      <c r="N16" s="368">
        <f t="shared" si="6"/>
        <v>0</v>
      </c>
      <c r="O16" s="368">
        <f>IF(I16&gt;=70%,VLOOKUP(A16,'Koszty nieponiesione'!$D$3:$E$594,2,0)*D16,0)</f>
        <v>0</v>
      </c>
      <c r="P16" s="369"/>
      <c r="Q16" s="371">
        <f t="shared" si="1"/>
        <v>0</v>
      </c>
    </row>
    <row r="17" spans="1:17" ht="14.25" x14ac:dyDescent="0.2">
      <c r="A17" s="12" t="str">
        <f t="shared" si="0"/>
        <v>A</v>
      </c>
      <c r="B17" s="360">
        <v>49</v>
      </c>
      <c r="C17" s="361"/>
      <c r="D17" s="362"/>
      <c r="E17" s="363">
        <f>IFERROR(VLOOKUP(region&amp;'Prod. roślinna str 2'!$C17,'Dane średnie prod rośl.i zwierz'!$B$3:$G$590,5,0),0)</f>
        <v>0</v>
      </c>
      <c r="F17" s="363">
        <f>IFERROR(VLOOKUP(region&amp;'Prod. roślinna str 2'!C17,'Dane średnie prod rośl.i zwierz'!$B$3:$G$590,6,0),0)</f>
        <v>0</v>
      </c>
      <c r="G17" s="364">
        <f t="shared" si="2"/>
        <v>0</v>
      </c>
      <c r="H17" s="364">
        <f t="shared" si="3"/>
        <v>0</v>
      </c>
      <c r="I17" s="365"/>
      <c r="J17" s="366" t="e">
        <f>AND(VLOOKUP(C17,'Dane średnie prod rośl.i zwierz'!K12:W187,6,0),('Prod. zwierzęca towar.'!$B$6&gt;0))</f>
        <v>#N/A</v>
      </c>
      <c r="K17" s="367"/>
      <c r="L17" s="368">
        <f t="shared" si="4"/>
        <v>0</v>
      </c>
      <c r="M17" s="368">
        <f t="shared" si="5"/>
        <v>0</v>
      </c>
      <c r="N17" s="368">
        <f t="shared" si="6"/>
        <v>0</v>
      </c>
      <c r="O17" s="368">
        <f>IF(I17&gt;=70%,VLOOKUP(A17,'Koszty nieponiesione'!$D$3:$E$594,2,0)*D17,0)</f>
        <v>0</v>
      </c>
      <c r="P17" s="369"/>
      <c r="Q17" s="371">
        <f t="shared" si="1"/>
        <v>0</v>
      </c>
    </row>
    <row r="18" spans="1:17" ht="14.25" x14ac:dyDescent="0.2">
      <c r="A18" s="12" t="str">
        <f t="shared" si="0"/>
        <v>A</v>
      </c>
      <c r="B18" s="360">
        <v>50</v>
      </c>
      <c r="C18" s="361"/>
      <c r="D18" s="362"/>
      <c r="E18" s="363">
        <f>IFERROR(VLOOKUP(region&amp;'Prod. roślinna str 2'!$C18,'Dane średnie prod rośl.i zwierz'!$B$3:$G$590,5,0),0)</f>
        <v>0</v>
      </c>
      <c r="F18" s="363">
        <f>IFERROR(VLOOKUP(region&amp;'Prod. roślinna str 2'!C18,'Dane średnie prod rośl.i zwierz'!$B$3:$G$590,6,0),0)</f>
        <v>0</v>
      </c>
      <c r="G18" s="364">
        <f t="shared" si="2"/>
        <v>0</v>
      </c>
      <c r="H18" s="364">
        <f t="shared" si="3"/>
        <v>0</v>
      </c>
      <c r="I18" s="365"/>
      <c r="J18" s="366" t="e">
        <f>AND(VLOOKUP(C18,'Dane średnie prod rośl.i zwierz'!K13:W188,6,0),('Prod. zwierzęca towar.'!$B$6&gt;0))</f>
        <v>#N/A</v>
      </c>
      <c r="K18" s="367"/>
      <c r="L18" s="368">
        <f t="shared" si="4"/>
        <v>0</v>
      </c>
      <c r="M18" s="368">
        <f t="shared" si="5"/>
        <v>0</v>
      </c>
      <c r="N18" s="368">
        <f t="shared" si="6"/>
        <v>0</v>
      </c>
      <c r="O18" s="368">
        <f>IF(I18&gt;=70%,VLOOKUP(A18,'Koszty nieponiesione'!$D$3:$E$594,2,0)*D18,0)</f>
        <v>0</v>
      </c>
      <c r="P18" s="369"/>
      <c r="Q18" s="371">
        <f t="shared" si="1"/>
        <v>0</v>
      </c>
    </row>
    <row r="19" spans="1:17" ht="14.25" x14ac:dyDescent="0.2">
      <c r="A19" s="12" t="str">
        <f t="shared" si="0"/>
        <v>A</v>
      </c>
      <c r="B19" s="360">
        <v>51</v>
      </c>
      <c r="C19" s="361"/>
      <c r="D19" s="362"/>
      <c r="E19" s="363">
        <f>IFERROR(VLOOKUP(region&amp;'Prod. roślinna str 2'!$C19,'Dane średnie prod rośl.i zwierz'!$B$3:$G$590,5,0),0)</f>
        <v>0</v>
      </c>
      <c r="F19" s="363">
        <f>IFERROR(VLOOKUP(region&amp;'Prod. roślinna str 2'!C19,'Dane średnie prod rośl.i zwierz'!$B$3:$G$590,6,0),0)</f>
        <v>0</v>
      </c>
      <c r="G19" s="364">
        <f t="shared" si="2"/>
        <v>0</v>
      </c>
      <c r="H19" s="364">
        <f t="shared" si="3"/>
        <v>0</v>
      </c>
      <c r="I19" s="365"/>
      <c r="J19" s="366" t="e">
        <f>AND(VLOOKUP(C19,'Dane średnie prod rośl.i zwierz'!K14:W189,6,0),('Prod. zwierzęca towar.'!$B$6&gt;0))</f>
        <v>#N/A</v>
      </c>
      <c r="K19" s="367"/>
      <c r="L19" s="368">
        <f t="shared" si="4"/>
        <v>0</v>
      </c>
      <c r="M19" s="368">
        <f t="shared" si="5"/>
        <v>0</v>
      </c>
      <c r="N19" s="368">
        <f t="shared" si="6"/>
        <v>0</v>
      </c>
      <c r="O19" s="368">
        <f>IF(I19&gt;=70%,VLOOKUP(A19,'Koszty nieponiesione'!$D$3:$E$594,2,0)*D19,0)</f>
        <v>0</v>
      </c>
      <c r="P19" s="369"/>
      <c r="Q19" s="371">
        <f t="shared" si="1"/>
        <v>0</v>
      </c>
    </row>
    <row r="20" spans="1:17" ht="14.25" x14ac:dyDescent="0.2">
      <c r="A20" s="12" t="str">
        <f t="shared" si="0"/>
        <v>A</v>
      </c>
      <c r="B20" s="360">
        <v>52</v>
      </c>
      <c r="C20" s="361"/>
      <c r="D20" s="362"/>
      <c r="E20" s="363">
        <f>IFERROR(VLOOKUP(region&amp;'Prod. roślinna str 2'!$C20,'Dane średnie prod rośl.i zwierz'!$B$3:$G$590,5,0),0)</f>
        <v>0</v>
      </c>
      <c r="F20" s="363">
        <f>IFERROR(VLOOKUP(region&amp;'Prod. roślinna str 2'!C20,'Dane średnie prod rośl.i zwierz'!$B$3:$G$590,6,0),0)</f>
        <v>0</v>
      </c>
      <c r="G20" s="364">
        <f t="shared" si="2"/>
        <v>0</v>
      </c>
      <c r="H20" s="364">
        <f t="shared" si="3"/>
        <v>0</v>
      </c>
      <c r="I20" s="365"/>
      <c r="J20" s="366" t="e">
        <f>AND(VLOOKUP(C20,'Dane średnie prod rośl.i zwierz'!K15:W190,6,0),('Prod. zwierzęca towar.'!$B$6&gt;0))</f>
        <v>#N/A</v>
      </c>
      <c r="K20" s="367"/>
      <c r="L20" s="368">
        <f t="shared" si="4"/>
        <v>0</v>
      </c>
      <c r="M20" s="368">
        <f t="shared" si="5"/>
        <v>0</v>
      </c>
      <c r="N20" s="368">
        <f t="shared" si="6"/>
        <v>0</v>
      </c>
      <c r="O20" s="368">
        <f>IF(I20&gt;=70%,VLOOKUP(A20,'Koszty nieponiesione'!$D$3:$E$594,2,0)*D20,0)</f>
        <v>0</v>
      </c>
      <c r="P20" s="369"/>
      <c r="Q20" s="371">
        <f t="shared" si="1"/>
        <v>0</v>
      </c>
    </row>
    <row r="21" spans="1:17" ht="14.25" x14ac:dyDescent="0.2">
      <c r="A21" s="12" t="str">
        <f t="shared" si="0"/>
        <v>A</v>
      </c>
      <c r="B21" s="360">
        <v>53</v>
      </c>
      <c r="C21" s="361"/>
      <c r="D21" s="362"/>
      <c r="E21" s="363">
        <f>IFERROR(VLOOKUP(region&amp;'Prod. roślinna str 2'!$C21,'Dane średnie prod rośl.i zwierz'!$B$3:$G$590,5,0),0)</f>
        <v>0</v>
      </c>
      <c r="F21" s="363">
        <f>IFERROR(VLOOKUP(region&amp;'Prod. roślinna str 2'!C21,'Dane średnie prod rośl.i zwierz'!$B$3:$G$590,6,0),0)</f>
        <v>0</v>
      </c>
      <c r="G21" s="364">
        <f t="shared" si="2"/>
        <v>0</v>
      </c>
      <c r="H21" s="364">
        <f t="shared" si="3"/>
        <v>0</v>
      </c>
      <c r="I21" s="365"/>
      <c r="J21" s="366" t="e">
        <f>AND(VLOOKUP(C21,'Dane średnie prod rośl.i zwierz'!K16:W191,6,0),('Prod. zwierzęca towar.'!$B$6&gt;0))</f>
        <v>#N/A</v>
      </c>
      <c r="K21" s="367"/>
      <c r="L21" s="368">
        <f t="shared" si="4"/>
        <v>0</v>
      </c>
      <c r="M21" s="368">
        <f t="shared" si="5"/>
        <v>0</v>
      </c>
      <c r="N21" s="368">
        <f t="shared" si="6"/>
        <v>0</v>
      </c>
      <c r="O21" s="368">
        <f>IF(I21&gt;=70%,VLOOKUP(A21,'Koszty nieponiesione'!$D$3:$E$594,2,0)*D21,0)</f>
        <v>0</v>
      </c>
      <c r="P21" s="369"/>
      <c r="Q21" s="371">
        <f t="shared" si="1"/>
        <v>0</v>
      </c>
    </row>
    <row r="22" spans="1:17" ht="14.25" x14ac:dyDescent="0.2">
      <c r="A22" s="12" t="str">
        <f t="shared" si="0"/>
        <v>A</v>
      </c>
      <c r="B22" s="360">
        <v>54</v>
      </c>
      <c r="C22" s="361"/>
      <c r="D22" s="362"/>
      <c r="E22" s="363">
        <f>IFERROR(VLOOKUP(region&amp;'Prod. roślinna str 2'!$C22,'Dane średnie prod rośl.i zwierz'!$B$3:$G$590,5,0),0)</f>
        <v>0</v>
      </c>
      <c r="F22" s="363">
        <f>IFERROR(VLOOKUP(region&amp;'Prod. roślinna str 2'!C22,'Dane średnie prod rośl.i zwierz'!$B$3:$G$590,6,0),0)</f>
        <v>0</v>
      </c>
      <c r="G22" s="364">
        <f t="shared" si="2"/>
        <v>0</v>
      </c>
      <c r="H22" s="364">
        <f t="shared" si="3"/>
        <v>0</v>
      </c>
      <c r="I22" s="365"/>
      <c r="J22" s="366" t="e">
        <f>AND(VLOOKUP(C22,'Dane średnie prod rośl.i zwierz'!K17:W192,6,0),('Prod. zwierzęca towar.'!$B$6&gt;0))</f>
        <v>#N/A</v>
      </c>
      <c r="K22" s="367"/>
      <c r="L22" s="368">
        <f t="shared" si="4"/>
        <v>0</v>
      </c>
      <c r="M22" s="368">
        <f t="shared" si="5"/>
        <v>0</v>
      </c>
      <c r="N22" s="368">
        <f t="shared" si="6"/>
        <v>0</v>
      </c>
      <c r="O22" s="368">
        <f>IF(I22&gt;=70%,VLOOKUP(A22,'Koszty nieponiesione'!$D$3:$E$594,2,0)*D22,0)</f>
        <v>0</v>
      </c>
      <c r="P22" s="369"/>
      <c r="Q22" s="371">
        <f t="shared" si="1"/>
        <v>0</v>
      </c>
    </row>
    <row r="23" spans="1:17" s="46" customFormat="1" ht="14.25" x14ac:dyDescent="0.2">
      <c r="A23" s="12" t="str">
        <f t="shared" si="0"/>
        <v>A</v>
      </c>
      <c r="B23" s="360">
        <v>55</v>
      </c>
      <c r="C23" s="361"/>
      <c r="D23" s="362"/>
      <c r="E23" s="363">
        <f>IFERROR(VLOOKUP(region&amp;'Prod. roślinna str 2'!$C23,'Dane średnie prod rośl.i zwierz'!$B$3:$G$590,5,0),0)</f>
        <v>0</v>
      </c>
      <c r="F23" s="363">
        <f>IFERROR(VLOOKUP(region&amp;'Prod. roślinna str 2'!C23,'Dane średnie prod rośl.i zwierz'!$B$3:$G$590,6,0),0)</f>
        <v>0</v>
      </c>
      <c r="G23" s="364">
        <f t="shared" si="2"/>
        <v>0</v>
      </c>
      <c r="H23" s="364">
        <f t="shared" si="3"/>
        <v>0</v>
      </c>
      <c r="I23" s="365"/>
      <c r="J23" s="366" t="e">
        <f>AND(VLOOKUP(C23,'Dane średnie prod rośl.i zwierz'!K18:W193,6,0),('Prod. zwierzęca towar.'!$B$6&gt;0))</f>
        <v>#N/A</v>
      </c>
      <c r="K23" s="367"/>
      <c r="L23" s="368">
        <f t="shared" si="4"/>
        <v>0</v>
      </c>
      <c r="M23" s="368">
        <f t="shared" si="5"/>
        <v>0</v>
      </c>
      <c r="N23" s="368">
        <f t="shared" si="6"/>
        <v>0</v>
      </c>
      <c r="O23" s="368">
        <f>IF(I23&gt;=70%,VLOOKUP(A23,'Koszty nieponiesione'!$D$3:$E$594,2,0)*D23,0)</f>
        <v>0</v>
      </c>
      <c r="P23" s="369"/>
      <c r="Q23" s="371">
        <f t="shared" si="1"/>
        <v>0</v>
      </c>
    </row>
    <row r="24" spans="1:17" s="46" customFormat="1" ht="14.25" x14ac:dyDescent="0.2">
      <c r="A24" s="12" t="str">
        <f t="shared" si="0"/>
        <v>A</v>
      </c>
      <c r="B24" s="360">
        <v>56</v>
      </c>
      <c r="C24" s="361"/>
      <c r="D24" s="362"/>
      <c r="E24" s="363">
        <f>IFERROR(VLOOKUP(region&amp;'Prod. roślinna str 2'!$C24,'Dane średnie prod rośl.i zwierz'!$B$3:$G$590,5,0),0)</f>
        <v>0</v>
      </c>
      <c r="F24" s="363">
        <f>IFERROR(VLOOKUP(region&amp;'Prod. roślinna str 2'!C24,'Dane średnie prod rośl.i zwierz'!$B$3:$G$590,6,0),0)</f>
        <v>0</v>
      </c>
      <c r="G24" s="364">
        <f t="shared" si="2"/>
        <v>0</v>
      </c>
      <c r="H24" s="364">
        <f t="shared" si="3"/>
        <v>0</v>
      </c>
      <c r="I24" s="365"/>
      <c r="J24" s="366" t="e">
        <f>AND(VLOOKUP(C24,'Dane średnie prod rośl.i zwierz'!K19:W194,6,0),('Prod. zwierzęca towar.'!$B$6&gt;0))</f>
        <v>#N/A</v>
      </c>
      <c r="K24" s="367"/>
      <c r="L24" s="368">
        <f t="shared" si="4"/>
        <v>0</v>
      </c>
      <c r="M24" s="368">
        <f t="shared" si="5"/>
        <v>0</v>
      </c>
      <c r="N24" s="368">
        <f t="shared" si="6"/>
        <v>0</v>
      </c>
      <c r="O24" s="368">
        <f>IF(I24&gt;=70%,VLOOKUP(A24,'Koszty nieponiesione'!$D$3:$E$594,2,0)*D24,0)</f>
        <v>0</v>
      </c>
      <c r="P24" s="369"/>
      <c r="Q24" s="371">
        <f t="shared" si="1"/>
        <v>0</v>
      </c>
    </row>
    <row r="25" spans="1:17" s="46" customFormat="1" ht="14.25" x14ac:dyDescent="0.2">
      <c r="A25" s="12" t="str">
        <f t="shared" si="0"/>
        <v>A</v>
      </c>
      <c r="B25" s="360">
        <v>57</v>
      </c>
      <c r="C25" s="361"/>
      <c r="D25" s="362"/>
      <c r="E25" s="363">
        <f>IFERROR(VLOOKUP(region&amp;'Prod. roślinna str 2'!$C25,'Dane średnie prod rośl.i zwierz'!$B$3:$G$590,5,0),0)</f>
        <v>0</v>
      </c>
      <c r="F25" s="363">
        <f>IFERROR(VLOOKUP(region&amp;'Prod. roślinna str 2'!C25,'Dane średnie prod rośl.i zwierz'!$B$3:$G$590,6,0),0)</f>
        <v>0</v>
      </c>
      <c r="G25" s="364">
        <f t="shared" si="2"/>
        <v>0</v>
      </c>
      <c r="H25" s="364">
        <f t="shared" si="3"/>
        <v>0</v>
      </c>
      <c r="I25" s="365"/>
      <c r="J25" s="366" t="e">
        <f>AND(VLOOKUP(C25,'Dane średnie prod rośl.i zwierz'!K20:W195,6,0),('Prod. zwierzęca towar.'!$B$6&gt;0))</f>
        <v>#N/A</v>
      </c>
      <c r="K25" s="367"/>
      <c r="L25" s="368">
        <f t="shared" si="4"/>
        <v>0</v>
      </c>
      <c r="M25" s="368">
        <f t="shared" si="5"/>
        <v>0</v>
      </c>
      <c r="N25" s="368">
        <f t="shared" si="6"/>
        <v>0</v>
      </c>
      <c r="O25" s="368">
        <f>IF(I25&gt;=70%,VLOOKUP(A25,'Koszty nieponiesione'!$D$3:$E$594,2,0)*D25,0)</f>
        <v>0</v>
      </c>
      <c r="P25" s="369"/>
      <c r="Q25" s="371">
        <f t="shared" si="1"/>
        <v>0</v>
      </c>
    </row>
    <row r="26" spans="1:17" ht="14.25" x14ac:dyDescent="0.2">
      <c r="A26" s="12" t="str">
        <f t="shared" si="0"/>
        <v>A</v>
      </c>
      <c r="B26" s="360">
        <v>58</v>
      </c>
      <c r="C26" s="361"/>
      <c r="D26" s="362"/>
      <c r="E26" s="363">
        <f>IFERROR(VLOOKUP(region&amp;'Prod. roślinna str 2'!$C26,'Dane średnie prod rośl.i zwierz'!$B$3:$G$590,5,0),0)</f>
        <v>0</v>
      </c>
      <c r="F26" s="363">
        <f>IFERROR(VLOOKUP(region&amp;'Prod. roślinna str 2'!C26,'Dane średnie prod rośl.i zwierz'!$B$3:$G$590,6,0),0)</f>
        <v>0</v>
      </c>
      <c r="G26" s="364">
        <f t="shared" si="2"/>
        <v>0</v>
      </c>
      <c r="H26" s="364">
        <f t="shared" si="3"/>
        <v>0</v>
      </c>
      <c r="I26" s="365"/>
      <c r="J26" s="366" t="e">
        <f>AND(VLOOKUP(C26,'Dane średnie prod rośl.i zwierz'!K21:W196,6,0),('Prod. zwierzęca towar.'!$B$6&gt;0))</f>
        <v>#N/A</v>
      </c>
      <c r="K26" s="367"/>
      <c r="L26" s="368">
        <f t="shared" si="4"/>
        <v>0</v>
      </c>
      <c r="M26" s="368">
        <f t="shared" si="5"/>
        <v>0</v>
      </c>
      <c r="N26" s="368">
        <f t="shared" si="6"/>
        <v>0</v>
      </c>
      <c r="O26" s="368">
        <f>IF(I26&gt;=70%,VLOOKUP(A26,'Koszty nieponiesione'!$D$3:$E$594,2,0)*D26,0)</f>
        <v>0</v>
      </c>
      <c r="P26" s="369"/>
      <c r="Q26" s="371">
        <f t="shared" si="1"/>
        <v>0</v>
      </c>
    </row>
    <row r="27" spans="1:17" ht="14.25" x14ac:dyDescent="0.2">
      <c r="A27" s="12" t="str">
        <f t="shared" si="0"/>
        <v>A</v>
      </c>
      <c r="B27" s="360">
        <v>59</v>
      </c>
      <c r="C27" s="361"/>
      <c r="D27" s="362"/>
      <c r="E27" s="363">
        <f>IFERROR(VLOOKUP(region&amp;'Prod. roślinna str 2'!$C27,'Dane średnie prod rośl.i zwierz'!$B$3:$G$590,5,0),0)</f>
        <v>0</v>
      </c>
      <c r="F27" s="363">
        <f>IFERROR(VLOOKUP(region&amp;'Prod. roślinna str 2'!C27,'Dane średnie prod rośl.i zwierz'!$B$3:$G$590,6,0),0)</f>
        <v>0</v>
      </c>
      <c r="G27" s="364">
        <f t="shared" si="2"/>
        <v>0</v>
      </c>
      <c r="H27" s="364">
        <f t="shared" si="3"/>
        <v>0</v>
      </c>
      <c r="I27" s="365"/>
      <c r="J27" s="366" t="e">
        <f>AND(VLOOKUP(C27,'Dane średnie prod rośl.i zwierz'!K22:W197,6,0),('Prod. zwierzęca towar.'!$B$6&gt;0))</f>
        <v>#N/A</v>
      </c>
      <c r="K27" s="367"/>
      <c r="L27" s="368">
        <f t="shared" si="4"/>
        <v>0</v>
      </c>
      <c r="M27" s="368">
        <f t="shared" si="5"/>
        <v>0</v>
      </c>
      <c r="N27" s="368">
        <f t="shared" si="6"/>
        <v>0</v>
      </c>
      <c r="O27" s="368">
        <f>IF(I27&gt;=70%,VLOOKUP(A27,'Koszty nieponiesione'!$D$3:$E$594,2,0)*D27,0)</f>
        <v>0</v>
      </c>
      <c r="P27" s="369"/>
      <c r="Q27" s="371">
        <f t="shared" si="1"/>
        <v>0</v>
      </c>
    </row>
    <row r="28" spans="1:17" ht="14.25" x14ac:dyDescent="0.2">
      <c r="A28" s="12" t="str">
        <f t="shared" si="0"/>
        <v>A</v>
      </c>
      <c r="B28" s="360">
        <v>60</v>
      </c>
      <c r="C28" s="361"/>
      <c r="D28" s="362"/>
      <c r="E28" s="363">
        <f>IFERROR(VLOOKUP(region&amp;'Prod. roślinna str 2'!$C28,'Dane średnie prod rośl.i zwierz'!$B$3:$G$590,5,0),0)</f>
        <v>0</v>
      </c>
      <c r="F28" s="363">
        <f>IFERROR(VLOOKUP(region&amp;'Prod. roślinna str 2'!C28,'Dane średnie prod rośl.i zwierz'!$B$3:$G$590,6,0),0)</f>
        <v>0</v>
      </c>
      <c r="G28" s="364">
        <f t="shared" si="2"/>
        <v>0</v>
      </c>
      <c r="H28" s="364">
        <f t="shared" si="3"/>
        <v>0</v>
      </c>
      <c r="I28" s="365"/>
      <c r="J28" s="366" t="e">
        <f>AND(VLOOKUP(C28,'Dane średnie prod rośl.i zwierz'!K23:W198,6,0),('Prod. zwierzęca towar.'!$B$6&gt;0))</f>
        <v>#N/A</v>
      </c>
      <c r="K28" s="367"/>
      <c r="L28" s="368">
        <f t="shared" si="4"/>
        <v>0</v>
      </c>
      <c r="M28" s="368">
        <f t="shared" si="5"/>
        <v>0</v>
      </c>
      <c r="N28" s="368">
        <f t="shared" si="6"/>
        <v>0</v>
      </c>
      <c r="O28" s="368">
        <f>IF(I28&gt;=70%,VLOOKUP(A28,'Koszty nieponiesione'!$D$3:$E$594,2,0)*D28,0)</f>
        <v>0</v>
      </c>
      <c r="P28" s="369"/>
      <c r="Q28" s="371">
        <f t="shared" si="1"/>
        <v>0</v>
      </c>
    </row>
    <row r="29" spans="1:17" ht="14.25" x14ac:dyDescent="0.2">
      <c r="A29" s="12" t="str">
        <f t="shared" si="0"/>
        <v>A</v>
      </c>
      <c r="B29" s="360">
        <v>61</v>
      </c>
      <c r="C29" s="361"/>
      <c r="D29" s="362"/>
      <c r="E29" s="363">
        <f>IFERROR(VLOOKUP(region&amp;'Prod. roślinna str 2'!$C29,'Dane średnie prod rośl.i zwierz'!$B$3:$G$590,5,0),0)</f>
        <v>0</v>
      </c>
      <c r="F29" s="363">
        <f>IFERROR(VLOOKUP(region&amp;'Prod. roślinna str 2'!C29,'Dane średnie prod rośl.i zwierz'!$B$3:$G$590,6,0),0)</f>
        <v>0</v>
      </c>
      <c r="G29" s="364">
        <f t="shared" si="2"/>
        <v>0</v>
      </c>
      <c r="H29" s="364">
        <f t="shared" si="3"/>
        <v>0</v>
      </c>
      <c r="I29" s="365"/>
      <c r="J29" s="366" t="e">
        <f>AND(VLOOKUP(C29,'Dane średnie prod rośl.i zwierz'!K24:W199,6,0),('Prod. zwierzęca towar.'!$B$6&gt;0))</f>
        <v>#N/A</v>
      </c>
      <c r="K29" s="367"/>
      <c r="L29" s="368">
        <f t="shared" si="4"/>
        <v>0</v>
      </c>
      <c r="M29" s="368">
        <f t="shared" si="5"/>
        <v>0</v>
      </c>
      <c r="N29" s="368">
        <f t="shared" si="6"/>
        <v>0</v>
      </c>
      <c r="O29" s="368">
        <f>IF(I29&gt;=70%,VLOOKUP(A29,'Koszty nieponiesione'!$D$3:$E$594,2,0)*D29,0)</f>
        <v>0</v>
      </c>
      <c r="P29" s="369"/>
      <c r="Q29" s="371">
        <f t="shared" si="1"/>
        <v>0</v>
      </c>
    </row>
    <row r="30" spans="1:17" ht="14.25" x14ac:dyDescent="0.2">
      <c r="A30" s="12" t="str">
        <f t="shared" si="0"/>
        <v>A</v>
      </c>
      <c r="B30" s="360">
        <v>62</v>
      </c>
      <c r="C30" s="361"/>
      <c r="D30" s="362"/>
      <c r="E30" s="363">
        <f>IFERROR(VLOOKUP(region&amp;'Prod. roślinna str 2'!$C30,'Dane średnie prod rośl.i zwierz'!$B$3:$G$590,5,0),0)</f>
        <v>0</v>
      </c>
      <c r="F30" s="363">
        <f>IFERROR(VLOOKUP(region&amp;'Prod. roślinna str 2'!C30,'Dane średnie prod rośl.i zwierz'!$B$3:$G$590,6,0),0)</f>
        <v>0</v>
      </c>
      <c r="G30" s="364">
        <f t="shared" si="2"/>
        <v>0</v>
      </c>
      <c r="H30" s="364">
        <f t="shared" si="3"/>
        <v>0</v>
      </c>
      <c r="I30" s="365"/>
      <c r="J30" s="366" t="e">
        <f>AND(VLOOKUP(C30,'Dane średnie prod rośl.i zwierz'!K25:W200,6,0),('Prod. zwierzęca towar.'!$B$6&gt;0))</f>
        <v>#N/A</v>
      </c>
      <c r="K30" s="367"/>
      <c r="L30" s="368">
        <f t="shared" si="4"/>
        <v>0</v>
      </c>
      <c r="M30" s="368">
        <f t="shared" si="5"/>
        <v>0</v>
      </c>
      <c r="N30" s="368">
        <f t="shared" si="6"/>
        <v>0</v>
      </c>
      <c r="O30" s="368">
        <f>IF(I30&gt;=70%,VLOOKUP(A30,'Koszty nieponiesione'!$D$3:$E$594,2,0)*D30,0)</f>
        <v>0</v>
      </c>
      <c r="P30" s="369"/>
      <c r="Q30" s="371">
        <f t="shared" si="1"/>
        <v>0</v>
      </c>
    </row>
    <row r="31" spans="1:17" ht="14.25" x14ac:dyDescent="0.2">
      <c r="A31" s="12" t="str">
        <f t="shared" si="0"/>
        <v>A</v>
      </c>
      <c r="B31" s="360">
        <v>63</v>
      </c>
      <c r="C31" s="361"/>
      <c r="D31" s="362"/>
      <c r="E31" s="363">
        <f>IFERROR(VLOOKUP(region&amp;'Prod. roślinna str 2'!$C31,'Dane średnie prod rośl.i zwierz'!$B$3:$G$590,5,0),0)</f>
        <v>0</v>
      </c>
      <c r="F31" s="363">
        <f>IFERROR(VLOOKUP(region&amp;'Prod. roślinna str 2'!C31,'Dane średnie prod rośl.i zwierz'!$B$3:$G$590,6,0),0)</f>
        <v>0</v>
      </c>
      <c r="G31" s="364">
        <f t="shared" si="2"/>
        <v>0</v>
      </c>
      <c r="H31" s="364">
        <f t="shared" si="3"/>
        <v>0</v>
      </c>
      <c r="I31" s="365"/>
      <c r="J31" s="366" t="e">
        <f>AND(VLOOKUP(C31,'Dane średnie prod rośl.i zwierz'!K26:W201,6,0),('Prod. zwierzęca towar.'!$B$6&gt;0))</f>
        <v>#N/A</v>
      </c>
      <c r="K31" s="367"/>
      <c r="L31" s="368">
        <f t="shared" si="4"/>
        <v>0</v>
      </c>
      <c r="M31" s="368">
        <f t="shared" si="5"/>
        <v>0</v>
      </c>
      <c r="N31" s="368">
        <f t="shared" si="6"/>
        <v>0</v>
      </c>
      <c r="O31" s="368">
        <f>IF(I31&gt;=70%,VLOOKUP(A31,'Koszty nieponiesione'!$D$3:$E$594,2,0)*D31,0)</f>
        <v>0</v>
      </c>
      <c r="P31" s="369"/>
      <c r="Q31" s="371">
        <f t="shared" si="1"/>
        <v>0</v>
      </c>
    </row>
    <row r="32" spans="1:17" ht="14.25" x14ac:dyDescent="0.2">
      <c r="A32" s="12" t="str">
        <f t="shared" si="0"/>
        <v>A</v>
      </c>
      <c r="B32" s="360">
        <v>64</v>
      </c>
      <c r="C32" s="361"/>
      <c r="D32" s="362"/>
      <c r="E32" s="363">
        <f>IFERROR(VLOOKUP(region&amp;'Prod. roślinna str 2'!$C32,'Dane średnie prod rośl.i zwierz'!$B$3:$G$590,5,0),0)</f>
        <v>0</v>
      </c>
      <c r="F32" s="363">
        <f>IFERROR(VLOOKUP(region&amp;'Prod. roślinna str 2'!C32,'Dane średnie prod rośl.i zwierz'!$B$3:$G$590,6,0),0)</f>
        <v>0</v>
      </c>
      <c r="G32" s="364">
        <f t="shared" si="2"/>
        <v>0</v>
      </c>
      <c r="H32" s="364">
        <f t="shared" si="3"/>
        <v>0</v>
      </c>
      <c r="I32" s="365"/>
      <c r="J32" s="366" t="e">
        <f>AND(VLOOKUP(C32,'Dane średnie prod rośl.i zwierz'!K27:W202,6,0),('Prod. zwierzęca towar.'!$B$6&gt;0))</f>
        <v>#N/A</v>
      </c>
      <c r="K32" s="367"/>
      <c r="L32" s="368">
        <f t="shared" si="4"/>
        <v>0</v>
      </c>
      <c r="M32" s="368">
        <f t="shared" si="5"/>
        <v>0</v>
      </c>
      <c r="N32" s="368">
        <f t="shared" si="6"/>
        <v>0</v>
      </c>
      <c r="O32" s="368">
        <f>IF(I32&gt;=70%,VLOOKUP(A32,'Koszty nieponiesione'!$D$3:$E$594,2,0)*D32,0)</f>
        <v>0</v>
      </c>
      <c r="P32" s="369"/>
      <c r="Q32" s="371">
        <f t="shared" si="1"/>
        <v>0</v>
      </c>
    </row>
    <row r="33" spans="1:17" ht="14.25" x14ac:dyDescent="0.2">
      <c r="A33" s="12" t="str">
        <f t="shared" si="0"/>
        <v>A</v>
      </c>
      <c r="B33" s="360">
        <v>65</v>
      </c>
      <c r="C33" s="361"/>
      <c r="D33" s="362"/>
      <c r="E33" s="363">
        <f>IFERROR(VLOOKUP(region&amp;'Prod. roślinna str 2'!$C33,'Dane średnie prod rośl.i zwierz'!$B$3:$G$590,5,0),0)</f>
        <v>0</v>
      </c>
      <c r="F33" s="363">
        <f>IFERROR(VLOOKUP(region&amp;'Prod. roślinna str 2'!C33,'Dane średnie prod rośl.i zwierz'!$B$3:$G$590,6,0),0)</f>
        <v>0</v>
      </c>
      <c r="G33" s="364">
        <f t="shared" si="2"/>
        <v>0</v>
      </c>
      <c r="H33" s="364">
        <f t="shared" si="3"/>
        <v>0</v>
      </c>
      <c r="I33" s="365"/>
      <c r="J33" s="366" t="e">
        <f>AND(VLOOKUP(C33,'Dane średnie prod rośl.i zwierz'!K28:W203,6,0),('Prod. zwierzęca towar.'!$B$6&gt;0))</f>
        <v>#N/A</v>
      </c>
      <c r="K33" s="367"/>
      <c r="L33" s="368">
        <f t="shared" si="4"/>
        <v>0</v>
      </c>
      <c r="M33" s="368">
        <f t="shared" si="5"/>
        <v>0</v>
      </c>
      <c r="N33" s="368">
        <f t="shared" si="6"/>
        <v>0</v>
      </c>
      <c r="O33" s="368">
        <f>IF(I33&gt;=70%,VLOOKUP(A33,'Koszty nieponiesione'!$D$3:$E$594,2,0)*D33,0)</f>
        <v>0</v>
      </c>
      <c r="P33" s="369"/>
      <c r="Q33" s="371">
        <f t="shared" si="1"/>
        <v>0</v>
      </c>
    </row>
    <row r="34" spans="1:17" ht="14.25" x14ac:dyDescent="0.2">
      <c r="A34" s="12" t="str">
        <f t="shared" si="0"/>
        <v>A</v>
      </c>
      <c r="B34" s="360">
        <v>66</v>
      </c>
      <c r="C34" s="361"/>
      <c r="D34" s="362"/>
      <c r="E34" s="363">
        <f>IFERROR(VLOOKUP(region&amp;'Prod. roślinna str 2'!$C34,'Dane średnie prod rośl.i zwierz'!$B$3:$G$590,5,0),0)</f>
        <v>0</v>
      </c>
      <c r="F34" s="363">
        <f>IFERROR(VLOOKUP(region&amp;'Prod. roślinna str 2'!C34,'Dane średnie prod rośl.i zwierz'!$B$3:$G$590,6,0),0)</f>
        <v>0</v>
      </c>
      <c r="G34" s="364">
        <f t="shared" si="2"/>
        <v>0</v>
      </c>
      <c r="H34" s="364">
        <f t="shared" si="3"/>
        <v>0</v>
      </c>
      <c r="I34" s="365"/>
      <c r="J34" s="366" t="e">
        <f>AND(VLOOKUP(C34,'Dane średnie prod rośl.i zwierz'!K29:W204,6,0),('Prod. zwierzęca towar.'!$B$6&gt;0))</f>
        <v>#N/A</v>
      </c>
      <c r="K34" s="367"/>
      <c r="L34" s="368">
        <f t="shared" si="4"/>
        <v>0</v>
      </c>
      <c r="M34" s="368">
        <f t="shared" si="5"/>
        <v>0</v>
      </c>
      <c r="N34" s="368">
        <f t="shared" si="6"/>
        <v>0</v>
      </c>
      <c r="O34" s="368">
        <f>IF(I34&gt;=70%,VLOOKUP(A34,'Koszty nieponiesione'!$D$3:$E$594,2,0)*D34,0)</f>
        <v>0</v>
      </c>
      <c r="P34" s="369"/>
      <c r="Q34" s="371">
        <f t="shared" si="1"/>
        <v>0</v>
      </c>
    </row>
    <row r="35" spans="1:17" ht="14.25" x14ac:dyDescent="0.2">
      <c r="A35" s="12" t="str">
        <f t="shared" si="0"/>
        <v>A</v>
      </c>
      <c r="B35" s="360">
        <v>67</v>
      </c>
      <c r="C35" s="361"/>
      <c r="D35" s="362"/>
      <c r="E35" s="363">
        <f>IFERROR(VLOOKUP(region&amp;'Prod. roślinna str 2'!$C35,'Dane średnie prod rośl.i zwierz'!$B$3:$G$590,5,0),0)</f>
        <v>0</v>
      </c>
      <c r="F35" s="363">
        <f>IFERROR(VLOOKUP(region&amp;'Prod. roślinna str 2'!C35,'Dane średnie prod rośl.i zwierz'!$B$3:$G$590,6,0),0)</f>
        <v>0</v>
      </c>
      <c r="G35" s="364">
        <f t="shared" si="2"/>
        <v>0</v>
      </c>
      <c r="H35" s="364">
        <f t="shared" si="3"/>
        <v>0</v>
      </c>
      <c r="I35" s="365"/>
      <c r="J35" s="366" t="e">
        <f>AND(VLOOKUP(C35,'Dane średnie prod rośl.i zwierz'!K30:W205,6,0),('Prod. zwierzęca towar.'!$B$6&gt;0))</f>
        <v>#N/A</v>
      </c>
      <c r="K35" s="367"/>
      <c r="L35" s="368">
        <f t="shared" si="4"/>
        <v>0</v>
      </c>
      <c r="M35" s="368">
        <f>H35-L35</f>
        <v>0</v>
      </c>
      <c r="N35" s="368">
        <f t="shared" si="6"/>
        <v>0</v>
      </c>
      <c r="O35" s="368">
        <f>IF(I35&gt;=70%,VLOOKUP(A35,'Koszty nieponiesione'!$D$3:$E$594,2,0)*D35,0)</f>
        <v>0</v>
      </c>
      <c r="P35" s="369"/>
      <c r="Q35" s="371">
        <f t="shared" si="1"/>
        <v>0</v>
      </c>
    </row>
    <row r="36" spans="1:17" ht="14.25" x14ac:dyDescent="0.2">
      <c r="A36" s="12" t="str">
        <f t="shared" si="0"/>
        <v>A</v>
      </c>
      <c r="B36" s="360">
        <v>68</v>
      </c>
      <c r="C36" s="361"/>
      <c r="D36" s="362"/>
      <c r="E36" s="363">
        <f>IFERROR(VLOOKUP(region&amp;'Prod. roślinna str 2'!$C36,'Dane średnie prod rośl.i zwierz'!$B$3:$G$590,5,0),0)</f>
        <v>0</v>
      </c>
      <c r="F36" s="363">
        <f>IFERROR(VLOOKUP(region&amp;'Prod. roślinna str 2'!C36,'Dane średnie prod rośl.i zwierz'!$B$3:$G$590,6,0),0)</f>
        <v>0</v>
      </c>
      <c r="G36" s="364">
        <f t="shared" si="2"/>
        <v>0</v>
      </c>
      <c r="H36" s="364">
        <f t="shared" si="3"/>
        <v>0</v>
      </c>
      <c r="I36" s="365"/>
      <c r="J36" s="366" t="e">
        <f>AND(VLOOKUP(C36,'Dane średnie prod rośl.i zwierz'!K31:W206,6,0),('Prod. zwierzęca towar.'!$B$6&gt;0))</f>
        <v>#N/A</v>
      </c>
      <c r="K36" s="367"/>
      <c r="L36" s="368">
        <f t="shared" si="4"/>
        <v>0</v>
      </c>
      <c r="M36" s="368">
        <f t="shared" si="5"/>
        <v>0</v>
      </c>
      <c r="N36" s="368">
        <f t="shared" si="6"/>
        <v>0</v>
      </c>
      <c r="O36" s="368">
        <f>IF(I36&gt;=70%,VLOOKUP(A36,'Koszty nieponiesione'!$D$3:$E$594,2,0)*D36,0)</f>
        <v>0</v>
      </c>
      <c r="P36" s="369"/>
      <c r="Q36" s="371">
        <f t="shared" si="1"/>
        <v>0</v>
      </c>
    </row>
    <row r="37" spans="1:17" ht="14.25" x14ac:dyDescent="0.2">
      <c r="A37" s="12" t="str">
        <f t="shared" si="0"/>
        <v>A</v>
      </c>
      <c r="B37" s="360">
        <v>69</v>
      </c>
      <c r="C37" s="361"/>
      <c r="D37" s="362"/>
      <c r="E37" s="363">
        <f>IFERROR(VLOOKUP(region&amp;'Prod. roślinna str 2'!$C37,'Dane średnie prod rośl.i zwierz'!$B$3:$G$590,5,0),0)</f>
        <v>0</v>
      </c>
      <c r="F37" s="363">
        <f>IFERROR(VLOOKUP(region&amp;'Prod. roślinna str 2'!C37,'Dane średnie prod rośl.i zwierz'!$B$3:$G$590,6,0),0)</f>
        <v>0</v>
      </c>
      <c r="G37" s="364">
        <f t="shared" si="2"/>
        <v>0</v>
      </c>
      <c r="H37" s="364">
        <f t="shared" si="3"/>
        <v>0</v>
      </c>
      <c r="I37" s="365"/>
      <c r="J37" s="366" t="e">
        <f>AND(VLOOKUP(C37,'Dane średnie prod rośl.i zwierz'!K32:W207,6,0),('Prod. zwierzęca towar.'!$B$6&gt;0))</f>
        <v>#N/A</v>
      </c>
      <c r="K37" s="367"/>
      <c r="L37" s="368">
        <f t="shared" si="4"/>
        <v>0</v>
      </c>
      <c r="M37" s="368">
        <f t="shared" si="5"/>
        <v>0</v>
      </c>
      <c r="N37" s="368">
        <f t="shared" si="6"/>
        <v>0</v>
      </c>
      <c r="O37" s="368">
        <f>IF(I37&gt;=70%,VLOOKUP(A37,'Koszty nieponiesione'!$D$3:$E$594,2,0)*D37,0)</f>
        <v>0</v>
      </c>
      <c r="P37" s="369"/>
      <c r="Q37" s="371">
        <f t="shared" si="1"/>
        <v>0</v>
      </c>
    </row>
    <row r="38" spans="1:17" ht="14.25" x14ac:dyDescent="0.2">
      <c r="A38" s="12" t="str">
        <f t="shared" si="0"/>
        <v>A</v>
      </c>
      <c r="B38" s="360">
        <v>70</v>
      </c>
      <c r="C38" s="361"/>
      <c r="D38" s="362"/>
      <c r="E38" s="363">
        <f>IFERROR(VLOOKUP(region&amp;'Prod. roślinna str 2'!$C38,'Dane średnie prod rośl.i zwierz'!$B$3:$G$590,5,0),0)</f>
        <v>0</v>
      </c>
      <c r="F38" s="363">
        <f>IFERROR(VLOOKUP(region&amp;'Prod. roślinna str 2'!C38,'Dane średnie prod rośl.i zwierz'!$B$3:$G$590,6,0),0)</f>
        <v>0</v>
      </c>
      <c r="G38" s="364">
        <f t="shared" si="2"/>
        <v>0</v>
      </c>
      <c r="H38" s="364">
        <f t="shared" si="3"/>
        <v>0</v>
      </c>
      <c r="I38" s="365"/>
      <c r="J38" s="366" t="e">
        <f>AND(VLOOKUP(C38,'Dane średnie prod rośl.i zwierz'!K33:W208,6,0),('Prod. zwierzęca towar.'!$B$6&gt;0))</f>
        <v>#N/A</v>
      </c>
      <c r="K38" s="367"/>
      <c r="L38" s="368">
        <f t="shared" si="4"/>
        <v>0</v>
      </c>
      <c r="M38" s="368">
        <f t="shared" si="5"/>
        <v>0</v>
      </c>
      <c r="N38" s="368">
        <f t="shared" si="6"/>
        <v>0</v>
      </c>
      <c r="O38" s="368">
        <f>IF(I38&gt;=70%,VLOOKUP(A38,'Koszty nieponiesione'!$D$3:$E$594,2,0)*D38,0)</f>
        <v>0</v>
      </c>
      <c r="P38" s="369"/>
      <c r="Q38" s="371">
        <f t="shared" si="1"/>
        <v>0</v>
      </c>
    </row>
    <row r="39" spans="1:17" ht="14.25" x14ac:dyDescent="0.2">
      <c r="A39" s="12" t="str">
        <f t="shared" si="0"/>
        <v>A</v>
      </c>
      <c r="B39" s="360">
        <v>71</v>
      </c>
      <c r="C39" s="361"/>
      <c r="D39" s="362"/>
      <c r="E39" s="363">
        <f>IFERROR(VLOOKUP(region&amp;'Prod. roślinna str 2'!$C39,'Dane średnie prod rośl.i zwierz'!$B$3:$G$590,5,0),0)</f>
        <v>0</v>
      </c>
      <c r="F39" s="363">
        <f>IFERROR(VLOOKUP(region&amp;'Prod. roślinna str 2'!C39,'Dane średnie prod rośl.i zwierz'!$B$3:$G$590,6,0),0)</f>
        <v>0</v>
      </c>
      <c r="G39" s="364">
        <f t="shared" si="2"/>
        <v>0</v>
      </c>
      <c r="H39" s="364">
        <f t="shared" si="3"/>
        <v>0</v>
      </c>
      <c r="I39" s="365"/>
      <c r="J39" s="366" t="e">
        <f>AND(VLOOKUP(C39,'Dane średnie prod rośl.i zwierz'!K34:W209,6,0),('Prod. zwierzęca towar.'!$B$6&gt;0))</f>
        <v>#N/A</v>
      </c>
      <c r="K39" s="367"/>
      <c r="L39" s="368">
        <f t="shared" si="4"/>
        <v>0</v>
      </c>
      <c r="M39" s="368">
        <f t="shared" si="5"/>
        <v>0</v>
      </c>
      <c r="N39" s="368">
        <f t="shared" si="6"/>
        <v>0</v>
      </c>
      <c r="O39" s="368">
        <f>IF(I39&gt;=70%,VLOOKUP(A39,'Koszty nieponiesione'!$D$3:$E$594,2,0)*D39,0)</f>
        <v>0</v>
      </c>
      <c r="P39" s="369"/>
      <c r="Q39" s="371">
        <f t="shared" si="1"/>
        <v>0</v>
      </c>
    </row>
    <row r="40" spans="1:17" ht="14.25" x14ac:dyDescent="0.2">
      <c r="A40" s="12" t="str">
        <f t="shared" si="0"/>
        <v>A</v>
      </c>
      <c r="B40" s="360">
        <v>72</v>
      </c>
      <c r="C40" s="361"/>
      <c r="D40" s="362"/>
      <c r="E40" s="363">
        <f>IFERROR(VLOOKUP(region&amp;'Prod. roślinna str 2'!$C40,'Dane średnie prod rośl.i zwierz'!$B$3:$G$590,5,0),0)</f>
        <v>0</v>
      </c>
      <c r="F40" s="363">
        <f>IFERROR(VLOOKUP(region&amp;'Prod. roślinna str 2'!C40,'Dane średnie prod rośl.i zwierz'!$B$3:$G$590,6,0),0)</f>
        <v>0</v>
      </c>
      <c r="G40" s="364">
        <f t="shared" si="2"/>
        <v>0</v>
      </c>
      <c r="H40" s="364">
        <f t="shared" si="3"/>
        <v>0</v>
      </c>
      <c r="I40" s="365"/>
      <c r="J40" s="366" t="e">
        <f>AND(VLOOKUP(C40,'Dane średnie prod rośl.i zwierz'!K35:W210,6,0),('Prod. zwierzęca towar.'!$B$6&gt;0))</f>
        <v>#N/A</v>
      </c>
      <c r="K40" s="367"/>
      <c r="L40" s="368">
        <f t="shared" si="4"/>
        <v>0</v>
      </c>
      <c r="M40" s="368">
        <f t="shared" si="5"/>
        <v>0</v>
      </c>
      <c r="N40" s="368">
        <f t="shared" si="6"/>
        <v>0</v>
      </c>
      <c r="O40" s="368">
        <f>IF(I40&gt;=70%,VLOOKUP(A40,'Koszty nieponiesione'!$D$3:$E$594,2,0)*D40,0)</f>
        <v>0</v>
      </c>
      <c r="P40" s="369"/>
      <c r="Q40" s="371">
        <f t="shared" si="1"/>
        <v>0</v>
      </c>
    </row>
    <row r="41" spans="1:17" ht="14.25" x14ac:dyDescent="0.2">
      <c r="A41" s="12" t="str">
        <f t="shared" si="0"/>
        <v>A</v>
      </c>
      <c r="B41" s="360">
        <v>73</v>
      </c>
      <c r="C41" s="361"/>
      <c r="D41" s="362"/>
      <c r="E41" s="363">
        <f>IFERROR(VLOOKUP(region&amp;'Prod. roślinna str 2'!$C41,'Dane średnie prod rośl.i zwierz'!$B$3:$G$590,5,0),0)</f>
        <v>0</v>
      </c>
      <c r="F41" s="363">
        <f>IFERROR(VLOOKUP(region&amp;'Prod. roślinna str 2'!C41,'Dane średnie prod rośl.i zwierz'!$B$3:$G$590,6,0),0)</f>
        <v>0</v>
      </c>
      <c r="G41" s="364">
        <f t="shared" si="2"/>
        <v>0</v>
      </c>
      <c r="H41" s="364">
        <f t="shared" si="3"/>
        <v>0</v>
      </c>
      <c r="I41" s="365"/>
      <c r="J41" s="366" t="e">
        <f>AND(VLOOKUP(C41,'Dane średnie prod rośl.i zwierz'!K36:W211,6,0),('Prod. zwierzęca towar.'!$B$6&gt;0))</f>
        <v>#N/A</v>
      </c>
      <c r="K41" s="367"/>
      <c r="L41" s="368">
        <f t="shared" si="4"/>
        <v>0</v>
      </c>
      <c r="M41" s="368">
        <f t="shared" si="5"/>
        <v>0</v>
      </c>
      <c r="N41" s="368">
        <f t="shared" si="6"/>
        <v>0</v>
      </c>
      <c r="O41" s="368">
        <f>IF(I41&gt;=70%,VLOOKUP(A41,'Koszty nieponiesione'!$D$3:$E$594,2,0)*D41,0)</f>
        <v>0</v>
      </c>
      <c r="P41" s="369"/>
      <c r="Q41" s="371">
        <f t="shared" si="1"/>
        <v>0</v>
      </c>
    </row>
    <row r="42" spans="1:17" ht="14.25" x14ac:dyDescent="0.2">
      <c r="A42" s="12" t="str">
        <f t="shared" si="0"/>
        <v>A</v>
      </c>
      <c r="B42" s="360">
        <v>74</v>
      </c>
      <c r="C42" s="361"/>
      <c r="D42" s="362"/>
      <c r="E42" s="363">
        <f>IFERROR(VLOOKUP(region&amp;'Prod. roślinna str 2'!$C42,'Dane średnie prod rośl.i zwierz'!$B$3:$G$590,5,0),0)</f>
        <v>0</v>
      </c>
      <c r="F42" s="363">
        <f>IFERROR(VLOOKUP(region&amp;'Prod. roślinna str 2'!C42,'Dane średnie prod rośl.i zwierz'!$B$3:$G$590,6,0),0)</f>
        <v>0</v>
      </c>
      <c r="G42" s="364">
        <f t="shared" si="2"/>
        <v>0</v>
      </c>
      <c r="H42" s="364">
        <f t="shared" si="3"/>
        <v>0</v>
      </c>
      <c r="I42" s="365"/>
      <c r="J42" s="366" t="e">
        <f>AND(VLOOKUP(C42,'Dane średnie prod rośl.i zwierz'!K37:W212,6,0),('Prod. zwierzęca towar.'!$B$6&gt;0))</f>
        <v>#N/A</v>
      </c>
      <c r="K42" s="367"/>
      <c r="L42" s="368">
        <f t="shared" si="4"/>
        <v>0</v>
      </c>
      <c r="M42" s="368">
        <f t="shared" si="5"/>
        <v>0</v>
      </c>
      <c r="N42" s="368">
        <f t="shared" si="6"/>
        <v>0</v>
      </c>
      <c r="O42" s="368">
        <f>IF(I42&gt;=70%,VLOOKUP(A42,'Koszty nieponiesione'!$D$3:$E$594,2,0)*D42,0)</f>
        <v>0</v>
      </c>
      <c r="P42" s="369"/>
      <c r="Q42" s="371">
        <f t="shared" si="1"/>
        <v>0</v>
      </c>
    </row>
    <row r="43" spans="1:17" ht="14.25" x14ac:dyDescent="0.2">
      <c r="A43" s="12" t="str">
        <f t="shared" si="0"/>
        <v>A</v>
      </c>
      <c r="B43" s="360">
        <v>75</v>
      </c>
      <c r="C43" s="361"/>
      <c r="D43" s="362"/>
      <c r="E43" s="363">
        <f>IFERROR(VLOOKUP(region&amp;'Prod. roślinna str 2'!$C43,'Dane średnie prod rośl.i zwierz'!$B$3:$G$590,5,0),0)</f>
        <v>0</v>
      </c>
      <c r="F43" s="363">
        <f>IFERROR(VLOOKUP(region&amp;'Prod. roślinna str 2'!C43,'Dane średnie prod rośl.i zwierz'!$B$3:$G$590,6,0),0)</f>
        <v>0</v>
      </c>
      <c r="G43" s="364">
        <f t="shared" si="2"/>
        <v>0</v>
      </c>
      <c r="H43" s="364">
        <f t="shared" si="3"/>
        <v>0</v>
      </c>
      <c r="I43" s="365"/>
      <c r="J43" s="366" t="e">
        <f>AND(VLOOKUP(C43,'Dane średnie prod rośl.i zwierz'!K38:W213,6,0),('Prod. zwierzęca towar.'!$B$6&gt;0))</f>
        <v>#N/A</v>
      </c>
      <c r="K43" s="367"/>
      <c r="L43" s="368">
        <f t="shared" si="4"/>
        <v>0</v>
      </c>
      <c r="M43" s="368">
        <f t="shared" si="5"/>
        <v>0</v>
      </c>
      <c r="N43" s="368">
        <f t="shared" si="6"/>
        <v>0</v>
      </c>
      <c r="O43" s="368">
        <f>IF(I43&gt;=70%,VLOOKUP(A43,'Koszty nieponiesione'!$D$3:$E$594,2,0)*D43,0)</f>
        <v>0</v>
      </c>
      <c r="P43" s="369"/>
      <c r="Q43" s="371">
        <f t="shared" si="1"/>
        <v>0</v>
      </c>
    </row>
    <row r="44" spans="1:17" ht="14.25" x14ac:dyDescent="0.2">
      <c r="A44" s="12" t="str">
        <f t="shared" si="0"/>
        <v>A</v>
      </c>
      <c r="B44" s="360">
        <v>76</v>
      </c>
      <c r="C44" s="361"/>
      <c r="D44" s="362"/>
      <c r="E44" s="363">
        <f>IFERROR(VLOOKUP(region&amp;'Prod. roślinna str 2'!$C44,'Dane średnie prod rośl.i zwierz'!$B$3:$G$590,5,0),0)</f>
        <v>0</v>
      </c>
      <c r="F44" s="363">
        <f>IFERROR(VLOOKUP(region&amp;'Prod. roślinna str 2'!C44,'Dane średnie prod rośl.i zwierz'!$B$3:$G$590,6,0),0)</f>
        <v>0</v>
      </c>
      <c r="G44" s="364">
        <f t="shared" si="2"/>
        <v>0</v>
      </c>
      <c r="H44" s="364">
        <f t="shared" si="3"/>
        <v>0</v>
      </c>
      <c r="I44" s="365"/>
      <c r="J44" s="366" t="e">
        <f>AND(VLOOKUP(C44,'Dane średnie prod rośl.i zwierz'!K39:W214,6,0),('Prod. zwierzęca towar.'!$B$6&gt;0))</f>
        <v>#N/A</v>
      </c>
      <c r="K44" s="367"/>
      <c r="L44" s="368">
        <f t="shared" si="4"/>
        <v>0</v>
      </c>
      <c r="M44" s="368">
        <f t="shared" si="5"/>
        <v>0</v>
      </c>
      <c r="N44" s="368">
        <f t="shared" si="6"/>
        <v>0</v>
      </c>
      <c r="O44" s="368">
        <f>IF(I44&gt;=70%,VLOOKUP(A44,'Koszty nieponiesione'!$D$3:$E$594,2,0)*D44,0)</f>
        <v>0</v>
      </c>
      <c r="P44" s="369"/>
      <c r="Q44" s="371">
        <f t="shared" si="1"/>
        <v>0</v>
      </c>
    </row>
    <row r="45" spans="1:17" ht="14.25" x14ac:dyDescent="0.2">
      <c r="B45" s="360">
        <v>77</v>
      </c>
      <c r="C45" s="361"/>
      <c r="D45" s="362"/>
      <c r="E45" s="363">
        <f>IFERROR(VLOOKUP(region&amp;'Prod. roślinna str 2'!$C45,'Dane średnie prod rośl.i zwierz'!$B$3:$G$590,5,0),0)</f>
        <v>0</v>
      </c>
      <c r="F45" s="363">
        <f>IFERROR(VLOOKUP(region&amp;'Prod. roślinna str 2'!C45,'Dane średnie prod rośl.i zwierz'!$B$3:$G$590,6,0),0)</f>
        <v>0</v>
      </c>
      <c r="G45" s="364">
        <f t="shared" ref="G45:G54" si="7">E45*F45</f>
        <v>0</v>
      </c>
      <c r="H45" s="364">
        <f t="shared" ref="H45:H54" si="8">D45*G45</f>
        <v>0</v>
      </c>
      <c r="I45" s="365"/>
      <c r="J45" s="366" t="e">
        <f>AND(VLOOKUP(C45,'Dane średnie prod rośl.i zwierz'!K40:W215,6,0),('Prod. zwierzęca towar.'!$B$6&gt;0))</f>
        <v>#N/A</v>
      </c>
      <c r="K45" s="367"/>
      <c r="L45" s="368">
        <f t="shared" ref="L45:L54" si="9">H45*(100%-I45)</f>
        <v>0</v>
      </c>
      <c r="M45" s="368">
        <f t="shared" ref="M45:M54" si="10">H45-L45</f>
        <v>0</v>
      </c>
      <c r="N45" s="368">
        <f t="shared" si="6"/>
        <v>0</v>
      </c>
      <c r="O45" s="368">
        <f>IF(I45&gt;=70%,VLOOKUP(A45,'Koszty nieponiesione'!$D$3:$E$594,2,0)*D45,0)</f>
        <v>0</v>
      </c>
      <c r="P45" s="369"/>
      <c r="Q45" s="371">
        <f t="shared" ref="Q45:Q54" si="11">IF(I45&gt;0,D45,0)</f>
        <v>0</v>
      </c>
    </row>
    <row r="46" spans="1:17" ht="14.25" x14ac:dyDescent="0.2">
      <c r="B46" s="360">
        <v>78</v>
      </c>
      <c r="C46" s="361"/>
      <c r="D46" s="362"/>
      <c r="E46" s="363">
        <f>IFERROR(VLOOKUP(region&amp;'Prod. roślinna str 2'!$C46,'Dane średnie prod rośl.i zwierz'!$B$3:$G$590,5,0),0)</f>
        <v>0</v>
      </c>
      <c r="F46" s="363">
        <f>IFERROR(VLOOKUP(region&amp;'Prod. roślinna str 2'!C46,'Dane średnie prod rośl.i zwierz'!$B$3:$G$590,6,0),0)</f>
        <v>0</v>
      </c>
      <c r="G46" s="364">
        <f t="shared" si="7"/>
        <v>0</v>
      </c>
      <c r="H46" s="364">
        <f t="shared" si="8"/>
        <v>0</v>
      </c>
      <c r="I46" s="365"/>
      <c r="J46" s="366" t="e">
        <f>AND(VLOOKUP(C46,'Dane średnie prod rośl.i zwierz'!K41:W216,6,0),('Prod. zwierzęca towar.'!$B$6&gt;0))</f>
        <v>#N/A</v>
      </c>
      <c r="K46" s="367"/>
      <c r="L46" s="368">
        <f t="shared" si="9"/>
        <v>0</v>
      </c>
      <c r="M46" s="368">
        <f t="shared" si="10"/>
        <v>0</v>
      </c>
      <c r="N46" s="368">
        <f t="shared" si="6"/>
        <v>0</v>
      </c>
      <c r="O46" s="368">
        <f>IF(I46&gt;=70%,VLOOKUP(A46,'Koszty nieponiesione'!$D$3:$E$594,2,0)*D46,0)</f>
        <v>0</v>
      </c>
      <c r="P46" s="369"/>
      <c r="Q46" s="371">
        <f t="shared" si="11"/>
        <v>0</v>
      </c>
    </row>
    <row r="47" spans="1:17" ht="14.25" x14ac:dyDescent="0.2">
      <c r="B47" s="360">
        <v>79</v>
      </c>
      <c r="C47" s="361"/>
      <c r="D47" s="362"/>
      <c r="E47" s="363">
        <f>IFERROR(VLOOKUP(region&amp;'Prod. roślinna str 2'!$C47,'Dane średnie prod rośl.i zwierz'!$B$3:$G$590,5,0),0)</f>
        <v>0</v>
      </c>
      <c r="F47" s="363">
        <f>IFERROR(VLOOKUP(region&amp;'Prod. roślinna str 2'!C47,'Dane średnie prod rośl.i zwierz'!$B$3:$G$590,6,0),0)</f>
        <v>0</v>
      </c>
      <c r="G47" s="364">
        <f t="shared" si="7"/>
        <v>0</v>
      </c>
      <c r="H47" s="364">
        <f t="shared" si="8"/>
        <v>0</v>
      </c>
      <c r="I47" s="365"/>
      <c r="J47" s="366" t="e">
        <f>AND(VLOOKUP(C47,'Dane średnie prod rośl.i zwierz'!K42:W217,6,0),('Prod. zwierzęca towar.'!$B$6&gt;0))</f>
        <v>#N/A</v>
      </c>
      <c r="K47" s="367"/>
      <c r="L47" s="368">
        <f t="shared" si="9"/>
        <v>0</v>
      </c>
      <c r="M47" s="368">
        <f t="shared" si="10"/>
        <v>0</v>
      </c>
      <c r="N47" s="368">
        <f t="shared" si="6"/>
        <v>0</v>
      </c>
      <c r="O47" s="368">
        <f>IF(I47&gt;=70%,VLOOKUP(A47,'Koszty nieponiesione'!$D$3:$E$594,2,0)*D47,0)</f>
        <v>0</v>
      </c>
      <c r="P47" s="369"/>
      <c r="Q47" s="371">
        <f t="shared" si="11"/>
        <v>0</v>
      </c>
    </row>
    <row r="48" spans="1:17" ht="14.25" x14ac:dyDescent="0.2">
      <c r="B48" s="360">
        <v>80</v>
      </c>
      <c r="C48" s="361"/>
      <c r="D48" s="362"/>
      <c r="E48" s="363">
        <f>IFERROR(VLOOKUP(region&amp;'Prod. roślinna str 2'!$C48,'Dane średnie prod rośl.i zwierz'!$B$3:$G$590,5,0),0)</f>
        <v>0</v>
      </c>
      <c r="F48" s="363">
        <f>IFERROR(VLOOKUP(region&amp;'Prod. roślinna str 2'!C48,'Dane średnie prod rośl.i zwierz'!$B$3:$G$590,6,0),0)</f>
        <v>0</v>
      </c>
      <c r="G48" s="364">
        <f t="shared" si="7"/>
        <v>0</v>
      </c>
      <c r="H48" s="364">
        <f t="shared" si="8"/>
        <v>0</v>
      </c>
      <c r="I48" s="365"/>
      <c r="J48" s="366" t="e">
        <f>AND(VLOOKUP(C48,'Dane średnie prod rośl.i zwierz'!K43:W218,6,0),('Prod. zwierzęca towar.'!$B$6&gt;0))</f>
        <v>#N/A</v>
      </c>
      <c r="K48" s="367"/>
      <c r="L48" s="368">
        <f t="shared" si="9"/>
        <v>0</v>
      </c>
      <c r="M48" s="368">
        <f t="shared" si="10"/>
        <v>0</v>
      </c>
      <c r="N48" s="368">
        <f t="shared" si="6"/>
        <v>0</v>
      </c>
      <c r="O48" s="368">
        <f>IF(I48&gt;=70%,VLOOKUP(A48,'Koszty nieponiesione'!$D$3:$E$594,2,0)*D48,0)</f>
        <v>0</v>
      </c>
      <c r="P48" s="369"/>
      <c r="Q48" s="371">
        <f t="shared" si="11"/>
        <v>0</v>
      </c>
    </row>
    <row r="49" spans="1:19" ht="14.25" x14ac:dyDescent="0.2">
      <c r="B49" s="360">
        <v>81</v>
      </c>
      <c r="C49" s="361"/>
      <c r="D49" s="362"/>
      <c r="E49" s="363">
        <f>IFERROR(VLOOKUP(region&amp;'Prod. roślinna str 2'!$C49,'Dane średnie prod rośl.i zwierz'!$B$3:$G$590,5,0),0)</f>
        <v>0</v>
      </c>
      <c r="F49" s="363">
        <f>IFERROR(VLOOKUP(region&amp;'Prod. roślinna str 2'!C49,'Dane średnie prod rośl.i zwierz'!$B$3:$G$590,6,0),0)</f>
        <v>0</v>
      </c>
      <c r="G49" s="364">
        <f t="shared" si="7"/>
        <v>0</v>
      </c>
      <c r="H49" s="364">
        <f t="shared" si="8"/>
        <v>0</v>
      </c>
      <c r="I49" s="365"/>
      <c r="J49" s="366" t="e">
        <f>AND(VLOOKUP(C49,'Dane średnie prod rośl.i zwierz'!K44:W219,6,0),('Prod. zwierzęca towar.'!$B$6&gt;0))</f>
        <v>#N/A</v>
      </c>
      <c r="K49" s="367"/>
      <c r="L49" s="368">
        <f t="shared" si="9"/>
        <v>0</v>
      </c>
      <c r="M49" s="368">
        <f t="shared" si="10"/>
        <v>0</v>
      </c>
      <c r="N49" s="368">
        <f t="shared" si="6"/>
        <v>0</v>
      </c>
      <c r="O49" s="368">
        <f>IF(I49&gt;=70%,VLOOKUP(A49,'Koszty nieponiesione'!$D$3:$E$594,2,0)*D49,0)</f>
        <v>0</v>
      </c>
      <c r="P49" s="369"/>
      <c r="Q49" s="371">
        <f t="shared" si="11"/>
        <v>0</v>
      </c>
    </row>
    <row r="50" spans="1:19" ht="14.25" x14ac:dyDescent="0.2">
      <c r="B50" s="360">
        <v>82</v>
      </c>
      <c r="C50" s="361"/>
      <c r="D50" s="362"/>
      <c r="E50" s="363">
        <f>IFERROR(VLOOKUP(region&amp;'Prod. roślinna str 2'!$C50,'Dane średnie prod rośl.i zwierz'!$B$3:$G$590,5,0),0)</f>
        <v>0</v>
      </c>
      <c r="F50" s="363">
        <f>IFERROR(VLOOKUP(region&amp;'Prod. roślinna str 2'!C50,'Dane średnie prod rośl.i zwierz'!$B$3:$G$590,6,0),0)</f>
        <v>0</v>
      </c>
      <c r="G50" s="364">
        <f t="shared" si="7"/>
        <v>0</v>
      </c>
      <c r="H50" s="364">
        <f t="shared" si="8"/>
        <v>0</v>
      </c>
      <c r="I50" s="365"/>
      <c r="J50" s="366" t="e">
        <f>AND(VLOOKUP(C50,'Dane średnie prod rośl.i zwierz'!K45:W220,6,0),('Prod. zwierzęca towar.'!$B$6&gt;0))</f>
        <v>#N/A</v>
      </c>
      <c r="K50" s="367"/>
      <c r="L50" s="368">
        <f t="shared" si="9"/>
        <v>0</v>
      </c>
      <c r="M50" s="368">
        <f t="shared" si="10"/>
        <v>0</v>
      </c>
      <c r="N50" s="368">
        <f t="shared" si="6"/>
        <v>0</v>
      </c>
      <c r="O50" s="368">
        <f>IF(I50&gt;=70%,VLOOKUP(A50,'Koszty nieponiesione'!$D$3:$E$594,2,0)*D50,0)</f>
        <v>0</v>
      </c>
      <c r="P50" s="369"/>
      <c r="Q50" s="371">
        <f t="shared" si="11"/>
        <v>0</v>
      </c>
    </row>
    <row r="51" spans="1:19" ht="14.25" x14ac:dyDescent="0.2">
      <c r="B51" s="360">
        <v>83</v>
      </c>
      <c r="C51" s="361"/>
      <c r="D51" s="362"/>
      <c r="E51" s="363">
        <f>IFERROR(VLOOKUP(region&amp;'Prod. roślinna str 2'!$C51,'Dane średnie prod rośl.i zwierz'!$B$3:$G$590,5,0),0)</f>
        <v>0</v>
      </c>
      <c r="F51" s="363">
        <f>IFERROR(VLOOKUP(region&amp;'Prod. roślinna str 2'!C51,'Dane średnie prod rośl.i zwierz'!$B$3:$G$590,6,0),0)</f>
        <v>0</v>
      </c>
      <c r="G51" s="364">
        <f t="shared" si="7"/>
        <v>0</v>
      </c>
      <c r="H51" s="364">
        <f t="shared" si="8"/>
        <v>0</v>
      </c>
      <c r="I51" s="365"/>
      <c r="J51" s="366" t="e">
        <f>AND(VLOOKUP(C51,'Dane średnie prod rośl.i zwierz'!K46:W221,6,0),('Prod. zwierzęca towar.'!$B$6&gt;0))</f>
        <v>#N/A</v>
      </c>
      <c r="K51" s="367"/>
      <c r="L51" s="368">
        <f t="shared" si="9"/>
        <v>0</v>
      </c>
      <c r="M51" s="368">
        <f t="shared" si="10"/>
        <v>0</v>
      </c>
      <c r="N51" s="368">
        <f t="shared" si="6"/>
        <v>0</v>
      </c>
      <c r="O51" s="368">
        <f>IF(I51&gt;=70%,VLOOKUP(A51,'Koszty nieponiesione'!$D$3:$E$594,2,0)*D51,0)</f>
        <v>0</v>
      </c>
      <c r="P51" s="369"/>
      <c r="Q51" s="371">
        <f t="shared" si="11"/>
        <v>0</v>
      </c>
    </row>
    <row r="52" spans="1:19" ht="14.25" x14ac:dyDescent="0.2">
      <c r="B52" s="360">
        <v>84</v>
      </c>
      <c r="C52" s="361"/>
      <c r="D52" s="362"/>
      <c r="E52" s="363">
        <f>IFERROR(VLOOKUP(region&amp;'Prod. roślinna str 2'!$C52,'Dane średnie prod rośl.i zwierz'!$B$3:$G$590,5,0),0)</f>
        <v>0</v>
      </c>
      <c r="F52" s="363">
        <f>IFERROR(VLOOKUP(region&amp;'Prod. roślinna str 2'!C52,'Dane średnie prod rośl.i zwierz'!$B$3:$G$590,6,0),0)</f>
        <v>0</v>
      </c>
      <c r="G52" s="364">
        <f t="shared" si="7"/>
        <v>0</v>
      </c>
      <c r="H52" s="364">
        <f t="shared" si="8"/>
        <v>0</v>
      </c>
      <c r="I52" s="365"/>
      <c r="J52" s="366" t="e">
        <f>AND(VLOOKUP(C52,'Dane średnie prod rośl.i zwierz'!K47:W222,6,0),('Prod. zwierzęca towar.'!$B$6&gt;0))</f>
        <v>#N/A</v>
      </c>
      <c r="K52" s="367"/>
      <c r="L52" s="368">
        <f t="shared" si="9"/>
        <v>0</v>
      </c>
      <c r="M52" s="368">
        <f t="shared" si="10"/>
        <v>0</v>
      </c>
      <c r="N52" s="368">
        <f t="shared" si="6"/>
        <v>0</v>
      </c>
      <c r="O52" s="368">
        <f>IF(I52&gt;=70%,VLOOKUP(A52,'Koszty nieponiesione'!$D$3:$E$594,2,0)*D52,0)</f>
        <v>0</v>
      </c>
      <c r="P52" s="369"/>
      <c r="Q52" s="371">
        <f t="shared" si="11"/>
        <v>0</v>
      </c>
    </row>
    <row r="53" spans="1:19" ht="14.25" x14ac:dyDescent="0.2">
      <c r="B53" s="360">
        <v>85</v>
      </c>
      <c r="C53" s="361"/>
      <c r="D53" s="362"/>
      <c r="E53" s="363">
        <f>IFERROR(VLOOKUP(region&amp;'Prod. roślinna str 2'!$C53,'Dane średnie prod rośl.i zwierz'!$B$3:$G$590,5,0),0)</f>
        <v>0</v>
      </c>
      <c r="F53" s="363">
        <f>IFERROR(VLOOKUP(region&amp;'Prod. roślinna str 2'!C53,'Dane średnie prod rośl.i zwierz'!$B$3:$G$590,6,0),0)</f>
        <v>0</v>
      </c>
      <c r="G53" s="364">
        <f t="shared" si="7"/>
        <v>0</v>
      </c>
      <c r="H53" s="364">
        <f t="shared" si="8"/>
        <v>0</v>
      </c>
      <c r="I53" s="365"/>
      <c r="J53" s="366" t="e">
        <f>AND(VLOOKUP(C53,'Dane średnie prod rośl.i zwierz'!K48:W223,6,0),('Prod. zwierzęca towar.'!$B$6&gt;0))</f>
        <v>#N/A</v>
      </c>
      <c r="K53" s="367"/>
      <c r="L53" s="368">
        <f t="shared" si="9"/>
        <v>0</v>
      </c>
      <c r="M53" s="368">
        <f t="shared" si="10"/>
        <v>0</v>
      </c>
      <c r="N53" s="368">
        <f t="shared" si="6"/>
        <v>0</v>
      </c>
      <c r="O53" s="368">
        <f>IF(I53&gt;=70%,VLOOKUP(A53,'Koszty nieponiesione'!$D$3:$E$594,2,0)*D53,0)</f>
        <v>0</v>
      </c>
      <c r="P53" s="369"/>
      <c r="Q53" s="371">
        <f t="shared" si="11"/>
        <v>0</v>
      </c>
    </row>
    <row r="54" spans="1:19" ht="14.25" x14ac:dyDescent="0.2">
      <c r="B54" s="360">
        <v>86</v>
      </c>
      <c r="C54" s="361"/>
      <c r="D54" s="362"/>
      <c r="E54" s="363">
        <f>IFERROR(VLOOKUP(region&amp;'Prod. roślinna str 2'!$C54,'Dane średnie prod rośl.i zwierz'!$B$3:$G$590,5,0),0)</f>
        <v>0</v>
      </c>
      <c r="F54" s="363">
        <f>IFERROR(VLOOKUP(region&amp;'Prod. roślinna str 2'!C54,'Dane średnie prod rośl.i zwierz'!$B$3:$G$590,6,0),0)</f>
        <v>0</v>
      </c>
      <c r="G54" s="364">
        <f t="shared" si="7"/>
        <v>0</v>
      </c>
      <c r="H54" s="364">
        <f t="shared" si="8"/>
        <v>0</v>
      </c>
      <c r="I54" s="365"/>
      <c r="J54" s="366" t="e">
        <f>AND(VLOOKUP(C54,'Dane średnie prod rośl.i zwierz'!K49:W224,6,0),('Prod. zwierzęca towar.'!$B$6&gt;0))</f>
        <v>#N/A</v>
      </c>
      <c r="K54" s="367"/>
      <c r="L54" s="368">
        <f t="shared" si="9"/>
        <v>0</v>
      </c>
      <c r="M54" s="368">
        <f t="shared" si="10"/>
        <v>0</v>
      </c>
      <c r="N54" s="368">
        <f t="shared" si="6"/>
        <v>0</v>
      </c>
      <c r="O54" s="368">
        <f>IF(I54&gt;=70%,VLOOKUP(A54,'Koszty nieponiesione'!$D$3:$E$594,2,0)*D54,0)</f>
        <v>0</v>
      </c>
      <c r="P54" s="369"/>
      <c r="Q54" s="371">
        <f t="shared" si="11"/>
        <v>0</v>
      </c>
    </row>
    <row r="55" spans="1:19" ht="14.25" x14ac:dyDescent="0.2">
      <c r="A55" s="12" t="str">
        <f t="shared" si="0"/>
        <v>A</v>
      </c>
      <c r="B55" s="360">
        <v>87</v>
      </c>
      <c r="C55" s="361"/>
      <c r="D55" s="362"/>
      <c r="E55" s="363">
        <f>IFERROR(VLOOKUP(region&amp;'Prod. roślinna str 2'!$C55,'Dane średnie prod rośl.i zwierz'!$B$3:$G$590,5,0),0)</f>
        <v>0</v>
      </c>
      <c r="F55" s="363">
        <f>IFERROR(VLOOKUP(region&amp;'Prod. roślinna str 2'!C55,'Dane średnie prod rośl.i zwierz'!$B$3:$G$590,6,0),0)</f>
        <v>0</v>
      </c>
      <c r="G55" s="364">
        <f t="shared" si="2"/>
        <v>0</v>
      </c>
      <c r="H55" s="364">
        <f t="shared" si="3"/>
        <v>0</v>
      </c>
      <c r="I55" s="365"/>
      <c r="J55" s="366" t="e">
        <f>AND(VLOOKUP(C55,'Dane średnie prod rośl.i zwierz'!K50:W225,6,0),('Prod. zwierzęca towar.'!$B$6&gt;0))</f>
        <v>#N/A</v>
      </c>
      <c r="K55" s="367"/>
      <c r="L55" s="368">
        <f t="shared" si="4"/>
        <v>0</v>
      </c>
      <c r="M55" s="368">
        <f t="shared" si="5"/>
        <v>0</v>
      </c>
      <c r="N55" s="368">
        <f t="shared" si="6"/>
        <v>0</v>
      </c>
      <c r="O55" s="368">
        <f>IF(I55&gt;=70%,VLOOKUP(A55,'Koszty nieponiesione'!$D$3:$E$594,2,0)*D55,0)</f>
        <v>0</v>
      </c>
      <c r="P55" s="369"/>
      <c r="Q55" s="371">
        <f t="shared" si="1"/>
        <v>0</v>
      </c>
    </row>
    <row r="56" spans="1:19" ht="15" thickBot="1" x14ac:dyDescent="0.25">
      <c r="A56" s="12" t="str">
        <f t="shared" si="0"/>
        <v>A</v>
      </c>
      <c r="B56" s="360">
        <v>88</v>
      </c>
      <c r="C56" s="361"/>
      <c r="D56" s="362"/>
      <c r="E56" s="363">
        <f>IFERROR(VLOOKUP(region&amp;'Prod. roślinna str 2'!$C56,'Dane średnie prod rośl.i zwierz'!$B$3:$G$590,5,0),0)</f>
        <v>0</v>
      </c>
      <c r="F56" s="363">
        <f>IFERROR(VLOOKUP(region&amp;'Prod. roślinna str 2'!C56,'Dane średnie prod rośl.i zwierz'!$B$3:$G$590,6,0),0)</f>
        <v>0</v>
      </c>
      <c r="G56" s="378">
        <f>E56*F56</f>
        <v>0</v>
      </c>
      <c r="H56" s="378">
        <f t="shared" si="3"/>
        <v>0</v>
      </c>
      <c r="I56" s="365"/>
      <c r="J56" s="366" t="e">
        <f>AND(VLOOKUP(C56,'Dane średnie prod rośl.i zwierz'!K51:W226,6,0),('Prod. zwierzęca towar.'!$B$6&gt;0))</f>
        <v>#N/A</v>
      </c>
      <c r="K56" s="367"/>
      <c r="L56" s="368">
        <f t="shared" si="4"/>
        <v>0</v>
      </c>
      <c r="M56" s="368">
        <f t="shared" si="5"/>
        <v>0</v>
      </c>
      <c r="N56" s="368">
        <f t="shared" si="6"/>
        <v>0</v>
      </c>
      <c r="O56" s="368">
        <f>IF(I56&gt;=70%,VLOOKUP(A56,'Koszty nieponiesione'!$D$3:$E$594,2,0)*D56,0)</f>
        <v>0</v>
      </c>
      <c r="P56" s="379"/>
      <c r="Q56" s="380">
        <f t="shared" si="1"/>
        <v>0</v>
      </c>
    </row>
    <row r="57" spans="1:19" ht="22.5" customHeight="1" thickBot="1" x14ac:dyDescent="0.25">
      <c r="B57" s="542" t="s">
        <v>679</v>
      </c>
      <c r="C57" s="543"/>
      <c r="D57" s="381">
        <f>SUM(D8:D56)</f>
        <v>0</v>
      </c>
      <c r="E57" s="382" t="s">
        <v>22</v>
      </c>
      <c r="F57" s="382" t="s">
        <v>22</v>
      </c>
      <c r="G57" s="382" t="s">
        <v>22</v>
      </c>
      <c r="H57" s="381">
        <f>SUM(H8:H56)</f>
        <v>0</v>
      </c>
      <c r="I57" s="382" t="s">
        <v>22</v>
      </c>
      <c r="J57" s="382"/>
      <c r="K57" s="381">
        <f>IF(SUM(K8:K56)&lt;'Prod. zwierzęca towar.'!H31,SUM(K8:K56),'Prod. zwierzęca towar.'!H31)</f>
        <v>0</v>
      </c>
      <c r="L57" s="381">
        <f>SUM(L8:L56)</f>
        <v>0</v>
      </c>
      <c r="M57" s="381">
        <f>SUM(M8:M56)</f>
        <v>0</v>
      </c>
      <c r="N57" s="381">
        <f>SUM(N8:N56)</f>
        <v>0</v>
      </c>
      <c r="O57" s="411"/>
      <c r="P57" s="383">
        <f>SUM(P8:P56)</f>
        <v>0</v>
      </c>
      <c r="Q57" s="384">
        <f>SUM(Q8:Q56)</f>
        <v>0</v>
      </c>
    </row>
    <row r="58" spans="1:19" ht="60" customHeight="1" x14ac:dyDescent="0.2">
      <c r="B58" s="553" t="s">
        <v>706</v>
      </c>
      <c r="C58" s="553"/>
      <c r="D58" s="553"/>
      <c r="E58" s="553"/>
      <c r="F58" s="553"/>
      <c r="G58" s="553"/>
      <c r="H58" s="553"/>
      <c r="I58" s="553"/>
      <c r="J58" s="553"/>
      <c r="K58" s="553"/>
      <c r="L58" s="553"/>
      <c r="M58" s="553"/>
      <c r="N58" s="553"/>
      <c r="O58" s="553"/>
      <c r="P58" s="553"/>
      <c r="Q58" s="553"/>
      <c r="R58" s="553"/>
      <c r="S58" s="553"/>
    </row>
    <row r="59" spans="1:19" ht="20.25" customHeight="1" x14ac:dyDescent="0.2">
      <c r="B59" s="548"/>
      <c r="C59" s="548"/>
      <c r="D59" s="548"/>
      <c r="E59" s="548"/>
      <c r="F59" s="548"/>
      <c r="G59" s="548"/>
      <c r="H59" s="548"/>
      <c r="I59" s="548"/>
      <c r="J59" s="548"/>
      <c r="K59" s="548"/>
      <c r="L59" s="548"/>
      <c r="M59" s="548"/>
      <c r="N59" s="548"/>
      <c r="O59" s="548"/>
      <c r="P59" s="548"/>
      <c r="Q59" s="548"/>
      <c r="R59" s="118"/>
      <c r="S59" s="118"/>
    </row>
    <row r="60" spans="1:19" ht="6.75" customHeight="1" x14ac:dyDescent="0.2">
      <c r="B60" s="119"/>
      <c r="C60" s="119"/>
      <c r="D60" s="119"/>
      <c r="E60" s="119"/>
      <c r="F60" s="119"/>
      <c r="G60" s="119"/>
      <c r="H60" s="119"/>
      <c r="I60" s="119"/>
      <c r="J60" s="119"/>
      <c r="K60" s="119"/>
      <c r="L60" s="119"/>
      <c r="M60" s="119"/>
      <c r="N60" s="119"/>
      <c r="O60" s="119"/>
      <c r="P60" s="119"/>
      <c r="Q60" s="107"/>
    </row>
    <row r="61" spans="1:19" ht="20.25" customHeight="1" x14ac:dyDescent="0.2">
      <c r="B61" s="107"/>
      <c r="C61" s="537" t="s">
        <v>141</v>
      </c>
      <c r="D61" s="537"/>
      <c r="E61" s="537"/>
      <c r="F61" s="537"/>
      <c r="G61" s="537"/>
      <c r="H61" s="107"/>
      <c r="I61" s="107"/>
      <c r="J61" s="107"/>
      <c r="K61" s="107"/>
      <c r="L61" s="107"/>
      <c r="M61" s="107"/>
      <c r="N61" s="107"/>
      <c r="O61" s="107"/>
      <c r="P61" s="107"/>
      <c r="Q61" s="107"/>
    </row>
    <row r="62" spans="1:19" ht="18.75" customHeight="1" x14ac:dyDescent="0.2">
      <c r="B62" s="113" t="s">
        <v>77</v>
      </c>
      <c r="C62" s="529" t="s">
        <v>511</v>
      </c>
      <c r="D62" s="529"/>
      <c r="E62" s="107"/>
      <c r="F62" s="225" t="s">
        <v>568</v>
      </c>
      <c r="G62" s="530" t="s">
        <v>511</v>
      </c>
      <c r="H62" s="530"/>
      <c r="I62" s="530"/>
      <c r="J62" s="530"/>
      <c r="K62" s="530"/>
      <c r="L62" s="107"/>
      <c r="M62" s="107"/>
      <c r="N62" s="107"/>
      <c r="O62" s="107"/>
      <c r="P62" s="107"/>
      <c r="Q62" s="107"/>
    </row>
    <row r="63" spans="1:19" ht="18.75" customHeight="1" x14ac:dyDescent="0.2">
      <c r="B63" s="113" t="s">
        <v>76</v>
      </c>
      <c r="C63" s="529" t="s">
        <v>511</v>
      </c>
      <c r="D63" s="529"/>
      <c r="E63" s="107"/>
      <c r="F63" s="225" t="s">
        <v>569</v>
      </c>
      <c r="G63" s="530" t="s">
        <v>511</v>
      </c>
      <c r="H63" s="530"/>
      <c r="I63" s="530"/>
      <c r="J63" s="530"/>
      <c r="K63" s="530"/>
      <c r="L63" s="107"/>
      <c r="M63" s="107"/>
      <c r="N63" s="107"/>
      <c r="O63" s="107"/>
      <c r="P63" s="107"/>
      <c r="Q63" s="107"/>
    </row>
    <row r="64" spans="1:19" ht="18.75" customHeight="1" x14ac:dyDescent="0.2">
      <c r="B64" s="113" t="s">
        <v>75</v>
      </c>
      <c r="C64" s="529" t="s">
        <v>511</v>
      </c>
      <c r="D64" s="529"/>
      <c r="E64" s="107"/>
      <c r="F64" s="225" t="s">
        <v>570</v>
      </c>
      <c r="G64" s="530" t="s">
        <v>511</v>
      </c>
      <c r="H64" s="530"/>
      <c r="I64" s="530"/>
      <c r="J64" s="530"/>
      <c r="K64" s="530"/>
      <c r="L64" s="107"/>
      <c r="M64" s="107"/>
      <c r="N64" s="107"/>
      <c r="O64" s="107"/>
      <c r="P64" s="107"/>
      <c r="Q64" s="107"/>
    </row>
    <row r="65" spans="2:17" ht="18.75" customHeight="1" x14ac:dyDescent="0.2">
      <c r="B65" s="113" t="s">
        <v>74</v>
      </c>
      <c r="C65" s="529" t="s">
        <v>511</v>
      </c>
      <c r="D65" s="529"/>
      <c r="E65" s="107"/>
      <c r="F65" s="225" t="s">
        <v>571</v>
      </c>
      <c r="G65" s="530" t="s">
        <v>511</v>
      </c>
      <c r="H65" s="530"/>
      <c r="I65" s="530"/>
      <c r="J65" s="530"/>
      <c r="K65" s="530"/>
      <c r="M65" s="107"/>
      <c r="N65" s="547" t="s">
        <v>480</v>
      </c>
      <c r="O65" s="547"/>
      <c r="P65" s="547"/>
      <c r="Q65" s="547"/>
    </row>
    <row r="66" spans="2:17" ht="18.75" customHeight="1" x14ac:dyDescent="0.2">
      <c r="B66" s="113" t="s">
        <v>70</v>
      </c>
      <c r="C66" s="529" t="s">
        <v>511</v>
      </c>
      <c r="D66" s="529"/>
      <c r="E66" s="107"/>
      <c r="F66" s="225" t="s">
        <v>572</v>
      </c>
      <c r="G66" s="530" t="s">
        <v>511</v>
      </c>
      <c r="H66" s="530"/>
      <c r="I66" s="530"/>
      <c r="J66" s="530"/>
      <c r="K66" s="530"/>
      <c r="M66" s="107"/>
      <c r="N66" s="529" t="s">
        <v>535</v>
      </c>
      <c r="O66" s="529"/>
      <c r="P66" s="529"/>
      <c r="Q66" s="271"/>
    </row>
    <row r="67" spans="2:17" x14ac:dyDescent="0.2">
      <c r="B67" s="107"/>
      <c r="C67" s="107"/>
      <c r="D67" s="107"/>
      <c r="E67" s="107"/>
      <c r="F67" s="219"/>
      <c r="G67" s="219"/>
      <c r="H67" s="219"/>
      <c r="I67" s="219"/>
      <c r="J67" s="219"/>
      <c r="K67" s="219"/>
      <c r="L67" s="107"/>
      <c r="M67" s="107"/>
      <c r="N67" s="107"/>
      <c r="O67" s="107"/>
      <c r="P67" s="107"/>
      <c r="Q67" s="107"/>
    </row>
    <row r="68" spans="2:17" x14ac:dyDescent="0.2">
      <c r="B68" s="107"/>
      <c r="C68" s="107"/>
      <c r="D68" s="107"/>
      <c r="E68" s="107"/>
      <c r="F68" s="219"/>
      <c r="G68" s="219"/>
      <c r="H68" s="219"/>
      <c r="I68" s="219"/>
      <c r="J68" s="219"/>
      <c r="K68" s="219"/>
      <c r="L68" s="107"/>
      <c r="M68" s="107"/>
      <c r="N68" s="107"/>
      <c r="O68" s="107"/>
      <c r="P68" s="107"/>
      <c r="Q68" s="107"/>
    </row>
  </sheetData>
  <sheetProtection algorithmName="SHA-512" hashValue="8DOyYzZAC3JvWh2rcvIrbqzBzM6RiZ7InBfIBjNqnc659fRUebVSRbOOVBxjqHB2w+8nRsgqTvir59WZKAeaRw==" saltValue="AaYZPWe0NPNO/Uof6slskg==" spinCount="100000" sheet="1" objects="1" scenarios="1"/>
  <mergeCells count="20">
    <mergeCell ref="B59:Q59"/>
    <mergeCell ref="B1:H1"/>
    <mergeCell ref="M1:N1"/>
    <mergeCell ref="B2:E2"/>
    <mergeCell ref="F2:I2"/>
    <mergeCell ref="B57:C57"/>
    <mergeCell ref="B58:S58"/>
    <mergeCell ref="C66:D66"/>
    <mergeCell ref="G66:K66"/>
    <mergeCell ref="N66:P66"/>
    <mergeCell ref="C61:G61"/>
    <mergeCell ref="C62:D62"/>
    <mergeCell ref="G62:K62"/>
    <mergeCell ref="C63:D63"/>
    <mergeCell ref="G63:K63"/>
    <mergeCell ref="C64:D64"/>
    <mergeCell ref="G64:K64"/>
    <mergeCell ref="C65:D65"/>
    <mergeCell ref="G65:K65"/>
    <mergeCell ref="N65:Q65"/>
  </mergeCells>
  <conditionalFormatting sqref="K8:K56">
    <cfRule type="expression" dxfId="10" priority="1">
      <formula>AND(NOT(J8),K8&gt;0)</formula>
    </cfRule>
  </conditionalFormatting>
  <dataValidations disablePrompts="1" count="4">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P8:P56" xr:uid="{00000000-0002-0000-0200-000001000000}">
      <formula1>0</formula1>
      <formula2>H8</formula2>
    </dataValidation>
    <dataValidation type="list" allowBlank="1" showInputMessage="1" showErrorMessage="1" sqref="C8:C56" xr:uid="{00000000-0002-0000-0200-000002000000}">
      <formula1>rosliny</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3000000}">
      <formula1>J8</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activeCell="E4" sqref="E4"/>
    </sheetView>
  </sheetViews>
  <sheetFormatPr defaultColWidth="9.140625" defaultRowHeight="12" x14ac:dyDescent="0.2"/>
  <cols>
    <col min="1" max="1" width="4" style="12" customWidth="1"/>
    <col min="2" max="2" width="47.42578125" style="12" customWidth="1"/>
    <col min="3" max="3" width="15.7109375" style="12" customWidth="1"/>
    <col min="4" max="15" width="17" style="12" customWidth="1"/>
    <col min="16" max="16384" width="9.140625" style="12"/>
  </cols>
  <sheetData>
    <row r="1" spans="1:15" ht="15" customHeight="1" x14ac:dyDescent="0.2">
      <c r="A1" s="541" t="s">
        <v>566</v>
      </c>
      <c r="B1" s="541"/>
      <c r="C1" s="541"/>
      <c r="D1" s="541"/>
      <c r="E1" s="541"/>
      <c r="F1" s="541"/>
      <c r="G1" s="541"/>
      <c r="H1" s="541"/>
      <c r="I1" s="541"/>
      <c r="J1" s="541"/>
      <c r="K1" s="540" t="s">
        <v>52</v>
      </c>
      <c r="L1" s="540"/>
      <c r="M1" s="168" t="str">
        <f>Protokół!V1</f>
        <v>A</v>
      </c>
    </row>
    <row r="2" spans="1:15" ht="12" customHeight="1" x14ac:dyDescent="0.2">
      <c r="A2" s="544" t="s">
        <v>50</v>
      </c>
      <c r="B2" s="544"/>
      <c r="C2" s="544" t="s">
        <v>50</v>
      </c>
      <c r="D2" s="544"/>
      <c r="E2" s="545" t="str">
        <f>Protokół!G8</f>
        <v>………………………………………
………………………...……………</v>
      </c>
      <c r="F2" s="545"/>
      <c r="G2" s="545"/>
      <c r="H2" s="545"/>
      <c r="I2" s="20"/>
      <c r="J2" s="20"/>
    </row>
    <row r="3" spans="1:15" ht="7.5" customHeight="1" thickBot="1" x14ac:dyDescent="0.25">
      <c r="A3" s="57"/>
      <c r="B3" s="57"/>
      <c r="C3" s="57"/>
      <c r="D3" s="57"/>
      <c r="E3" s="57"/>
      <c r="F3" s="57"/>
      <c r="G3" s="57"/>
      <c r="H3" s="57"/>
      <c r="I3" s="57"/>
      <c r="J3" s="57"/>
    </row>
    <row r="4" spans="1:15" ht="46.5" customHeight="1" x14ac:dyDescent="0.2">
      <c r="A4" s="562" t="s">
        <v>23</v>
      </c>
      <c r="B4" s="560" t="s">
        <v>26</v>
      </c>
      <c r="C4" s="564" t="s">
        <v>499</v>
      </c>
      <c r="D4" s="208" t="s">
        <v>560</v>
      </c>
      <c r="E4" s="209"/>
      <c r="F4" s="208" t="s">
        <v>560</v>
      </c>
      <c r="G4" s="209"/>
      <c r="H4" s="208" t="s">
        <v>560</v>
      </c>
      <c r="I4" s="209"/>
      <c r="J4" s="208" t="s">
        <v>560</v>
      </c>
      <c r="K4" s="209"/>
      <c r="L4" s="208" t="s">
        <v>560</v>
      </c>
      <c r="M4" s="209"/>
      <c r="N4" s="556" t="s">
        <v>565</v>
      </c>
      <c r="O4" s="557"/>
    </row>
    <row r="5" spans="1:15" ht="45" x14ac:dyDescent="0.2">
      <c r="A5" s="563"/>
      <c r="B5" s="561"/>
      <c r="C5" s="565"/>
      <c r="D5" s="184" t="s">
        <v>562</v>
      </c>
      <c r="E5" s="184" t="s">
        <v>564</v>
      </c>
      <c r="F5" s="184" t="s">
        <v>562</v>
      </c>
      <c r="G5" s="184" t="s">
        <v>564</v>
      </c>
      <c r="H5" s="184" t="s">
        <v>562</v>
      </c>
      <c r="I5" s="184" t="s">
        <v>564</v>
      </c>
      <c r="J5" s="184" t="s">
        <v>562</v>
      </c>
      <c r="K5" s="184" t="s">
        <v>564</v>
      </c>
      <c r="L5" s="184" t="s">
        <v>562</v>
      </c>
      <c r="M5" s="186" t="s">
        <v>564</v>
      </c>
      <c r="N5" s="255" t="s">
        <v>562</v>
      </c>
      <c r="O5" s="210" t="s">
        <v>564</v>
      </c>
    </row>
    <row r="6" spans="1:15" x14ac:dyDescent="0.2">
      <c r="A6" s="135"/>
      <c r="B6" s="136" t="s">
        <v>143</v>
      </c>
      <c r="C6" s="137" t="s">
        <v>33</v>
      </c>
      <c r="D6" s="137" t="s">
        <v>561</v>
      </c>
      <c r="E6" s="137" t="s">
        <v>563</v>
      </c>
      <c r="F6" s="137" t="s">
        <v>561</v>
      </c>
      <c r="G6" s="137" t="s">
        <v>563</v>
      </c>
      <c r="H6" s="137" t="s">
        <v>561</v>
      </c>
      <c r="I6" s="137" t="s">
        <v>563</v>
      </c>
      <c r="J6" s="137" t="s">
        <v>561</v>
      </c>
      <c r="K6" s="137" t="s">
        <v>563</v>
      </c>
      <c r="L6" s="137" t="s">
        <v>561</v>
      </c>
      <c r="M6" s="159" t="s">
        <v>563</v>
      </c>
      <c r="N6" s="137" t="s">
        <v>561</v>
      </c>
      <c r="O6" s="138" t="s">
        <v>563</v>
      </c>
    </row>
    <row r="7" spans="1:15" x14ac:dyDescent="0.2">
      <c r="A7" s="108">
        <v>1</v>
      </c>
      <c r="B7" s="185">
        <v>2</v>
      </c>
      <c r="C7" s="185">
        <v>3</v>
      </c>
      <c r="D7" s="147">
        <v>4</v>
      </c>
      <c r="E7" s="147">
        <v>5</v>
      </c>
      <c r="F7" s="147">
        <v>6</v>
      </c>
      <c r="G7" s="147">
        <v>7</v>
      </c>
      <c r="H7" s="147">
        <v>8</v>
      </c>
      <c r="I7" s="147">
        <v>9</v>
      </c>
      <c r="J7" s="147">
        <v>10</v>
      </c>
      <c r="K7" s="147">
        <v>11</v>
      </c>
      <c r="L7" s="147">
        <v>12</v>
      </c>
      <c r="M7" s="109">
        <v>13</v>
      </c>
      <c r="N7" s="252">
        <v>14</v>
      </c>
      <c r="O7" s="188">
        <v>15</v>
      </c>
    </row>
    <row r="8" spans="1:15" ht="16.5" customHeight="1" x14ac:dyDescent="0.2">
      <c r="A8" s="13">
        <v>1</v>
      </c>
      <c r="B8" s="7"/>
      <c r="C8" s="122"/>
      <c r="D8" s="265"/>
      <c r="E8" s="112"/>
      <c r="F8" s="265"/>
      <c r="G8" s="112"/>
      <c r="H8" s="265"/>
      <c r="I8" s="112"/>
      <c r="J8" s="265"/>
      <c r="K8" s="112"/>
      <c r="L8" s="265"/>
      <c r="M8" s="112"/>
      <c r="N8" s="267">
        <f>D8+F8+H8+J8+L8</f>
        <v>0</v>
      </c>
      <c r="O8" s="211">
        <f>E8+G8+I8+K8+M8</f>
        <v>0</v>
      </c>
    </row>
    <row r="9" spans="1:15" ht="16.5" customHeight="1" x14ac:dyDescent="0.2">
      <c r="A9" s="13">
        <v>2</v>
      </c>
      <c r="B9" s="7"/>
      <c r="C9" s="15"/>
      <c r="D9" s="265"/>
      <c r="E9" s="112"/>
      <c r="F9" s="265"/>
      <c r="G9" s="112"/>
      <c r="H9" s="265"/>
      <c r="I9" s="112"/>
      <c r="J9" s="265"/>
      <c r="K9" s="112"/>
      <c r="L9" s="265"/>
      <c r="M9" s="112"/>
      <c r="N9" s="267">
        <f t="shared" ref="N9:N46" si="0">D9+F9+H9+J9+L9</f>
        <v>0</v>
      </c>
      <c r="O9" s="211">
        <f t="shared" ref="O9:O46" si="1">E9+G9+I9+K9+M9</f>
        <v>0</v>
      </c>
    </row>
    <row r="10" spans="1:15" ht="16.5" customHeight="1" x14ac:dyDescent="0.2">
      <c r="A10" s="17">
        <v>3</v>
      </c>
      <c r="B10" s="7"/>
      <c r="C10" s="15"/>
      <c r="D10" s="265"/>
      <c r="E10" s="112"/>
      <c r="F10" s="265"/>
      <c r="G10" s="112"/>
      <c r="H10" s="265"/>
      <c r="I10" s="112"/>
      <c r="J10" s="265"/>
      <c r="K10" s="112"/>
      <c r="L10" s="265"/>
      <c r="M10" s="112"/>
      <c r="N10" s="267">
        <f t="shared" si="0"/>
        <v>0</v>
      </c>
      <c r="O10" s="211">
        <f t="shared" si="1"/>
        <v>0</v>
      </c>
    </row>
    <row r="11" spans="1:15" ht="16.5" customHeight="1" x14ac:dyDescent="0.2">
      <c r="A11" s="17">
        <v>4</v>
      </c>
      <c r="B11" s="7"/>
      <c r="C11" s="15"/>
      <c r="D11" s="265"/>
      <c r="E11" s="112"/>
      <c r="F11" s="265"/>
      <c r="G11" s="112"/>
      <c r="H11" s="265"/>
      <c r="I11" s="112"/>
      <c r="J11" s="265"/>
      <c r="K11" s="112"/>
      <c r="L11" s="265"/>
      <c r="M11" s="112"/>
      <c r="N11" s="267">
        <f t="shared" si="0"/>
        <v>0</v>
      </c>
      <c r="O11" s="211">
        <f t="shared" si="1"/>
        <v>0</v>
      </c>
    </row>
    <row r="12" spans="1:15" ht="16.5" customHeight="1" x14ac:dyDescent="0.2">
      <c r="A12" s="17">
        <v>5</v>
      </c>
      <c r="B12" s="7"/>
      <c r="C12" s="15"/>
      <c r="D12" s="265"/>
      <c r="E12" s="112"/>
      <c r="F12" s="265"/>
      <c r="G12" s="112"/>
      <c r="H12" s="265"/>
      <c r="I12" s="112"/>
      <c r="J12" s="265"/>
      <c r="K12" s="112"/>
      <c r="L12" s="265"/>
      <c r="M12" s="112"/>
      <c r="N12" s="267">
        <f t="shared" si="0"/>
        <v>0</v>
      </c>
      <c r="O12" s="211">
        <f t="shared" si="1"/>
        <v>0</v>
      </c>
    </row>
    <row r="13" spans="1:15" ht="16.5" customHeight="1" x14ac:dyDescent="0.2">
      <c r="A13" s="17">
        <v>6</v>
      </c>
      <c r="B13" s="7"/>
      <c r="C13" s="15"/>
      <c r="D13" s="265"/>
      <c r="E13" s="112"/>
      <c r="F13" s="265"/>
      <c r="G13" s="112"/>
      <c r="H13" s="265"/>
      <c r="I13" s="112"/>
      <c r="J13" s="265"/>
      <c r="K13" s="112"/>
      <c r="L13" s="265"/>
      <c r="M13" s="112"/>
      <c r="N13" s="267">
        <f t="shared" si="0"/>
        <v>0</v>
      </c>
      <c r="O13" s="211">
        <f t="shared" si="1"/>
        <v>0</v>
      </c>
    </row>
    <row r="14" spans="1:15" ht="16.5" customHeight="1" x14ac:dyDescent="0.2">
      <c r="A14" s="17">
        <v>7</v>
      </c>
      <c r="B14" s="7"/>
      <c r="C14" s="15"/>
      <c r="D14" s="265"/>
      <c r="E14" s="112"/>
      <c r="F14" s="265"/>
      <c r="G14" s="112"/>
      <c r="H14" s="265"/>
      <c r="I14" s="112"/>
      <c r="J14" s="265"/>
      <c r="K14" s="112"/>
      <c r="L14" s="265"/>
      <c r="M14" s="112"/>
      <c r="N14" s="267">
        <f t="shared" si="0"/>
        <v>0</v>
      </c>
      <c r="O14" s="211">
        <f t="shared" si="1"/>
        <v>0</v>
      </c>
    </row>
    <row r="15" spans="1:15" ht="16.5" customHeight="1" x14ac:dyDescent="0.2">
      <c r="A15" s="58">
        <v>8</v>
      </c>
      <c r="B15" s="7"/>
      <c r="C15" s="15"/>
      <c r="D15" s="265"/>
      <c r="E15" s="112"/>
      <c r="F15" s="265"/>
      <c r="G15" s="112"/>
      <c r="H15" s="265"/>
      <c r="I15" s="112"/>
      <c r="J15" s="265"/>
      <c r="K15" s="112"/>
      <c r="L15" s="265"/>
      <c r="M15" s="112"/>
      <c r="N15" s="267">
        <f t="shared" si="0"/>
        <v>0</v>
      </c>
      <c r="O15" s="211">
        <f t="shared" si="1"/>
        <v>0</v>
      </c>
    </row>
    <row r="16" spans="1:15" ht="16.5" customHeight="1" x14ac:dyDescent="0.2">
      <c r="A16" s="58">
        <v>9</v>
      </c>
      <c r="B16" s="7"/>
      <c r="C16" s="15"/>
      <c r="D16" s="265"/>
      <c r="E16" s="112"/>
      <c r="F16" s="265"/>
      <c r="G16" s="112"/>
      <c r="H16" s="265"/>
      <c r="I16" s="112"/>
      <c r="J16" s="265"/>
      <c r="K16" s="112"/>
      <c r="L16" s="265"/>
      <c r="M16" s="112"/>
      <c r="N16" s="267">
        <f t="shared" si="0"/>
        <v>0</v>
      </c>
      <c r="O16" s="211">
        <f t="shared" si="1"/>
        <v>0</v>
      </c>
    </row>
    <row r="17" spans="1:15" ht="16.5" customHeight="1" x14ac:dyDescent="0.2">
      <c r="A17" s="58">
        <v>10</v>
      </c>
      <c r="B17" s="7"/>
      <c r="C17" s="15"/>
      <c r="D17" s="265"/>
      <c r="E17" s="112"/>
      <c r="F17" s="265"/>
      <c r="G17" s="112"/>
      <c r="H17" s="265"/>
      <c r="I17" s="112"/>
      <c r="J17" s="265"/>
      <c r="K17" s="112"/>
      <c r="L17" s="265"/>
      <c r="M17" s="112"/>
      <c r="N17" s="267">
        <f t="shared" si="0"/>
        <v>0</v>
      </c>
      <c r="O17" s="211">
        <f t="shared" si="1"/>
        <v>0</v>
      </c>
    </row>
    <row r="18" spans="1:15" ht="16.5" customHeight="1" x14ac:dyDescent="0.2">
      <c r="A18" s="58">
        <v>11</v>
      </c>
      <c r="B18" s="7"/>
      <c r="C18" s="15"/>
      <c r="D18" s="265"/>
      <c r="E18" s="112"/>
      <c r="F18" s="265"/>
      <c r="G18" s="112"/>
      <c r="H18" s="265"/>
      <c r="I18" s="112"/>
      <c r="J18" s="265"/>
      <c r="K18" s="112"/>
      <c r="L18" s="265"/>
      <c r="M18" s="112"/>
      <c r="N18" s="267">
        <f>D18+F18+H18+J18+L18</f>
        <v>0</v>
      </c>
      <c r="O18" s="211">
        <f t="shared" si="1"/>
        <v>0</v>
      </c>
    </row>
    <row r="19" spans="1:15" ht="16.5" customHeight="1" x14ac:dyDescent="0.2">
      <c r="A19" s="58">
        <v>12</v>
      </c>
      <c r="B19" s="7"/>
      <c r="C19" s="15"/>
      <c r="D19" s="265"/>
      <c r="E19" s="112"/>
      <c r="F19" s="265"/>
      <c r="G19" s="112"/>
      <c r="H19" s="265"/>
      <c r="I19" s="112"/>
      <c r="J19" s="265"/>
      <c r="K19" s="112"/>
      <c r="L19" s="265"/>
      <c r="M19" s="112"/>
      <c r="N19" s="267">
        <f t="shared" si="0"/>
        <v>0</v>
      </c>
      <c r="O19" s="211">
        <f t="shared" si="1"/>
        <v>0</v>
      </c>
    </row>
    <row r="20" spans="1:15" ht="16.5" customHeight="1" x14ac:dyDescent="0.2">
      <c r="A20" s="58">
        <v>13</v>
      </c>
      <c r="B20" s="7"/>
      <c r="C20" s="15"/>
      <c r="D20" s="265"/>
      <c r="E20" s="112"/>
      <c r="F20" s="265"/>
      <c r="G20" s="112"/>
      <c r="H20" s="265"/>
      <c r="I20" s="112"/>
      <c r="J20" s="265"/>
      <c r="K20" s="112"/>
      <c r="L20" s="265"/>
      <c r="M20" s="112"/>
      <c r="N20" s="267">
        <f t="shared" si="0"/>
        <v>0</v>
      </c>
      <c r="O20" s="211">
        <f t="shared" si="1"/>
        <v>0</v>
      </c>
    </row>
    <row r="21" spans="1:15" ht="16.5" customHeight="1" x14ac:dyDescent="0.2">
      <c r="A21" s="58">
        <v>14</v>
      </c>
      <c r="B21" s="7"/>
      <c r="C21" s="15"/>
      <c r="D21" s="265"/>
      <c r="E21" s="112"/>
      <c r="F21" s="265"/>
      <c r="G21" s="112"/>
      <c r="H21" s="265"/>
      <c r="I21" s="112"/>
      <c r="J21" s="265"/>
      <c r="K21" s="112"/>
      <c r="L21" s="265"/>
      <c r="M21" s="112"/>
      <c r="N21" s="267">
        <f t="shared" si="0"/>
        <v>0</v>
      </c>
      <c r="O21" s="211">
        <f>E21+G21+I21+K21+M21</f>
        <v>0</v>
      </c>
    </row>
    <row r="22" spans="1:15" ht="16.5" customHeight="1" x14ac:dyDescent="0.2">
      <c r="A22" s="58">
        <v>15</v>
      </c>
      <c r="B22" s="7"/>
      <c r="C22" s="15"/>
      <c r="D22" s="265"/>
      <c r="E22" s="112"/>
      <c r="F22" s="265"/>
      <c r="G22" s="112"/>
      <c r="H22" s="265"/>
      <c r="I22" s="112"/>
      <c r="J22" s="265"/>
      <c r="K22" s="112"/>
      <c r="L22" s="265"/>
      <c r="M22" s="112"/>
      <c r="N22" s="267">
        <f t="shared" si="0"/>
        <v>0</v>
      </c>
      <c r="O22" s="211">
        <f t="shared" si="1"/>
        <v>0</v>
      </c>
    </row>
    <row r="23" spans="1:15" s="46" customFormat="1" ht="16.5" customHeight="1" x14ac:dyDescent="0.2">
      <c r="A23" s="212">
        <v>16</v>
      </c>
      <c r="B23" s="7"/>
      <c r="C23" s="15"/>
      <c r="D23" s="265"/>
      <c r="E23" s="112"/>
      <c r="F23" s="265"/>
      <c r="G23" s="112"/>
      <c r="H23" s="265"/>
      <c r="I23" s="112"/>
      <c r="J23" s="265"/>
      <c r="K23" s="112"/>
      <c r="L23" s="265"/>
      <c r="M23" s="112"/>
      <c r="N23" s="267">
        <f t="shared" si="0"/>
        <v>0</v>
      </c>
      <c r="O23" s="211">
        <f t="shared" si="1"/>
        <v>0</v>
      </c>
    </row>
    <row r="24" spans="1:15" s="46" customFormat="1" ht="16.5" customHeight="1" x14ac:dyDescent="0.2">
      <c r="A24" s="212">
        <v>17</v>
      </c>
      <c r="B24" s="7"/>
      <c r="C24" s="15"/>
      <c r="D24" s="265"/>
      <c r="E24" s="112"/>
      <c r="F24" s="265"/>
      <c r="G24" s="112"/>
      <c r="H24" s="265"/>
      <c r="I24" s="112"/>
      <c r="J24" s="265"/>
      <c r="K24" s="112"/>
      <c r="L24" s="265"/>
      <c r="M24" s="112"/>
      <c r="N24" s="267">
        <f t="shared" si="0"/>
        <v>0</v>
      </c>
      <c r="O24" s="211">
        <f t="shared" si="1"/>
        <v>0</v>
      </c>
    </row>
    <row r="25" spans="1:15" s="46" customFormat="1" ht="16.5" customHeight="1" x14ac:dyDescent="0.2">
      <c r="A25" s="212">
        <v>18</v>
      </c>
      <c r="B25" s="7"/>
      <c r="C25" s="15"/>
      <c r="D25" s="265"/>
      <c r="E25" s="112"/>
      <c r="F25" s="265"/>
      <c r="G25" s="112"/>
      <c r="H25" s="265"/>
      <c r="I25" s="112"/>
      <c r="J25" s="265"/>
      <c r="K25" s="112"/>
      <c r="L25" s="265"/>
      <c r="M25" s="112"/>
      <c r="N25" s="267">
        <f t="shared" si="0"/>
        <v>0</v>
      </c>
      <c r="O25" s="211">
        <f t="shared" si="1"/>
        <v>0</v>
      </c>
    </row>
    <row r="26" spans="1:15" ht="16.5" customHeight="1" x14ac:dyDescent="0.2">
      <c r="A26" s="58">
        <v>19</v>
      </c>
      <c r="B26" s="7"/>
      <c r="C26" s="15"/>
      <c r="D26" s="265"/>
      <c r="E26" s="112"/>
      <c r="F26" s="265"/>
      <c r="G26" s="112"/>
      <c r="H26" s="265"/>
      <c r="I26" s="112"/>
      <c r="J26" s="265"/>
      <c r="K26" s="112"/>
      <c r="L26" s="265"/>
      <c r="M26" s="112"/>
      <c r="N26" s="267">
        <f>D26+F26+H26+J26+L26</f>
        <v>0</v>
      </c>
      <c r="O26" s="211">
        <f t="shared" si="1"/>
        <v>0</v>
      </c>
    </row>
    <row r="27" spans="1:15" ht="16.5" customHeight="1" x14ac:dyDescent="0.2">
      <c r="A27" s="58">
        <v>20</v>
      </c>
      <c r="B27" s="7"/>
      <c r="C27" s="15"/>
      <c r="D27" s="265"/>
      <c r="E27" s="112"/>
      <c r="F27" s="265"/>
      <c r="G27" s="112"/>
      <c r="H27" s="265"/>
      <c r="I27" s="112"/>
      <c r="J27" s="265"/>
      <c r="K27" s="112"/>
      <c r="L27" s="265"/>
      <c r="M27" s="112"/>
      <c r="N27" s="267">
        <f t="shared" si="0"/>
        <v>0</v>
      </c>
      <c r="O27" s="211">
        <f t="shared" si="1"/>
        <v>0</v>
      </c>
    </row>
    <row r="28" spans="1:15" ht="16.5" customHeight="1" x14ac:dyDescent="0.2">
      <c r="A28" s="58">
        <v>21</v>
      </c>
      <c r="B28" s="7"/>
      <c r="C28" s="15"/>
      <c r="D28" s="265"/>
      <c r="E28" s="112"/>
      <c r="F28" s="265"/>
      <c r="G28" s="112"/>
      <c r="H28" s="265"/>
      <c r="I28" s="112"/>
      <c r="J28" s="265"/>
      <c r="K28" s="112"/>
      <c r="L28" s="265"/>
      <c r="M28" s="112"/>
      <c r="N28" s="267">
        <f t="shared" si="0"/>
        <v>0</v>
      </c>
      <c r="O28" s="211">
        <f t="shared" si="1"/>
        <v>0</v>
      </c>
    </row>
    <row r="29" spans="1:15" ht="16.5" customHeight="1" x14ac:dyDescent="0.2">
      <c r="A29" s="58">
        <v>22</v>
      </c>
      <c r="B29" s="7"/>
      <c r="C29" s="15"/>
      <c r="D29" s="265"/>
      <c r="E29" s="112"/>
      <c r="F29" s="265"/>
      <c r="G29" s="112"/>
      <c r="H29" s="265"/>
      <c r="I29" s="112"/>
      <c r="J29" s="265"/>
      <c r="K29" s="112"/>
      <c r="L29" s="265"/>
      <c r="M29" s="112"/>
      <c r="N29" s="267">
        <f t="shared" si="0"/>
        <v>0</v>
      </c>
      <c r="O29" s="211">
        <f t="shared" si="1"/>
        <v>0</v>
      </c>
    </row>
    <row r="30" spans="1:15" ht="16.5" customHeight="1" x14ac:dyDescent="0.2">
      <c r="A30" s="58">
        <v>23</v>
      </c>
      <c r="B30" s="7"/>
      <c r="C30" s="15"/>
      <c r="D30" s="265"/>
      <c r="E30" s="112"/>
      <c r="F30" s="265"/>
      <c r="G30" s="112"/>
      <c r="H30" s="265"/>
      <c r="I30" s="112"/>
      <c r="J30" s="265"/>
      <c r="K30" s="112"/>
      <c r="L30" s="265"/>
      <c r="M30" s="112"/>
      <c r="N30" s="267">
        <f t="shared" si="0"/>
        <v>0</v>
      </c>
      <c r="O30" s="211">
        <f t="shared" si="1"/>
        <v>0</v>
      </c>
    </row>
    <row r="31" spans="1:15" ht="16.5" customHeight="1" x14ac:dyDescent="0.2">
      <c r="A31" s="58">
        <v>24</v>
      </c>
      <c r="B31" s="7"/>
      <c r="C31" s="15"/>
      <c r="D31" s="265"/>
      <c r="E31" s="112"/>
      <c r="F31" s="265"/>
      <c r="G31" s="112"/>
      <c r="H31" s="265"/>
      <c r="I31" s="112"/>
      <c r="J31" s="265"/>
      <c r="K31" s="112"/>
      <c r="L31" s="265"/>
      <c r="M31" s="112"/>
      <c r="N31" s="267">
        <f t="shared" si="0"/>
        <v>0</v>
      </c>
      <c r="O31" s="211">
        <f t="shared" si="1"/>
        <v>0</v>
      </c>
    </row>
    <row r="32" spans="1:15" ht="16.5" customHeight="1" x14ac:dyDescent="0.2">
      <c r="A32" s="58">
        <v>25</v>
      </c>
      <c r="B32" s="7"/>
      <c r="C32" s="15"/>
      <c r="D32" s="265"/>
      <c r="E32" s="112"/>
      <c r="F32" s="265"/>
      <c r="G32" s="112"/>
      <c r="H32" s="265"/>
      <c r="I32" s="112"/>
      <c r="J32" s="265"/>
      <c r="K32" s="112"/>
      <c r="L32" s="265"/>
      <c r="M32" s="112"/>
      <c r="N32" s="267">
        <f t="shared" si="0"/>
        <v>0</v>
      </c>
      <c r="O32" s="211">
        <f t="shared" si="1"/>
        <v>0</v>
      </c>
    </row>
    <row r="33" spans="1:15" ht="16.5" customHeight="1" x14ac:dyDescent="0.2">
      <c r="A33" s="58">
        <v>26</v>
      </c>
      <c r="B33" s="7"/>
      <c r="C33" s="15"/>
      <c r="D33" s="265"/>
      <c r="E33" s="112"/>
      <c r="F33" s="265"/>
      <c r="G33" s="112"/>
      <c r="H33" s="265"/>
      <c r="I33" s="112"/>
      <c r="J33" s="265"/>
      <c r="K33" s="112"/>
      <c r="L33" s="265"/>
      <c r="M33" s="112"/>
      <c r="N33" s="267">
        <f t="shared" si="0"/>
        <v>0</v>
      </c>
      <c r="O33" s="211">
        <f t="shared" si="1"/>
        <v>0</v>
      </c>
    </row>
    <row r="34" spans="1:15" ht="16.5" customHeight="1" x14ac:dyDescent="0.2">
      <c r="A34" s="58">
        <v>27</v>
      </c>
      <c r="B34" s="7"/>
      <c r="C34" s="15"/>
      <c r="D34" s="265"/>
      <c r="E34" s="112"/>
      <c r="F34" s="265"/>
      <c r="G34" s="112"/>
      <c r="H34" s="265"/>
      <c r="I34" s="112"/>
      <c r="J34" s="265"/>
      <c r="K34" s="112"/>
      <c r="L34" s="265"/>
      <c r="M34" s="112"/>
      <c r="N34" s="267">
        <f t="shared" si="0"/>
        <v>0</v>
      </c>
      <c r="O34" s="211">
        <f t="shared" si="1"/>
        <v>0</v>
      </c>
    </row>
    <row r="35" spans="1:15" ht="16.5" customHeight="1" x14ac:dyDescent="0.2">
      <c r="A35" s="58">
        <v>28</v>
      </c>
      <c r="B35" s="7"/>
      <c r="C35" s="15"/>
      <c r="D35" s="265"/>
      <c r="E35" s="112"/>
      <c r="F35" s="265"/>
      <c r="G35" s="112"/>
      <c r="H35" s="265"/>
      <c r="I35" s="112"/>
      <c r="J35" s="265"/>
      <c r="K35" s="112"/>
      <c r="L35" s="265"/>
      <c r="M35" s="112"/>
      <c r="N35" s="267">
        <f t="shared" si="0"/>
        <v>0</v>
      </c>
      <c r="O35" s="211">
        <f t="shared" si="1"/>
        <v>0</v>
      </c>
    </row>
    <row r="36" spans="1:15" ht="16.5" customHeight="1" x14ac:dyDescent="0.2">
      <c r="A36" s="58">
        <v>29</v>
      </c>
      <c r="B36" s="7"/>
      <c r="C36" s="15"/>
      <c r="D36" s="265"/>
      <c r="E36" s="112"/>
      <c r="F36" s="265"/>
      <c r="G36" s="112"/>
      <c r="H36" s="265"/>
      <c r="I36" s="112"/>
      <c r="J36" s="265"/>
      <c r="K36" s="112"/>
      <c r="L36" s="265"/>
      <c r="M36" s="112"/>
      <c r="N36" s="267">
        <f t="shared" si="0"/>
        <v>0</v>
      </c>
      <c r="O36" s="211">
        <f t="shared" si="1"/>
        <v>0</v>
      </c>
    </row>
    <row r="37" spans="1:15" ht="16.5" customHeight="1" x14ac:dyDescent="0.2">
      <c r="A37" s="58">
        <v>30</v>
      </c>
      <c r="B37" s="7"/>
      <c r="C37" s="15"/>
      <c r="D37" s="265"/>
      <c r="E37" s="112"/>
      <c r="F37" s="265"/>
      <c r="G37" s="112"/>
      <c r="H37" s="265"/>
      <c r="I37" s="112"/>
      <c r="J37" s="265"/>
      <c r="K37" s="112"/>
      <c r="L37" s="265"/>
      <c r="M37" s="112"/>
      <c r="N37" s="267">
        <f t="shared" si="0"/>
        <v>0</v>
      </c>
      <c r="O37" s="211">
        <f t="shared" si="1"/>
        <v>0</v>
      </c>
    </row>
    <row r="38" spans="1:15" ht="16.5" customHeight="1" x14ac:dyDescent="0.2">
      <c r="A38" s="58">
        <v>31</v>
      </c>
      <c r="B38" s="7"/>
      <c r="C38" s="15"/>
      <c r="D38" s="265"/>
      <c r="E38" s="112"/>
      <c r="F38" s="265"/>
      <c r="G38" s="112"/>
      <c r="H38" s="265"/>
      <c r="I38" s="112"/>
      <c r="J38" s="265"/>
      <c r="K38" s="112"/>
      <c r="L38" s="265"/>
      <c r="M38" s="112"/>
      <c r="N38" s="267">
        <f t="shared" si="0"/>
        <v>0</v>
      </c>
      <c r="O38" s="211">
        <f t="shared" si="1"/>
        <v>0</v>
      </c>
    </row>
    <row r="39" spans="1:15" ht="16.5" customHeight="1" x14ac:dyDescent="0.2">
      <c r="A39" s="58">
        <v>32</v>
      </c>
      <c r="B39" s="7"/>
      <c r="C39" s="15"/>
      <c r="D39" s="265"/>
      <c r="E39" s="112"/>
      <c r="F39" s="265"/>
      <c r="G39" s="112"/>
      <c r="H39" s="265"/>
      <c r="I39" s="112"/>
      <c r="J39" s="265"/>
      <c r="K39" s="112"/>
      <c r="L39" s="265"/>
      <c r="M39" s="112"/>
      <c r="N39" s="267">
        <f t="shared" si="0"/>
        <v>0</v>
      </c>
      <c r="O39" s="211">
        <f t="shared" si="1"/>
        <v>0</v>
      </c>
    </row>
    <row r="40" spans="1:15" ht="16.5" customHeight="1" x14ac:dyDescent="0.2">
      <c r="A40" s="13">
        <v>33</v>
      </c>
      <c r="B40" s="7"/>
      <c r="C40" s="15"/>
      <c r="D40" s="265"/>
      <c r="E40" s="112"/>
      <c r="F40" s="265"/>
      <c r="G40" s="112"/>
      <c r="H40" s="265"/>
      <c r="I40" s="112"/>
      <c r="J40" s="265"/>
      <c r="K40" s="112"/>
      <c r="L40" s="265"/>
      <c r="M40" s="112"/>
      <c r="N40" s="267">
        <f t="shared" si="0"/>
        <v>0</v>
      </c>
      <c r="O40" s="211">
        <f t="shared" si="1"/>
        <v>0</v>
      </c>
    </row>
    <row r="41" spans="1:15" ht="16.5" customHeight="1" x14ac:dyDescent="0.2">
      <c r="A41" s="13">
        <v>34</v>
      </c>
      <c r="B41" s="7"/>
      <c r="C41" s="15"/>
      <c r="D41" s="265"/>
      <c r="E41" s="112"/>
      <c r="F41" s="265"/>
      <c r="G41" s="112"/>
      <c r="H41" s="265"/>
      <c r="I41" s="112"/>
      <c r="J41" s="265"/>
      <c r="K41" s="112"/>
      <c r="L41" s="265"/>
      <c r="M41" s="112"/>
      <c r="N41" s="267">
        <f t="shared" si="0"/>
        <v>0</v>
      </c>
      <c r="O41" s="211">
        <f t="shared" si="1"/>
        <v>0</v>
      </c>
    </row>
    <row r="42" spans="1:15" ht="16.5" customHeight="1" x14ac:dyDescent="0.2">
      <c r="A42" s="58">
        <v>35</v>
      </c>
      <c r="B42" s="7"/>
      <c r="C42" s="15"/>
      <c r="D42" s="265"/>
      <c r="E42" s="112"/>
      <c r="F42" s="265"/>
      <c r="G42" s="112"/>
      <c r="H42" s="265"/>
      <c r="I42" s="112"/>
      <c r="J42" s="265"/>
      <c r="K42" s="112"/>
      <c r="L42" s="265"/>
      <c r="M42" s="112"/>
      <c r="N42" s="267">
        <f t="shared" si="0"/>
        <v>0</v>
      </c>
      <c r="O42" s="211">
        <f t="shared" si="1"/>
        <v>0</v>
      </c>
    </row>
    <row r="43" spans="1:15" ht="16.5" customHeight="1" x14ac:dyDescent="0.2">
      <c r="A43" s="58">
        <v>36</v>
      </c>
      <c r="B43" s="7"/>
      <c r="C43" s="15"/>
      <c r="D43" s="265"/>
      <c r="E43" s="112"/>
      <c r="F43" s="265"/>
      <c r="G43" s="112"/>
      <c r="H43" s="265"/>
      <c r="I43" s="112"/>
      <c r="J43" s="265"/>
      <c r="K43" s="112"/>
      <c r="L43" s="265"/>
      <c r="M43" s="112"/>
      <c r="N43" s="267">
        <f t="shared" si="0"/>
        <v>0</v>
      </c>
      <c r="O43" s="211">
        <f t="shared" si="1"/>
        <v>0</v>
      </c>
    </row>
    <row r="44" spans="1:15" ht="16.5" customHeight="1" x14ac:dyDescent="0.2">
      <c r="A44" s="58">
        <v>37</v>
      </c>
      <c r="B44" s="7"/>
      <c r="C44" s="15"/>
      <c r="D44" s="265"/>
      <c r="E44" s="112"/>
      <c r="F44" s="265"/>
      <c r="G44" s="112"/>
      <c r="H44" s="265"/>
      <c r="I44" s="112"/>
      <c r="J44" s="265"/>
      <c r="K44" s="112"/>
      <c r="L44" s="265"/>
      <c r="M44" s="112"/>
      <c r="N44" s="267">
        <f t="shared" si="0"/>
        <v>0</v>
      </c>
      <c r="O44" s="211">
        <f t="shared" si="1"/>
        <v>0</v>
      </c>
    </row>
    <row r="45" spans="1:15" ht="16.5" customHeight="1" x14ac:dyDescent="0.2">
      <c r="A45" s="58">
        <v>38</v>
      </c>
      <c r="B45" s="7"/>
      <c r="C45" s="15"/>
      <c r="D45" s="265"/>
      <c r="E45" s="112"/>
      <c r="F45" s="265"/>
      <c r="G45" s="112"/>
      <c r="H45" s="265"/>
      <c r="I45" s="112"/>
      <c r="J45" s="265"/>
      <c r="K45" s="112"/>
      <c r="L45" s="265"/>
      <c r="M45" s="112"/>
      <c r="N45" s="267">
        <f t="shared" si="0"/>
        <v>0</v>
      </c>
      <c r="O45" s="211">
        <f t="shared" si="1"/>
        <v>0</v>
      </c>
    </row>
    <row r="46" spans="1:15" ht="16.5" customHeight="1" thickBot="1" x14ac:dyDescent="0.25">
      <c r="A46" s="213">
        <v>39</v>
      </c>
      <c r="B46" s="214"/>
      <c r="C46" s="21"/>
      <c r="D46" s="266"/>
      <c r="E46" s="215"/>
      <c r="F46" s="266"/>
      <c r="G46" s="215"/>
      <c r="H46" s="266"/>
      <c r="I46" s="215"/>
      <c r="J46" s="266"/>
      <c r="K46" s="215"/>
      <c r="L46" s="266"/>
      <c r="M46" s="215"/>
      <c r="N46" s="268">
        <f t="shared" si="0"/>
        <v>0</v>
      </c>
      <c r="O46" s="216">
        <f t="shared" si="1"/>
        <v>0</v>
      </c>
    </row>
    <row r="47" spans="1:15" ht="16.5" customHeight="1" thickBot="1" x14ac:dyDescent="0.25">
      <c r="A47" s="558" t="s">
        <v>16</v>
      </c>
      <c r="B47" s="559"/>
      <c r="C47" s="167">
        <f>SUM(C8:C46)</f>
        <v>0</v>
      </c>
      <c r="D47" s="166" t="s">
        <v>22</v>
      </c>
      <c r="E47" s="158">
        <f>SUM(E8:E46)</f>
        <v>0</v>
      </c>
      <c r="F47" s="157" t="s">
        <v>22</v>
      </c>
      <c r="G47" s="158">
        <f>SUM(G8:G46)</f>
        <v>0</v>
      </c>
      <c r="H47" s="157" t="s">
        <v>22</v>
      </c>
      <c r="I47" s="158">
        <f>SUM(I8:I46)</f>
        <v>0</v>
      </c>
      <c r="J47" s="157" t="s">
        <v>22</v>
      </c>
      <c r="K47" s="158">
        <f>SUM(K8:K46)</f>
        <v>0</v>
      </c>
      <c r="L47" s="157" t="s">
        <v>22</v>
      </c>
      <c r="M47" s="158">
        <f>SUM(M8:M46)</f>
        <v>0</v>
      </c>
      <c r="N47" s="165" t="s">
        <v>22</v>
      </c>
      <c r="O47" s="158">
        <f>SUM(O8:O46)</f>
        <v>0</v>
      </c>
    </row>
    <row r="48" spans="1:15" s="46" customFormat="1" ht="14.25" customHeight="1" x14ac:dyDescent="0.2">
      <c r="A48" s="160"/>
      <c r="B48" s="160"/>
      <c r="C48" s="161"/>
      <c r="D48" s="162"/>
      <c r="E48" s="163"/>
      <c r="F48" s="162"/>
      <c r="G48" s="163"/>
      <c r="H48" s="162"/>
      <c r="I48" s="163"/>
      <c r="J48" s="162"/>
      <c r="K48" s="163"/>
      <c r="L48" s="162"/>
      <c r="M48" s="163"/>
      <c r="N48" s="162"/>
      <c r="O48" s="163"/>
    </row>
    <row r="49" spans="1:15" ht="25.5" customHeight="1" x14ac:dyDescent="0.2">
      <c r="A49" s="217"/>
      <c r="B49" s="554" t="s">
        <v>141</v>
      </c>
      <c r="C49" s="554"/>
      <c r="D49" s="554"/>
      <c r="E49" s="554"/>
      <c r="F49" s="554"/>
      <c r="G49" s="217"/>
      <c r="H49" s="217"/>
      <c r="I49" s="217"/>
      <c r="J49" s="107"/>
      <c r="K49" s="107"/>
      <c r="M49" s="107"/>
      <c r="N49" s="107"/>
      <c r="O49" s="107"/>
    </row>
    <row r="50" spans="1:15" ht="25.5" customHeight="1" x14ac:dyDescent="0.2">
      <c r="A50" s="218" t="s">
        <v>77</v>
      </c>
      <c r="B50" s="547" t="s">
        <v>511</v>
      </c>
      <c r="C50" s="547"/>
      <c r="D50" s="217"/>
      <c r="E50" s="225" t="s">
        <v>568</v>
      </c>
      <c r="F50" s="555" t="s">
        <v>511</v>
      </c>
      <c r="G50" s="555"/>
      <c r="H50" s="555"/>
      <c r="I50" s="555"/>
      <c r="J50" s="107"/>
      <c r="K50" s="107"/>
      <c r="M50" s="107"/>
      <c r="N50" s="107"/>
      <c r="O50" s="107"/>
    </row>
    <row r="51" spans="1:15" ht="25.5" customHeight="1" x14ac:dyDescent="0.2">
      <c r="A51" s="218" t="s">
        <v>76</v>
      </c>
      <c r="B51" s="547" t="s">
        <v>511</v>
      </c>
      <c r="C51" s="547"/>
      <c r="D51" s="217"/>
      <c r="E51" s="225" t="s">
        <v>569</v>
      </c>
      <c r="F51" s="555" t="s">
        <v>511</v>
      </c>
      <c r="G51" s="555"/>
      <c r="H51" s="555"/>
      <c r="I51" s="555"/>
      <c r="J51" s="107"/>
      <c r="K51" s="107"/>
      <c r="M51" s="107"/>
      <c r="N51" s="107"/>
      <c r="O51" s="107"/>
    </row>
    <row r="52" spans="1:15" ht="25.5" customHeight="1" x14ac:dyDescent="0.2">
      <c r="A52" s="218" t="s">
        <v>75</v>
      </c>
      <c r="B52" s="547" t="s">
        <v>511</v>
      </c>
      <c r="C52" s="547"/>
      <c r="D52" s="217"/>
      <c r="E52" s="225" t="s">
        <v>570</v>
      </c>
      <c r="F52" s="555" t="s">
        <v>511</v>
      </c>
      <c r="G52" s="555"/>
      <c r="H52" s="555"/>
      <c r="I52" s="555"/>
      <c r="J52" s="107"/>
      <c r="K52" s="107"/>
      <c r="M52" s="107"/>
      <c r="N52" s="107"/>
      <c r="O52" s="107"/>
    </row>
    <row r="53" spans="1:15" ht="25.5" customHeight="1" x14ac:dyDescent="0.2">
      <c r="A53" s="218" t="s">
        <v>74</v>
      </c>
      <c r="B53" s="547" t="s">
        <v>511</v>
      </c>
      <c r="C53" s="547"/>
      <c r="D53" s="217"/>
      <c r="E53" s="225" t="s">
        <v>571</v>
      </c>
      <c r="F53" s="555" t="s">
        <v>511</v>
      </c>
      <c r="G53" s="555"/>
      <c r="H53" s="555"/>
      <c r="I53" s="555"/>
      <c r="K53" s="107"/>
      <c r="L53" s="547" t="s">
        <v>480</v>
      </c>
      <c r="M53" s="547"/>
      <c r="N53" s="547"/>
      <c r="O53" s="547"/>
    </row>
    <row r="54" spans="1:15" ht="25.5" customHeight="1" x14ac:dyDescent="0.2">
      <c r="A54" s="218" t="s">
        <v>70</v>
      </c>
      <c r="B54" s="547" t="s">
        <v>511</v>
      </c>
      <c r="C54" s="547"/>
      <c r="D54" s="217"/>
      <c r="E54" s="225" t="s">
        <v>572</v>
      </c>
      <c r="F54" s="555" t="s">
        <v>511</v>
      </c>
      <c r="G54" s="555"/>
      <c r="H54" s="555"/>
      <c r="I54" s="555"/>
      <c r="K54" s="107"/>
      <c r="L54" s="68"/>
      <c r="M54" s="529" t="s">
        <v>535</v>
      </c>
      <c r="N54" s="529"/>
      <c r="O54" s="248"/>
    </row>
    <row r="55" spans="1:15" x14ac:dyDescent="0.2">
      <c r="A55" s="107"/>
      <c r="B55" s="107"/>
      <c r="C55" s="107"/>
      <c r="D55" s="107"/>
      <c r="E55" s="107"/>
      <c r="F55" s="107"/>
      <c r="G55" s="107"/>
      <c r="H55" s="107"/>
      <c r="I55" s="107"/>
      <c r="J55" s="107"/>
      <c r="K55" s="107"/>
      <c r="L55" s="107"/>
      <c r="M55" s="107"/>
      <c r="N55" s="107"/>
      <c r="O55" s="107"/>
    </row>
    <row r="56" spans="1:15" x14ac:dyDescent="0.2">
      <c r="A56" s="107"/>
      <c r="B56" s="107"/>
      <c r="C56" s="107"/>
      <c r="D56" s="107"/>
      <c r="E56" s="107"/>
      <c r="F56" s="107"/>
      <c r="G56" s="107"/>
      <c r="H56" s="107"/>
      <c r="I56" s="107"/>
      <c r="J56" s="107"/>
      <c r="K56" s="107"/>
      <c r="L56" s="107"/>
      <c r="M56" s="107"/>
      <c r="N56" s="107"/>
      <c r="O56" s="107"/>
    </row>
  </sheetData>
  <sheetProtection algorithmName="SHA-512" hashValue="ztNcHRzGpB7mHo2y2Pj5KtvGpVPICHqsOG/VJTrxUYDduArFYNT10sjCKIFPaq7d0cArsKEC+rP3PQpDIuS4jQ==" saltValue="U9TkKP4fIUL5fDZpKWwgoA==" spinCount="100000" sheet="1" objects="1" scenarios="1"/>
  <mergeCells count="22">
    <mergeCell ref="N4:O4"/>
    <mergeCell ref="K1:L1"/>
    <mergeCell ref="A2:D2"/>
    <mergeCell ref="E2:H2"/>
    <mergeCell ref="A47:B47"/>
    <mergeCell ref="A1:J1"/>
    <mergeCell ref="B4:B5"/>
    <mergeCell ref="A4:A5"/>
    <mergeCell ref="C4:C5"/>
    <mergeCell ref="L53:O53"/>
    <mergeCell ref="B54:C54"/>
    <mergeCell ref="M54:N54"/>
    <mergeCell ref="B49:F49"/>
    <mergeCell ref="B50:C50"/>
    <mergeCell ref="B51:C51"/>
    <mergeCell ref="B52:C52"/>
    <mergeCell ref="B53:C53"/>
    <mergeCell ref="F50:I50"/>
    <mergeCell ref="F51:I51"/>
    <mergeCell ref="F52:I52"/>
    <mergeCell ref="F53:I53"/>
    <mergeCell ref="F54:I54"/>
  </mergeCells>
  <dataValidations count="1">
    <dataValidation type="list" allowBlank="1" showInputMessage="1" showErrorMessage="1" sqref="B8:B46" xr:uid="{00000000-0002-0000-0300-000000000000}">
      <formula1>rosliny</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'Dane średnie prod rośl.i zwierz'!$K$190:$K$198</xm:f>
          </x14:formula1>
          <xm:sqref>M4 K4 I4 G4 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Layout" zoomScaleNormal="100" zoomScaleSheetLayoutView="70" workbookViewId="0">
      <selection activeCell="I7" sqref="I7"/>
    </sheetView>
  </sheetViews>
  <sheetFormatPr defaultColWidth="9.140625" defaultRowHeight="12" x14ac:dyDescent="0.2"/>
  <cols>
    <col min="1" max="2" width="4.28515625" style="12" customWidth="1"/>
    <col min="3" max="3" width="35.5703125" style="12" customWidth="1"/>
    <col min="4" max="4" width="10.7109375" style="12" customWidth="1"/>
    <col min="5" max="5" width="14.28515625" style="12" customWidth="1"/>
    <col min="6" max="6" width="12.7109375" style="12" customWidth="1"/>
    <col min="7" max="7" width="9.7109375" style="12" customWidth="1"/>
    <col min="8" max="8" width="12.42578125" style="12" customWidth="1"/>
    <col min="9" max="9" width="14" style="12" customWidth="1"/>
    <col min="10" max="10" width="13.42578125" style="12" customWidth="1"/>
    <col min="11" max="11" width="13" style="12" customWidth="1"/>
    <col min="12" max="12" width="14.85546875" style="12" customWidth="1"/>
    <col min="13" max="13" width="15.42578125" style="12" customWidth="1"/>
    <col min="14" max="16384" width="9.140625" style="12"/>
  </cols>
  <sheetData>
    <row r="1" spans="1:13" ht="16.5" customHeight="1" x14ac:dyDescent="0.2">
      <c r="A1" s="541" t="s">
        <v>90</v>
      </c>
      <c r="B1" s="541"/>
      <c r="C1" s="541"/>
      <c r="D1" s="541"/>
      <c r="E1" s="541"/>
      <c r="F1" s="541"/>
      <c r="G1" s="541"/>
      <c r="H1" s="541"/>
      <c r="I1" s="5"/>
      <c r="J1" s="574" t="s">
        <v>52</v>
      </c>
      <c r="K1" s="574"/>
      <c r="L1" s="574"/>
      <c r="M1" s="115" t="str">
        <f>Protokół!V1</f>
        <v>A</v>
      </c>
    </row>
    <row r="2" spans="1:13" ht="16.5" customHeight="1" x14ac:dyDescent="0.2">
      <c r="A2" s="569" t="s">
        <v>50</v>
      </c>
      <c r="B2" s="569"/>
      <c r="C2" s="569"/>
      <c r="D2" s="256"/>
      <c r="E2" s="545" t="str">
        <f>Protokół!G8</f>
        <v>………………………………………
………………………...……………</v>
      </c>
      <c r="F2" s="545"/>
      <c r="G2" s="545"/>
      <c r="H2" s="545"/>
      <c r="I2" s="545"/>
      <c r="J2" s="545"/>
      <c r="K2" s="250"/>
    </row>
    <row r="3" spans="1:13" ht="7.5" customHeight="1" thickBot="1" x14ac:dyDescent="0.25">
      <c r="C3" s="47"/>
      <c r="D3" s="47"/>
      <c r="L3" s="47"/>
      <c r="M3" s="47"/>
    </row>
    <row r="4" spans="1:13" s="59" customFormat="1" ht="90" customHeight="1" x14ac:dyDescent="0.2">
      <c r="A4" s="580" t="s">
        <v>23</v>
      </c>
      <c r="B4" s="278"/>
      <c r="C4" s="570" t="s">
        <v>19</v>
      </c>
      <c r="D4" s="571"/>
      <c r="E4" s="566" t="s">
        <v>495</v>
      </c>
      <c r="F4" s="567"/>
      <c r="G4" s="567"/>
      <c r="H4" s="568"/>
      <c r="I4" s="570" t="s">
        <v>556</v>
      </c>
      <c r="J4" s="571"/>
      <c r="K4" s="575" t="s">
        <v>497</v>
      </c>
      <c r="L4" s="564" t="s">
        <v>525</v>
      </c>
      <c r="M4" s="564" t="s">
        <v>526</v>
      </c>
    </row>
    <row r="5" spans="1:13" s="59" customFormat="1" ht="33" customHeight="1" x14ac:dyDescent="0.2">
      <c r="A5" s="581"/>
      <c r="B5" s="149"/>
      <c r="C5" s="572"/>
      <c r="D5" s="573"/>
      <c r="E5" s="251" t="s">
        <v>682</v>
      </c>
      <c r="F5" s="255" t="s">
        <v>108</v>
      </c>
      <c r="G5" s="255" t="s">
        <v>109</v>
      </c>
      <c r="H5" s="257" t="s">
        <v>24</v>
      </c>
      <c r="I5" s="255" t="s">
        <v>672</v>
      </c>
      <c r="J5" s="255" t="s">
        <v>496</v>
      </c>
      <c r="K5" s="576"/>
      <c r="L5" s="565"/>
      <c r="M5" s="565"/>
    </row>
    <row r="6" spans="1:13" s="60" customFormat="1" x14ac:dyDescent="0.2">
      <c r="A6" s="253">
        <v>1</v>
      </c>
      <c r="B6" s="277">
        <f>SUM(B7:B30)</f>
        <v>0</v>
      </c>
      <c r="C6" s="109">
        <v>2</v>
      </c>
      <c r="D6" s="110"/>
      <c r="E6" s="252">
        <v>3</v>
      </c>
      <c r="F6" s="252">
        <v>4</v>
      </c>
      <c r="G6" s="252">
        <v>5</v>
      </c>
      <c r="H6" s="252" t="s">
        <v>21</v>
      </c>
      <c r="I6" s="109">
        <v>7</v>
      </c>
      <c r="J6" s="252" t="s">
        <v>89</v>
      </c>
      <c r="K6" s="252" t="s">
        <v>107</v>
      </c>
      <c r="L6" s="109">
        <v>10</v>
      </c>
      <c r="M6" s="252">
        <v>11</v>
      </c>
    </row>
    <row r="7" spans="1:13" x14ac:dyDescent="0.2">
      <c r="A7" s="13">
        <v>1</v>
      </c>
      <c r="B7" s="279">
        <f>IFERROR(VLOOKUP(C7,'Dane średnie prod rośl.i zwierz'!K3:P178,6,0),0)</f>
        <v>0</v>
      </c>
      <c r="C7" s="121"/>
      <c r="D7" s="263" t="str">
        <f>IFERROR(VLOOKUP(C7,'Dane średnie prod rośl.i zwierz'!$C$591:$D$702,2,0),"")</f>
        <v/>
      </c>
      <c r="E7" s="14"/>
      <c r="F7" s="116">
        <f>IFERROR(VLOOKUP(region&amp;$C7,'Dane średnie prod rośl.i zwierz'!$B$591:$G$694,5,0),0)</f>
        <v>0</v>
      </c>
      <c r="G7" s="116">
        <f>IFERROR(VLOOKUP(region&amp;$C7,'Dane średnie prod rośl.i zwierz'!$B$591:$G$694,6,0),0)</f>
        <v>0</v>
      </c>
      <c r="H7" s="241">
        <f>E7*F7*G7</f>
        <v>0</v>
      </c>
      <c r="I7" s="264"/>
      <c r="J7" s="16">
        <f t="shared" ref="J7:J28" si="0">I7*F7*G7</f>
        <v>0</v>
      </c>
      <c r="K7" s="16">
        <f>H7-J7</f>
        <v>0</v>
      </c>
      <c r="L7" s="15"/>
      <c r="M7" s="15"/>
    </row>
    <row r="8" spans="1:13" x14ac:dyDescent="0.2">
      <c r="A8" s="13">
        <v>2</v>
      </c>
      <c r="B8" s="279">
        <f>IFERROR(VLOOKUP(C8,'Dane średnie prod rośl.i zwierz'!K4:P178,6,0),0)</f>
        <v>0</v>
      </c>
      <c r="C8" s="121"/>
      <c r="D8" s="263" t="str">
        <f>IFERROR(VLOOKUP(C8,'Dane średnie prod rośl.i zwierz'!$C$591:$D$702,2,0),"")</f>
        <v/>
      </c>
      <c r="E8" s="14"/>
      <c r="F8" s="117">
        <f>IFERROR(VLOOKUP(region&amp;$C8,'Dane średnie prod rośl.i zwierz'!$B$591:$G$694,5,0),0)</f>
        <v>0</v>
      </c>
      <c r="G8" s="116">
        <f>IFERROR(VLOOKUP(region&amp;$C8,'Dane średnie prod rośl.i zwierz'!$B$591:$G$694,6,0),0)</f>
        <v>0</v>
      </c>
      <c r="H8" s="241">
        <f t="shared" ref="H8:H28" si="1">E8*F8*G8</f>
        <v>0</v>
      </c>
      <c r="I8" s="264"/>
      <c r="J8" s="16">
        <f t="shared" si="0"/>
        <v>0</v>
      </c>
      <c r="K8" s="16">
        <f t="shared" ref="K8:K28" si="2">H8-J8</f>
        <v>0</v>
      </c>
      <c r="L8" s="15"/>
      <c r="M8" s="15"/>
    </row>
    <row r="9" spans="1:13" x14ac:dyDescent="0.2">
      <c r="A9" s="17">
        <v>3</v>
      </c>
      <c r="B9" s="279">
        <f>IFERROR(VLOOKUP(C9,'Dane średnie prod rośl.i zwierz'!K5:P181,6,0),0)</f>
        <v>0</v>
      </c>
      <c r="C9" s="121"/>
      <c r="D9" s="263" t="str">
        <f>IFERROR(VLOOKUP(C9,'Dane średnie prod rośl.i zwierz'!$C$591:$D$702,2,0),"")</f>
        <v/>
      </c>
      <c r="E9" s="14"/>
      <c r="F9" s="116">
        <f>IFERROR(VLOOKUP(region&amp;$C9,'Dane średnie prod rośl.i zwierz'!$B$591:$G$694,5,0),0)</f>
        <v>0</v>
      </c>
      <c r="G9" s="116">
        <f>IFERROR(VLOOKUP(region&amp;$C9,'Dane średnie prod rośl.i zwierz'!$B$591:$G$694,6,0),0)</f>
        <v>0</v>
      </c>
      <c r="H9" s="241">
        <f t="shared" si="1"/>
        <v>0</v>
      </c>
      <c r="I9" s="264"/>
      <c r="J9" s="16">
        <f t="shared" si="0"/>
        <v>0</v>
      </c>
      <c r="K9" s="16">
        <f t="shared" si="2"/>
        <v>0</v>
      </c>
      <c r="L9" s="15"/>
      <c r="M9" s="15"/>
    </row>
    <row r="10" spans="1:13" x14ac:dyDescent="0.2">
      <c r="A10" s="17">
        <v>4</v>
      </c>
      <c r="B10" s="279">
        <f>IFERROR(VLOOKUP(C10,'Dane średnie prod rośl.i zwierz'!K6:P182,6,0),0)</f>
        <v>0</v>
      </c>
      <c r="C10" s="121"/>
      <c r="D10" s="263" t="str">
        <f>IFERROR(VLOOKUP(C10,'Dane średnie prod rośl.i zwierz'!$C$591:$D$702,2,0),"")</f>
        <v/>
      </c>
      <c r="E10" s="14"/>
      <c r="F10" s="116">
        <f>IFERROR(VLOOKUP(region&amp;$C10,'Dane średnie prod rośl.i zwierz'!$B$591:$G$694,5,0),0)</f>
        <v>0</v>
      </c>
      <c r="G10" s="116">
        <f>IFERROR(VLOOKUP(region&amp;$C10,'Dane średnie prod rośl.i zwierz'!$B$591:$G$694,6,0),0)</f>
        <v>0</v>
      </c>
      <c r="H10" s="241">
        <f t="shared" si="1"/>
        <v>0</v>
      </c>
      <c r="I10" s="264"/>
      <c r="J10" s="16">
        <f t="shared" si="0"/>
        <v>0</v>
      </c>
      <c r="K10" s="16">
        <f t="shared" si="2"/>
        <v>0</v>
      </c>
      <c r="L10" s="15"/>
      <c r="M10" s="15"/>
    </row>
    <row r="11" spans="1:13" x14ac:dyDescent="0.2">
      <c r="A11" s="17">
        <v>5</v>
      </c>
      <c r="B11" s="279">
        <f>IFERROR(VLOOKUP(C11,'Dane średnie prod rośl.i zwierz'!K7:P183,6,0),0)</f>
        <v>0</v>
      </c>
      <c r="C11" s="121"/>
      <c r="D11" s="263" t="str">
        <f>IFERROR(VLOOKUP(C11,'Dane średnie prod rośl.i zwierz'!$C$591:$D$702,2,0),"")</f>
        <v/>
      </c>
      <c r="E11" s="14"/>
      <c r="F11" s="116">
        <f>IFERROR(VLOOKUP(region&amp;$C11,'Dane średnie prod rośl.i zwierz'!$B$591:$G$694,5,0),0)</f>
        <v>0</v>
      </c>
      <c r="G11" s="116">
        <f>IFERROR(VLOOKUP(region&amp;$C11,'Dane średnie prod rośl.i zwierz'!$B$591:$G$694,6,0),0)</f>
        <v>0</v>
      </c>
      <c r="H11" s="241">
        <f t="shared" si="1"/>
        <v>0</v>
      </c>
      <c r="I11" s="264"/>
      <c r="J11" s="16">
        <f t="shared" si="0"/>
        <v>0</v>
      </c>
      <c r="K11" s="16">
        <f t="shared" si="2"/>
        <v>0</v>
      </c>
      <c r="L11" s="15"/>
      <c r="M11" s="15"/>
    </row>
    <row r="12" spans="1:13" x14ac:dyDescent="0.2">
      <c r="A12" s="17">
        <v>6</v>
      </c>
      <c r="B12" s="279">
        <f>IFERROR(VLOOKUP(C12,'Dane średnie prod rośl.i zwierz'!K8:P184,6,0),0)</f>
        <v>0</v>
      </c>
      <c r="C12" s="121"/>
      <c r="D12" s="263" t="str">
        <f>IFERROR(VLOOKUP(C12,'Dane średnie prod rośl.i zwierz'!$C$591:$D$702,2,0),"")</f>
        <v/>
      </c>
      <c r="E12" s="14"/>
      <c r="F12" s="116">
        <f>IFERROR(VLOOKUP(region&amp;$C12,'Dane średnie prod rośl.i zwierz'!$B$591:$G$694,5,0),0)</f>
        <v>0</v>
      </c>
      <c r="G12" s="116">
        <f>IFERROR(VLOOKUP(region&amp;$C12,'Dane średnie prod rośl.i zwierz'!$B$591:$G$694,6,0),0)</f>
        <v>0</v>
      </c>
      <c r="H12" s="241">
        <f t="shared" si="1"/>
        <v>0</v>
      </c>
      <c r="I12" s="264"/>
      <c r="J12" s="16">
        <f t="shared" si="0"/>
        <v>0</v>
      </c>
      <c r="K12" s="16">
        <f t="shared" si="2"/>
        <v>0</v>
      </c>
      <c r="L12" s="15"/>
      <c r="M12" s="15"/>
    </row>
    <row r="13" spans="1:13" x14ac:dyDescent="0.2">
      <c r="A13" s="17">
        <v>7</v>
      </c>
      <c r="B13" s="279">
        <f>IFERROR(VLOOKUP(C13,'Dane średnie prod rośl.i zwierz'!K9:P185,6,0),0)</f>
        <v>0</v>
      </c>
      <c r="C13" s="121"/>
      <c r="D13" s="263" t="str">
        <f>IFERROR(VLOOKUP(C13,'Dane średnie prod rośl.i zwierz'!$C$591:$D$702,2,0),"")</f>
        <v/>
      </c>
      <c r="E13" s="14"/>
      <c r="F13" s="116">
        <f>IFERROR(VLOOKUP(region&amp;$C13,'Dane średnie prod rośl.i zwierz'!$B$591:$G$694,5,0),0)</f>
        <v>0</v>
      </c>
      <c r="G13" s="116">
        <f>IFERROR(VLOOKUP(region&amp;$C13,'Dane średnie prod rośl.i zwierz'!$B$591:$G$694,6,0),0)</f>
        <v>0</v>
      </c>
      <c r="H13" s="241">
        <f t="shared" si="1"/>
        <v>0</v>
      </c>
      <c r="I13" s="264"/>
      <c r="J13" s="16">
        <f t="shared" si="0"/>
        <v>0</v>
      </c>
      <c r="K13" s="16">
        <f t="shared" si="2"/>
        <v>0</v>
      </c>
      <c r="L13" s="15"/>
      <c r="M13" s="15"/>
    </row>
    <row r="14" spans="1:13" x14ac:dyDescent="0.2">
      <c r="A14" s="17">
        <v>8</v>
      </c>
      <c r="B14" s="279">
        <f>IFERROR(VLOOKUP(C14,'Dane średnie prod rośl.i zwierz'!K10:P186,6,0),0)</f>
        <v>0</v>
      </c>
      <c r="C14" s="121"/>
      <c r="D14" s="263" t="str">
        <f>IFERROR(VLOOKUP(C14,'Dane średnie prod rośl.i zwierz'!$C$591:$D$702,2,0),"")</f>
        <v/>
      </c>
      <c r="E14" s="14"/>
      <c r="F14" s="117">
        <f>IFERROR(VLOOKUP(region&amp;$C14,'Dane średnie prod rośl.i zwierz'!$B$591:$G$694,5,0),0)</f>
        <v>0</v>
      </c>
      <c r="G14" s="116">
        <f>IFERROR(VLOOKUP(region&amp;$C14,'Dane średnie prod rośl.i zwierz'!$B$591:$G$694,6,0),0)</f>
        <v>0</v>
      </c>
      <c r="H14" s="241">
        <f t="shared" si="1"/>
        <v>0</v>
      </c>
      <c r="I14" s="264"/>
      <c r="J14" s="16">
        <f t="shared" si="0"/>
        <v>0</v>
      </c>
      <c r="K14" s="16">
        <f t="shared" si="2"/>
        <v>0</v>
      </c>
      <c r="L14" s="15"/>
      <c r="M14" s="15"/>
    </row>
    <row r="15" spans="1:13" x14ac:dyDescent="0.2">
      <c r="A15" s="17">
        <v>9</v>
      </c>
      <c r="B15" s="279">
        <f>IFERROR(VLOOKUP(C15,'Dane średnie prod rośl.i zwierz'!K11:P187,6,0),0)</f>
        <v>0</v>
      </c>
      <c r="C15" s="121"/>
      <c r="D15" s="263" t="str">
        <f>IFERROR(VLOOKUP(C15,'Dane średnie prod rośl.i zwierz'!$C$591:$D$702,2,0),"")</f>
        <v/>
      </c>
      <c r="E15" s="14"/>
      <c r="F15" s="116">
        <f>IFERROR(VLOOKUP(region&amp;$C15,'Dane średnie prod rośl.i zwierz'!$B$591:$G$694,5,0),0)</f>
        <v>0</v>
      </c>
      <c r="G15" s="116">
        <f>IFERROR(VLOOKUP(region&amp;$C15,'Dane średnie prod rośl.i zwierz'!$B$591:$G$694,6,0),0)</f>
        <v>0</v>
      </c>
      <c r="H15" s="241">
        <f t="shared" si="1"/>
        <v>0</v>
      </c>
      <c r="I15" s="264"/>
      <c r="J15" s="16">
        <f t="shared" si="0"/>
        <v>0</v>
      </c>
      <c r="K15" s="16">
        <f t="shared" si="2"/>
        <v>0</v>
      </c>
      <c r="L15" s="15"/>
      <c r="M15" s="15"/>
    </row>
    <row r="16" spans="1:13" x14ac:dyDescent="0.2">
      <c r="A16" s="17">
        <v>10</v>
      </c>
      <c r="B16" s="279">
        <f>IFERROR(VLOOKUP(C16,'Dane średnie prod rośl.i zwierz'!K12:P188,6,0),0)</f>
        <v>0</v>
      </c>
      <c r="C16" s="121"/>
      <c r="D16" s="263" t="str">
        <f>IFERROR(VLOOKUP(C16,'Dane średnie prod rośl.i zwierz'!$C$591:$D$702,2,0),"")</f>
        <v/>
      </c>
      <c r="E16" s="14"/>
      <c r="F16" s="116">
        <f>IFERROR(VLOOKUP(region&amp;$C16,'Dane średnie prod rośl.i zwierz'!$B$591:$G$694,5,0),0)</f>
        <v>0</v>
      </c>
      <c r="G16" s="116">
        <f>IFERROR(VLOOKUP(region&amp;$C16,'Dane średnie prod rośl.i zwierz'!$B$591:$G$694,6,0),0)</f>
        <v>0</v>
      </c>
      <c r="H16" s="241">
        <f t="shared" si="1"/>
        <v>0</v>
      </c>
      <c r="I16" s="264"/>
      <c r="J16" s="16">
        <f t="shared" si="0"/>
        <v>0</v>
      </c>
      <c r="K16" s="16">
        <f t="shared" si="2"/>
        <v>0</v>
      </c>
      <c r="L16" s="15"/>
      <c r="M16" s="15"/>
    </row>
    <row r="17" spans="1:13" x14ac:dyDescent="0.2">
      <c r="A17" s="17">
        <v>11</v>
      </c>
      <c r="B17" s="279">
        <f>IFERROR(VLOOKUP(C17,'Dane średnie prod rośl.i zwierz'!K13:P189,6,0),0)</f>
        <v>0</v>
      </c>
      <c r="C17" s="121"/>
      <c r="D17" s="263" t="str">
        <f>IFERROR(VLOOKUP(C17,'Dane średnie prod rośl.i zwierz'!$C$591:$D$702,2,0),"")</f>
        <v/>
      </c>
      <c r="E17" s="14"/>
      <c r="F17" s="116">
        <f>IFERROR(VLOOKUP(region&amp;$C17,'Dane średnie prod rośl.i zwierz'!$B$591:$G$694,5,0),0)</f>
        <v>0</v>
      </c>
      <c r="G17" s="116">
        <f>IFERROR(VLOOKUP(region&amp;$C17,'Dane średnie prod rośl.i zwierz'!$B$591:$G$694,6,0),0)</f>
        <v>0</v>
      </c>
      <c r="H17" s="241">
        <f t="shared" si="1"/>
        <v>0</v>
      </c>
      <c r="I17" s="264"/>
      <c r="J17" s="16">
        <f t="shared" si="0"/>
        <v>0</v>
      </c>
      <c r="K17" s="16">
        <f t="shared" si="2"/>
        <v>0</v>
      </c>
      <c r="L17" s="15"/>
      <c r="M17" s="15"/>
    </row>
    <row r="18" spans="1:13" x14ac:dyDescent="0.2">
      <c r="A18" s="17">
        <v>12</v>
      </c>
      <c r="B18" s="279">
        <f>IFERROR(VLOOKUP(C18,'Dane średnie prod rośl.i zwierz'!K14:P190,6,0),0)</f>
        <v>0</v>
      </c>
      <c r="C18" s="121"/>
      <c r="D18" s="263" t="str">
        <f>IFERROR(VLOOKUP(C18,'Dane średnie prod rośl.i zwierz'!$C$591:$D$702,2,0),"")</f>
        <v/>
      </c>
      <c r="E18" s="14"/>
      <c r="F18" s="116">
        <f>IFERROR(VLOOKUP(region&amp;$C18,'Dane średnie prod rośl.i zwierz'!$B$591:$G$694,5,0),0)</f>
        <v>0</v>
      </c>
      <c r="G18" s="116">
        <f>IFERROR(VLOOKUP(region&amp;$C18,'Dane średnie prod rośl.i zwierz'!$B$591:$G$694,6,0),0)</f>
        <v>0</v>
      </c>
      <c r="H18" s="241">
        <f t="shared" si="1"/>
        <v>0</v>
      </c>
      <c r="I18" s="264"/>
      <c r="J18" s="16">
        <f t="shared" si="0"/>
        <v>0</v>
      </c>
      <c r="K18" s="16">
        <f t="shared" si="2"/>
        <v>0</v>
      </c>
      <c r="L18" s="15"/>
      <c r="M18" s="15"/>
    </row>
    <row r="19" spans="1:13" x14ac:dyDescent="0.2">
      <c r="A19" s="17">
        <v>13</v>
      </c>
      <c r="B19" s="279">
        <f>IFERROR(VLOOKUP(C19,'Dane średnie prod rośl.i zwierz'!K15:P191,6,0),0)</f>
        <v>0</v>
      </c>
      <c r="C19" s="121"/>
      <c r="D19" s="263" t="str">
        <f>IFERROR(VLOOKUP(C19,'Dane średnie prod rośl.i zwierz'!$C$591:$D$702,2,0),"")</f>
        <v/>
      </c>
      <c r="E19" s="14"/>
      <c r="F19" s="116">
        <f>IFERROR(VLOOKUP(region&amp;$C19,'Dane średnie prod rośl.i zwierz'!$B$591:$G$694,5,0),0)</f>
        <v>0</v>
      </c>
      <c r="G19" s="116">
        <f>IFERROR(VLOOKUP(region&amp;$C19,'Dane średnie prod rośl.i zwierz'!$B$591:$G$694,6,0),0)</f>
        <v>0</v>
      </c>
      <c r="H19" s="241">
        <f t="shared" si="1"/>
        <v>0</v>
      </c>
      <c r="I19" s="264"/>
      <c r="J19" s="16">
        <f t="shared" si="0"/>
        <v>0</v>
      </c>
      <c r="K19" s="16">
        <f t="shared" si="2"/>
        <v>0</v>
      </c>
      <c r="L19" s="15"/>
      <c r="M19" s="15"/>
    </row>
    <row r="20" spans="1:13" x14ac:dyDescent="0.2">
      <c r="A20" s="17">
        <v>14</v>
      </c>
      <c r="B20" s="279">
        <f>IFERROR(VLOOKUP(C20,'Dane średnie prod rośl.i zwierz'!K16:P192,6,0),0)</f>
        <v>0</v>
      </c>
      <c r="C20" s="121"/>
      <c r="D20" s="263" t="str">
        <f>IFERROR(VLOOKUP(C20,'Dane średnie prod rośl.i zwierz'!$C$591:$D$702,2,0),"")</f>
        <v/>
      </c>
      <c r="E20" s="14"/>
      <c r="F20" s="116">
        <f>IFERROR(VLOOKUP(region&amp;$C20,'Dane średnie prod rośl.i zwierz'!$B$591:$G$694,5,0),0)</f>
        <v>0</v>
      </c>
      <c r="G20" s="116">
        <f>IFERROR(VLOOKUP(region&amp;$C20,'Dane średnie prod rośl.i zwierz'!$B$591:$G$694,6,0),0)</f>
        <v>0</v>
      </c>
      <c r="H20" s="241">
        <f t="shared" si="1"/>
        <v>0</v>
      </c>
      <c r="I20" s="264"/>
      <c r="J20" s="16">
        <f t="shared" si="0"/>
        <v>0</v>
      </c>
      <c r="K20" s="16">
        <f t="shared" si="2"/>
        <v>0</v>
      </c>
      <c r="L20" s="15"/>
      <c r="M20" s="15"/>
    </row>
    <row r="21" spans="1:13" x14ac:dyDescent="0.2">
      <c r="A21" s="17">
        <v>15</v>
      </c>
      <c r="B21" s="279">
        <f>IFERROR(VLOOKUP(C21,'Dane średnie prod rośl.i zwierz'!K17:P193,6,0),0)</f>
        <v>0</v>
      </c>
      <c r="C21" s="121"/>
      <c r="D21" s="263" t="str">
        <f>IFERROR(VLOOKUP(C21,'Dane średnie prod rośl.i zwierz'!$C$591:$D$702,2,0),"")</f>
        <v/>
      </c>
      <c r="E21" s="14"/>
      <c r="F21" s="116">
        <f>IFERROR(VLOOKUP(region&amp;$C21,'Dane średnie prod rośl.i zwierz'!$B$591:$G$694,5,0),0)</f>
        <v>0</v>
      </c>
      <c r="G21" s="116">
        <f>IFERROR(VLOOKUP(region&amp;$C21,'Dane średnie prod rośl.i zwierz'!$B$591:$G$694,6,0),0)</f>
        <v>0</v>
      </c>
      <c r="H21" s="241">
        <f t="shared" si="1"/>
        <v>0</v>
      </c>
      <c r="I21" s="264"/>
      <c r="J21" s="16">
        <f t="shared" si="0"/>
        <v>0</v>
      </c>
      <c r="K21" s="16">
        <f t="shared" si="2"/>
        <v>0</v>
      </c>
      <c r="L21" s="15"/>
      <c r="M21" s="15"/>
    </row>
    <row r="22" spans="1:13" x14ac:dyDescent="0.2">
      <c r="A22" s="17">
        <v>16</v>
      </c>
      <c r="B22" s="279">
        <f>IFERROR(VLOOKUP(C22,'Dane średnie prod rośl.i zwierz'!K18:P194,6,0),0)</f>
        <v>0</v>
      </c>
      <c r="C22" s="121"/>
      <c r="D22" s="263" t="str">
        <f>IFERROR(VLOOKUP(C22,'Dane średnie prod rośl.i zwierz'!$C$591:$D$702,2,0),"")</f>
        <v/>
      </c>
      <c r="E22" s="14"/>
      <c r="F22" s="116">
        <f>IFERROR(VLOOKUP(region&amp;$C22,'Dane średnie prod rośl.i zwierz'!$B$591:$G$694,5,0),0)</f>
        <v>0</v>
      </c>
      <c r="G22" s="116">
        <f>IFERROR(VLOOKUP(region&amp;$C22,'Dane średnie prod rośl.i zwierz'!$B$591:$G$694,6,0),0)</f>
        <v>0</v>
      </c>
      <c r="H22" s="241">
        <f t="shared" si="1"/>
        <v>0</v>
      </c>
      <c r="I22" s="264"/>
      <c r="J22" s="16">
        <f t="shared" si="0"/>
        <v>0</v>
      </c>
      <c r="K22" s="16">
        <f t="shared" si="2"/>
        <v>0</v>
      </c>
      <c r="L22" s="15"/>
      <c r="M22" s="15"/>
    </row>
    <row r="23" spans="1:13" x14ac:dyDescent="0.2">
      <c r="A23" s="17">
        <v>17</v>
      </c>
      <c r="B23" s="279">
        <f>IFERROR(VLOOKUP(C23,'Dane średnie prod rośl.i zwierz'!K19:P195,6,0),0)</f>
        <v>0</v>
      </c>
      <c r="C23" s="121"/>
      <c r="D23" s="263" t="str">
        <f>IFERROR(VLOOKUP(C23,'Dane średnie prod rośl.i zwierz'!$C$591:$D$702,2,0),"")</f>
        <v/>
      </c>
      <c r="E23" s="14"/>
      <c r="F23" s="116">
        <f>IFERROR(VLOOKUP(region&amp;$C23,'Dane średnie prod rośl.i zwierz'!$B$591:$G$694,5,0),0)</f>
        <v>0</v>
      </c>
      <c r="G23" s="116">
        <f>IFERROR(VLOOKUP(region&amp;$C23,'Dane średnie prod rośl.i zwierz'!$B$591:$G$694,6,0),0)</f>
        <v>0</v>
      </c>
      <c r="H23" s="241">
        <f t="shared" si="1"/>
        <v>0</v>
      </c>
      <c r="I23" s="264"/>
      <c r="J23" s="16">
        <f t="shared" si="0"/>
        <v>0</v>
      </c>
      <c r="K23" s="16">
        <f t="shared" si="2"/>
        <v>0</v>
      </c>
      <c r="L23" s="15"/>
      <c r="M23" s="15"/>
    </row>
    <row r="24" spans="1:13" x14ac:dyDescent="0.2">
      <c r="A24" s="17">
        <v>18</v>
      </c>
      <c r="B24" s="279">
        <f>IFERROR(VLOOKUP(C24,'Dane średnie prod rośl.i zwierz'!K20:P196,6,0),0)</f>
        <v>0</v>
      </c>
      <c r="C24" s="121"/>
      <c r="D24" s="263" t="str">
        <f>IFERROR(VLOOKUP(C24,'Dane średnie prod rośl.i zwierz'!$C$591:$D$702,2,0),"")</f>
        <v/>
      </c>
      <c r="E24" s="14"/>
      <c r="F24" s="116">
        <f>IFERROR(VLOOKUP(region&amp;$C24,'Dane średnie prod rośl.i zwierz'!$B$591:$G$694,5,0),0)</f>
        <v>0</v>
      </c>
      <c r="G24" s="116">
        <f>IFERROR(VLOOKUP(region&amp;$C24,'Dane średnie prod rośl.i zwierz'!$B$591:$G$694,6,0),0)</f>
        <v>0</v>
      </c>
      <c r="H24" s="241">
        <f t="shared" si="1"/>
        <v>0</v>
      </c>
      <c r="I24" s="264"/>
      <c r="J24" s="16">
        <f t="shared" si="0"/>
        <v>0</v>
      </c>
      <c r="K24" s="16">
        <f t="shared" si="2"/>
        <v>0</v>
      </c>
      <c r="L24" s="15"/>
      <c r="M24" s="15"/>
    </row>
    <row r="25" spans="1:13" x14ac:dyDescent="0.2">
      <c r="A25" s="17">
        <v>19</v>
      </c>
      <c r="B25" s="279">
        <f>IFERROR(VLOOKUP(C25,'Dane średnie prod rośl.i zwierz'!K21:P197,6,0),0)</f>
        <v>0</v>
      </c>
      <c r="C25" s="121"/>
      <c r="D25" s="263" t="str">
        <f>IFERROR(VLOOKUP(C25,'Dane średnie prod rośl.i zwierz'!$C$591:$D$702,2,0),"")</f>
        <v/>
      </c>
      <c r="E25" s="14"/>
      <c r="F25" s="116">
        <f>IFERROR(VLOOKUP(region&amp;$C25,'Dane średnie prod rośl.i zwierz'!$B$591:$G$694,5,0),0)</f>
        <v>0</v>
      </c>
      <c r="G25" s="116">
        <f>IFERROR(VLOOKUP(region&amp;$C25,'Dane średnie prod rośl.i zwierz'!$B$591:$G$694,6,0),0)</f>
        <v>0</v>
      </c>
      <c r="H25" s="241">
        <f t="shared" si="1"/>
        <v>0</v>
      </c>
      <c r="I25" s="264"/>
      <c r="J25" s="16">
        <f t="shared" si="0"/>
        <v>0</v>
      </c>
      <c r="K25" s="16">
        <f t="shared" si="2"/>
        <v>0</v>
      </c>
      <c r="L25" s="15"/>
      <c r="M25" s="15"/>
    </row>
    <row r="26" spans="1:13" x14ac:dyDescent="0.2">
      <c r="A26" s="17">
        <v>20</v>
      </c>
      <c r="B26" s="279">
        <f>IFERROR(VLOOKUP(C26,'Dane średnie prod rośl.i zwierz'!K22:P198,6,0),0)</f>
        <v>0</v>
      </c>
      <c r="C26" s="121"/>
      <c r="D26" s="263" t="str">
        <f>IFERROR(VLOOKUP(C26,'Dane średnie prod rośl.i zwierz'!$C$591:$D$702,2,0),"")</f>
        <v/>
      </c>
      <c r="E26" s="14"/>
      <c r="F26" s="116">
        <f>IFERROR(VLOOKUP(region&amp;$C26,'Dane średnie prod rośl.i zwierz'!$B$591:$G$694,5,0),0)</f>
        <v>0</v>
      </c>
      <c r="G26" s="116">
        <f>IFERROR(VLOOKUP(region&amp;$C26,'Dane średnie prod rośl.i zwierz'!$B$591:$G$694,6,0),0)</f>
        <v>0</v>
      </c>
      <c r="H26" s="241">
        <f t="shared" si="1"/>
        <v>0</v>
      </c>
      <c r="I26" s="264"/>
      <c r="J26" s="16">
        <f t="shared" si="0"/>
        <v>0</v>
      </c>
      <c r="K26" s="16">
        <f t="shared" si="2"/>
        <v>0</v>
      </c>
      <c r="L26" s="15"/>
      <c r="M26" s="15"/>
    </row>
    <row r="27" spans="1:13" x14ac:dyDescent="0.2">
      <c r="A27" s="17">
        <v>21</v>
      </c>
      <c r="B27" s="279">
        <f>IFERROR(VLOOKUP(C27,'Dane średnie prod rośl.i zwierz'!K23:P199,6,0),0)</f>
        <v>0</v>
      </c>
      <c r="C27" s="121"/>
      <c r="D27" s="263" t="str">
        <f>IFERROR(VLOOKUP(C27,'Dane średnie prod rośl.i zwierz'!$C$591:$D$702,2,0),"")</f>
        <v/>
      </c>
      <c r="E27" s="14"/>
      <c r="F27" s="116">
        <f>IFERROR(VLOOKUP(region&amp;$C27,'Dane średnie prod rośl.i zwierz'!$B$591:$G$694,5,0),0)</f>
        <v>0</v>
      </c>
      <c r="G27" s="116">
        <f>IFERROR(VLOOKUP(region&amp;$C27,'Dane średnie prod rośl.i zwierz'!$B$591:$G$694,6,0),0)</f>
        <v>0</v>
      </c>
      <c r="H27" s="241">
        <f t="shared" si="1"/>
        <v>0</v>
      </c>
      <c r="I27" s="264"/>
      <c r="J27" s="16">
        <f t="shared" si="0"/>
        <v>0</v>
      </c>
      <c r="K27" s="16">
        <f t="shared" si="2"/>
        <v>0</v>
      </c>
      <c r="L27" s="15"/>
      <c r="M27" s="15"/>
    </row>
    <row r="28" spans="1:13" x14ac:dyDescent="0.2">
      <c r="A28" s="17">
        <v>22</v>
      </c>
      <c r="B28" s="279">
        <f>IFERROR(VLOOKUP(C28,'Dane średnie prod rośl.i zwierz'!K24:P200,6,0),0)</f>
        <v>0</v>
      </c>
      <c r="C28" s="121"/>
      <c r="D28" s="263" t="str">
        <f>IFERROR(VLOOKUP(C28,'Dane średnie prod rośl.i zwierz'!$C$591:$D$702,2,0),"")</f>
        <v/>
      </c>
      <c r="E28" s="14"/>
      <c r="F28" s="176"/>
      <c r="G28" s="176"/>
      <c r="H28" s="242">
        <f t="shared" si="1"/>
        <v>0</v>
      </c>
      <c r="I28" s="264"/>
      <c r="J28" s="16">
        <f t="shared" si="0"/>
        <v>0</v>
      </c>
      <c r="K28" s="16">
        <f t="shared" si="2"/>
        <v>0</v>
      </c>
      <c r="L28" s="15"/>
      <c r="M28" s="15"/>
    </row>
    <row r="29" spans="1:13" x14ac:dyDescent="0.2">
      <c r="A29" s="13">
        <v>23</v>
      </c>
      <c r="B29" s="279">
        <f>IFERROR(VLOOKUP(C29,'Dane średnie prod rośl.i zwierz'!K25:P201,6,0),0)</f>
        <v>0</v>
      </c>
      <c r="C29" s="121"/>
      <c r="D29" s="263" t="str">
        <f>IFERROR(VLOOKUP(C29,'Dane średnie prod rośl.i zwierz'!$C$591:$D$702,2,0),"")</f>
        <v/>
      </c>
      <c r="E29" s="14"/>
      <c r="F29" s="176"/>
      <c r="G29" s="176"/>
      <c r="H29" s="242">
        <f t="shared" ref="H29:H30" si="3">E29*F29*G29</f>
        <v>0</v>
      </c>
      <c r="I29" s="264"/>
      <c r="J29" s="224">
        <f t="shared" ref="J29:J30" si="4">I29*F29*G29</f>
        <v>0</v>
      </c>
      <c r="K29" s="224">
        <f t="shared" ref="K29:K30" si="5">H29-J29</f>
        <v>0</v>
      </c>
      <c r="L29" s="15"/>
      <c r="M29" s="15"/>
    </row>
    <row r="30" spans="1:13" ht="12.75" thickBot="1" x14ac:dyDescent="0.25">
      <c r="A30" s="228">
        <v>24</v>
      </c>
      <c r="B30" s="279">
        <f>IFERROR(VLOOKUP(C30,'Dane średnie prod rośl.i zwierz'!K26:P202,6,0),0)</f>
        <v>0</v>
      </c>
      <c r="C30" s="231"/>
      <c r="D30" s="263" t="str">
        <f>IFERROR(VLOOKUP(C30,'Dane średnie prod rośl.i zwierz'!$C$591:$D$698,2,0),"")</f>
        <v/>
      </c>
      <c r="E30" s="229"/>
      <c r="F30" s="230"/>
      <c r="G30" s="230"/>
      <c r="H30" s="242">
        <f t="shared" si="3"/>
        <v>0</v>
      </c>
      <c r="I30" s="264"/>
      <c r="J30" s="224">
        <f t="shared" si="4"/>
        <v>0</v>
      </c>
      <c r="K30" s="224">
        <f t="shared" si="5"/>
        <v>0</v>
      </c>
      <c r="L30" s="227"/>
      <c r="M30" s="15"/>
    </row>
    <row r="31" spans="1:13" ht="12.75" thickBot="1" x14ac:dyDescent="0.25">
      <c r="A31" s="558" t="s">
        <v>16</v>
      </c>
      <c r="B31" s="579"/>
      <c r="C31" s="579"/>
      <c r="D31" s="258"/>
      <c r="E31" s="29" t="s">
        <v>22</v>
      </c>
      <c r="F31" s="29" t="s">
        <v>22</v>
      </c>
      <c r="G31" s="29" t="s">
        <v>22</v>
      </c>
      <c r="H31" s="18">
        <f>SUM(H7:H30)</f>
        <v>0</v>
      </c>
      <c r="I31" s="29" t="s">
        <v>22</v>
      </c>
      <c r="J31" s="18">
        <f>SUM(J7:J30)</f>
        <v>0</v>
      </c>
      <c r="K31" s="18">
        <f>SUM(K7:K30)</f>
        <v>0</v>
      </c>
      <c r="L31" s="30">
        <f>SUM(L7:L30)</f>
        <v>0</v>
      </c>
      <c r="M31" s="31">
        <f>SUM(M7:M30)</f>
        <v>0</v>
      </c>
    </row>
    <row r="32" spans="1:13" ht="15" customHeight="1" x14ac:dyDescent="0.2">
      <c r="A32" s="577" t="s">
        <v>683</v>
      </c>
      <c r="B32" s="577"/>
      <c r="C32" s="577"/>
      <c r="D32" s="577"/>
      <c r="E32" s="577"/>
      <c r="F32" s="577"/>
      <c r="G32" s="577"/>
      <c r="H32" s="577"/>
      <c r="I32" s="577"/>
      <c r="J32" s="577"/>
      <c r="K32" s="577"/>
      <c r="L32" s="577"/>
      <c r="M32" s="577"/>
    </row>
    <row r="33" spans="1:13" ht="24.75" customHeight="1" x14ac:dyDescent="0.2">
      <c r="C33" s="578" t="s">
        <v>78</v>
      </c>
      <c r="D33" s="578"/>
      <c r="E33" s="578"/>
      <c r="F33" s="37"/>
      <c r="G33" s="37"/>
      <c r="H33" s="37"/>
      <c r="I33" s="37"/>
    </row>
    <row r="34" spans="1:13" ht="18" customHeight="1" x14ac:dyDescent="0.2">
      <c r="A34" s="249" t="s">
        <v>77</v>
      </c>
      <c r="B34" s="272"/>
      <c r="C34" s="442" t="s">
        <v>498</v>
      </c>
      <c r="D34" s="442"/>
      <c r="E34" s="442"/>
      <c r="F34" s="225" t="s">
        <v>568</v>
      </c>
      <c r="G34" s="441" t="s">
        <v>498</v>
      </c>
      <c r="H34" s="441"/>
      <c r="I34" s="441"/>
      <c r="J34" s="441"/>
    </row>
    <row r="35" spans="1:13" ht="18" customHeight="1" x14ac:dyDescent="0.2">
      <c r="A35" s="249" t="s">
        <v>76</v>
      </c>
      <c r="B35" s="272"/>
      <c r="C35" s="442" t="s">
        <v>498</v>
      </c>
      <c r="D35" s="442"/>
      <c r="E35" s="442"/>
      <c r="F35" s="225" t="s">
        <v>569</v>
      </c>
      <c r="G35" s="441" t="s">
        <v>498</v>
      </c>
      <c r="H35" s="441"/>
      <c r="I35" s="441"/>
      <c r="J35" s="441"/>
    </row>
    <row r="36" spans="1:13" ht="18" customHeight="1" x14ac:dyDescent="0.2">
      <c r="A36" s="249" t="s">
        <v>75</v>
      </c>
      <c r="B36" s="272"/>
      <c r="C36" s="442" t="s">
        <v>498</v>
      </c>
      <c r="D36" s="442"/>
      <c r="E36" s="442"/>
      <c r="F36" s="225" t="s">
        <v>570</v>
      </c>
      <c r="G36" s="441" t="s">
        <v>498</v>
      </c>
      <c r="H36" s="441"/>
      <c r="I36" s="441"/>
      <c r="J36" s="441"/>
    </row>
    <row r="37" spans="1:13" ht="18" customHeight="1" x14ac:dyDescent="0.2">
      <c r="A37" s="249" t="s">
        <v>74</v>
      </c>
      <c r="B37" s="272"/>
      <c r="C37" s="442" t="s">
        <v>498</v>
      </c>
      <c r="D37" s="442"/>
      <c r="E37" s="442"/>
      <c r="F37" s="225" t="s">
        <v>571</v>
      </c>
      <c r="G37" s="441" t="s">
        <v>498</v>
      </c>
      <c r="H37" s="441"/>
      <c r="I37" s="441"/>
      <c r="J37" s="441"/>
    </row>
    <row r="38" spans="1:13" ht="18" customHeight="1" x14ac:dyDescent="0.2">
      <c r="A38" s="249" t="s">
        <v>70</v>
      </c>
      <c r="B38" s="272"/>
      <c r="C38" s="442" t="s">
        <v>498</v>
      </c>
      <c r="D38" s="442"/>
      <c r="E38" s="442"/>
      <c r="F38" s="225" t="s">
        <v>572</v>
      </c>
      <c r="G38" s="441" t="s">
        <v>498</v>
      </c>
      <c r="H38" s="441"/>
      <c r="I38" s="441"/>
      <c r="J38" s="441"/>
    </row>
    <row r="39" spans="1:13" ht="17.25" customHeight="1" x14ac:dyDescent="0.2">
      <c r="F39" s="46"/>
      <c r="G39" s="46"/>
      <c r="H39" s="46"/>
      <c r="I39" s="46"/>
      <c r="J39" s="46"/>
      <c r="K39" s="547" t="s">
        <v>480</v>
      </c>
      <c r="L39" s="547"/>
      <c r="M39" s="547"/>
    </row>
    <row r="40" spans="1:13" ht="17.25" customHeight="1" x14ac:dyDescent="0.25">
      <c r="I40" s="62"/>
      <c r="J40" s="105"/>
      <c r="K40" s="106"/>
      <c r="L40" s="529" t="s">
        <v>535</v>
      </c>
      <c r="M40" s="529"/>
    </row>
  </sheetData>
  <sheetProtection algorithmName="SHA-512" hashValue="6kul5TdP1DH8Phlkz7C501DdeXvMDZY6JdlgCnCUcrs9lHjt4Za19jTMj4YbGNmWHjztyUA9+ZAzxRcB60z7nQ==" saltValue="iRLeYXLPNIscglBX5WaNlQ==" spinCount="100000" sheet="1" objects="1" scenarios="1"/>
  <mergeCells count="26">
    <mergeCell ref="A32:M32"/>
    <mergeCell ref="C33:E33"/>
    <mergeCell ref="K39:M39"/>
    <mergeCell ref="A31:C31"/>
    <mergeCell ref="A4:A5"/>
    <mergeCell ref="L40:M40"/>
    <mergeCell ref="C34:E34"/>
    <mergeCell ref="C36:E36"/>
    <mergeCell ref="C37:E37"/>
    <mergeCell ref="C38:E38"/>
    <mergeCell ref="C35:E35"/>
    <mergeCell ref="G34:J34"/>
    <mergeCell ref="G35:J35"/>
    <mergeCell ref="G36:J36"/>
    <mergeCell ref="G37:J37"/>
    <mergeCell ref="G38:J38"/>
    <mergeCell ref="A1:H1"/>
    <mergeCell ref="L4:L5"/>
    <mergeCell ref="E4:H4"/>
    <mergeCell ref="M4:M5"/>
    <mergeCell ref="A2:C2"/>
    <mergeCell ref="E2:J2"/>
    <mergeCell ref="C4:D5"/>
    <mergeCell ref="J1:L1"/>
    <mergeCell ref="I4:J4"/>
    <mergeCell ref="K4:K5"/>
  </mergeCells>
  <dataValidations count="3">
    <dataValidation type="list" allowBlank="1" showInputMessage="1" showErrorMessage="1" sqref="C7:C29" xr:uid="{00000000-0002-0000-0400-000000000000}">
      <formula1>zwierzeta</formula1>
    </dataValidation>
    <dataValidation type="whole" operator="lessThanOrEqual" allowBlank="1" showInputMessage="1" showErrorMessage="1" errorTitle="Błąd" error="Liczba zwierząt w kol. 7 nie może być większa od liczby zwierząt w kol. 3" sqref="I7:I30" xr:uid="{00000000-0002-0000-0400-000001000000}">
      <formula1>E7</formula1>
    </dataValidation>
    <dataValidation type="whole" allowBlank="1" showInputMessage="1" showErrorMessage="1" errorTitle="Błąd" error="Kwota kosztów poniesionych w związku z wystąpieniem szkód wyższa niż wartość średniej rocznej produkcji." sqref="M7:M30" xr:uid="{00000000-0002-0000-0400-000002000000}">
      <formula1>0</formula1>
      <formula2>H7</formula2>
    </dataValidation>
  </dataValidations>
  <pageMargins left="0.25" right="0.25"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topLeftCell="A5" zoomScaleNormal="100" zoomScaleSheetLayoutView="90" workbookViewId="0">
      <selection sqref="A1:G1"/>
    </sheetView>
  </sheetViews>
  <sheetFormatPr defaultColWidth="9.140625" defaultRowHeight="15" x14ac:dyDescent="0.25"/>
  <cols>
    <col min="1" max="1" width="3.85546875" style="62" customWidth="1"/>
    <col min="2" max="2" width="16.28515625" style="62" bestFit="1" customWidth="1"/>
    <col min="3" max="4" width="9.7109375" style="62" customWidth="1"/>
    <col min="5" max="5" width="8.42578125" style="62" bestFit="1" customWidth="1"/>
    <col min="6" max="6" width="9.140625" style="62" customWidth="1"/>
    <col min="7" max="7" width="8" style="62" customWidth="1"/>
    <col min="8" max="8" width="11.7109375" style="62" customWidth="1"/>
    <col min="9" max="9" width="13.140625" style="62" customWidth="1"/>
    <col min="10" max="10" width="11.42578125" style="62" customWidth="1"/>
    <col min="11" max="11" width="10.140625" style="62" customWidth="1"/>
    <col min="12" max="12" width="9.42578125" style="62" customWidth="1"/>
    <col min="13" max="13" width="10.42578125" style="62" customWidth="1"/>
    <col min="14" max="14" width="9.85546875" style="62" customWidth="1"/>
    <col min="15" max="16384" width="9.140625" style="62"/>
  </cols>
  <sheetData>
    <row r="1" spans="1:14" ht="15" customHeight="1" x14ac:dyDescent="0.25">
      <c r="A1" s="541" t="s">
        <v>488</v>
      </c>
      <c r="B1" s="541"/>
      <c r="C1" s="541"/>
      <c r="D1" s="541"/>
      <c r="E1" s="541"/>
      <c r="F1" s="541"/>
      <c r="G1" s="541"/>
      <c r="H1" s="5"/>
      <c r="J1" s="28"/>
      <c r="K1" s="582" t="s">
        <v>52</v>
      </c>
      <c r="L1" s="582"/>
      <c r="M1" s="27" t="str">
        <f>Protokół!V1</f>
        <v>A</v>
      </c>
    </row>
    <row r="2" spans="1:14" ht="14.25" customHeight="1" x14ac:dyDescent="0.25">
      <c r="A2" s="583" t="s">
        <v>50</v>
      </c>
      <c r="B2" s="583"/>
      <c r="C2" s="583"/>
      <c r="D2" s="545" t="str">
        <f>Protokół!G8</f>
        <v>………………………………………
………………………...……………</v>
      </c>
      <c r="E2" s="545"/>
      <c r="F2" s="545"/>
      <c r="G2" s="545"/>
      <c r="H2" s="545"/>
      <c r="I2" s="545"/>
      <c r="J2" s="20"/>
      <c r="K2" s="20"/>
    </row>
    <row r="3" spans="1:14" ht="9.75" customHeight="1" thickBot="1" x14ac:dyDescent="0.3"/>
    <row r="4" spans="1:14" ht="54" customHeight="1" x14ac:dyDescent="0.25">
      <c r="A4" s="588" t="s">
        <v>23</v>
      </c>
      <c r="B4" s="584" t="s">
        <v>79</v>
      </c>
      <c r="C4" s="584" t="s">
        <v>80</v>
      </c>
      <c r="D4" s="584" t="s">
        <v>81</v>
      </c>
      <c r="E4" s="584" t="s">
        <v>82</v>
      </c>
      <c r="F4" s="584" t="s">
        <v>489</v>
      </c>
      <c r="G4" s="584" t="s">
        <v>490</v>
      </c>
      <c r="H4" s="584" t="s">
        <v>491</v>
      </c>
      <c r="I4" s="584" t="s">
        <v>557</v>
      </c>
      <c r="J4" s="584"/>
      <c r="K4" s="584" t="s">
        <v>494</v>
      </c>
      <c r="L4" s="584" t="s">
        <v>83</v>
      </c>
      <c r="M4" s="584" t="s">
        <v>20</v>
      </c>
      <c r="N4" s="590" t="s">
        <v>25</v>
      </c>
    </row>
    <row r="5" spans="1:14" ht="27" x14ac:dyDescent="0.25">
      <c r="A5" s="589"/>
      <c r="B5" s="585"/>
      <c r="C5" s="585"/>
      <c r="D5" s="585"/>
      <c r="E5" s="585"/>
      <c r="F5" s="585"/>
      <c r="G5" s="585"/>
      <c r="H5" s="585"/>
      <c r="I5" s="259" t="s">
        <v>493</v>
      </c>
      <c r="J5" s="259" t="s">
        <v>492</v>
      </c>
      <c r="K5" s="585"/>
      <c r="L5" s="585"/>
      <c r="M5" s="585"/>
      <c r="N5" s="591"/>
    </row>
    <row r="6" spans="1:14" x14ac:dyDescent="0.25">
      <c r="A6" s="98">
        <v>1</v>
      </c>
      <c r="B6" s="247">
        <v>2</v>
      </c>
      <c r="C6" s="247">
        <v>3</v>
      </c>
      <c r="D6" s="247">
        <v>4</v>
      </c>
      <c r="E6" s="247">
        <v>5</v>
      </c>
      <c r="F6" s="247">
        <v>6</v>
      </c>
      <c r="G6" s="247">
        <v>7</v>
      </c>
      <c r="H6" s="247" t="s">
        <v>84</v>
      </c>
      <c r="I6" s="247">
        <v>9</v>
      </c>
      <c r="J6" s="247" t="s">
        <v>85</v>
      </c>
      <c r="K6" s="247" t="s">
        <v>86</v>
      </c>
      <c r="L6" s="247" t="s">
        <v>87</v>
      </c>
      <c r="M6" s="247">
        <v>13</v>
      </c>
      <c r="N6" s="246">
        <v>14</v>
      </c>
    </row>
    <row r="7" spans="1:14" x14ac:dyDescent="0.25">
      <c r="A7" s="99">
        <v>1</v>
      </c>
      <c r="B7" s="89"/>
      <c r="C7" s="95"/>
      <c r="D7" s="96"/>
      <c r="E7" s="94"/>
      <c r="F7" s="67"/>
      <c r="G7" s="97"/>
      <c r="H7" s="26">
        <f>F7*G7</f>
        <v>0</v>
      </c>
      <c r="I7" s="104"/>
      <c r="J7" s="26">
        <f>G7*I7</f>
        <v>0</v>
      </c>
      <c r="K7" s="26">
        <f>H7-J7</f>
        <v>0</v>
      </c>
      <c r="L7" s="26">
        <f>IFERROR((K7/H7)*100,0)</f>
        <v>0</v>
      </c>
      <c r="M7" s="15"/>
      <c r="N7" s="100"/>
    </row>
    <row r="8" spans="1:14" x14ac:dyDescent="0.25">
      <c r="A8" s="99">
        <v>2</v>
      </c>
      <c r="B8" s="89"/>
      <c r="C8" s="92"/>
      <c r="D8" s="93"/>
      <c r="E8" s="94"/>
      <c r="F8" s="67"/>
      <c r="G8" s="25"/>
      <c r="H8" s="26">
        <f>F8*G8</f>
        <v>0</v>
      </c>
      <c r="I8" s="104"/>
      <c r="J8" s="26">
        <f>G8*I8</f>
        <v>0</v>
      </c>
      <c r="K8" s="26">
        <f>H8-J8</f>
        <v>0</v>
      </c>
      <c r="L8" s="26">
        <f t="shared" ref="L8:L20" si="0">IFERROR((K8/H8)*100,0)</f>
        <v>0</v>
      </c>
      <c r="M8" s="15"/>
      <c r="N8" s="100"/>
    </row>
    <row r="9" spans="1:14" x14ac:dyDescent="0.25">
      <c r="A9" s="99">
        <v>3</v>
      </c>
      <c r="B9" s="90"/>
      <c r="C9" s="92"/>
      <c r="D9" s="93"/>
      <c r="E9" s="94"/>
      <c r="F9" s="67"/>
      <c r="G9" s="25"/>
      <c r="H9" s="26">
        <f>F9*G9</f>
        <v>0</v>
      </c>
      <c r="I9" s="104"/>
      <c r="J9" s="26">
        <f>G9*I9</f>
        <v>0</v>
      </c>
      <c r="K9" s="26">
        <f>H9-J9</f>
        <v>0</v>
      </c>
      <c r="L9" s="26">
        <f t="shared" si="0"/>
        <v>0</v>
      </c>
      <c r="M9" s="15"/>
      <c r="N9" s="100"/>
    </row>
    <row r="10" spans="1:14" x14ac:dyDescent="0.25">
      <c r="A10" s="99">
        <v>4</v>
      </c>
      <c r="B10" s="91"/>
      <c r="C10" s="92"/>
      <c r="D10" s="93"/>
      <c r="E10" s="94"/>
      <c r="F10" s="67"/>
      <c r="G10" s="25"/>
      <c r="H10" s="26">
        <f>F10*G10</f>
        <v>0</v>
      </c>
      <c r="I10" s="104"/>
      <c r="J10" s="26">
        <f>G10*I10</f>
        <v>0</v>
      </c>
      <c r="K10" s="26">
        <f>H10-J10</f>
        <v>0</v>
      </c>
      <c r="L10" s="26">
        <f t="shared" si="0"/>
        <v>0</v>
      </c>
      <c r="M10" s="15"/>
      <c r="N10" s="100"/>
    </row>
    <row r="11" spans="1:14" x14ac:dyDescent="0.25">
      <c r="A11" s="99">
        <v>5</v>
      </c>
      <c r="B11" s="89"/>
      <c r="C11" s="92"/>
      <c r="D11" s="93"/>
      <c r="E11" s="94"/>
      <c r="F11" s="67"/>
      <c r="G11" s="25"/>
      <c r="H11" s="26">
        <f>F11*G11</f>
        <v>0</v>
      </c>
      <c r="I11" s="104"/>
      <c r="J11" s="26">
        <f>G11*I11</f>
        <v>0</v>
      </c>
      <c r="K11" s="26">
        <f>H11-J11</f>
        <v>0</v>
      </c>
      <c r="L11" s="26">
        <f t="shared" si="0"/>
        <v>0</v>
      </c>
      <c r="M11" s="15"/>
      <c r="N11" s="100"/>
    </row>
    <row r="12" spans="1:14" x14ac:dyDescent="0.25">
      <c r="A12" s="99">
        <v>6</v>
      </c>
      <c r="B12" s="89"/>
      <c r="C12" s="92"/>
      <c r="D12" s="93"/>
      <c r="E12" s="94"/>
      <c r="F12" s="67"/>
      <c r="G12" s="25"/>
      <c r="H12" s="26">
        <f t="shared" ref="H12:H18" si="1">F12*G12</f>
        <v>0</v>
      </c>
      <c r="I12" s="104"/>
      <c r="J12" s="26">
        <f t="shared" ref="J12:J18" si="2">G12*I12</f>
        <v>0</v>
      </c>
      <c r="K12" s="26">
        <f t="shared" ref="K12:K19" si="3">H12-J12</f>
        <v>0</v>
      </c>
      <c r="L12" s="26">
        <f t="shared" si="0"/>
        <v>0</v>
      </c>
      <c r="M12" s="15"/>
      <c r="N12" s="100"/>
    </row>
    <row r="13" spans="1:14" x14ac:dyDescent="0.25">
      <c r="A13" s="99">
        <v>7</v>
      </c>
      <c r="B13" s="89"/>
      <c r="C13" s="92"/>
      <c r="D13" s="93"/>
      <c r="E13" s="94"/>
      <c r="F13" s="67"/>
      <c r="G13" s="25"/>
      <c r="H13" s="26">
        <f t="shared" si="1"/>
        <v>0</v>
      </c>
      <c r="I13" s="104"/>
      <c r="J13" s="26">
        <f t="shared" si="2"/>
        <v>0</v>
      </c>
      <c r="K13" s="26">
        <f t="shared" si="3"/>
        <v>0</v>
      </c>
      <c r="L13" s="26">
        <f t="shared" si="0"/>
        <v>0</v>
      </c>
      <c r="M13" s="15"/>
      <c r="N13" s="100"/>
    </row>
    <row r="14" spans="1:14" x14ac:dyDescent="0.25">
      <c r="A14" s="99">
        <v>8</v>
      </c>
      <c r="B14" s="89"/>
      <c r="C14" s="92"/>
      <c r="D14" s="93"/>
      <c r="E14" s="94"/>
      <c r="F14" s="67"/>
      <c r="G14" s="25"/>
      <c r="H14" s="26">
        <f t="shared" si="1"/>
        <v>0</v>
      </c>
      <c r="I14" s="104"/>
      <c r="J14" s="26">
        <f t="shared" si="2"/>
        <v>0</v>
      </c>
      <c r="K14" s="26">
        <f t="shared" si="3"/>
        <v>0</v>
      </c>
      <c r="L14" s="26">
        <f t="shared" si="0"/>
        <v>0</v>
      </c>
      <c r="M14" s="15"/>
      <c r="N14" s="100"/>
    </row>
    <row r="15" spans="1:14" x14ac:dyDescent="0.25">
      <c r="A15" s="99">
        <v>9</v>
      </c>
      <c r="B15" s="89"/>
      <c r="C15" s="92"/>
      <c r="D15" s="93"/>
      <c r="E15" s="94"/>
      <c r="F15" s="67"/>
      <c r="G15" s="25"/>
      <c r="H15" s="26">
        <f t="shared" si="1"/>
        <v>0</v>
      </c>
      <c r="I15" s="104"/>
      <c r="J15" s="26">
        <f t="shared" si="2"/>
        <v>0</v>
      </c>
      <c r="K15" s="26">
        <f t="shared" si="3"/>
        <v>0</v>
      </c>
      <c r="L15" s="26">
        <f t="shared" si="0"/>
        <v>0</v>
      </c>
      <c r="M15" s="15"/>
      <c r="N15" s="100"/>
    </row>
    <row r="16" spans="1:14" x14ac:dyDescent="0.25">
      <c r="A16" s="99">
        <v>10</v>
      </c>
      <c r="B16" s="89"/>
      <c r="C16" s="92"/>
      <c r="D16" s="93"/>
      <c r="E16" s="94"/>
      <c r="F16" s="67"/>
      <c r="G16" s="25"/>
      <c r="H16" s="26">
        <f t="shared" si="1"/>
        <v>0</v>
      </c>
      <c r="I16" s="104"/>
      <c r="J16" s="26">
        <f t="shared" si="2"/>
        <v>0</v>
      </c>
      <c r="K16" s="26">
        <f t="shared" si="3"/>
        <v>0</v>
      </c>
      <c r="L16" s="26">
        <f t="shared" si="0"/>
        <v>0</v>
      </c>
      <c r="M16" s="15"/>
      <c r="N16" s="100"/>
    </row>
    <row r="17" spans="1:14" x14ac:dyDescent="0.25">
      <c r="A17" s="99">
        <v>11</v>
      </c>
      <c r="B17" s="89"/>
      <c r="C17" s="92"/>
      <c r="D17" s="93"/>
      <c r="E17" s="94"/>
      <c r="F17" s="67"/>
      <c r="G17" s="25"/>
      <c r="H17" s="26">
        <f t="shared" si="1"/>
        <v>0</v>
      </c>
      <c r="I17" s="104"/>
      <c r="J17" s="26">
        <f t="shared" si="2"/>
        <v>0</v>
      </c>
      <c r="K17" s="26">
        <f t="shared" si="3"/>
        <v>0</v>
      </c>
      <c r="L17" s="26">
        <f t="shared" si="0"/>
        <v>0</v>
      </c>
      <c r="M17" s="15"/>
      <c r="N17" s="100"/>
    </row>
    <row r="18" spans="1:14" x14ac:dyDescent="0.25">
      <c r="A18" s="99">
        <v>12</v>
      </c>
      <c r="B18" s="89"/>
      <c r="C18" s="92"/>
      <c r="D18" s="93"/>
      <c r="E18" s="94"/>
      <c r="F18" s="67"/>
      <c r="G18" s="25"/>
      <c r="H18" s="26">
        <f t="shared" si="1"/>
        <v>0</v>
      </c>
      <c r="I18" s="104"/>
      <c r="J18" s="26">
        <f t="shared" si="2"/>
        <v>0</v>
      </c>
      <c r="K18" s="26">
        <f t="shared" si="3"/>
        <v>0</v>
      </c>
      <c r="L18" s="26">
        <f t="shared" si="0"/>
        <v>0</v>
      </c>
      <c r="M18" s="15"/>
      <c r="N18" s="100"/>
    </row>
    <row r="19" spans="1:14" x14ac:dyDescent="0.25">
      <c r="A19" s="99">
        <v>13</v>
      </c>
      <c r="B19" s="89"/>
      <c r="C19" s="92"/>
      <c r="D19" s="93"/>
      <c r="E19" s="94"/>
      <c r="F19" s="67"/>
      <c r="G19" s="25"/>
      <c r="H19" s="26">
        <f>F19*G19</f>
        <v>0</v>
      </c>
      <c r="I19" s="104"/>
      <c r="J19" s="26">
        <f>G19*I19</f>
        <v>0</v>
      </c>
      <c r="K19" s="26">
        <f t="shared" si="3"/>
        <v>0</v>
      </c>
      <c r="L19" s="26">
        <f t="shared" si="0"/>
        <v>0</v>
      </c>
      <c r="M19" s="15"/>
      <c r="N19" s="100"/>
    </row>
    <row r="20" spans="1:14" ht="15.75" customHeight="1" thickBot="1" x14ac:dyDescent="0.3">
      <c r="A20" s="586" t="s">
        <v>16</v>
      </c>
      <c r="B20" s="587"/>
      <c r="C20" s="24" t="s">
        <v>22</v>
      </c>
      <c r="D20" s="103">
        <f>SUM(D7:D19)</f>
        <v>0</v>
      </c>
      <c r="E20" s="24" t="s">
        <v>22</v>
      </c>
      <c r="F20" s="24" t="s">
        <v>22</v>
      </c>
      <c r="G20" s="24" t="s">
        <v>22</v>
      </c>
      <c r="H20" s="103">
        <f>SUM(H7:H19)</f>
        <v>0</v>
      </c>
      <c r="I20" s="24" t="s">
        <v>22</v>
      </c>
      <c r="J20" s="24" t="s">
        <v>22</v>
      </c>
      <c r="K20" s="103">
        <f>SUM(K7:K19)</f>
        <v>0</v>
      </c>
      <c r="L20" s="207">
        <f t="shared" si="0"/>
        <v>0</v>
      </c>
      <c r="M20" s="101">
        <f>SUM(M7:M19)</f>
        <v>0</v>
      </c>
      <c r="N20" s="102">
        <f>SUM(N7:N19)</f>
        <v>0</v>
      </c>
    </row>
    <row r="21" spans="1:14" ht="7.15" customHeight="1" x14ac:dyDescent="0.25">
      <c r="A21" s="22"/>
      <c r="B21" s="22"/>
      <c r="C21" s="22"/>
      <c r="D21" s="22"/>
      <c r="E21" s="22"/>
      <c r="F21" s="22"/>
      <c r="G21" s="22"/>
      <c r="H21" s="22"/>
      <c r="I21" s="22"/>
      <c r="J21" s="22"/>
      <c r="M21" s="66"/>
      <c r="N21" s="66"/>
    </row>
    <row r="22" spans="1:14" x14ac:dyDescent="0.25">
      <c r="A22" s="12"/>
      <c r="B22" s="578" t="s">
        <v>78</v>
      </c>
      <c r="C22" s="578"/>
      <c r="D22" s="578"/>
      <c r="E22" s="578"/>
      <c r="F22" s="578"/>
      <c r="G22" s="578"/>
      <c r="M22" s="66"/>
      <c r="N22" s="66"/>
    </row>
    <row r="23" spans="1:14" ht="17.25" customHeight="1" x14ac:dyDescent="0.25">
      <c r="A23" s="249" t="s">
        <v>77</v>
      </c>
      <c r="B23" s="442" t="s">
        <v>88</v>
      </c>
      <c r="C23" s="442"/>
      <c r="D23" s="442"/>
      <c r="E23" s="442"/>
      <c r="F23" s="225" t="s">
        <v>568</v>
      </c>
      <c r="G23" s="441" t="s">
        <v>581</v>
      </c>
      <c r="H23" s="441"/>
      <c r="I23" s="441"/>
      <c r="J23" s="441"/>
      <c r="K23" s="120"/>
      <c r="L23" s="37"/>
      <c r="M23" s="66"/>
      <c r="N23" s="66"/>
    </row>
    <row r="24" spans="1:14" ht="17.25" customHeight="1" x14ac:dyDescent="0.25">
      <c r="A24" s="249" t="s">
        <v>76</v>
      </c>
      <c r="B24" s="442" t="s">
        <v>88</v>
      </c>
      <c r="C24" s="442"/>
      <c r="D24" s="442"/>
      <c r="E24" s="442"/>
      <c r="F24" s="225" t="s">
        <v>569</v>
      </c>
      <c r="G24" s="441" t="s">
        <v>88</v>
      </c>
      <c r="H24" s="441"/>
      <c r="I24" s="441"/>
      <c r="J24" s="441"/>
      <c r="K24" s="120"/>
      <c r="M24" s="66"/>
      <c r="N24" s="66"/>
    </row>
    <row r="25" spans="1:14" ht="17.25" customHeight="1" x14ac:dyDescent="0.25">
      <c r="A25" s="249" t="s">
        <v>75</v>
      </c>
      <c r="B25" s="442" t="s">
        <v>88</v>
      </c>
      <c r="C25" s="442"/>
      <c r="D25" s="442"/>
      <c r="E25" s="442"/>
      <c r="F25" s="225" t="s">
        <v>570</v>
      </c>
      <c r="G25" s="441" t="s">
        <v>88</v>
      </c>
      <c r="H25" s="441"/>
      <c r="I25" s="441"/>
      <c r="J25" s="441"/>
    </row>
    <row r="26" spans="1:14" ht="17.25" customHeight="1" x14ac:dyDescent="0.25">
      <c r="A26" s="249" t="s">
        <v>74</v>
      </c>
      <c r="B26" s="442" t="s">
        <v>88</v>
      </c>
      <c r="C26" s="442"/>
      <c r="D26" s="442"/>
      <c r="E26" s="442"/>
      <c r="F26" s="225" t="s">
        <v>571</v>
      </c>
      <c r="G26" s="441" t="s">
        <v>88</v>
      </c>
      <c r="H26" s="441"/>
      <c r="I26" s="441"/>
      <c r="J26" s="441"/>
    </row>
    <row r="27" spans="1:14" ht="17.25" customHeight="1" x14ac:dyDescent="0.25">
      <c r="A27" s="249" t="s">
        <v>70</v>
      </c>
      <c r="B27" s="442" t="s">
        <v>88</v>
      </c>
      <c r="C27" s="442"/>
      <c r="D27" s="442"/>
      <c r="E27" s="442"/>
      <c r="F27" s="225" t="s">
        <v>572</v>
      </c>
      <c r="G27" s="441" t="s">
        <v>88</v>
      </c>
      <c r="H27" s="441"/>
      <c r="I27" s="441"/>
      <c r="J27" s="441"/>
      <c r="K27" s="120"/>
      <c r="M27" s="66"/>
      <c r="N27" s="66"/>
    </row>
    <row r="28" spans="1:14" ht="14.45" customHeight="1" x14ac:dyDescent="0.25">
      <c r="I28" s="175"/>
      <c r="J28" s="175"/>
      <c r="K28" s="547" t="s">
        <v>480</v>
      </c>
      <c r="L28" s="547"/>
      <c r="M28" s="547"/>
      <c r="N28" s="547"/>
    </row>
    <row r="29" spans="1:14" ht="12" customHeight="1" x14ac:dyDescent="0.25">
      <c r="K29" s="529" t="s">
        <v>535</v>
      </c>
      <c r="L29" s="529"/>
      <c r="M29" s="529"/>
      <c r="N29" s="529"/>
    </row>
  </sheetData>
  <sheetProtection algorithmName="SHA-512" hashValue="EUjeFSBCE1bX8+/OXSZN7ikQrs44nG3ePunUkm0J/O95n7g5REc5N1qkBNZ/w0faYdvezSBkQhwo5rA5nkL1Ow==" saltValue="z3OEfyBRlsgM/KmxZAydew==" spinCount="100000" sheet="1" objects="1" scenarios="1"/>
  <mergeCells count="31">
    <mergeCell ref="N4:N5"/>
    <mergeCell ref="K28:N28"/>
    <mergeCell ref="G4:G5"/>
    <mergeCell ref="H4:H5"/>
    <mergeCell ref="G27:J27"/>
    <mergeCell ref="G23:J23"/>
    <mergeCell ref="M4:M5"/>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K29:N29"/>
    <mergeCell ref="B24:E24"/>
    <mergeCell ref="B25:E25"/>
    <mergeCell ref="B26:E26"/>
    <mergeCell ref="B27:E27"/>
    <mergeCell ref="G24:J24"/>
    <mergeCell ref="G25:J25"/>
    <mergeCell ref="G26:J26"/>
  </mergeCells>
  <pageMargins left="0.25" right="5.2083333333333336E-2"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sqref="A1:D1"/>
    </sheetView>
  </sheetViews>
  <sheetFormatPr defaultColWidth="9.140625" defaultRowHeight="15" x14ac:dyDescent="0.25"/>
  <cols>
    <col min="1" max="1" width="4" style="62" bestFit="1" customWidth="1"/>
    <col min="2" max="2" width="32.42578125" style="62" customWidth="1"/>
    <col min="3" max="3" width="8.7109375" style="62" customWidth="1"/>
    <col min="4" max="4" width="19.85546875" style="62" customWidth="1"/>
    <col min="5" max="5" width="15" style="62" customWidth="1"/>
    <col min="6" max="6" width="10.85546875" style="62" customWidth="1"/>
    <col min="7" max="16384" width="9.140625" style="62"/>
  </cols>
  <sheetData>
    <row r="1" spans="1:10" ht="23.25" customHeight="1" x14ac:dyDescent="0.25">
      <c r="A1" s="595" t="s">
        <v>481</v>
      </c>
      <c r="B1" s="595"/>
      <c r="C1" s="595"/>
      <c r="D1" s="595"/>
      <c r="E1" s="82" t="s">
        <v>52</v>
      </c>
      <c r="F1" s="115" t="str">
        <f>Protokół!V1</f>
        <v>A</v>
      </c>
      <c r="H1" s="23"/>
      <c r="I1" s="61"/>
      <c r="J1" s="23"/>
    </row>
    <row r="2" spans="1:10" s="64" customFormat="1" ht="17.25" customHeight="1" x14ac:dyDescent="0.25">
      <c r="A2" s="63"/>
      <c r="B2" s="260" t="s">
        <v>50</v>
      </c>
      <c r="C2" s="596" t="str">
        <f>Protokół!G8</f>
        <v>………………………………………
………………………...……………</v>
      </c>
      <c r="D2" s="596"/>
      <c r="E2" s="596"/>
      <c r="F2" s="596"/>
    </row>
    <row r="3" spans="1:10" ht="6.75" customHeight="1" thickBot="1" x14ac:dyDescent="0.3">
      <c r="A3" s="65"/>
    </row>
    <row r="4" spans="1:10" s="177" customFormat="1" ht="53.25" customHeight="1" x14ac:dyDescent="0.2">
      <c r="A4" s="85" t="s">
        <v>0</v>
      </c>
      <c r="B4" s="254" t="s">
        <v>482</v>
      </c>
      <c r="C4" s="254" t="s">
        <v>483</v>
      </c>
      <c r="D4" s="254" t="s">
        <v>18</v>
      </c>
      <c r="E4" s="86" t="s">
        <v>484</v>
      </c>
      <c r="F4" s="71" t="s">
        <v>567</v>
      </c>
    </row>
    <row r="5" spans="1:10" s="177" customFormat="1" ht="11.25" x14ac:dyDescent="0.2">
      <c r="A5" s="73">
        <v>1</v>
      </c>
      <c r="B5" s="261">
        <v>2</v>
      </c>
      <c r="C5" s="261">
        <v>3</v>
      </c>
      <c r="D5" s="261">
        <v>4</v>
      </c>
      <c r="E5" s="87">
        <v>5</v>
      </c>
      <c r="F5" s="87">
        <v>6</v>
      </c>
    </row>
    <row r="6" spans="1:10" s="177" customFormat="1" ht="18" customHeight="1" x14ac:dyDescent="0.2">
      <c r="A6" s="77">
        <v>1</v>
      </c>
      <c r="B6" s="178"/>
      <c r="C6" s="83"/>
      <c r="D6" s="84"/>
      <c r="E6" s="179"/>
      <c r="F6" s="180"/>
    </row>
    <row r="7" spans="1:10" s="177" customFormat="1" ht="18" customHeight="1" x14ac:dyDescent="0.2">
      <c r="A7" s="77">
        <v>2</v>
      </c>
      <c r="B7" s="178"/>
      <c r="C7" s="83"/>
      <c r="D7" s="84"/>
      <c r="E7" s="179"/>
      <c r="F7" s="180"/>
    </row>
    <row r="8" spans="1:10" s="177" customFormat="1" ht="18" customHeight="1" x14ac:dyDescent="0.2">
      <c r="A8" s="78">
        <v>3</v>
      </c>
      <c r="B8" s="178"/>
      <c r="C8" s="83"/>
      <c r="D8" s="84"/>
      <c r="E8" s="179"/>
      <c r="F8" s="180"/>
    </row>
    <row r="9" spans="1:10" s="177" customFormat="1" ht="18" customHeight="1" x14ac:dyDescent="0.2">
      <c r="A9" s="78">
        <v>4</v>
      </c>
      <c r="B9" s="178"/>
      <c r="C9" s="83"/>
      <c r="D9" s="84"/>
      <c r="E9" s="179"/>
      <c r="F9" s="180"/>
    </row>
    <row r="10" spans="1:10" s="177" customFormat="1" ht="18" customHeight="1" x14ac:dyDescent="0.2">
      <c r="A10" s="78">
        <v>5</v>
      </c>
      <c r="B10" s="178"/>
      <c r="C10" s="83"/>
      <c r="D10" s="84"/>
      <c r="E10" s="179"/>
      <c r="F10" s="180"/>
    </row>
    <row r="11" spans="1:10" s="177" customFormat="1" ht="18" customHeight="1" x14ac:dyDescent="0.2">
      <c r="A11" s="78">
        <v>6</v>
      </c>
      <c r="B11" s="178"/>
      <c r="C11" s="83"/>
      <c r="D11" s="84"/>
      <c r="E11" s="179"/>
      <c r="F11" s="180"/>
    </row>
    <row r="12" spans="1:10" s="177" customFormat="1" ht="18" customHeight="1" x14ac:dyDescent="0.2">
      <c r="A12" s="78">
        <v>7</v>
      </c>
      <c r="B12" s="178"/>
      <c r="C12" s="83"/>
      <c r="D12" s="84"/>
      <c r="E12" s="179"/>
      <c r="F12" s="180"/>
    </row>
    <row r="13" spans="1:10" s="177" customFormat="1" ht="18" customHeight="1" x14ac:dyDescent="0.2">
      <c r="A13" s="78">
        <v>8</v>
      </c>
      <c r="B13" s="178"/>
      <c r="C13" s="83"/>
      <c r="D13" s="84"/>
      <c r="E13" s="179"/>
      <c r="F13" s="180"/>
    </row>
    <row r="14" spans="1:10" s="177" customFormat="1" ht="18" customHeight="1" x14ac:dyDescent="0.2">
      <c r="A14" s="78">
        <v>9</v>
      </c>
      <c r="B14" s="178"/>
      <c r="C14" s="83"/>
      <c r="D14" s="84"/>
      <c r="E14" s="179"/>
      <c r="F14" s="180"/>
    </row>
    <row r="15" spans="1:10" s="177" customFormat="1" ht="18" customHeight="1" x14ac:dyDescent="0.2">
      <c r="A15" s="78">
        <v>10</v>
      </c>
      <c r="B15" s="178"/>
      <c r="C15" s="83"/>
      <c r="D15" s="84"/>
      <c r="E15" s="179"/>
      <c r="F15" s="180"/>
    </row>
    <row r="16" spans="1:10" s="177" customFormat="1" ht="16.5" customHeight="1" thickBot="1" x14ac:dyDescent="0.25">
      <c r="A16" s="597" t="s">
        <v>17</v>
      </c>
      <c r="B16" s="598"/>
      <c r="C16" s="79" t="s">
        <v>22</v>
      </c>
      <c r="D16" s="80" t="s">
        <v>22</v>
      </c>
      <c r="E16" s="81">
        <f>ROUND(SUM(E6:E15),2)</f>
        <v>0</v>
      </c>
      <c r="F16" s="79" t="s">
        <v>22</v>
      </c>
    </row>
    <row r="17" spans="1:6" s="177" customFormat="1" ht="13.5" customHeight="1" thickBot="1" x14ac:dyDescent="0.25"/>
    <row r="18" spans="1:6" s="177" customFormat="1" ht="22.5" customHeight="1" x14ac:dyDescent="0.2">
      <c r="A18" s="85" t="s">
        <v>0</v>
      </c>
      <c r="B18" s="565" t="s">
        <v>487</v>
      </c>
      <c r="C18" s="565"/>
      <c r="D18" s="565"/>
      <c r="E18" s="86" t="s">
        <v>486</v>
      </c>
      <c r="F18" s="71" t="s">
        <v>567</v>
      </c>
    </row>
    <row r="19" spans="1:6" s="177" customFormat="1" ht="11.25" x14ac:dyDescent="0.2">
      <c r="A19" s="73">
        <v>1</v>
      </c>
      <c r="B19" s="600">
        <v>2</v>
      </c>
      <c r="C19" s="601"/>
      <c r="D19" s="602"/>
      <c r="E19" s="261">
        <v>3</v>
      </c>
      <c r="F19" s="181">
        <v>4</v>
      </c>
    </row>
    <row r="20" spans="1:6" s="177" customFormat="1" ht="17.25" customHeight="1" x14ac:dyDescent="0.2">
      <c r="A20" s="77">
        <v>1</v>
      </c>
      <c r="B20" s="592"/>
      <c r="C20" s="592"/>
      <c r="D20" s="592"/>
      <c r="E20" s="179"/>
      <c r="F20" s="180"/>
    </row>
    <row r="21" spans="1:6" s="177" customFormat="1" ht="17.25" customHeight="1" x14ac:dyDescent="0.2">
      <c r="A21" s="77">
        <v>2</v>
      </c>
      <c r="B21" s="592"/>
      <c r="C21" s="592"/>
      <c r="D21" s="592"/>
      <c r="E21" s="179"/>
      <c r="F21" s="180"/>
    </row>
    <row r="22" spans="1:6" s="177" customFormat="1" ht="17.25" customHeight="1" x14ac:dyDescent="0.2">
      <c r="A22" s="78">
        <v>3</v>
      </c>
      <c r="B22" s="592"/>
      <c r="C22" s="592"/>
      <c r="D22" s="592"/>
      <c r="E22" s="179"/>
      <c r="F22" s="180"/>
    </row>
    <row r="23" spans="1:6" s="177" customFormat="1" ht="17.25" customHeight="1" x14ac:dyDescent="0.2">
      <c r="A23" s="78">
        <v>4</v>
      </c>
      <c r="B23" s="592"/>
      <c r="C23" s="592"/>
      <c r="D23" s="592"/>
      <c r="E23" s="179"/>
      <c r="F23" s="180"/>
    </row>
    <row r="24" spans="1:6" s="177" customFormat="1" ht="17.25" customHeight="1" x14ac:dyDescent="0.2">
      <c r="A24" s="78">
        <v>5</v>
      </c>
      <c r="B24" s="592"/>
      <c r="C24" s="592"/>
      <c r="D24" s="592"/>
      <c r="E24" s="179"/>
      <c r="F24" s="180"/>
    </row>
    <row r="25" spans="1:6" s="177" customFormat="1" ht="16.5" customHeight="1" thickBot="1" x14ac:dyDescent="0.25">
      <c r="A25" s="594" t="s">
        <v>17</v>
      </c>
      <c r="B25" s="594"/>
      <c r="C25" s="594"/>
      <c r="D25" s="594"/>
      <c r="E25" s="81">
        <f>ROUND(SUM(E20:E24),2)</f>
        <v>0</v>
      </c>
      <c r="F25" s="79" t="s">
        <v>22</v>
      </c>
    </row>
    <row r="26" spans="1:6" s="177" customFormat="1" ht="12" customHeight="1" thickBot="1" x14ac:dyDescent="0.25"/>
    <row r="27" spans="1:6" s="177" customFormat="1" ht="21" customHeight="1" x14ac:dyDescent="0.2">
      <c r="A27" s="255" t="s">
        <v>0</v>
      </c>
      <c r="B27" s="565" t="s">
        <v>485</v>
      </c>
      <c r="C27" s="565"/>
      <c r="D27" s="565"/>
      <c r="E27" s="86" t="s">
        <v>486</v>
      </c>
      <c r="F27" s="71" t="s">
        <v>567</v>
      </c>
    </row>
    <row r="28" spans="1:6" s="177" customFormat="1" ht="12" customHeight="1" x14ac:dyDescent="0.2">
      <c r="A28" s="261">
        <v>1</v>
      </c>
      <c r="B28" s="599">
        <v>2</v>
      </c>
      <c r="C28" s="599"/>
      <c r="D28" s="599"/>
      <c r="E28" s="87">
        <v>3</v>
      </c>
      <c r="F28" s="87">
        <v>4</v>
      </c>
    </row>
    <row r="29" spans="1:6" s="177" customFormat="1" ht="17.25" customHeight="1" x14ac:dyDescent="0.2">
      <c r="A29" s="182">
        <v>1</v>
      </c>
      <c r="B29" s="592"/>
      <c r="C29" s="592"/>
      <c r="D29" s="592"/>
      <c r="E29" s="179"/>
      <c r="F29" s="180"/>
    </row>
    <row r="30" spans="1:6" s="177" customFormat="1" ht="17.25" customHeight="1" x14ac:dyDescent="0.2">
      <c r="A30" s="182">
        <v>2</v>
      </c>
      <c r="B30" s="592"/>
      <c r="C30" s="592"/>
      <c r="D30" s="592"/>
      <c r="E30" s="179"/>
      <c r="F30" s="180"/>
    </row>
    <row r="31" spans="1:6" s="177" customFormat="1" ht="17.25" customHeight="1" x14ac:dyDescent="0.2">
      <c r="A31" s="183">
        <v>3</v>
      </c>
      <c r="B31" s="592"/>
      <c r="C31" s="592"/>
      <c r="D31" s="592"/>
      <c r="E31" s="179"/>
      <c r="F31" s="180"/>
    </row>
    <row r="32" spans="1:6" s="177" customFormat="1" ht="17.25" customHeight="1" x14ac:dyDescent="0.2">
      <c r="A32" s="183">
        <v>4</v>
      </c>
      <c r="B32" s="592"/>
      <c r="C32" s="592"/>
      <c r="D32" s="592"/>
      <c r="E32" s="179"/>
      <c r="F32" s="180"/>
    </row>
    <row r="33" spans="1:6" s="177" customFormat="1" ht="17.25" customHeight="1" x14ac:dyDescent="0.2">
      <c r="A33" s="183">
        <v>5</v>
      </c>
      <c r="B33" s="592"/>
      <c r="C33" s="592"/>
      <c r="D33" s="592"/>
      <c r="E33" s="179"/>
      <c r="F33" s="180"/>
    </row>
    <row r="34" spans="1:6" s="177" customFormat="1" ht="16.5" customHeight="1" thickBot="1" x14ac:dyDescent="0.25">
      <c r="A34" s="594" t="s">
        <v>17</v>
      </c>
      <c r="B34" s="594"/>
      <c r="C34" s="594"/>
      <c r="D34" s="594"/>
      <c r="E34" s="81">
        <f>ROUND(SUM(E29:E33),2)</f>
        <v>0</v>
      </c>
      <c r="F34" s="79" t="s">
        <v>22</v>
      </c>
    </row>
    <row r="35" spans="1:6" ht="7.9" customHeight="1" x14ac:dyDescent="0.25"/>
    <row r="36" spans="1:6" x14ac:dyDescent="0.25">
      <c r="A36" s="578" t="s">
        <v>78</v>
      </c>
      <c r="B36" s="578"/>
      <c r="C36" s="578"/>
      <c r="D36" s="578"/>
      <c r="E36" s="63"/>
    </row>
    <row r="37" spans="1:6" ht="18" customHeight="1" x14ac:dyDescent="0.25">
      <c r="A37" s="88" t="s">
        <v>77</v>
      </c>
      <c r="B37" s="187" t="s">
        <v>579</v>
      </c>
      <c r="C37" s="225" t="s">
        <v>568</v>
      </c>
      <c r="D37" s="593" t="s">
        <v>578</v>
      </c>
      <c r="E37" s="593"/>
      <c r="F37" s="175"/>
    </row>
    <row r="38" spans="1:6" ht="20.25" customHeight="1" x14ac:dyDescent="0.25">
      <c r="A38" s="88" t="s">
        <v>76</v>
      </c>
      <c r="B38" s="187" t="s">
        <v>579</v>
      </c>
      <c r="C38" s="225" t="s">
        <v>569</v>
      </c>
      <c r="D38" s="593" t="s">
        <v>578</v>
      </c>
      <c r="E38" s="593"/>
      <c r="F38" s="175"/>
    </row>
    <row r="39" spans="1:6" ht="20.25" customHeight="1" x14ac:dyDescent="0.25">
      <c r="A39" s="88" t="s">
        <v>75</v>
      </c>
      <c r="B39" s="187" t="s">
        <v>579</v>
      </c>
      <c r="C39" s="225" t="s">
        <v>570</v>
      </c>
      <c r="D39" s="593" t="s">
        <v>578</v>
      </c>
      <c r="E39" s="593"/>
      <c r="F39" s="175"/>
    </row>
    <row r="40" spans="1:6" ht="16.149999999999999" customHeight="1" x14ac:dyDescent="0.25">
      <c r="A40" s="88" t="s">
        <v>74</v>
      </c>
      <c r="B40" s="187" t="s">
        <v>579</v>
      </c>
      <c r="C40" s="225" t="s">
        <v>571</v>
      </c>
      <c r="D40" s="593" t="s">
        <v>578</v>
      </c>
      <c r="E40" s="593"/>
      <c r="F40" s="175"/>
    </row>
    <row r="41" spans="1:6" ht="15.6" customHeight="1" x14ac:dyDescent="0.25">
      <c r="A41" s="88" t="s">
        <v>70</v>
      </c>
      <c r="B41" s="187" t="s">
        <v>579</v>
      </c>
      <c r="C41" s="225" t="s">
        <v>572</v>
      </c>
      <c r="D41" s="593" t="s">
        <v>578</v>
      </c>
      <c r="E41" s="593"/>
      <c r="F41" s="175"/>
    </row>
    <row r="42" spans="1:6" ht="18.600000000000001" customHeight="1" x14ac:dyDescent="0.25">
      <c r="C42" s="226"/>
      <c r="D42" s="424" t="s">
        <v>580</v>
      </c>
      <c r="E42" s="424"/>
      <c r="F42" s="424"/>
    </row>
    <row r="43" spans="1:6" ht="14.45" customHeight="1" x14ac:dyDescent="0.25">
      <c r="C43" s="187"/>
      <c r="D43" s="442" t="s">
        <v>535</v>
      </c>
      <c r="E43" s="442"/>
    </row>
    <row r="44" spans="1:6" ht="23.25" customHeight="1" x14ac:dyDescent="0.25">
      <c r="C44" s="187"/>
    </row>
    <row r="45" spans="1:6" ht="22.5" customHeight="1" x14ac:dyDescent="0.25">
      <c r="C45" s="187"/>
    </row>
    <row r="46" spans="1:6" ht="22.5" customHeight="1" x14ac:dyDescent="0.25">
      <c r="C46" s="187"/>
    </row>
  </sheetData>
  <sheetProtection algorithmName="SHA-512" hashValue="6eifA/gbZQR8Jk/pByOQ3xQLYAMdXLAXcOxBJP4AqVyhzUdmJ5w7uprtty4EWB7Zdw9hte1qADMSUizjvRpyDw==" saltValue="8fzWbiDzgH11Beyjoi51XA==" spinCount="100000" sheet="1" objects="1" scenarios="1"/>
  <mergeCells count="27">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 ref="B24:D24"/>
    <mergeCell ref="D43:E43"/>
    <mergeCell ref="A36:D36"/>
    <mergeCell ref="D42:F42"/>
    <mergeCell ref="B31:D31"/>
    <mergeCell ref="B32:D32"/>
    <mergeCell ref="B33:D33"/>
    <mergeCell ref="D39:E39"/>
    <mergeCell ref="D40:E40"/>
    <mergeCell ref="D41:E41"/>
    <mergeCell ref="A34:D34"/>
  </mergeCells>
  <pageMargins left="0.70866141732283461" right="0.27777777777777779" top="0.625" bottom="0.5324074074074074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topLeftCell="A7" zoomScale="110" zoomScaleNormal="85" zoomScaleSheetLayoutView="100" zoomScalePageLayoutView="110" workbookViewId="0">
      <selection sqref="A1:G1"/>
    </sheetView>
  </sheetViews>
  <sheetFormatPr defaultRowHeight="12" x14ac:dyDescent="0.2"/>
  <cols>
    <col min="1" max="1" width="4" style="12" customWidth="1"/>
    <col min="2" max="2" width="13.140625" style="12" customWidth="1"/>
    <col min="3" max="3" width="34.7109375" style="12" customWidth="1"/>
    <col min="4" max="4" width="10.85546875" style="12" customWidth="1"/>
    <col min="5" max="5" width="5.5703125" style="12" customWidth="1"/>
    <col min="6" max="6" width="10" style="12" customWidth="1"/>
    <col min="7" max="7" width="11.85546875" style="12" customWidth="1"/>
    <col min="8" max="8" width="10.7109375" style="12" customWidth="1"/>
    <col min="9" max="9" width="11" style="12" customWidth="1"/>
    <col min="10" max="10" width="16.140625" style="12" customWidth="1"/>
    <col min="11" max="11" width="14.5703125" style="12" customWidth="1"/>
    <col min="12" max="256" width="9.140625" style="12"/>
    <col min="257" max="257" width="5" style="12" customWidth="1"/>
    <col min="258" max="258" width="34.5703125" style="12" customWidth="1"/>
    <col min="259" max="259" width="11.42578125" style="12" customWidth="1"/>
    <col min="260" max="260" width="10.85546875" style="12" customWidth="1"/>
    <col min="261" max="261" width="11" style="12" customWidth="1"/>
    <col min="262" max="262" width="10.85546875" style="12" customWidth="1"/>
    <col min="263" max="263" width="12.28515625" style="12" customWidth="1"/>
    <col min="264" max="264" width="11.28515625" style="12" customWidth="1"/>
    <col min="265" max="265" width="17.7109375" style="12" customWidth="1"/>
    <col min="266" max="266" width="20.28515625" style="12" customWidth="1"/>
    <col min="267" max="512" width="9.140625" style="12"/>
    <col min="513" max="513" width="5" style="12" customWidth="1"/>
    <col min="514" max="514" width="34.5703125" style="12" customWidth="1"/>
    <col min="515" max="515" width="11.42578125" style="12" customWidth="1"/>
    <col min="516" max="516" width="10.85546875" style="12" customWidth="1"/>
    <col min="517" max="517" width="11" style="12" customWidth="1"/>
    <col min="518" max="518" width="10.85546875" style="12" customWidth="1"/>
    <col min="519" max="519" width="12.28515625" style="12" customWidth="1"/>
    <col min="520" max="520" width="11.28515625" style="12" customWidth="1"/>
    <col min="521" max="521" width="17.7109375" style="12" customWidth="1"/>
    <col min="522" max="522" width="20.28515625" style="12" customWidth="1"/>
    <col min="523" max="768" width="9.140625" style="12"/>
    <col min="769" max="769" width="5" style="12" customWidth="1"/>
    <col min="770" max="770" width="34.5703125" style="12" customWidth="1"/>
    <col min="771" max="771" width="11.42578125" style="12" customWidth="1"/>
    <col min="772" max="772" width="10.85546875" style="12" customWidth="1"/>
    <col min="773" max="773" width="11" style="12" customWidth="1"/>
    <col min="774" max="774" width="10.85546875" style="12" customWidth="1"/>
    <col min="775" max="775" width="12.28515625" style="12" customWidth="1"/>
    <col min="776" max="776" width="11.28515625" style="12" customWidth="1"/>
    <col min="777" max="777" width="17.7109375" style="12" customWidth="1"/>
    <col min="778" max="778" width="20.28515625" style="12" customWidth="1"/>
    <col min="779" max="1024" width="9.140625" style="12"/>
    <col min="1025" max="1025" width="5" style="12" customWidth="1"/>
    <col min="1026" max="1026" width="34.5703125" style="12" customWidth="1"/>
    <col min="1027" max="1027" width="11.42578125" style="12" customWidth="1"/>
    <col min="1028" max="1028" width="10.85546875" style="12" customWidth="1"/>
    <col min="1029" max="1029" width="11" style="12" customWidth="1"/>
    <col min="1030" max="1030" width="10.85546875" style="12" customWidth="1"/>
    <col min="1031" max="1031" width="12.28515625" style="12" customWidth="1"/>
    <col min="1032" max="1032" width="11.28515625" style="12" customWidth="1"/>
    <col min="1033" max="1033" width="17.7109375" style="12" customWidth="1"/>
    <col min="1034" max="1034" width="20.28515625" style="12" customWidth="1"/>
    <col min="1035" max="1280" width="9.140625" style="12"/>
    <col min="1281" max="1281" width="5" style="12" customWidth="1"/>
    <col min="1282" max="1282" width="34.5703125" style="12" customWidth="1"/>
    <col min="1283" max="1283" width="11.42578125" style="12" customWidth="1"/>
    <col min="1284" max="1284" width="10.85546875" style="12" customWidth="1"/>
    <col min="1285" max="1285" width="11" style="12" customWidth="1"/>
    <col min="1286" max="1286" width="10.85546875" style="12" customWidth="1"/>
    <col min="1287" max="1287" width="12.28515625" style="12" customWidth="1"/>
    <col min="1288" max="1288" width="11.28515625" style="12" customWidth="1"/>
    <col min="1289" max="1289" width="17.7109375" style="12" customWidth="1"/>
    <col min="1290" max="1290" width="20.28515625" style="12" customWidth="1"/>
    <col min="1291" max="1536" width="9.140625" style="12"/>
    <col min="1537" max="1537" width="5" style="12" customWidth="1"/>
    <col min="1538" max="1538" width="34.5703125" style="12" customWidth="1"/>
    <col min="1539" max="1539" width="11.42578125" style="12" customWidth="1"/>
    <col min="1540" max="1540" width="10.85546875" style="12" customWidth="1"/>
    <col min="1541" max="1541" width="11" style="12" customWidth="1"/>
    <col min="1542" max="1542" width="10.85546875" style="12" customWidth="1"/>
    <col min="1543" max="1543" width="12.28515625" style="12" customWidth="1"/>
    <col min="1544" max="1544" width="11.28515625" style="12" customWidth="1"/>
    <col min="1545" max="1545" width="17.7109375" style="12" customWidth="1"/>
    <col min="1546" max="1546" width="20.28515625" style="12" customWidth="1"/>
    <col min="1547" max="1792" width="9.140625" style="12"/>
    <col min="1793" max="1793" width="5" style="12" customWidth="1"/>
    <col min="1794" max="1794" width="34.5703125" style="12" customWidth="1"/>
    <col min="1795" max="1795" width="11.42578125" style="12" customWidth="1"/>
    <col min="1796" max="1796" width="10.85546875" style="12" customWidth="1"/>
    <col min="1797" max="1797" width="11" style="12" customWidth="1"/>
    <col min="1798" max="1798" width="10.85546875" style="12" customWidth="1"/>
    <col min="1799" max="1799" width="12.28515625" style="12" customWidth="1"/>
    <col min="1800" max="1800" width="11.28515625" style="12" customWidth="1"/>
    <col min="1801" max="1801" width="17.7109375" style="12" customWidth="1"/>
    <col min="1802" max="1802" width="20.28515625" style="12" customWidth="1"/>
    <col min="1803" max="2048" width="9.140625" style="12"/>
    <col min="2049" max="2049" width="5" style="12" customWidth="1"/>
    <col min="2050" max="2050" width="34.5703125" style="12" customWidth="1"/>
    <col min="2051" max="2051" width="11.42578125" style="12" customWidth="1"/>
    <col min="2052" max="2052" width="10.85546875" style="12" customWidth="1"/>
    <col min="2053" max="2053" width="11" style="12" customWidth="1"/>
    <col min="2054" max="2054" width="10.85546875" style="12" customWidth="1"/>
    <col min="2055" max="2055" width="12.28515625" style="12" customWidth="1"/>
    <col min="2056" max="2056" width="11.28515625" style="12" customWidth="1"/>
    <col min="2057" max="2057" width="17.7109375" style="12" customWidth="1"/>
    <col min="2058" max="2058" width="20.28515625" style="12" customWidth="1"/>
    <col min="2059" max="2304" width="9.140625" style="12"/>
    <col min="2305" max="2305" width="5" style="12" customWidth="1"/>
    <col min="2306" max="2306" width="34.5703125" style="12" customWidth="1"/>
    <col min="2307" max="2307" width="11.42578125" style="12" customWidth="1"/>
    <col min="2308" max="2308" width="10.85546875" style="12" customWidth="1"/>
    <col min="2309" max="2309" width="11" style="12" customWidth="1"/>
    <col min="2310" max="2310" width="10.85546875" style="12" customWidth="1"/>
    <col min="2311" max="2311" width="12.28515625" style="12" customWidth="1"/>
    <col min="2312" max="2312" width="11.28515625" style="12" customWidth="1"/>
    <col min="2313" max="2313" width="17.7109375" style="12" customWidth="1"/>
    <col min="2314" max="2314" width="20.28515625" style="12" customWidth="1"/>
    <col min="2315" max="2560" width="9.140625" style="12"/>
    <col min="2561" max="2561" width="5" style="12" customWidth="1"/>
    <col min="2562" max="2562" width="34.5703125" style="12" customWidth="1"/>
    <col min="2563" max="2563" width="11.42578125" style="12" customWidth="1"/>
    <col min="2564" max="2564" width="10.85546875" style="12" customWidth="1"/>
    <col min="2565" max="2565" width="11" style="12" customWidth="1"/>
    <col min="2566" max="2566" width="10.85546875" style="12" customWidth="1"/>
    <col min="2567" max="2567" width="12.28515625" style="12" customWidth="1"/>
    <col min="2568" max="2568" width="11.28515625" style="12" customWidth="1"/>
    <col min="2569" max="2569" width="17.7109375" style="12" customWidth="1"/>
    <col min="2570" max="2570" width="20.28515625" style="12" customWidth="1"/>
    <col min="2571" max="2816" width="9.140625" style="12"/>
    <col min="2817" max="2817" width="5" style="12" customWidth="1"/>
    <col min="2818" max="2818" width="34.5703125" style="12" customWidth="1"/>
    <col min="2819" max="2819" width="11.42578125" style="12" customWidth="1"/>
    <col min="2820" max="2820" width="10.85546875" style="12" customWidth="1"/>
    <col min="2821" max="2821" width="11" style="12" customWidth="1"/>
    <col min="2822" max="2822" width="10.85546875" style="12" customWidth="1"/>
    <col min="2823" max="2823" width="12.28515625" style="12" customWidth="1"/>
    <col min="2824" max="2824" width="11.28515625" style="12" customWidth="1"/>
    <col min="2825" max="2825" width="17.7109375" style="12" customWidth="1"/>
    <col min="2826" max="2826" width="20.28515625" style="12" customWidth="1"/>
    <col min="2827" max="3072" width="9.140625" style="12"/>
    <col min="3073" max="3073" width="5" style="12" customWidth="1"/>
    <col min="3074" max="3074" width="34.5703125" style="12" customWidth="1"/>
    <col min="3075" max="3075" width="11.42578125" style="12" customWidth="1"/>
    <col min="3076" max="3076" width="10.85546875" style="12" customWidth="1"/>
    <col min="3077" max="3077" width="11" style="12" customWidth="1"/>
    <col min="3078" max="3078" width="10.85546875" style="12" customWidth="1"/>
    <col min="3079" max="3079" width="12.28515625" style="12" customWidth="1"/>
    <col min="3080" max="3080" width="11.28515625" style="12" customWidth="1"/>
    <col min="3081" max="3081" width="17.7109375" style="12" customWidth="1"/>
    <col min="3082" max="3082" width="20.28515625" style="12" customWidth="1"/>
    <col min="3083" max="3328" width="9.140625" style="12"/>
    <col min="3329" max="3329" width="5" style="12" customWidth="1"/>
    <col min="3330" max="3330" width="34.5703125" style="12" customWidth="1"/>
    <col min="3331" max="3331" width="11.42578125" style="12" customWidth="1"/>
    <col min="3332" max="3332" width="10.85546875" style="12" customWidth="1"/>
    <col min="3333" max="3333" width="11" style="12" customWidth="1"/>
    <col min="3334" max="3334" width="10.85546875" style="12" customWidth="1"/>
    <col min="3335" max="3335" width="12.28515625" style="12" customWidth="1"/>
    <col min="3336" max="3336" width="11.28515625" style="12" customWidth="1"/>
    <col min="3337" max="3337" width="17.7109375" style="12" customWidth="1"/>
    <col min="3338" max="3338" width="20.28515625" style="12" customWidth="1"/>
    <col min="3339" max="3584" width="9.140625" style="12"/>
    <col min="3585" max="3585" width="5" style="12" customWidth="1"/>
    <col min="3586" max="3586" width="34.5703125" style="12" customWidth="1"/>
    <col min="3587" max="3587" width="11.42578125" style="12" customWidth="1"/>
    <col min="3588" max="3588" width="10.85546875" style="12" customWidth="1"/>
    <col min="3589" max="3589" width="11" style="12" customWidth="1"/>
    <col min="3590" max="3590" width="10.85546875" style="12" customWidth="1"/>
    <col min="3591" max="3591" width="12.28515625" style="12" customWidth="1"/>
    <col min="3592" max="3592" width="11.28515625" style="12" customWidth="1"/>
    <col min="3593" max="3593" width="17.7109375" style="12" customWidth="1"/>
    <col min="3594" max="3594" width="20.28515625" style="12" customWidth="1"/>
    <col min="3595" max="3840" width="9.140625" style="12"/>
    <col min="3841" max="3841" width="5" style="12" customWidth="1"/>
    <col min="3842" max="3842" width="34.5703125" style="12" customWidth="1"/>
    <col min="3843" max="3843" width="11.42578125" style="12" customWidth="1"/>
    <col min="3844" max="3844" width="10.85546875" style="12" customWidth="1"/>
    <col min="3845" max="3845" width="11" style="12" customWidth="1"/>
    <col min="3846" max="3846" width="10.85546875" style="12" customWidth="1"/>
    <col min="3847" max="3847" width="12.28515625" style="12" customWidth="1"/>
    <col min="3848" max="3848" width="11.28515625" style="12" customWidth="1"/>
    <col min="3849" max="3849" width="17.7109375" style="12" customWidth="1"/>
    <col min="3850" max="3850" width="20.28515625" style="12" customWidth="1"/>
    <col min="3851" max="4096" width="9.140625" style="12"/>
    <col min="4097" max="4097" width="5" style="12" customWidth="1"/>
    <col min="4098" max="4098" width="34.5703125" style="12" customWidth="1"/>
    <col min="4099" max="4099" width="11.42578125" style="12" customWidth="1"/>
    <col min="4100" max="4100" width="10.85546875" style="12" customWidth="1"/>
    <col min="4101" max="4101" width="11" style="12" customWidth="1"/>
    <col min="4102" max="4102" width="10.85546875" style="12" customWidth="1"/>
    <col min="4103" max="4103" width="12.28515625" style="12" customWidth="1"/>
    <col min="4104" max="4104" width="11.28515625" style="12" customWidth="1"/>
    <col min="4105" max="4105" width="17.7109375" style="12" customWidth="1"/>
    <col min="4106" max="4106" width="20.28515625" style="12" customWidth="1"/>
    <col min="4107" max="4352" width="9.140625" style="12"/>
    <col min="4353" max="4353" width="5" style="12" customWidth="1"/>
    <col min="4354" max="4354" width="34.5703125" style="12" customWidth="1"/>
    <col min="4355" max="4355" width="11.42578125" style="12" customWidth="1"/>
    <col min="4356" max="4356" width="10.85546875" style="12" customWidth="1"/>
    <col min="4357" max="4357" width="11" style="12" customWidth="1"/>
    <col min="4358" max="4358" width="10.85546875" style="12" customWidth="1"/>
    <col min="4359" max="4359" width="12.28515625" style="12" customWidth="1"/>
    <col min="4360" max="4360" width="11.28515625" style="12" customWidth="1"/>
    <col min="4361" max="4361" width="17.7109375" style="12" customWidth="1"/>
    <col min="4362" max="4362" width="20.28515625" style="12" customWidth="1"/>
    <col min="4363" max="4608" width="9.140625" style="12"/>
    <col min="4609" max="4609" width="5" style="12" customWidth="1"/>
    <col min="4610" max="4610" width="34.5703125" style="12" customWidth="1"/>
    <col min="4611" max="4611" width="11.42578125" style="12" customWidth="1"/>
    <col min="4612" max="4612" width="10.85546875" style="12" customWidth="1"/>
    <col min="4613" max="4613" width="11" style="12" customWidth="1"/>
    <col min="4614" max="4614" width="10.85546875" style="12" customWidth="1"/>
    <col min="4615" max="4615" width="12.28515625" style="12" customWidth="1"/>
    <col min="4616" max="4616" width="11.28515625" style="12" customWidth="1"/>
    <col min="4617" max="4617" width="17.7109375" style="12" customWidth="1"/>
    <col min="4618" max="4618" width="20.28515625" style="12" customWidth="1"/>
    <col min="4619" max="4864" width="9.140625" style="12"/>
    <col min="4865" max="4865" width="5" style="12" customWidth="1"/>
    <col min="4866" max="4866" width="34.5703125" style="12" customWidth="1"/>
    <col min="4867" max="4867" width="11.42578125" style="12" customWidth="1"/>
    <col min="4868" max="4868" width="10.85546875" style="12" customWidth="1"/>
    <col min="4869" max="4869" width="11" style="12" customWidth="1"/>
    <col min="4870" max="4870" width="10.85546875" style="12" customWidth="1"/>
    <col min="4871" max="4871" width="12.28515625" style="12" customWidth="1"/>
    <col min="4872" max="4872" width="11.28515625" style="12" customWidth="1"/>
    <col min="4873" max="4873" width="17.7109375" style="12" customWidth="1"/>
    <col min="4874" max="4874" width="20.28515625" style="12" customWidth="1"/>
    <col min="4875" max="5120" width="9.140625" style="12"/>
    <col min="5121" max="5121" width="5" style="12" customWidth="1"/>
    <col min="5122" max="5122" width="34.5703125" style="12" customWidth="1"/>
    <col min="5123" max="5123" width="11.42578125" style="12" customWidth="1"/>
    <col min="5124" max="5124" width="10.85546875" style="12" customWidth="1"/>
    <col min="5125" max="5125" width="11" style="12" customWidth="1"/>
    <col min="5126" max="5126" width="10.85546875" style="12" customWidth="1"/>
    <col min="5127" max="5127" width="12.28515625" style="12" customWidth="1"/>
    <col min="5128" max="5128" width="11.28515625" style="12" customWidth="1"/>
    <col min="5129" max="5129" width="17.7109375" style="12" customWidth="1"/>
    <col min="5130" max="5130" width="20.28515625" style="12" customWidth="1"/>
    <col min="5131" max="5376" width="9.140625" style="12"/>
    <col min="5377" max="5377" width="5" style="12" customWidth="1"/>
    <col min="5378" max="5378" width="34.5703125" style="12" customWidth="1"/>
    <col min="5379" max="5379" width="11.42578125" style="12" customWidth="1"/>
    <col min="5380" max="5380" width="10.85546875" style="12" customWidth="1"/>
    <col min="5381" max="5381" width="11" style="12" customWidth="1"/>
    <col min="5382" max="5382" width="10.85546875" style="12" customWidth="1"/>
    <col min="5383" max="5383" width="12.28515625" style="12" customWidth="1"/>
    <col min="5384" max="5384" width="11.28515625" style="12" customWidth="1"/>
    <col min="5385" max="5385" width="17.7109375" style="12" customWidth="1"/>
    <col min="5386" max="5386" width="20.28515625" style="12" customWidth="1"/>
    <col min="5387" max="5632" width="9.140625" style="12"/>
    <col min="5633" max="5633" width="5" style="12" customWidth="1"/>
    <col min="5634" max="5634" width="34.5703125" style="12" customWidth="1"/>
    <col min="5635" max="5635" width="11.42578125" style="12" customWidth="1"/>
    <col min="5636" max="5636" width="10.85546875" style="12" customWidth="1"/>
    <col min="5637" max="5637" width="11" style="12" customWidth="1"/>
    <col min="5638" max="5638" width="10.85546875" style="12" customWidth="1"/>
    <col min="5639" max="5639" width="12.28515625" style="12" customWidth="1"/>
    <col min="5640" max="5640" width="11.28515625" style="12" customWidth="1"/>
    <col min="5641" max="5641" width="17.7109375" style="12" customWidth="1"/>
    <col min="5642" max="5642" width="20.28515625" style="12" customWidth="1"/>
    <col min="5643" max="5888" width="9.140625" style="12"/>
    <col min="5889" max="5889" width="5" style="12" customWidth="1"/>
    <col min="5890" max="5890" width="34.5703125" style="12" customWidth="1"/>
    <col min="5891" max="5891" width="11.42578125" style="12" customWidth="1"/>
    <col min="5892" max="5892" width="10.85546875" style="12" customWidth="1"/>
    <col min="5893" max="5893" width="11" style="12" customWidth="1"/>
    <col min="5894" max="5894" width="10.85546875" style="12" customWidth="1"/>
    <col min="5895" max="5895" width="12.28515625" style="12" customWidth="1"/>
    <col min="5896" max="5896" width="11.28515625" style="12" customWidth="1"/>
    <col min="5897" max="5897" width="17.7109375" style="12" customWidth="1"/>
    <col min="5898" max="5898" width="20.28515625" style="12" customWidth="1"/>
    <col min="5899" max="6144" width="9.140625" style="12"/>
    <col min="6145" max="6145" width="5" style="12" customWidth="1"/>
    <col min="6146" max="6146" width="34.5703125" style="12" customWidth="1"/>
    <col min="6147" max="6147" width="11.42578125" style="12" customWidth="1"/>
    <col min="6148" max="6148" width="10.85546875" style="12" customWidth="1"/>
    <col min="6149" max="6149" width="11" style="12" customWidth="1"/>
    <col min="6150" max="6150" width="10.85546875" style="12" customWidth="1"/>
    <col min="6151" max="6151" width="12.28515625" style="12" customWidth="1"/>
    <col min="6152" max="6152" width="11.28515625" style="12" customWidth="1"/>
    <col min="6153" max="6153" width="17.7109375" style="12" customWidth="1"/>
    <col min="6154" max="6154" width="20.28515625" style="12" customWidth="1"/>
    <col min="6155" max="6400" width="9.140625" style="12"/>
    <col min="6401" max="6401" width="5" style="12" customWidth="1"/>
    <col min="6402" max="6402" width="34.5703125" style="12" customWidth="1"/>
    <col min="6403" max="6403" width="11.42578125" style="12" customWidth="1"/>
    <col min="6404" max="6404" width="10.85546875" style="12" customWidth="1"/>
    <col min="6405" max="6405" width="11" style="12" customWidth="1"/>
    <col min="6406" max="6406" width="10.85546875" style="12" customWidth="1"/>
    <col min="6407" max="6407" width="12.28515625" style="12" customWidth="1"/>
    <col min="6408" max="6408" width="11.28515625" style="12" customWidth="1"/>
    <col min="6409" max="6409" width="17.7109375" style="12" customWidth="1"/>
    <col min="6410" max="6410" width="20.28515625" style="12" customWidth="1"/>
    <col min="6411" max="6656" width="9.140625" style="12"/>
    <col min="6657" max="6657" width="5" style="12" customWidth="1"/>
    <col min="6658" max="6658" width="34.5703125" style="12" customWidth="1"/>
    <col min="6659" max="6659" width="11.42578125" style="12" customWidth="1"/>
    <col min="6660" max="6660" width="10.85546875" style="12" customWidth="1"/>
    <col min="6661" max="6661" width="11" style="12" customWidth="1"/>
    <col min="6662" max="6662" width="10.85546875" style="12" customWidth="1"/>
    <col min="6663" max="6663" width="12.28515625" style="12" customWidth="1"/>
    <col min="6664" max="6664" width="11.28515625" style="12" customWidth="1"/>
    <col min="6665" max="6665" width="17.7109375" style="12" customWidth="1"/>
    <col min="6666" max="6666" width="20.28515625" style="12" customWidth="1"/>
    <col min="6667" max="6912" width="9.140625" style="12"/>
    <col min="6913" max="6913" width="5" style="12" customWidth="1"/>
    <col min="6914" max="6914" width="34.5703125" style="12" customWidth="1"/>
    <col min="6915" max="6915" width="11.42578125" style="12" customWidth="1"/>
    <col min="6916" max="6916" width="10.85546875" style="12" customWidth="1"/>
    <col min="6917" max="6917" width="11" style="12" customWidth="1"/>
    <col min="6918" max="6918" width="10.85546875" style="12" customWidth="1"/>
    <col min="6919" max="6919" width="12.28515625" style="12" customWidth="1"/>
    <col min="6920" max="6920" width="11.28515625" style="12" customWidth="1"/>
    <col min="6921" max="6921" width="17.7109375" style="12" customWidth="1"/>
    <col min="6922" max="6922" width="20.28515625" style="12" customWidth="1"/>
    <col min="6923" max="7168" width="9.140625" style="12"/>
    <col min="7169" max="7169" width="5" style="12" customWidth="1"/>
    <col min="7170" max="7170" width="34.5703125" style="12" customWidth="1"/>
    <col min="7171" max="7171" width="11.42578125" style="12" customWidth="1"/>
    <col min="7172" max="7172" width="10.85546875" style="12" customWidth="1"/>
    <col min="7173" max="7173" width="11" style="12" customWidth="1"/>
    <col min="7174" max="7174" width="10.85546875" style="12" customWidth="1"/>
    <col min="7175" max="7175" width="12.28515625" style="12" customWidth="1"/>
    <col min="7176" max="7176" width="11.28515625" style="12" customWidth="1"/>
    <col min="7177" max="7177" width="17.7109375" style="12" customWidth="1"/>
    <col min="7178" max="7178" width="20.28515625" style="12" customWidth="1"/>
    <col min="7179" max="7424" width="9.140625" style="12"/>
    <col min="7425" max="7425" width="5" style="12" customWidth="1"/>
    <col min="7426" max="7426" width="34.5703125" style="12" customWidth="1"/>
    <col min="7427" max="7427" width="11.42578125" style="12" customWidth="1"/>
    <col min="7428" max="7428" width="10.85546875" style="12" customWidth="1"/>
    <col min="7429" max="7429" width="11" style="12" customWidth="1"/>
    <col min="7430" max="7430" width="10.85546875" style="12" customWidth="1"/>
    <col min="7431" max="7431" width="12.28515625" style="12" customWidth="1"/>
    <col min="7432" max="7432" width="11.28515625" style="12" customWidth="1"/>
    <col min="7433" max="7433" width="17.7109375" style="12" customWidth="1"/>
    <col min="7434" max="7434" width="20.28515625" style="12" customWidth="1"/>
    <col min="7435" max="7680" width="9.140625" style="12"/>
    <col min="7681" max="7681" width="5" style="12" customWidth="1"/>
    <col min="7682" max="7682" width="34.5703125" style="12" customWidth="1"/>
    <col min="7683" max="7683" width="11.42578125" style="12" customWidth="1"/>
    <col min="7684" max="7684" width="10.85546875" style="12" customWidth="1"/>
    <col min="7685" max="7685" width="11" style="12" customWidth="1"/>
    <col min="7686" max="7686" width="10.85546875" style="12" customWidth="1"/>
    <col min="7687" max="7687" width="12.28515625" style="12" customWidth="1"/>
    <col min="7688" max="7688" width="11.28515625" style="12" customWidth="1"/>
    <col min="7689" max="7689" width="17.7109375" style="12" customWidth="1"/>
    <col min="7690" max="7690" width="20.28515625" style="12" customWidth="1"/>
    <col min="7691" max="7936" width="9.140625" style="12"/>
    <col min="7937" max="7937" width="5" style="12" customWidth="1"/>
    <col min="7938" max="7938" width="34.5703125" style="12" customWidth="1"/>
    <col min="7939" max="7939" width="11.42578125" style="12" customWidth="1"/>
    <col min="7940" max="7940" width="10.85546875" style="12" customWidth="1"/>
    <col min="7941" max="7941" width="11" style="12" customWidth="1"/>
    <col min="7942" max="7942" width="10.85546875" style="12" customWidth="1"/>
    <col min="7943" max="7943" width="12.28515625" style="12" customWidth="1"/>
    <col min="7944" max="7944" width="11.28515625" style="12" customWidth="1"/>
    <col min="7945" max="7945" width="17.7109375" style="12" customWidth="1"/>
    <col min="7946" max="7946" width="20.28515625" style="12" customWidth="1"/>
    <col min="7947" max="8192" width="9.140625" style="12"/>
    <col min="8193" max="8193" width="5" style="12" customWidth="1"/>
    <col min="8194" max="8194" width="34.5703125" style="12" customWidth="1"/>
    <col min="8195" max="8195" width="11.42578125" style="12" customWidth="1"/>
    <col min="8196" max="8196" width="10.85546875" style="12" customWidth="1"/>
    <col min="8197" max="8197" width="11" style="12" customWidth="1"/>
    <col min="8198" max="8198" width="10.85546875" style="12" customWidth="1"/>
    <col min="8199" max="8199" width="12.28515625" style="12" customWidth="1"/>
    <col min="8200" max="8200" width="11.28515625" style="12" customWidth="1"/>
    <col min="8201" max="8201" width="17.7109375" style="12" customWidth="1"/>
    <col min="8202" max="8202" width="20.28515625" style="12" customWidth="1"/>
    <col min="8203" max="8448" width="9.140625" style="12"/>
    <col min="8449" max="8449" width="5" style="12" customWidth="1"/>
    <col min="8450" max="8450" width="34.5703125" style="12" customWidth="1"/>
    <col min="8451" max="8451" width="11.42578125" style="12" customWidth="1"/>
    <col min="8452" max="8452" width="10.85546875" style="12" customWidth="1"/>
    <col min="8453" max="8453" width="11" style="12" customWidth="1"/>
    <col min="8454" max="8454" width="10.85546875" style="12" customWidth="1"/>
    <col min="8455" max="8455" width="12.28515625" style="12" customWidth="1"/>
    <col min="8456" max="8456" width="11.28515625" style="12" customWidth="1"/>
    <col min="8457" max="8457" width="17.7109375" style="12" customWidth="1"/>
    <col min="8458" max="8458" width="20.28515625" style="12" customWidth="1"/>
    <col min="8459" max="8704" width="9.140625" style="12"/>
    <col min="8705" max="8705" width="5" style="12" customWidth="1"/>
    <col min="8706" max="8706" width="34.5703125" style="12" customWidth="1"/>
    <col min="8707" max="8707" width="11.42578125" style="12" customWidth="1"/>
    <col min="8708" max="8708" width="10.85546875" style="12" customWidth="1"/>
    <col min="8709" max="8709" width="11" style="12" customWidth="1"/>
    <col min="8710" max="8710" width="10.85546875" style="12" customWidth="1"/>
    <col min="8711" max="8711" width="12.28515625" style="12" customWidth="1"/>
    <col min="8712" max="8712" width="11.28515625" style="12" customWidth="1"/>
    <col min="8713" max="8713" width="17.7109375" style="12" customWidth="1"/>
    <col min="8714" max="8714" width="20.28515625" style="12" customWidth="1"/>
    <col min="8715" max="8960" width="9.140625" style="12"/>
    <col min="8961" max="8961" width="5" style="12" customWidth="1"/>
    <col min="8962" max="8962" width="34.5703125" style="12" customWidth="1"/>
    <col min="8963" max="8963" width="11.42578125" style="12" customWidth="1"/>
    <col min="8964" max="8964" width="10.85546875" style="12" customWidth="1"/>
    <col min="8965" max="8965" width="11" style="12" customWidth="1"/>
    <col min="8966" max="8966" width="10.85546875" style="12" customWidth="1"/>
    <col min="8967" max="8967" width="12.28515625" style="12" customWidth="1"/>
    <col min="8968" max="8968" width="11.28515625" style="12" customWidth="1"/>
    <col min="8969" max="8969" width="17.7109375" style="12" customWidth="1"/>
    <col min="8970" max="8970" width="20.28515625" style="12" customWidth="1"/>
    <col min="8971" max="9216" width="9.140625" style="12"/>
    <col min="9217" max="9217" width="5" style="12" customWidth="1"/>
    <col min="9218" max="9218" width="34.5703125" style="12" customWidth="1"/>
    <col min="9219" max="9219" width="11.42578125" style="12" customWidth="1"/>
    <col min="9220" max="9220" width="10.85546875" style="12" customWidth="1"/>
    <col min="9221" max="9221" width="11" style="12" customWidth="1"/>
    <col min="9222" max="9222" width="10.85546875" style="12" customWidth="1"/>
    <col min="9223" max="9223" width="12.28515625" style="12" customWidth="1"/>
    <col min="9224" max="9224" width="11.28515625" style="12" customWidth="1"/>
    <col min="9225" max="9225" width="17.7109375" style="12" customWidth="1"/>
    <col min="9226" max="9226" width="20.28515625" style="12" customWidth="1"/>
    <col min="9227" max="9472" width="9.140625" style="12"/>
    <col min="9473" max="9473" width="5" style="12" customWidth="1"/>
    <col min="9474" max="9474" width="34.5703125" style="12" customWidth="1"/>
    <col min="9475" max="9475" width="11.42578125" style="12" customWidth="1"/>
    <col min="9476" max="9476" width="10.85546875" style="12" customWidth="1"/>
    <col min="9477" max="9477" width="11" style="12" customWidth="1"/>
    <col min="9478" max="9478" width="10.85546875" style="12" customWidth="1"/>
    <col min="9479" max="9479" width="12.28515625" style="12" customWidth="1"/>
    <col min="9480" max="9480" width="11.28515625" style="12" customWidth="1"/>
    <col min="9481" max="9481" width="17.7109375" style="12" customWidth="1"/>
    <col min="9482" max="9482" width="20.28515625" style="12" customWidth="1"/>
    <col min="9483" max="9728" width="9.140625" style="12"/>
    <col min="9729" max="9729" width="5" style="12" customWidth="1"/>
    <col min="9730" max="9730" width="34.5703125" style="12" customWidth="1"/>
    <col min="9731" max="9731" width="11.42578125" style="12" customWidth="1"/>
    <col min="9732" max="9732" width="10.85546875" style="12" customWidth="1"/>
    <col min="9733" max="9733" width="11" style="12" customWidth="1"/>
    <col min="9734" max="9734" width="10.85546875" style="12" customWidth="1"/>
    <col min="9735" max="9735" width="12.28515625" style="12" customWidth="1"/>
    <col min="9736" max="9736" width="11.28515625" style="12" customWidth="1"/>
    <col min="9737" max="9737" width="17.7109375" style="12" customWidth="1"/>
    <col min="9738" max="9738" width="20.28515625" style="12" customWidth="1"/>
    <col min="9739" max="9984" width="9.140625" style="12"/>
    <col min="9985" max="9985" width="5" style="12" customWidth="1"/>
    <col min="9986" max="9986" width="34.5703125" style="12" customWidth="1"/>
    <col min="9987" max="9987" width="11.42578125" style="12" customWidth="1"/>
    <col min="9988" max="9988" width="10.85546875" style="12" customWidth="1"/>
    <col min="9989" max="9989" width="11" style="12" customWidth="1"/>
    <col min="9990" max="9990" width="10.85546875" style="12" customWidth="1"/>
    <col min="9991" max="9991" width="12.28515625" style="12" customWidth="1"/>
    <col min="9992" max="9992" width="11.28515625" style="12" customWidth="1"/>
    <col min="9993" max="9993" width="17.7109375" style="12" customWidth="1"/>
    <col min="9994" max="9994" width="20.28515625" style="12" customWidth="1"/>
    <col min="9995" max="10240" width="9.140625" style="12"/>
    <col min="10241" max="10241" width="5" style="12" customWidth="1"/>
    <col min="10242" max="10242" width="34.5703125" style="12" customWidth="1"/>
    <col min="10243" max="10243" width="11.42578125" style="12" customWidth="1"/>
    <col min="10244" max="10244" width="10.85546875" style="12" customWidth="1"/>
    <col min="10245" max="10245" width="11" style="12" customWidth="1"/>
    <col min="10246" max="10246" width="10.85546875" style="12" customWidth="1"/>
    <col min="10247" max="10247" width="12.28515625" style="12" customWidth="1"/>
    <col min="10248" max="10248" width="11.28515625" style="12" customWidth="1"/>
    <col min="10249" max="10249" width="17.7109375" style="12" customWidth="1"/>
    <col min="10250" max="10250" width="20.28515625" style="12" customWidth="1"/>
    <col min="10251" max="10496" width="9.140625" style="12"/>
    <col min="10497" max="10497" width="5" style="12" customWidth="1"/>
    <col min="10498" max="10498" width="34.5703125" style="12" customWidth="1"/>
    <col min="10499" max="10499" width="11.42578125" style="12" customWidth="1"/>
    <col min="10500" max="10500" width="10.85546875" style="12" customWidth="1"/>
    <col min="10501" max="10501" width="11" style="12" customWidth="1"/>
    <col min="10502" max="10502" width="10.85546875" style="12" customWidth="1"/>
    <col min="10503" max="10503" width="12.28515625" style="12" customWidth="1"/>
    <col min="10504" max="10504" width="11.28515625" style="12" customWidth="1"/>
    <col min="10505" max="10505" width="17.7109375" style="12" customWidth="1"/>
    <col min="10506" max="10506" width="20.28515625" style="12" customWidth="1"/>
    <col min="10507" max="10752" width="9.140625" style="12"/>
    <col min="10753" max="10753" width="5" style="12" customWidth="1"/>
    <col min="10754" max="10754" width="34.5703125" style="12" customWidth="1"/>
    <col min="10755" max="10755" width="11.42578125" style="12" customWidth="1"/>
    <col min="10756" max="10756" width="10.85546875" style="12" customWidth="1"/>
    <col min="10757" max="10757" width="11" style="12" customWidth="1"/>
    <col min="10758" max="10758" width="10.85546875" style="12" customWidth="1"/>
    <col min="10759" max="10759" width="12.28515625" style="12" customWidth="1"/>
    <col min="10760" max="10760" width="11.28515625" style="12" customWidth="1"/>
    <col min="10761" max="10761" width="17.7109375" style="12" customWidth="1"/>
    <col min="10762" max="10762" width="20.28515625" style="12" customWidth="1"/>
    <col min="10763" max="11008" width="9.140625" style="12"/>
    <col min="11009" max="11009" width="5" style="12" customWidth="1"/>
    <col min="11010" max="11010" width="34.5703125" style="12" customWidth="1"/>
    <col min="11011" max="11011" width="11.42578125" style="12" customWidth="1"/>
    <col min="11012" max="11012" width="10.85546875" style="12" customWidth="1"/>
    <col min="11013" max="11013" width="11" style="12" customWidth="1"/>
    <col min="11014" max="11014" width="10.85546875" style="12" customWidth="1"/>
    <col min="11015" max="11015" width="12.28515625" style="12" customWidth="1"/>
    <col min="11016" max="11016" width="11.28515625" style="12" customWidth="1"/>
    <col min="11017" max="11017" width="17.7109375" style="12" customWidth="1"/>
    <col min="11018" max="11018" width="20.28515625" style="12" customWidth="1"/>
    <col min="11019" max="11264" width="9.140625" style="12"/>
    <col min="11265" max="11265" width="5" style="12" customWidth="1"/>
    <col min="11266" max="11266" width="34.5703125" style="12" customWidth="1"/>
    <col min="11267" max="11267" width="11.42578125" style="12" customWidth="1"/>
    <col min="11268" max="11268" width="10.85546875" style="12" customWidth="1"/>
    <col min="11269" max="11269" width="11" style="12" customWidth="1"/>
    <col min="11270" max="11270" width="10.85546875" style="12" customWidth="1"/>
    <col min="11271" max="11271" width="12.28515625" style="12" customWidth="1"/>
    <col min="11272" max="11272" width="11.28515625" style="12" customWidth="1"/>
    <col min="11273" max="11273" width="17.7109375" style="12" customWidth="1"/>
    <col min="11274" max="11274" width="20.28515625" style="12" customWidth="1"/>
    <col min="11275" max="11520" width="9.140625" style="12"/>
    <col min="11521" max="11521" width="5" style="12" customWidth="1"/>
    <col min="11522" max="11522" width="34.5703125" style="12" customWidth="1"/>
    <col min="11523" max="11523" width="11.42578125" style="12" customWidth="1"/>
    <col min="11524" max="11524" width="10.85546875" style="12" customWidth="1"/>
    <col min="11525" max="11525" width="11" style="12" customWidth="1"/>
    <col min="11526" max="11526" width="10.85546875" style="12" customWidth="1"/>
    <col min="11527" max="11527" width="12.28515625" style="12" customWidth="1"/>
    <col min="11528" max="11528" width="11.28515625" style="12" customWidth="1"/>
    <col min="11529" max="11529" width="17.7109375" style="12" customWidth="1"/>
    <col min="11530" max="11530" width="20.28515625" style="12" customWidth="1"/>
    <col min="11531" max="11776" width="9.140625" style="12"/>
    <col min="11777" max="11777" width="5" style="12" customWidth="1"/>
    <col min="11778" max="11778" width="34.5703125" style="12" customWidth="1"/>
    <col min="11779" max="11779" width="11.42578125" style="12" customWidth="1"/>
    <col min="11780" max="11780" width="10.85546875" style="12" customWidth="1"/>
    <col min="11781" max="11781" width="11" style="12" customWidth="1"/>
    <col min="11782" max="11782" width="10.85546875" style="12" customWidth="1"/>
    <col min="11783" max="11783" width="12.28515625" style="12" customWidth="1"/>
    <col min="11784" max="11784" width="11.28515625" style="12" customWidth="1"/>
    <col min="11785" max="11785" width="17.7109375" style="12" customWidth="1"/>
    <col min="11786" max="11786" width="20.28515625" style="12" customWidth="1"/>
    <col min="11787" max="12032" width="9.140625" style="12"/>
    <col min="12033" max="12033" width="5" style="12" customWidth="1"/>
    <col min="12034" max="12034" width="34.5703125" style="12" customWidth="1"/>
    <col min="12035" max="12035" width="11.42578125" style="12" customWidth="1"/>
    <col min="12036" max="12036" width="10.85546875" style="12" customWidth="1"/>
    <col min="12037" max="12037" width="11" style="12" customWidth="1"/>
    <col min="12038" max="12038" width="10.85546875" style="12" customWidth="1"/>
    <col min="12039" max="12039" width="12.28515625" style="12" customWidth="1"/>
    <col min="12040" max="12040" width="11.28515625" style="12" customWidth="1"/>
    <col min="12041" max="12041" width="17.7109375" style="12" customWidth="1"/>
    <col min="12042" max="12042" width="20.28515625" style="12" customWidth="1"/>
    <col min="12043" max="12288" width="9.140625" style="12"/>
    <col min="12289" max="12289" width="5" style="12" customWidth="1"/>
    <col min="12290" max="12290" width="34.5703125" style="12" customWidth="1"/>
    <col min="12291" max="12291" width="11.42578125" style="12" customWidth="1"/>
    <col min="12292" max="12292" width="10.85546875" style="12" customWidth="1"/>
    <col min="12293" max="12293" width="11" style="12" customWidth="1"/>
    <col min="12294" max="12294" width="10.85546875" style="12" customWidth="1"/>
    <col min="12295" max="12295" width="12.28515625" style="12" customWidth="1"/>
    <col min="12296" max="12296" width="11.28515625" style="12" customWidth="1"/>
    <col min="12297" max="12297" width="17.7109375" style="12" customWidth="1"/>
    <col min="12298" max="12298" width="20.28515625" style="12" customWidth="1"/>
    <col min="12299" max="12544" width="9.140625" style="12"/>
    <col min="12545" max="12545" width="5" style="12" customWidth="1"/>
    <col min="12546" max="12546" width="34.5703125" style="12" customWidth="1"/>
    <col min="12547" max="12547" width="11.42578125" style="12" customWidth="1"/>
    <col min="12548" max="12548" width="10.85546875" style="12" customWidth="1"/>
    <col min="12549" max="12549" width="11" style="12" customWidth="1"/>
    <col min="12550" max="12550" width="10.85546875" style="12" customWidth="1"/>
    <col min="12551" max="12551" width="12.28515625" style="12" customWidth="1"/>
    <col min="12552" max="12552" width="11.28515625" style="12" customWidth="1"/>
    <col min="12553" max="12553" width="17.7109375" style="12" customWidth="1"/>
    <col min="12554" max="12554" width="20.28515625" style="12" customWidth="1"/>
    <col min="12555" max="12800" width="9.140625" style="12"/>
    <col min="12801" max="12801" width="5" style="12" customWidth="1"/>
    <col min="12802" max="12802" width="34.5703125" style="12" customWidth="1"/>
    <col min="12803" max="12803" width="11.42578125" style="12" customWidth="1"/>
    <col min="12804" max="12804" width="10.85546875" style="12" customWidth="1"/>
    <col min="12805" max="12805" width="11" style="12" customWidth="1"/>
    <col min="12806" max="12806" width="10.85546875" style="12" customWidth="1"/>
    <col min="12807" max="12807" width="12.28515625" style="12" customWidth="1"/>
    <col min="12808" max="12808" width="11.28515625" style="12" customWidth="1"/>
    <col min="12809" max="12809" width="17.7109375" style="12" customWidth="1"/>
    <col min="12810" max="12810" width="20.28515625" style="12" customWidth="1"/>
    <col min="12811" max="13056" width="9.140625" style="12"/>
    <col min="13057" max="13057" width="5" style="12" customWidth="1"/>
    <col min="13058" max="13058" width="34.5703125" style="12" customWidth="1"/>
    <col min="13059" max="13059" width="11.42578125" style="12" customWidth="1"/>
    <col min="13060" max="13060" width="10.85546875" style="12" customWidth="1"/>
    <col min="13061" max="13061" width="11" style="12" customWidth="1"/>
    <col min="13062" max="13062" width="10.85546875" style="12" customWidth="1"/>
    <col min="13063" max="13063" width="12.28515625" style="12" customWidth="1"/>
    <col min="13064" max="13064" width="11.28515625" style="12" customWidth="1"/>
    <col min="13065" max="13065" width="17.7109375" style="12" customWidth="1"/>
    <col min="13066" max="13066" width="20.28515625" style="12" customWidth="1"/>
    <col min="13067" max="13312" width="9.140625" style="12"/>
    <col min="13313" max="13313" width="5" style="12" customWidth="1"/>
    <col min="13314" max="13314" width="34.5703125" style="12" customWidth="1"/>
    <col min="13315" max="13315" width="11.42578125" style="12" customWidth="1"/>
    <col min="13316" max="13316" width="10.85546875" style="12" customWidth="1"/>
    <col min="13317" max="13317" width="11" style="12" customWidth="1"/>
    <col min="13318" max="13318" width="10.85546875" style="12" customWidth="1"/>
    <col min="13319" max="13319" width="12.28515625" style="12" customWidth="1"/>
    <col min="13320" max="13320" width="11.28515625" style="12" customWidth="1"/>
    <col min="13321" max="13321" width="17.7109375" style="12" customWidth="1"/>
    <col min="13322" max="13322" width="20.28515625" style="12" customWidth="1"/>
    <col min="13323" max="13568" width="9.140625" style="12"/>
    <col min="13569" max="13569" width="5" style="12" customWidth="1"/>
    <col min="13570" max="13570" width="34.5703125" style="12" customWidth="1"/>
    <col min="13571" max="13571" width="11.42578125" style="12" customWidth="1"/>
    <col min="13572" max="13572" width="10.85546875" style="12" customWidth="1"/>
    <col min="13573" max="13573" width="11" style="12" customWidth="1"/>
    <col min="13574" max="13574" width="10.85546875" style="12" customWidth="1"/>
    <col min="13575" max="13575" width="12.28515625" style="12" customWidth="1"/>
    <col min="13576" max="13576" width="11.28515625" style="12" customWidth="1"/>
    <col min="13577" max="13577" width="17.7109375" style="12" customWidth="1"/>
    <col min="13578" max="13578" width="20.28515625" style="12" customWidth="1"/>
    <col min="13579" max="13824" width="9.140625" style="12"/>
    <col min="13825" max="13825" width="5" style="12" customWidth="1"/>
    <col min="13826" max="13826" width="34.5703125" style="12" customWidth="1"/>
    <col min="13827" max="13827" width="11.42578125" style="12" customWidth="1"/>
    <col min="13828" max="13828" width="10.85546875" style="12" customWidth="1"/>
    <col min="13829" max="13829" width="11" style="12" customWidth="1"/>
    <col min="13830" max="13830" width="10.85546875" style="12" customWidth="1"/>
    <col min="13831" max="13831" width="12.28515625" style="12" customWidth="1"/>
    <col min="13832" max="13832" width="11.28515625" style="12" customWidth="1"/>
    <col min="13833" max="13833" width="17.7109375" style="12" customWidth="1"/>
    <col min="13834" max="13834" width="20.28515625" style="12" customWidth="1"/>
    <col min="13835" max="14080" width="9.140625" style="12"/>
    <col min="14081" max="14081" width="5" style="12" customWidth="1"/>
    <col min="14082" max="14082" width="34.5703125" style="12" customWidth="1"/>
    <col min="14083" max="14083" width="11.42578125" style="12" customWidth="1"/>
    <col min="14084" max="14084" width="10.85546875" style="12" customWidth="1"/>
    <col min="14085" max="14085" width="11" style="12" customWidth="1"/>
    <col min="14086" max="14086" width="10.85546875" style="12" customWidth="1"/>
    <col min="14087" max="14087" width="12.28515625" style="12" customWidth="1"/>
    <col min="14088" max="14088" width="11.28515625" style="12" customWidth="1"/>
    <col min="14089" max="14089" width="17.7109375" style="12" customWidth="1"/>
    <col min="14090" max="14090" width="20.28515625" style="12" customWidth="1"/>
    <col min="14091" max="14336" width="9.140625" style="12"/>
    <col min="14337" max="14337" width="5" style="12" customWidth="1"/>
    <col min="14338" max="14338" width="34.5703125" style="12" customWidth="1"/>
    <col min="14339" max="14339" width="11.42578125" style="12" customWidth="1"/>
    <col min="14340" max="14340" width="10.85546875" style="12" customWidth="1"/>
    <col min="14341" max="14341" width="11" style="12" customWidth="1"/>
    <col min="14342" max="14342" width="10.85546875" style="12" customWidth="1"/>
    <col min="14343" max="14343" width="12.28515625" style="12" customWidth="1"/>
    <col min="14344" max="14344" width="11.28515625" style="12" customWidth="1"/>
    <col min="14345" max="14345" width="17.7109375" style="12" customWidth="1"/>
    <col min="14346" max="14346" width="20.28515625" style="12" customWidth="1"/>
    <col min="14347" max="14592" width="9.140625" style="12"/>
    <col min="14593" max="14593" width="5" style="12" customWidth="1"/>
    <col min="14594" max="14594" width="34.5703125" style="12" customWidth="1"/>
    <col min="14595" max="14595" width="11.42578125" style="12" customWidth="1"/>
    <col min="14596" max="14596" width="10.85546875" style="12" customWidth="1"/>
    <col min="14597" max="14597" width="11" style="12" customWidth="1"/>
    <col min="14598" max="14598" width="10.85546875" style="12" customWidth="1"/>
    <col min="14599" max="14599" width="12.28515625" style="12" customWidth="1"/>
    <col min="14600" max="14600" width="11.28515625" style="12" customWidth="1"/>
    <col min="14601" max="14601" width="17.7109375" style="12" customWidth="1"/>
    <col min="14602" max="14602" width="20.28515625" style="12" customWidth="1"/>
    <col min="14603" max="14848" width="9.140625" style="12"/>
    <col min="14849" max="14849" width="5" style="12" customWidth="1"/>
    <col min="14850" max="14850" width="34.5703125" style="12" customWidth="1"/>
    <col min="14851" max="14851" width="11.42578125" style="12" customWidth="1"/>
    <col min="14852" max="14852" width="10.85546875" style="12" customWidth="1"/>
    <col min="14853" max="14853" width="11" style="12" customWidth="1"/>
    <col min="14854" max="14854" width="10.85546875" style="12" customWidth="1"/>
    <col min="14855" max="14855" width="12.28515625" style="12" customWidth="1"/>
    <col min="14856" max="14856" width="11.28515625" style="12" customWidth="1"/>
    <col min="14857" max="14857" width="17.7109375" style="12" customWidth="1"/>
    <col min="14858" max="14858" width="20.28515625" style="12" customWidth="1"/>
    <col min="14859" max="15104" width="9.140625" style="12"/>
    <col min="15105" max="15105" width="5" style="12" customWidth="1"/>
    <col min="15106" max="15106" width="34.5703125" style="12" customWidth="1"/>
    <col min="15107" max="15107" width="11.42578125" style="12" customWidth="1"/>
    <col min="15108" max="15108" width="10.85546875" style="12" customWidth="1"/>
    <col min="15109" max="15109" width="11" style="12" customWidth="1"/>
    <col min="15110" max="15110" width="10.85546875" style="12" customWidth="1"/>
    <col min="15111" max="15111" width="12.28515625" style="12" customWidth="1"/>
    <col min="15112" max="15112" width="11.28515625" style="12" customWidth="1"/>
    <col min="15113" max="15113" width="17.7109375" style="12" customWidth="1"/>
    <col min="15114" max="15114" width="20.28515625" style="12" customWidth="1"/>
    <col min="15115" max="15360" width="9.140625" style="12"/>
    <col min="15361" max="15361" width="5" style="12" customWidth="1"/>
    <col min="15362" max="15362" width="34.5703125" style="12" customWidth="1"/>
    <col min="15363" max="15363" width="11.42578125" style="12" customWidth="1"/>
    <col min="15364" max="15364" width="10.85546875" style="12" customWidth="1"/>
    <col min="15365" max="15365" width="11" style="12" customWidth="1"/>
    <col min="15366" max="15366" width="10.85546875" style="12" customWidth="1"/>
    <col min="15367" max="15367" width="12.28515625" style="12" customWidth="1"/>
    <col min="15368" max="15368" width="11.28515625" style="12" customWidth="1"/>
    <col min="15369" max="15369" width="17.7109375" style="12" customWidth="1"/>
    <col min="15370" max="15370" width="20.28515625" style="12" customWidth="1"/>
    <col min="15371" max="15616" width="9.140625" style="12"/>
    <col min="15617" max="15617" width="5" style="12" customWidth="1"/>
    <col min="15618" max="15618" width="34.5703125" style="12" customWidth="1"/>
    <col min="15619" max="15619" width="11.42578125" style="12" customWidth="1"/>
    <col min="15620" max="15620" width="10.85546875" style="12" customWidth="1"/>
    <col min="15621" max="15621" width="11" style="12" customWidth="1"/>
    <col min="15622" max="15622" width="10.85546875" style="12" customWidth="1"/>
    <col min="15623" max="15623" width="12.28515625" style="12" customWidth="1"/>
    <col min="15624" max="15624" width="11.28515625" style="12" customWidth="1"/>
    <col min="15625" max="15625" width="17.7109375" style="12" customWidth="1"/>
    <col min="15626" max="15626" width="20.28515625" style="12" customWidth="1"/>
    <col min="15627" max="15872" width="9.140625" style="12"/>
    <col min="15873" max="15873" width="5" style="12" customWidth="1"/>
    <col min="15874" max="15874" width="34.5703125" style="12" customWidth="1"/>
    <col min="15875" max="15875" width="11.42578125" style="12" customWidth="1"/>
    <col min="15876" max="15876" width="10.85546875" style="12" customWidth="1"/>
    <col min="15877" max="15877" width="11" style="12" customWidth="1"/>
    <col min="15878" max="15878" width="10.85546875" style="12" customWidth="1"/>
    <col min="15879" max="15879" width="12.28515625" style="12" customWidth="1"/>
    <col min="15880" max="15880" width="11.28515625" style="12" customWidth="1"/>
    <col min="15881" max="15881" width="17.7109375" style="12" customWidth="1"/>
    <col min="15882" max="15882" width="20.28515625" style="12" customWidth="1"/>
    <col min="15883" max="16128" width="9.140625" style="12"/>
    <col min="16129" max="16129" width="5" style="12" customWidth="1"/>
    <col min="16130" max="16130" width="34.5703125" style="12" customWidth="1"/>
    <col min="16131" max="16131" width="11.42578125" style="12" customWidth="1"/>
    <col min="16132" max="16132" width="10.85546875" style="12" customWidth="1"/>
    <col min="16133" max="16133" width="11" style="12" customWidth="1"/>
    <col min="16134" max="16134" width="10.85546875" style="12" customWidth="1"/>
    <col min="16135" max="16135" width="12.28515625" style="12" customWidth="1"/>
    <col min="16136" max="16136" width="11.28515625" style="12" customWidth="1"/>
    <col min="16137" max="16137" width="17.7109375" style="12" customWidth="1"/>
    <col min="16138" max="16138" width="20.28515625" style="12" customWidth="1"/>
    <col min="16139" max="16384" width="9.140625" style="12"/>
  </cols>
  <sheetData>
    <row r="1" spans="1:11" ht="12.75" customHeight="1" x14ac:dyDescent="0.2">
      <c r="A1" s="541" t="s">
        <v>479</v>
      </c>
      <c r="B1" s="541"/>
      <c r="C1" s="541"/>
      <c r="D1" s="541"/>
      <c r="E1" s="541"/>
      <c r="F1" s="541"/>
      <c r="G1" s="541"/>
      <c r="H1" s="5"/>
      <c r="I1" s="605" t="s">
        <v>52</v>
      </c>
      <c r="J1" s="605"/>
      <c r="K1" s="115" t="str">
        <f>Protokół!V1</f>
        <v>A</v>
      </c>
    </row>
    <row r="2" spans="1:11" x14ac:dyDescent="0.2">
      <c r="A2" s="544" t="s">
        <v>50</v>
      </c>
      <c r="B2" s="544"/>
      <c r="C2" s="544"/>
      <c r="D2" s="545" t="str">
        <f>Protokół!G8</f>
        <v>………………………………………
………………………...……………</v>
      </c>
      <c r="E2" s="545"/>
      <c r="F2" s="545"/>
      <c r="G2" s="545"/>
      <c r="H2" s="545"/>
      <c r="I2" s="20"/>
      <c r="J2" s="20"/>
      <c r="K2" s="20"/>
    </row>
    <row r="3" spans="1:11" ht="7.5" customHeight="1" thickBot="1" x14ac:dyDescent="0.25">
      <c r="A3" s="6"/>
      <c r="B3" s="6"/>
      <c r="C3" s="1"/>
      <c r="D3" s="1"/>
      <c r="E3" s="1"/>
      <c r="F3" s="1"/>
      <c r="G3" s="1"/>
      <c r="H3" s="1"/>
      <c r="I3" s="1"/>
      <c r="J3" s="1"/>
      <c r="K3" s="1"/>
    </row>
    <row r="4" spans="1:11" ht="37.5" customHeight="1" x14ac:dyDescent="0.2">
      <c r="A4" s="580" t="s">
        <v>0</v>
      </c>
      <c r="B4" s="575" t="s">
        <v>680</v>
      </c>
      <c r="C4" s="570" t="s">
        <v>38</v>
      </c>
      <c r="D4" s="571"/>
      <c r="E4" s="570" t="s">
        <v>1</v>
      </c>
      <c r="F4" s="571"/>
      <c r="G4" s="570" t="s">
        <v>2</v>
      </c>
      <c r="H4" s="603" t="s">
        <v>3</v>
      </c>
      <c r="I4" s="604"/>
      <c r="J4" s="575" t="s">
        <v>4</v>
      </c>
      <c r="K4" s="71" t="s">
        <v>5</v>
      </c>
    </row>
    <row r="5" spans="1:11" ht="74.25" customHeight="1" x14ac:dyDescent="0.2">
      <c r="A5" s="581"/>
      <c r="B5" s="576"/>
      <c r="C5" s="572"/>
      <c r="D5" s="573"/>
      <c r="E5" s="572"/>
      <c r="F5" s="573"/>
      <c r="G5" s="572"/>
      <c r="H5" s="345" t="s">
        <v>6</v>
      </c>
      <c r="I5" s="345" t="s">
        <v>7</v>
      </c>
      <c r="J5" s="576"/>
      <c r="K5" s="72" t="s">
        <v>8</v>
      </c>
    </row>
    <row r="6" spans="1:11" x14ac:dyDescent="0.2">
      <c r="A6" s="73"/>
      <c r="B6" s="74">
        <v>1</v>
      </c>
      <c r="C6" s="606">
        <v>2</v>
      </c>
      <c r="D6" s="607"/>
      <c r="E6" s="346">
        <v>3</v>
      </c>
      <c r="F6" s="346">
        <v>4</v>
      </c>
      <c r="G6" s="346" t="s">
        <v>9</v>
      </c>
      <c r="H6" s="75">
        <v>6</v>
      </c>
      <c r="I6" s="75">
        <v>7</v>
      </c>
      <c r="J6" s="346" t="s">
        <v>10</v>
      </c>
      <c r="K6" s="76" t="s">
        <v>11</v>
      </c>
    </row>
    <row r="7" spans="1:11" s="55" customFormat="1" ht="56.25" x14ac:dyDescent="0.2">
      <c r="A7" s="8"/>
      <c r="B7" s="9"/>
      <c r="C7" s="4" t="s">
        <v>12</v>
      </c>
      <c r="D7" s="4" t="s">
        <v>13</v>
      </c>
      <c r="E7" s="4" t="s">
        <v>58</v>
      </c>
      <c r="F7" s="4" t="s">
        <v>59</v>
      </c>
      <c r="G7" s="10" t="s">
        <v>14</v>
      </c>
      <c r="H7" s="10" t="s">
        <v>15</v>
      </c>
      <c r="I7" s="10" t="s">
        <v>15</v>
      </c>
      <c r="J7" s="10" t="s">
        <v>15</v>
      </c>
      <c r="K7" s="11" t="s">
        <v>14</v>
      </c>
    </row>
    <row r="8" spans="1:11" x14ac:dyDescent="0.2">
      <c r="A8" s="69">
        <v>1</v>
      </c>
      <c r="B8" s="189"/>
      <c r="C8" s="190"/>
      <c r="D8" s="191"/>
      <c r="E8" s="192"/>
      <c r="F8" s="193"/>
      <c r="G8" s="194">
        <f>E8*F8</f>
        <v>0</v>
      </c>
      <c r="H8" s="195"/>
      <c r="I8" s="195"/>
      <c r="J8" s="196">
        <f>(H8+I8)/2</f>
        <v>0</v>
      </c>
      <c r="K8" s="197">
        <f t="shared" ref="K8:K22" si="0">G8*J8</f>
        <v>0</v>
      </c>
    </row>
    <row r="9" spans="1:11" x14ac:dyDescent="0.2">
      <c r="A9" s="70">
        <v>2</v>
      </c>
      <c r="B9" s="198"/>
      <c r="C9" s="91"/>
      <c r="D9" s="191"/>
      <c r="E9" s="192"/>
      <c r="F9" s="199"/>
      <c r="G9" s="200">
        <f t="shared" ref="G9:G22" si="1">E9*F9</f>
        <v>0</v>
      </c>
      <c r="H9" s="199"/>
      <c r="I9" s="199"/>
      <c r="J9" s="196">
        <f t="shared" ref="J9:J22" si="2">(H9+I9)/2</f>
        <v>0</v>
      </c>
      <c r="K9" s="197">
        <f t="shared" si="0"/>
        <v>0</v>
      </c>
    </row>
    <row r="10" spans="1:11" x14ac:dyDescent="0.2">
      <c r="A10" s="70">
        <v>3</v>
      </c>
      <c r="B10" s="198"/>
      <c r="C10" s="91"/>
      <c r="D10" s="191"/>
      <c r="E10" s="192"/>
      <c r="F10" s="199"/>
      <c r="G10" s="200">
        <f t="shared" si="1"/>
        <v>0</v>
      </c>
      <c r="H10" s="199"/>
      <c r="I10" s="199"/>
      <c r="J10" s="196">
        <f t="shared" si="2"/>
        <v>0</v>
      </c>
      <c r="K10" s="197">
        <f t="shared" si="0"/>
        <v>0</v>
      </c>
    </row>
    <row r="11" spans="1:11" x14ac:dyDescent="0.2">
      <c r="A11" s="70">
        <v>4</v>
      </c>
      <c r="B11" s="198"/>
      <c r="C11" s="91"/>
      <c r="D11" s="191"/>
      <c r="E11" s="192"/>
      <c r="F11" s="199"/>
      <c r="G11" s="200">
        <f t="shared" si="1"/>
        <v>0</v>
      </c>
      <c r="H11" s="199"/>
      <c r="I11" s="199"/>
      <c r="J11" s="196">
        <f t="shared" si="2"/>
        <v>0</v>
      </c>
      <c r="K11" s="197">
        <f t="shared" si="0"/>
        <v>0</v>
      </c>
    </row>
    <row r="12" spans="1:11" x14ac:dyDescent="0.2">
      <c r="A12" s="70">
        <v>5</v>
      </c>
      <c r="B12" s="198"/>
      <c r="C12" s="91"/>
      <c r="D12" s="191"/>
      <c r="E12" s="192"/>
      <c r="F12" s="199"/>
      <c r="G12" s="200">
        <f t="shared" si="1"/>
        <v>0</v>
      </c>
      <c r="H12" s="199"/>
      <c r="I12" s="199"/>
      <c r="J12" s="196">
        <f t="shared" si="2"/>
        <v>0</v>
      </c>
      <c r="K12" s="197">
        <f t="shared" si="0"/>
        <v>0</v>
      </c>
    </row>
    <row r="13" spans="1:11" x14ac:dyDescent="0.2">
      <c r="A13" s="70">
        <v>6</v>
      </c>
      <c r="B13" s="198"/>
      <c r="C13" s="91"/>
      <c r="D13" s="191"/>
      <c r="E13" s="192"/>
      <c r="F13" s="199"/>
      <c r="G13" s="200">
        <f t="shared" si="1"/>
        <v>0</v>
      </c>
      <c r="H13" s="199"/>
      <c r="I13" s="199"/>
      <c r="J13" s="196">
        <f t="shared" si="2"/>
        <v>0</v>
      </c>
      <c r="K13" s="197">
        <f t="shared" si="0"/>
        <v>0</v>
      </c>
    </row>
    <row r="14" spans="1:11" x14ac:dyDescent="0.2">
      <c r="A14" s="70">
        <v>7</v>
      </c>
      <c r="B14" s="198"/>
      <c r="C14" s="91"/>
      <c r="D14" s="191"/>
      <c r="E14" s="192"/>
      <c r="F14" s="199"/>
      <c r="G14" s="200">
        <f t="shared" si="1"/>
        <v>0</v>
      </c>
      <c r="H14" s="199"/>
      <c r="I14" s="199"/>
      <c r="J14" s="196">
        <f t="shared" si="2"/>
        <v>0</v>
      </c>
      <c r="K14" s="197">
        <f t="shared" si="0"/>
        <v>0</v>
      </c>
    </row>
    <row r="15" spans="1:11" x14ac:dyDescent="0.2">
      <c r="A15" s="70">
        <v>8</v>
      </c>
      <c r="B15" s="198"/>
      <c r="C15" s="91"/>
      <c r="D15" s="191"/>
      <c r="E15" s="192"/>
      <c r="F15" s="199"/>
      <c r="G15" s="200">
        <f t="shared" si="1"/>
        <v>0</v>
      </c>
      <c r="H15" s="199"/>
      <c r="I15" s="199"/>
      <c r="J15" s="196">
        <f t="shared" si="2"/>
        <v>0</v>
      </c>
      <c r="K15" s="197">
        <f t="shared" si="0"/>
        <v>0</v>
      </c>
    </row>
    <row r="16" spans="1:11" ht="12.75" customHeight="1" x14ac:dyDescent="0.2">
      <c r="A16" s="70">
        <v>9</v>
      </c>
      <c r="B16" s="198"/>
      <c r="C16" s="91"/>
      <c r="D16" s="191"/>
      <c r="E16" s="192"/>
      <c r="F16" s="199"/>
      <c r="G16" s="200">
        <f t="shared" si="1"/>
        <v>0</v>
      </c>
      <c r="H16" s="199"/>
      <c r="I16" s="199"/>
      <c r="J16" s="196">
        <f t="shared" si="2"/>
        <v>0</v>
      </c>
      <c r="K16" s="197">
        <f t="shared" si="0"/>
        <v>0</v>
      </c>
    </row>
    <row r="17" spans="1:11" x14ac:dyDescent="0.2">
      <c r="A17" s="70">
        <v>10</v>
      </c>
      <c r="B17" s="198"/>
      <c r="C17" s="91"/>
      <c r="D17" s="191"/>
      <c r="E17" s="192"/>
      <c r="F17" s="199"/>
      <c r="G17" s="200">
        <f t="shared" si="1"/>
        <v>0</v>
      </c>
      <c r="H17" s="199"/>
      <c r="I17" s="199"/>
      <c r="J17" s="196">
        <f t="shared" si="2"/>
        <v>0</v>
      </c>
      <c r="K17" s="197">
        <f t="shared" si="0"/>
        <v>0</v>
      </c>
    </row>
    <row r="18" spans="1:11" x14ac:dyDescent="0.2">
      <c r="A18" s="70">
        <v>11</v>
      </c>
      <c r="B18" s="198"/>
      <c r="C18" s="91"/>
      <c r="D18" s="191"/>
      <c r="E18" s="192"/>
      <c r="F18" s="199"/>
      <c r="G18" s="200">
        <f t="shared" si="1"/>
        <v>0</v>
      </c>
      <c r="H18" s="199"/>
      <c r="I18" s="199"/>
      <c r="J18" s="196">
        <f t="shared" si="2"/>
        <v>0</v>
      </c>
      <c r="K18" s="197">
        <f t="shared" si="0"/>
        <v>0</v>
      </c>
    </row>
    <row r="19" spans="1:11" x14ac:dyDescent="0.2">
      <c r="A19" s="70">
        <v>12</v>
      </c>
      <c r="B19" s="198"/>
      <c r="C19" s="91"/>
      <c r="D19" s="191"/>
      <c r="E19" s="192"/>
      <c r="F19" s="199"/>
      <c r="G19" s="200">
        <f t="shared" si="1"/>
        <v>0</v>
      </c>
      <c r="H19" s="199"/>
      <c r="I19" s="199"/>
      <c r="J19" s="196">
        <f t="shared" si="2"/>
        <v>0</v>
      </c>
      <c r="K19" s="197">
        <f t="shared" si="0"/>
        <v>0</v>
      </c>
    </row>
    <row r="20" spans="1:11" x14ac:dyDescent="0.2">
      <c r="A20" s="70">
        <v>13</v>
      </c>
      <c r="B20" s="198"/>
      <c r="C20" s="91"/>
      <c r="D20" s="191"/>
      <c r="E20" s="192"/>
      <c r="F20" s="199"/>
      <c r="G20" s="200">
        <f t="shared" si="1"/>
        <v>0</v>
      </c>
      <c r="H20" s="199"/>
      <c r="I20" s="199"/>
      <c r="J20" s="196">
        <f t="shared" si="2"/>
        <v>0</v>
      </c>
      <c r="K20" s="197">
        <f t="shared" si="0"/>
        <v>0</v>
      </c>
    </row>
    <row r="21" spans="1:11" x14ac:dyDescent="0.2">
      <c r="A21" s="70">
        <v>14</v>
      </c>
      <c r="B21" s="198"/>
      <c r="C21" s="91"/>
      <c r="D21" s="191"/>
      <c r="E21" s="192"/>
      <c r="F21" s="199"/>
      <c r="G21" s="200">
        <f t="shared" si="1"/>
        <v>0</v>
      </c>
      <c r="H21" s="199"/>
      <c r="I21" s="199"/>
      <c r="J21" s="196">
        <f t="shared" si="2"/>
        <v>0</v>
      </c>
      <c r="K21" s="197">
        <f t="shared" si="0"/>
        <v>0</v>
      </c>
    </row>
    <row r="22" spans="1:11" x14ac:dyDescent="0.2">
      <c r="A22" s="70">
        <v>15</v>
      </c>
      <c r="B22" s="198"/>
      <c r="C22" s="91"/>
      <c r="D22" s="191"/>
      <c r="E22" s="192"/>
      <c r="F22" s="199"/>
      <c r="G22" s="200">
        <f t="shared" si="1"/>
        <v>0</v>
      </c>
      <c r="H22" s="199"/>
      <c r="I22" s="199"/>
      <c r="J22" s="196">
        <f t="shared" si="2"/>
        <v>0</v>
      </c>
      <c r="K22" s="197">
        <f t="shared" si="0"/>
        <v>0</v>
      </c>
    </row>
    <row r="23" spans="1:11" ht="12.75" thickBot="1" x14ac:dyDescent="0.25">
      <c r="A23" s="608" t="s">
        <v>16</v>
      </c>
      <c r="B23" s="609"/>
      <c r="C23" s="610"/>
      <c r="D23" s="24">
        <f>SUM(D8:D22)</f>
        <v>0</v>
      </c>
      <c r="E23" s="201" t="s">
        <v>22</v>
      </c>
      <c r="F23" s="202" t="s">
        <v>22</v>
      </c>
      <c r="G23" s="203">
        <f>SUM(G8:G22)</f>
        <v>0</v>
      </c>
      <c r="H23" s="204" t="s">
        <v>22</v>
      </c>
      <c r="I23" s="204" t="s">
        <v>22</v>
      </c>
      <c r="J23" s="205" t="s">
        <v>22</v>
      </c>
      <c r="K23" s="206">
        <f>SUM(K8:K22)</f>
        <v>0</v>
      </c>
    </row>
    <row r="24" spans="1:11" ht="7.5" customHeight="1" x14ac:dyDescent="0.2"/>
    <row r="25" spans="1:11" x14ac:dyDescent="0.2">
      <c r="B25" s="578" t="s">
        <v>78</v>
      </c>
      <c r="C25" s="578"/>
      <c r="D25" s="578"/>
      <c r="E25" s="578"/>
    </row>
    <row r="26" spans="1:11" ht="17.25" customHeight="1" x14ac:dyDescent="0.2">
      <c r="A26" s="344" t="s">
        <v>77</v>
      </c>
      <c r="B26" s="442" t="s">
        <v>575</v>
      </c>
      <c r="C26" s="442"/>
      <c r="D26" s="225" t="s">
        <v>568</v>
      </c>
      <c r="E26" s="441" t="s">
        <v>576</v>
      </c>
      <c r="F26" s="441"/>
      <c r="G26" s="441"/>
      <c r="H26" s="441"/>
    </row>
    <row r="27" spans="1:11" ht="17.25" customHeight="1" x14ac:dyDescent="0.2">
      <c r="A27" s="344" t="s">
        <v>76</v>
      </c>
      <c r="B27" s="442" t="s">
        <v>575</v>
      </c>
      <c r="C27" s="442"/>
      <c r="D27" s="225" t="s">
        <v>569</v>
      </c>
      <c r="E27" s="441" t="s">
        <v>576</v>
      </c>
      <c r="F27" s="441"/>
      <c r="G27" s="441"/>
      <c r="H27" s="441"/>
    </row>
    <row r="28" spans="1:11" ht="17.25" customHeight="1" x14ac:dyDescent="0.2">
      <c r="A28" s="344" t="s">
        <v>75</v>
      </c>
      <c r="B28" s="442" t="s">
        <v>575</v>
      </c>
      <c r="C28" s="442"/>
      <c r="D28" s="225" t="s">
        <v>570</v>
      </c>
      <c r="E28" s="441" t="s">
        <v>576</v>
      </c>
      <c r="F28" s="441"/>
      <c r="G28" s="441"/>
      <c r="H28" s="441"/>
    </row>
    <row r="29" spans="1:11" ht="17.25" customHeight="1" x14ac:dyDescent="0.2">
      <c r="A29" s="344" t="s">
        <v>74</v>
      </c>
      <c r="B29" s="442" t="s">
        <v>575</v>
      </c>
      <c r="C29" s="442"/>
      <c r="D29" s="225" t="s">
        <v>571</v>
      </c>
      <c r="E29" s="441" t="s">
        <v>576</v>
      </c>
      <c r="F29" s="441"/>
      <c r="G29" s="441"/>
      <c r="H29" s="441"/>
    </row>
    <row r="30" spans="1:11" ht="15" customHeight="1" x14ac:dyDescent="0.2">
      <c r="A30" s="344" t="s">
        <v>70</v>
      </c>
      <c r="B30" s="442" t="s">
        <v>575</v>
      </c>
      <c r="C30" s="442"/>
      <c r="D30" s="225" t="s">
        <v>572</v>
      </c>
      <c r="E30" s="441" t="s">
        <v>576</v>
      </c>
      <c r="F30" s="441"/>
      <c r="G30" s="441"/>
      <c r="H30" s="441"/>
    </row>
    <row r="31" spans="1:11" ht="9.6" customHeight="1" x14ac:dyDescent="0.2">
      <c r="I31" s="547" t="s">
        <v>480</v>
      </c>
      <c r="J31" s="547"/>
      <c r="K31" s="547"/>
    </row>
    <row r="32" spans="1:11" ht="12.75" x14ac:dyDescent="0.2">
      <c r="I32" s="68"/>
      <c r="J32" s="529" t="s">
        <v>535</v>
      </c>
      <c r="K32" s="529"/>
    </row>
  </sheetData>
  <sheetProtection algorithmName="SHA-512" hashValue="DAo9GjPjqvXLt/rzMMzhlzR5LDyZFqZvKZkRTGTcR1IWC6CscS7ty79LlZBKEqWPew0CY2BPUyHUCMbPJOurBg==" saltValue="+5pk+gouu5GktDTVCwpE/A==" spinCount="100000" sheet="1" objects="1" scenarios="1"/>
  <mergeCells count="26">
    <mergeCell ref="E29:H29"/>
    <mergeCell ref="E30:H30"/>
    <mergeCell ref="J32:K32"/>
    <mergeCell ref="B25:E25"/>
    <mergeCell ref="A23:C23"/>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C4:D5"/>
    <mergeCell ref="E4:F5"/>
    <mergeCell ref="G4:G5"/>
    <mergeCell ref="H4:I4"/>
    <mergeCell ref="B4:B5"/>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A2" sqref="A2:XFD2"/>
    </sheetView>
  </sheetViews>
  <sheetFormatPr defaultColWidth="9.140625" defaultRowHeight="14.25" x14ac:dyDescent="0.2"/>
  <cols>
    <col min="1" max="1" width="23" style="32" customWidth="1"/>
    <col min="2" max="2" width="21.85546875" style="32" customWidth="1"/>
    <col min="3" max="3" width="17" style="32" customWidth="1"/>
    <col min="4" max="4" width="18.28515625" style="32" customWidth="1"/>
    <col min="5" max="16384" width="9.140625" style="32"/>
  </cols>
  <sheetData>
    <row r="1" spans="1:4" ht="17.25" customHeight="1" x14ac:dyDescent="0.2"/>
    <row r="2" spans="1:4" ht="23.25" customHeight="1" x14ac:dyDescent="0.2">
      <c r="A2" s="611" t="s">
        <v>110</v>
      </c>
      <c r="B2" s="611"/>
      <c r="C2" s="611"/>
      <c r="D2" s="611"/>
    </row>
    <row r="3" spans="1:4" ht="23.25" customHeight="1" x14ac:dyDescent="0.2">
      <c r="A3" s="612" t="s">
        <v>127</v>
      </c>
      <c r="B3" s="612"/>
      <c r="C3" s="612"/>
      <c r="D3" s="612"/>
    </row>
    <row r="4" spans="1:4" ht="23.25" customHeight="1" x14ac:dyDescent="0.2">
      <c r="A4" s="347" t="s">
        <v>128</v>
      </c>
      <c r="B4" s="347" t="s">
        <v>129</v>
      </c>
      <c r="C4" s="347" t="s">
        <v>151</v>
      </c>
      <c r="D4" s="347" t="s">
        <v>130</v>
      </c>
    </row>
    <row r="5" spans="1:4" ht="23.25" customHeight="1" x14ac:dyDescent="0.2">
      <c r="A5" s="33" t="s">
        <v>111</v>
      </c>
      <c r="B5" s="33" t="s">
        <v>115</v>
      </c>
      <c r="C5" s="33" t="s">
        <v>119</v>
      </c>
      <c r="D5" s="33" t="s">
        <v>123</v>
      </c>
    </row>
    <row r="6" spans="1:4" ht="23.25" customHeight="1" x14ac:dyDescent="0.2">
      <c r="A6" s="33" t="s">
        <v>112</v>
      </c>
      <c r="B6" s="33" t="s">
        <v>116</v>
      </c>
      <c r="C6" s="33" t="s">
        <v>120</v>
      </c>
      <c r="D6" s="33" t="s">
        <v>124</v>
      </c>
    </row>
    <row r="7" spans="1:4" ht="23.25" customHeight="1" x14ac:dyDescent="0.2">
      <c r="A7" s="33" t="s">
        <v>113</v>
      </c>
      <c r="B7" s="33" t="s">
        <v>117</v>
      </c>
      <c r="C7" s="33" t="s">
        <v>121</v>
      </c>
      <c r="D7" s="33" t="s">
        <v>125</v>
      </c>
    </row>
    <row r="8" spans="1:4" ht="23.25" customHeight="1" x14ac:dyDescent="0.2">
      <c r="A8" s="33" t="s">
        <v>114</v>
      </c>
      <c r="B8" s="33" t="s">
        <v>118</v>
      </c>
      <c r="C8" s="33" t="s">
        <v>122</v>
      </c>
      <c r="D8" s="33" t="s">
        <v>126</v>
      </c>
    </row>
  </sheetData>
  <sheetProtection algorithmName="SHA-512" hashValue="Fg88RDVbBEB7VnYhT6prxR1h3xe/XhIXmeG6v7MYrzrhTeILfQqNsUmmdXAVVihZLj4PmSidksO4vzOjvj3iDA==" saltValue="0gc3yc1w1GWRL1bJ1T5kdA==" spinCount="100000" sheet="1" objects="1" scenarios="1"/>
  <mergeCells count="2">
    <mergeCell ref="A2:D2"/>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8</vt:i4>
      </vt:variant>
    </vt:vector>
  </HeadingPairs>
  <TitlesOfParts>
    <vt:vector size="21" baseType="lpstr">
      <vt:lpstr>Protokół</vt:lpstr>
      <vt:lpstr>Prod. roślinna</vt:lpstr>
      <vt:lpstr>Prod. roślinna str 2</vt:lpstr>
      <vt:lpstr>Prod. roślinna-rozpisanie szkód</vt:lpstr>
      <vt:lpstr>Prod. zwierzęca towar.</vt:lpstr>
      <vt:lpstr>Prod. ryb</vt:lpstr>
      <vt:lpstr>Środki trwałe</vt:lpstr>
      <vt:lpstr>Uprawy trwałe</vt:lpstr>
      <vt:lpstr>Regiony FADN</vt:lpstr>
      <vt:lpstr>Dane średnie prod rośl.i zwierz</vt:lpstr>
      <vt:lpstr>Koszty nieponiesione</vt:lpstr>
      <vt:lpstr>Kalendarz</vt:lpstr>
      <vt:lpstr>Koszty nieponiesione </vt:lpstr>
      <vt:lpstr>'Prod. roślinna-rozpisanie szkód'!Baza_danych</vt:lpstr>
      <vt:lpstr>Baza_danych</vt:lpstr>
      <vt:lpstr>dane</vt:lpstr>
      <vt:lpstr>region</vt:lpstr>
      <vt:lpstr>Regiony</vt:lpstr>
      <vt:lpstr>rosliny</vt:lpstr>
      <vt:lpstr>'Dane średnie prod rośl.i zwierz'!Wybieranie</vt:lpstr>
      <vt:lpstr>zwierzeta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Tomasz Bagniewski</cp:lastModifiedBy>
  <cp:lastPrinted>2019-05-20T09:26:41Z</cp:lastPrinted>
  <dcterms:created xsi:type="dcterms:W3CDTF">2016-06-20T10:50:21Z</dcterms:created>
  <dcterms:modified xsi:type="dcterms:W3CDTF">2020-06-03T06:47:12Z</dcterms:modified>
</cp:coreProperties>
</file>