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<sst xmlns="http://schemas.openxmlformats.org/spreadsheetml/2006/main" count="98" uniqueCount="79">
  <si>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</si>
  <si>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</si>
  <si>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</si>
  <si>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</si>
  <si>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</si>
  <si>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</si>
  <si>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</si>
  <si>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</si>
  <si>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</si>
  <si>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</si>
  <si>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</si>
  <si>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</si>
  <si>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</si>
  <si>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</si>
  <si>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</si>
  <si>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</si>
  <si>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</si>
  <si>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</si>
  <si>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</si>
  <si>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</si>
  <si>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</si>
  <si>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</si>
  <si>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</si>
  <si>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</si>
  <si>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</si>
  <si>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</si>
  <si>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</si>
  <si>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</si>
  <si>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</si>
  <si>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</si>
  <si>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</si>
  <si>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</si>
  <si>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</si>
  <si>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</si>
  <si>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</si>
  <si>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</si>
  <si>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</si>
  <si>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</si>
  <si>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</si>
  <si>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</si>
  <si>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</si>
  <si>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</si>
  <si>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</si>
  <si>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</si>
  <si>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</si>
  <si>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</si>
  <si>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</si>
  <si>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</si>
  <si>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</si>
  <si>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</si>
  <si>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</si>
  <si>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</si>
  <si>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</si>
  <si>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</si>
  <si>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</si>
  <si>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</si>
  <si>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</si>
  <si>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</si>
  <si>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</si>
  <si>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</si>
  <si>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</si>
  <si>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</si>
  <si>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</si>
  <si>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</si>
  <si>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</si>
  <si>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</si>
  <si>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</si>
  <si>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</si>
  <si>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</si>
  <si>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</si>
  <si>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</si>
  <si>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</si>
  <si>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</si>
  <si>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</si>
  <si>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</si>
  <si>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</si>
  <si>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</si>
  <si>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</si>
  <si>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 Kwartał 2018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</si>
</sst>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1.375" style="2" customWidth="1"/>
    <col min="5" max="5" width="10.00390625" style="2" bestFit="1" customWidth="1"/>
    <col min="6" max="6" width="11.75390625" style="2" bestFit="1" customWidth="1"/>
    <col min="7" max="7" width="11.125" style="2" bestFit="1" customWidth="1"/>
    <col min="8" max="8" width="7.875" style="2" bestFit="1" customWidth="1"/>
    <col min="9" max="9" width="11.875" style="2" bestFit="1" customWidth="1"/>
    <col min="10" max="10" width="11.75390625" style="2" bestFit="1" customWidth="1"/>
    <col min="11" max="11" width="10.00390625" style="2" bestFit="1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7" width="7.875" style="2" bestFit="1" customWidth="1"/>
    <col min="18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359400772.35</f>
        <v>359400772.35</v>
      </c>
      <c r="C13" s="20">
        <f>359400772.35</f>
        <v>359400772.35</v>
      </c>
      <c r="D13" s="20">
        <f>219745046.37</f>
        <v>219745046.37</v>
      </c>
      <c r="E13" s="20">
        <f>8411646.95</f>
        <v>8411646.95</v>
      </c>
      <c r="F13" s="20">
        <f>174428278.86</f>
        <v>174428278.86</v>
      </c>
      <c r="G13" s="20">
        <f>36905120.56</f>
        <v>36905120.56</v>
      </c>
      <c r="H13" s="20">
        <f>0</f>
        <v>0</v>
      </c>
      <c r="I13" s="20">
        <f>0</f>
        <v>0</v>
      </c>
      <c r="J13" s="20">
        <f>133962277.25</f>
        <v>133962277.25</v>
      </c>
      <c r="K13" s="20">
        <f>2217530.66</f>
        <v>2217530.66</v>
      </c>
      <c r="L13" s="20">
        <f>3475918.07</f>
        <v>3475918.07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1496007.66</f>
        <v>1496007.66</v>
      </c>
      <c r="C14" s="20">
        <f>1496007.66</f>
        <v>1496007.66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1496007.66</f>
        <v>1496007.66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1496007.66</f>
        <v>1496007.66</v>
      </c>
      <c r="C16" s="21">
        <f>1496007.66</f>
        <v>1496007.66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1496007.66</f>
        <v>1496007.66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354431589.31</f>
        <v>354431589.31</v>
      </c>
      <c r="C17" s="20">
        <f>354431589.31</f>
        <v>354431589.31</v>
      </c>
      <c r="D17" s="20">
        <f>219739102.85</f>
        <v>219739102.85</v>
      </c>
      <c r="E17" s="20">
        <f>8411646.95</f>
        <v>8411646.95</v>
      </c>
      <c r="F17" s="20">
        <f>174428278.86</f>
        <v>174428278.86</v>
      </c>
      <c r="G17" s="20">
        <f>36899177.04</f>
        <v>36899177.04</v>
      </c>
      <c r="H17" s="20">
        <f>0</f>
        <v>0</v>
      </c>
      <c r="I17" s="20">
        <f>0</f>
        <v>0</v>
      </c>
      <c r="J17" s="20">
        <f>132466269.59</f>
        <v>132466269.59</v>
      </c>
      <c r="K17" s="20">
        <f>2217530.66</f>
        <v>2217530.66</v>
      </c>
      <c r="L17" s="20">
        <f>8686.21</f>
        <v>8686.21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8849923.42</f>
        <v>8849923.42</v>
      </c>
      <c r="C18" s="21">
        <f>8849923.42</f>
        <v>8849923.42</v>
      </c>
      <c r="D18" s="21">
        <f>96427.34</f>
        <v>96427.34</v>
      </c>
      <c r="E18" s="21">
        <f>0</f>
        <v>0</v>
      </c>
      <c r="F18" s="21">
        <f>20950</f>
        <v>20950</v>
      </c>
      <c r="G18" s="21">
        <f>75477.34</f>
        <v>75477.34</v>
      </c>
      <c r="H18" s="21">
        <f>0</f>
        <v>0</v>
      </c>
      <c r="I18" s="21">
        <f>0</f>
        <v>0</v>
      </c>
      <c r="J18" s="21">
        <f>8753109.99</f>
        <v>8753109.99</v>
      </c>
      <c r="K18" s="21">
        <f>0</f>
        <v>0</v>
      </c>
      <c r="L18" s="21">
        <f>386.09</f>
        <v>386.09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345581665.89</f>
        <v>345581665.89</v>
      </c>
      <c r="C19" s="21">
        <f>345581665.89</f>
        <v>345581665.89</v>
      </c>
      <c r="D19" s="21">
        <f>219642675.51</f>
        <v>219642675.51</v>
      </c>
      <c r="E19" s="21">
        <f>8411646.95</f>
        <v>8411646.95</v>
      </c>
      <c r="F19" s="21">
        <f>174407328.86</f>
        <v>174407328.86</v>
      </c>
      <c r="G19" s="21">
        <f>36823699.7</f>
        <v>36823699.7</v>
      </c>
      <c r="H19" s="21">
        <f>0</f>
        <v>0</v>
      </c>
      <c r="I19" s="21">
        <f>0</f>
        <v>0</v>
      </c>
      <c r="J19" s="21">
        <f>123713159.6</f>
        <v>123713159.6</v>
      </c>
      <c r="K19" s="21">
        <f>2217530.66</f>
        <v>2217530.66</v>
      </c>
      <c r="L19" s="21">
        <f>8300.12</f>
        <v>8300.12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3473175.38</f>
        <v>3473175.38</v>
      </c>
      <c r="C21" s="20">
        <f>3473175.38</f>
        <v>3473175.38</v>
      </c>
      <c r="D21" s="20">
        <f>5943.52</f>
        <v>5943.52</v>
      </c>
      <c r="E21" s="20">
        <f>0</f>
        <v>0</v>
      </c>
      <c r="F21" s="20">
        <f>0</f>
        <v>0</v>
      </c>
      <c r="G21" s="20">
        <f>5943.52</f>
        <v>5943.52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3467231.86</f>
        <v>3467231.86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3467231.86</f>
        <v>3467231.86</v>
      </c>
      <c r="C22" s="21">
        <f>3467231.86</f>
        <v>3467231.86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3467231.86</f>
        <v>3467231.86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5943.52</f>
        <v>5943.52</v>
      </c>
      <c r="C23" s="21">
        <f>5943.52</f>
        <v>5943.52</v>
      </c>
      <c r="D23" s="21">
        <f>5943.52</f>
        <v>5943.52</v>
      </c>
      <c r="E23" s="21">
        <f>0</f>
        <v>0</v>
      </c>
      <c r="F23" s="21">
        <f>0</f>
        <v>0</v>
      </c>
      <c r="G23" s="21">
        <f>5943.52</f>
        <v>5943.52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665000</f>
        <v>665000</v>
      </c>
      <c r="C44" s="22">
        <f>665000</f>
        <v>665000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665000</f>
        <v>665000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665000</f>
        <v>665000</v>
      </c>
      <c r="C45" s="23">
        <f>665000</f>
        <v>665000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665000</f>
        <v>665000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376656423.89</f>
        <v>376656423.89</v>
      </c>
      <c r="C47" s="22">
        <f>376656423.89</f>
        <v>376656423.89</v>
      </c>
      <c r="D47" s="22">
        <f>603435.62</f>
        <v>603435.62</v>
      </c>
      <c r="E47" s="22">
        <f>0</f>
        <v>0</v>
      </c>
      <c r="F47" s="22">
        <f>0</f>
        <v>0</v>
      </c>
      <c r="G47" s="22">
        <f>603435.62</f>
        <v>603435.62</v>
      </c>
      <c r="H47" s="22">
        <f>0</f>
        <v>0</v>
      </c>
      <c r="I47" s="22">
        <f>0</f>
        <v>0</v>
      </c>
      <c r="J47" s="22">
        <f>376019388.33</f>
        <v>376019388.33</v>
      </c>
      <c r="K47" s="22">
        <f>0</f>
        <v>0</v>
      </c>
      <c r="L47" s="22">
        <f>33599.94</f>
        <v>33599.94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603435.62</f>
        <v>603435.62</v>
      </c>
      <c r="C48" s="23">
        <f>603435.62</f>
        <v>603435.62</v>
      </c>
      <c r="D48" s="23">
        <f>603435.62</f>
        <v>603435.62</v>
      </c>
      <c r="E48" s="23">
        <f>0</f>
        <v>0</v>
      </c>
      <c r="F48" s="23">
        <f>0</f>
        <v>0</v>
      </c>
      <c r="G48" s="23">
        <f>603435.62</f>
        <v>603435.62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228922173.62</f>
        <v>228922173.62</v>
      </c>
      <c r="C49" s="23">
        <f>228922173.62</f>
        <v>228922173.62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228922173.62</f>
        <v>228922173.62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147130814.65</f>
        <v>147130814.65</v>
      </c>
      <c r="C50" s="23">
        <f>147130814.65</f>
        <v>147130814.65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147097214.71</f>
        <v>147097214.71</v>
      </c>
      <c r="K50" s="23">
        <f>0</f>
        <v>0</v>
      </c>
      <c r="L50" s="23">
        <f>33599.94</f>
        <v>33599.94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340784046.75</f>
        <v>340784046.75</v>
      </c>
      <c r="C51" s="22">
        <f>340784046.75</f>
        <v>340784046.75</v>
      </c>
      <c r="D51" s="22">
        <f>4326171.77</f>
        <v>4326171.77</v>
      </c>
      <c r="E51" s="22">
        <f>5098.73</f>
        <v>5098.73</v>
      </c>
      <c r="F51" s="22">
        <f>262535.68</f>
        <v>262535.68</v>
      </c>
      <c r="G51" s="22">
        <f>4057374.76</f>
        <v>4057374.76</v>
      </c>
      <c r="H51" s="22">
        <f>1162.6</f>
        <v>1162.6</v>
      </c>
      <c r="I51" s="22">
        <f>0</f>
        <v>0</v>
      </c>
      <c r="J51" s="22">
        <f>5079.42</f>
        <v>5079.42</v>
      </c>
      <c r="K51" s="22">
        <f>2340.6</f>
        <v>2340.6</v>
      </c>
      <c r="L51" s="22">
        <f>26175258.36</f>
        <v>26175258.36</v>
      </c>
      <c r="M51" s="22">
        <f>309198629.38</f>
        <v>309198629.38</v>
      </c>
      <c r="N51" s="22">
        <f>1076567.22</f>
        <v>1076567.22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12828230.3</f>
        <v>12828230.3</v>
      </c>
      <c r="C52" s="23">
        <f>12828230.3</f>
        <v>12828230.3</v>
      </c>
      <c r="D52" s="23">
        <f>834202.91</f>
        <v>834202.91</v>
      </c>
      <c r="E52" s="23">
        <f>3081.37</f>
        <v>3081.37</v>
      </c>
      <c r="F52" s="23">
        <f>3142.17</f>
        <v>3142.17</v>
      </c>
      <c r="G52" s="23">
        <f>827979.37</f>
        <v>827979.37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7724549.61</f>
        <v>7724549.61</v>
      </c>
      <c r="M52" s="23">
        <f>4233373.4</f>
        <v>4233373.4</v>
      </c>
      <c r="N52" s="23">
        <f>36104.38</f>
        <v>36104.38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327955816.45</f>
        <v>327955816.45</v>
      </c>
      <c r="C53" s="23">
        <f>327955816.45</f>
        <v>327955816.45</v>
      </c>
      <c r="D53" s="23">
        <f>3491968.86</f>
        <v>3491968.86</v>
      </c>
      <c r="E53" s="23">
        <f>2017.36</f>
        <v>2017.36</v>
      </c>
      <c r="F53" s="23">
        <f>259393.51</f>
        <v>259393.51</v>
      </c>
      <c r="G53" s="23">
        <f>3229395.39</f>
        <v>3229395.39</v>
      </c>
      <c r="H53" s="23">
        <f>1162.6</f>
        <v>1162.6</v>
      </c>
      <c r="I53" s="23">
        <f>0</f>
        <v>0</v>
      </c>
      <c r="J53" s="23">
        <f>5079.42</f>
        <v>5079.42</v>
      </c>
      <c r="K53" s="23">
        <f>2340.6</f>
        <v>2340.6</v>
      </c>
      <c r="L53" s="23">
        <f>18450708.75</f>
        <v>18450708.75</v>
      </c>
      <c r="M53" s="23">
        <f>304965255.98</f>
        <v>304965255.98</v>
      </c>
      <c r="N53" s="23">
        <f>1040462.84</f>
        <v>1040462.84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273268947.08</f>
        <v>273268947.08</v>
      </c>
      <c r="C54" s="22">
        <f>273268947.08</f>
        <v>273268947.08</v>
      </c>
      <c r="D54" s="22">
        <f>83339748.35</f>
        <v>83339748.35</v>
      </c>
      <c r="E54" s="22">
        <f>7459377.95</f>
        <v>7459377.95</v>
      </c>
      <c r="F54" s="22">
        <f>821699.28</f>
        <v>821699.28</v>
      </c>
      <c r="G54" s="22">
        <f>74961111.79</f>
        <v>74961111.79</v>
      </c>
      <c r="H54" s="22">
        <f>97559.33</f>
        <v>97559.33</v>
      </c>
      <c r="I54" s="22">
        <f>0</f>
        <v>0</v>
      </c>
      <c r="J54" s="22">
        <f>107819.76</f>
        <v>107819.76</v>
      </c>
      <c r="K54" s="22">
        <f>5981050.66</f>
        <v>5981050.66</v>
      </c>
      <c r="L54" s="22">
        <f>38146149.55</f>
        <v>38146149.55</v>
      </c>
      <c r="M54" s="22">
        <f>143865616.91</f>
        <v>143865616.91</v>
      </c>
      <c r="N54" s="22">
        <f>1828561.85</f>
        <v>1828561.85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23054568.44</f>
        <v>23054568.44</v>
      </c>
      <c r="C55" s="23">
        <f>23054568.44</f>
        <v>23054568.44</v>
      </c>
      <c r="D55" s="23">
        <f>4848778.46</f>
        <v>4848778.46</v>
      </c>
      <c r="E55" s="23">
        <f>945578.41</f>
        <v>945578.41</v>
      </c>
      <c r="F55" s="23">
        <f>2306.49</f>
        <v>2306.49</v>
      </c>
      <c r="G55" s="23">
        <f>3900693.84</f>
        <v>3900693.84</v>
      </c>
      <c r="H55" s="23">
        <f>199.72</f>
        <v>199.72</v>
      </c>
      <c r="I55" s="23">
        <f>0</f>
        <v>0</v>
      </c>
      <c r="J55" s="23">
        <f>13030.57</f>
        <v>13030.57</v>
      </c>
      <c r="K55" s="23">
        <f>0</f>
        <v>0</v>
      </c>
      <c r="L55" s="23">
        <f>15287837.99</f>
        <v>15287837.99</v>
      </c>
      <c r="M55" s="23">
        <f>2624859.73</f>
        <v>2624859.73</v>
      </c>
      <c r="N55" s="23">
        <f>280061.69</f>
        <v>280061.69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28505538.15</f>
        <v>28505538.15</v>
      </c>
      <c r="C56" s="23">
        <f>28505538.15</f>
        <v>28505538.15</v>
      </c>
      <c r="D56" s="23">
        <f>3719674.53</f>
        <v>3719674.53</v>
      </c>
      <c r="E56" s="23">
        <f>2911690.21</f>
        <v>2911690.21</v>
      </c>
      <c r="F56" s="23">
        <f>76284</f>
        <v>76284</v>
      </c>
      <c r="G56" s="23">
        <f>731700.3</f>
        <v>731700.3</v>
      </c>
      <c r="H56" s="23">
        <f>0.02</f>
        <v>0.02</v>
      </c>
      <c r="I56" s="23">
        <f>0</f>
        <v>0</v>
      </c>
      <c r="J56" s="23">
        <f>21375</f>
        <v>21375</v>
      </c>
      <c r="K56" s="23">
        <f>0</f>
        <v>0</v>
      </c>
      <c r="L56" s="23">
        <f>2244464.33</f>
        <v>2244464.33</v>
      </c>
      <c r="M56" s="23">
        <f>21913845.71</f>
        <v>21913845.71</v>
      </c>
      <c r="N56" s="23">
        <f>606178.58</f>
        <v>606178.58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221708840.49</f>
        <v>221708840.49</v>
      </c>
      <c r="C57" s="23">
        <f>221708840.49</f>
        <v>221708840.49</v>
      </c>
      <c r="D57" s="23">
        <f>74771295.36</f>
        <v>74771295.36</v>
      </c>
      <c r="E57" s="23">
        <f>3602109.33</f>
        <v>3602109.33</v>
      </c>
      <c r="F57" s="23">
        <f>743108.79</f>
        <v>743108.79</v>
      </c>
      <c r="G57" s="23">
        <f>70328717.65</f>
        <v>70328717.65</v>
      </c>
      <c r="H57" s="23">
        <f>97359.59</f>
        <v>97359.59</v>
      </c>
      <c r="I57" s="23">
        <f>0</f>
        <v>0</v>
      </c>
      <c r="J57" s="23">
        <f>73414.19</f>
        <v>73414.19</v>
      </c>
      <c r="K57" s="23">
        <f>5981050.66</f>
        <v>5981050.66</v>
      </c>
      <c r="L57" s="23">
        <f>20613847.23</f>
        <v>20613847.23</v>
      </c>
      <c r="M57" s="23">
        <f>119326911.47</f>
        <v>119326911.47</v>
      </c>
      <c r="N57" s="23">
        <f>942321.58</f>
        <v>942321.58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102</f>
        <v>102</v>
      </c>
      <c r="H90" s="63"/>
      <c r="I90" s="44">
        <f>136189174.65</f>
        <v>136189174.65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49</f>
        <v>49</v>
      </c>
      <c r="H91" s="65"/>
      <c r="I91" s="66">
        <f>-17800283.32</f>
        <v>-17800283.32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2016-08-26T11:07:04Z</cp:lastPrinted>
  <dcterms:created xsi:type="dcterms:W3CDTF">2001-05-17T08:58:03Z</dcterms:created>
  <dcterms:modified xsi:type="dcterms:W3CDTF">2018-05-25T11:01:04Z</dcterms:modified>
  <cp:category/>
  <cp:version/>
  <cp:contentType/>
  <cp:contentStatus/>
</cp:coreProperties>
</file>