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-15" yWindow="14925" windowWidth="25230" windowHeight="1170" tabRatio="926" activeTab="5"/>
  </bookViews>
  <sheets>
    <sheet name="Monitoring_2018-2003 " sheetId="10745" r:id="rId1"/>
    <sheet name="Monitoring_2018-2014" sheetId="10691" r:id="rId2"/>
    <sheet name="Ceny_zywiec_2018" sheetId="10631" r:id="rId3"/>
    <sheet name="Raport_SKUP_2018" sheetId="10744" r:id="rId4"/>
    <sheet name="Raport_SKUP_2017" sheetId="10687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II_2018" sheetId="10748" r:id="rId15"/>
    <sheet name="Ceny_tygodniowe_UE" sheetId="10608" r:id="rId16"/>
    <sheet name="CENY_GRUDZIEN_2018" sheetId="10743" r:id="rId17"/>
    <sheet name="Handel_I-XI_2018" sheetId="10747" r:id="rId18"/>
    <sheet name="Handel zagr. wg krajów 11_18" sheetId="10746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8" sheetId="10693" r:id="rId27"/>
    <sheet name="Ceny_TYG_żywiec" sheetId="10632" r:id="rId28"/>
    <sheet name="Ceny zakupu_ZSRIR" sheetId="10552" r:id="rId29"/>
    <sheet name="Arkusz1" sheetId="10737" r:id="rId30"/>
  </sheets>
  <externalReferences>
    <externalReference r:id="rId31"/>
  </externalReferences>
  <definedNames>
    <definedName name="\a">#N/A</definedName>
    <definedName name="\s" localSheetId="28">#REF!</definedName>
    <definedName name="\s" localSheetId="16">#REF!</definedName>
    <definedName name="\s" localSheetId="14">#REF!</definedName>
    <definedName name="\s" localSheetId="26">#REF!</definedName>
    <definedName name="\s" localSheetId="2">#REF!</definedName>
    <definedName name="\s" localSheetId="18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4">#REF!</definedName>
    <definedName name="\s" localSheetId="3">#REF!</definedName>
    <definedName name="\s" localSheetId="9">#REF!</definedName>
    <definedName name="\s">#REF!</definedName>
    <definedName name="_17_11_2011" localSheetId="14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4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4">#REF!</definedName>
    <definedName name="_A" localSheetId="26">#REF!</definedName>
    <definedName name="_A" localSheetId="2">#REF!</definedName>
    <definedName name="_A" localSheetId="18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4">#REF!</definedName>
    <definedName name="_A" localSheetId="3">#REF!</definedName>
    <definedName name="_A">#REF!</definedName>
    <definedName name="_xlnm._FilterDatabase" localSheetId="27" hidden="1">Ceny_TYG_żywiec!$H$5:$M$5</definedName>
    <definedName name="_xlnm._FilterDatabase" localSheetId="17" hidden="1">'Handel_I-XI_2018'!#REF!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4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4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4">#REF!</definedName>
    <definedName name="ColPre" localSheetId="18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4">#REF!</definedName>
    <definedName name="CurShe" localSheetId="18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4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4">#REF!</definedName>
    <definedName name="jose" localSheetId="18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4">#REF!</definedName>
    <definedName name="Last5" localSheetId="18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>'[1]Amis Exchange rate'!$D$2</definedName>
    <definedName name="MonPre" localSheetId="16">#REF!</definedName>
    <definedName name="MonPre" localSheetId="14">#REF!</definedName>
    <definedName name="MonPre" localSheetId="24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4">#REF!</definedName>
    <definedName name="NumPri" localSheetId="18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zakupu_ZSRIR'!$A$1:$N$22</definedName>
    <definedName name="_xlnm.Print_Area" localSheetId="16">#REF!</definedName>
    <definedName name="_xlnm.Print_Area" localSheetId="14">#REF!</definedName>
    <definedName name="_xlnm.Print_Area" localSheetId="24">Ceny_roczneUE_2015_1995!$A$1:$AD$72</definedName>
    <definedName name="_xlnm.Print_Area" localSheetId="26">#REF!</definedName>
    <definedName name="_xlnm.Print_Area" localSheetId="2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4">#REF!</definedName>
    <definedName name="_xlnm.Print_Area" localSheetId="3">#REF!</definedName>
    <definedName name="_xlnm.Print_Area" localSheetId="7">SKUP_SEUROP_tyg!$A$1:$K$60</definedName>
    <definedName name="_xlnm.Print_Area" localSheetId="9">#REF!</definedName>
    <definedName name="_xlnm.Print_Area" localSheetId="21">UBOJE_wgGUS!$P$1:$AN$48</definedName>
    <definedName name="_xlnm.Print_Area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4">#REF!</definedName>
    <definedName name="Prosieta" localSheetId="3">#REF!</definedName>
    <definedName name="Prosieta">#REF!</definedName>
    <definedName name="recap" localSheetId="25">#REF!</definedName>
    <definedName name="recap" localSheetId="14">#REF!</definedName>
    <definedName name="recap" localSheetId="22">#REF!</definedName>
    <definedName name="recap" localSheetId="27">#REF!</definedName>
    <definedName name="recap" localSheetId="2">#REF!</definedName>
    <definedName name="recap" localSheetId="18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4">#REF!</definedName>
    <definedName name="recap" localSheetId="3">#REF!</definedName>
    <definedName name="recap">#REF!</definedName>
    <definedName name="SecondPerc" localSheetId="14">#REF!</definedName>
    <definedName name="SecondPerc" localSheetId="24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4">#REF!</definedName>
    <definedName name="TodDat" localSheetId="18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4">#REF!</definedName>
    <definedName name="WeeNum" localSheetId="18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4">#REF!</definedName>
    <definedName name="zywiec" localSheetId="2">#REF!</definedName>
    <definedName name="zywiec" localSheetId="18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4">#REF!</definedName>
    <definedName name="zywiec" localSheetId="3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C42" i="10666" l="1"/>
  <c r="C25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E81" i="10748" l="1"/>
  <c r="D81" i="10748"/>
  <c r="E80" i="10748"/>
  <c r="D80" i="10748"/>
  <c r="E79" i="10748"/>
  <c r="D79" i="10748"/>
  <c r="E78" i="10748"/>
  <c r="D78" i="10748"/>
  <c r="E77" i="10748"/>
  <c r="D77" i="10748"/>
  <c r="E76" i="10748"/>
  <c r="D76" i="10748"/>
  <c r="E75" i="10748"/>
  <c r="D75" i="10748"/>
  <c r="E74" i="10748"/>
  <c r="D74" i="10748"/>
  <c r="E73" i="10748"/>
  <c r="D73" i="10748"/>
  <c r="E72" i="10748"/>
  <c r="D72" i="10748"/>
  <c r="E71" i="10748"/>
  <c r="D71" i="10748"/>
  <c r="E70" i="10748"/>
  <c r="D70" i="10748"/>
  <c r="E69" i="10748"/>
  <c r="D69" i="10748"/>
  <c r="E68" i="10748"/>
  <c r="D68" i="10748"/>
  <c r="E67" i="10748"/>
  <c r="D67" i="10748"/>
  <c r="E66" i="10748"/>
  <c r="D66" i="10748"/>
  <c r="E65" i="10748"/>
  <c r="D65" i="10748"/>
  <c r="E64" i="10748"/>
  <c r="D64" i="10748"/>
  <c r="E63" i="10748"/>
  <c r="D63" i="10748"/>
  <c r="E62" i="10748"/>
  <c r="D62" i="10748"/>
  <c r="E61" i="10748"/>
  <c r="D61" i="10748"/>
  <c r="E60" i="10748"/>
  <c r="D60" i="10748"/>
  <c r="E59" i="10748"/>
  <c r="D59" i="10748"/>
  <c r="E58" i="10748"/>
  <c r="D58" i="10748"/>
  <c r="E57" i="10748"/>
  <c r="D57" i="10748"/>
  <c r="E56" i="10748"/>
  <c r="D56" i="10748"/>
  <c r="E55" i="10748"/>
  <c r="D55" i="10748"/>
  <c r="E54" i="10748"/>
  <c r="D54" i="10748"/>
  <c r="E53" i="10748"/>
  <c r="D53" i="10748"/>
  <c r="C19" i="10747" l="1"/>
  <c r="D19" i="10747"/>
  <c r="C18" i="10747"/>
  <c r="D18" i="10747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D31" i="10666" l="1"/>
  <c r="D14" i="10666" l="1"/>
  <c r="M44" i="10666"/>
  <c r="M27" i="10666"/>
  <c r="B44" i="10666"/>
  <c r="D42" i="10666"/>
  <c r="D41" i="10666"/>
  <c r="D40" i="10666"/>
  <c r="D39" i="10666"/>
  <c r="D38" i="10666"/>
  <c r="D37" i="10666"/>
  <c r="D36" i="10666"/>
  <c r="D35" i="10666"/>
  <c r="D34" i="10666"/>
  <c r="D33" i="10666"/>
  <c r="D32" i="10666"/>
  <c r="C31" i="10666"/>
  <c r="B27" i="10666"/>
  <c r="D25" i="10666"/>
  <c r="D24" i="10666"/>
  <c r="D23" i="10666"/>
  <c r="D22" i="10666"/>
  <c r="D21" i="10666"/>
  <c r="D20" i="10666"/>
  <c r="D19" i="10666"/>
  <c r="D18" i="10666"/>
  <c r="D17" i="10666"/>
  <c r="D16" i="10666"/>
  <c r="D15" i="10666"/>
  <c r="C14" i="10666"/>
  <c r="C15" i="10666" s="1"/>
  <c r="C16" i="10666" s="1"/>
  <c r="C17" i="10666" s="1"/>
  <c r="C18" i="10666" s="1"/>
  <c r="C19" i="10666" s="1"/>
  <c r="C20" i="10666" s="1"/>
  <c r="C21" i="10666" s="1"/>
  <c r="C22" i="10666" s="1"/>
  <c r="C23" i="10666" s="1"/>
  <c r="C24" i="10666" s="1"/>
  <c r="E31" i="10666" l="1"/>
  <c r="C32" i="10666"/>
  <c r="E15" i="10666"/>
  <c r="E14" i="10666"/>
  <c r="E32" i="10666" l="1"/>
  <c r="C33" i="10666"/>
  <c r="E16" i="10666"/>
  <c r="D90" i="10693"/>
  <c r="E33" i="10666" l="1"/>
  <c r="C34" i="10666"/>
  <c r="E17" i="10666"/>
  <c r="E34" i="10666" l="1"/>
  <c r="C35" i="10666"/>
  <c r="E18" i="10666"/>
  <c r="E35" i="10666" l="1"/>
  <c r="C36" i="10666"/>
  <c r="E19" i="10666"/>
  <c r="E36" i="10666" l="1"/>
  <c r="C37" i="10666"/>
  <c r="E20" i="10666"/>
  <c r="E37" i="10666" l="1"/>
  <c r="C38" i="10666"/>
  <c r="E21" i="10666"/>
  <c r="J42" i="10666"/>
  <c r="J25" i="10666"/>
  <c r="E38" i="10666" l="1"/>
  <c r="C39" i="10666"/>
  <c r="E42" i="10666"/>
  <c r="E22" i="10666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E39" i="10666" l="1"/>
  <c r="C40" i="10666"/>
  <c r="E23" i="10666"/>
  <c r="E40" i="10666" l="1"/>
  <c r="C41" i="10666"/>
  <c r="E41" i="10666" s="1"/>
  <c r="E25" i="10666"/>
  <c r="E24" i="10666"/>
  <c r="J14" i="10666" l="1"/>
  <c r="L14" i="10666" s="1"/>
  <c r="K14" i="10666"/>
  <c r="S14" i="10666"/>
  <c r="T14" i="10666"/>
  <c r="AG14" i="10666"/>
  <c r="K15" i="10666"/>
  <c r="S15" i="10666"/>
  <c r="T15" i="10666"/>
  <c r="AG15" i="10666"/>
  <c r="AG16" i="10666" s="1"/>
  <c r="AG17" i="10666" s="1"/>
  <c r="AG18" i="10666" s="1"/>
  <c r="AG19" i="10666" s="1"/>
  <c r="AG20" i="10666" s="1"/>
  <c r="AG21" i="10666" s="1"/>
  <c r="AG22" i="10666" s="1"/>
  <c r="AG23" i="10666" s="1"/>
  <c r="AG24" i="10666" s="1"/>
  <c r="AG25" i="10666" s="1"/>
  <c r="K16" i="10666"/>
  <c r="S16" i="10666"/>
  <c r="T16" i="10666"/>
  <c r="K17" i="10666"/>
  <c r="S17" i="10666"/>
  <c r="T17" i="10666"/>
  <c r="K18" i="10666"/>
  <c r="S18" i="10666"/>
  <c r="T18" i="10666"/>
  <c r="K19" i="10666"/>
  <c r="S19" i="10666"/>
  <c r="T19" i="10666"/>
  <c r="K20" i="10666"/>
  <c r="S20" i="10666"/>
  <c r="T20" i="10666"/>
  <c r="K21" i="10666"/>
  <c r="S21" i="10666"/>
  <c r="T21" i="10666"/>
  <c r="K22" i="10666"/>
  <c r="S22" i="10666"/>
  <c r="T22" i="10666"/>
  <c r="K23" i="10666"/>
  <c r="S23" i="10666"/>
  <c r="T23" i="10666"/>
  <c r="K24" i="10666"/>
  <c r="S24" i="10666"/>
  <c r="T24" i="10666"/>
  <c r="K25" i="10666"/>
  <c r="L25" i="10666"/>
  <c r="S25" i="10666"/>
  <c r="T25" i="10666"/>
  <c r="I27" i="10666"/>
  <c r="J27" i="10666" s="1"/>
  <c r="Q27" i="10666"/>
  <c r="S27" i="10666" s="1"/>
  <c r="Y27" i="10666"/>
  <c r="AB27" i="10666"/>
  <c r="AF27" i="10666"/>
  <c r="AJ27" i="10666"/>
  <c r="J31" i="10666"/>
  <c r="J32" i="10666" s="1"/>
  <c r="K31" i="10666"/>
  <c r="R31" i="10666"/>
  <c r="S31" i="10666"/>
  <c r="T31" i="10666"/>
  <c r="AG31" i="10666"/>
  <c r="K32" i="10666"/>
  <c r="R32" i="10666"/>
  <c r="T32" i="10666" s="1"/>
  <c r="S32" i="10666"/>
  <c r="AG32" i="10666"/>
  <c r="AG33" i="10666" s="1"/>
  <c r="AG34" i="10666" s="1"/>
  <c r="AG35" i="10666" s="1"/>
  <c r="AG36" i="10666" s="1"/>
  <c r="AG37" i="10666" s="1"/>
  <c r="AG38" i="10666" s="1"/>
  <c r="AG39" i="10666" s="1"/>
  <c r="AG40" i="10666" s="1"/>
  <c r="AG41" i="10666" s="1"/>
  <c r="AG42" i="10666" s="1"/>
  <c r="K33" i="10666"/>
  <c r="S33" i="10666"/>
  <c r="K34" i="10666"/>
  <c r="S34" i="10666"/>
  <c r="K35" i="10666"/>
  <c r="S35" i="10666"/>
  <c r="K36" i="10666"/>
  <c r="S36" i="10666"/>
  <c r="K37" i="10666"/>
  <c r="S37" i="10666"/>
  <c r="K38" i="10666"/>
  <c r="S38" i="10666"/>
  <c r="K39" i="10666"/>
  <c r="S39" i="10666"/>
  <c r="K40" i="10666"/>
  <c r="S40" i="10666"/>
  <c r="K41" i="10666"/>
  <c r="S41" i="10666"/>
  <c r="K42" i="10666"/>
  <c r="S42" i="10666"/>
  <c r="I44" i="10666"/>
  <c r="Q44" i="10666"/>
  <c r="S44" i="10666" s="1"/>
  <c r="Y44" i="10666"/>
  <c r="AB44" i="10666"/>
  <c r="AF44" i="10666"/>
  <c r="AJ44" i="10666"/>
  <c r="U44" i="10666" l="1"/>
  <c r="R27" i="10666"/>
  <c r="U27" i="10666" s="1"/>
  <c r="L31" i="10666"/>
  <c r="J15" i="10666"/>
  <c r="L15" i="10666" s="1"/>
  <c r="J33" i="10666"/>
  <c r="L32" i="10666"/>
  <c r="R33" i="10666"/>
  <c r="J16" i="10666"/>
  <c r="T33" i="10666" l="1"/>
  <c r="R34" i="10666"/>
  <c r="L33" i="10666"/>
  <c r="J34" i="10666"/>
  <c r="L16" i="10666"/>
  <c r="J17" i="10666"/>
  <c r="L17" i="10666" l="1"/>
  <c r="J18" i="10666"/>
  <c r="R35" i="10666"/>
  <c r="T34" i="10666"/>
  <c r="L34" i="10666"/>
  <c r="J35" i="10666"/>
  <c r="T35" i="10666" l="1"/>
  <c r="R36" i="10666"/>
  <c r="J36" i="10666"/>
  <c r="L35" i="10666"/>
  <c r="L18" i="10666"/>
  <c r="J19" i="10666"/>
  <c r="J37" i="10666" l="1"/>
  <c r="J38" i="10666" s="1"/>
  <c r="J39" i="10666" s="1"/>
  <c r="J40" i="10666" s="1"/>
  <c r="J41" i="10666" s="1"/>
  <c r="L36" i="10666"/>
  <c r="L19" i="10666"/>
  <c r="J20" i="10666"/>
  <c r="T36" i="10666"/>
  <c r="R37" i="10666"/>
  <c r="L20" i="10666" l="1"/>
  <c r="J21" i="10666"/>
  <c r="T37" i="10666"/>
  <c r="R38" i="10666"/>
  <c r="L37" i="10666"/>
  <c r="L21" i="10666" l="1"/>
  <c r="J22" i="10666"/>
  <c r="L38" i="10666"/>
  <c r="T38" i="10666"/>
  <c r="R39" i="10666"/>
  <c r="L22" i="10666" l="1"/>
  <c r="J23" i="10666"/>
  <c r="T39" i="10666"/>
  <c r="R40" i="10666"/>
  <c r="L39" i="10666"/>
  <c r="L23" i="10666" l="1"/>
  <c r="J24" i="10666"/>
  <c r="L24" i="10666" s="1"/>
  <c r="T40" i="10666"/>
  <c r="L40" i="10666"/>
  <c r="R41" i="10666"/>
  <c r="T41" i="10666" l="1"/>
  <c r="R42" i="10666"/>
  <c r="L41" i="10666"/>
  <c r="F1" i="10659"/>
  <c r="T42" i="10666" l="1"/>
  <c r="L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<sst xmlns="http://schemas.openxmlformats.org/spreadsheetml/2006/main" count="3653" uniqueCount="593">
  <si>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</si>
  <si>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</si>
  <si>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</si>
  <si>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</si>
  <si>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</si>
  <si>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</si>
  <si>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</si>
  <si>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</si>
  <si>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</si>
  <si>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</si>
  <si>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</si>
  <si>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</si>
  <si>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</si>
  <si>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</si>
  <si>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</si>
  <si>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</si>
  <si>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</si>
  <si>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</si>
  <si>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</si>
  <si>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</si>
  <si>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</si>
  <si>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</si>
  <si>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</si>
  <si>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</si>
  <si>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</si>
  <si>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</si>
  <si>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</si>
  <si>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</si>
  <si>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</si>
  <si>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</si>
  <si>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</si>
  <si>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</si>
  <si>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</si>
  <si>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</si>
  <si>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</si>
  <si>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</si>
  <si>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</si>
  <si>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</si>
  <si>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</si>
  <si>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</si>
  <si>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</si>
  <si>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</si>
  <si>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</si>
  <si>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</si>
  <si>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</si>
  <si>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</si>
  <si>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</si>
  <si>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</si>
  <si>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</si>
  <si>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</si>
  <si>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Prosięta ok. 20 kg w zł/szt.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</si>
  <si>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</si>
  <si>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</si>
  <si>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</si>
  <si>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</si>
  <si>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</si>
  <si>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</si>
  <si>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</si>
  <si>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</si>
  <si>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</si>
  <si>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</si>
  <si>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</si>
  <si>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</si>
  <si>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</si>
  <si>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</si>
  <si>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</si>
  <si>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</si>
  <si>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</si>
  <si>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</si>
  <si>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</si>
  <si>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</si>
  <si>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</si>
  <si>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</si>
  <si>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</si>
  <si>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</si>
  <si>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</si>
  <si>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</si>
  <si>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</si>
  <si>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</si>
  <si>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</si>
  <si>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</si>
  <si>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</si>
  <si>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</si>
  <si>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</si>
  <si>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</si>
  <si>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</si>
  <si>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</si>
  <si>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</si>
  <si>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</si>
  <si>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</si>
  <si>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</si>
  <si>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</si>
  <si>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</si>
  <si>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</si>
  <si>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</si>
  <si>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</si>
  <si>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</si>
  <si>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</si>
  <si>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</si>
  <si>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</si>
  <si>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</si>
  <si>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</si>
  <si>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</si>
  <si>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</si>
  <si>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</si>
  <si>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</si>
  <si>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</si>
  <si>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</si>
  <si>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</si>
  <si>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</si>
  <si>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</si>
  <si>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</si>
  <si>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</si>
  <si>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</si>
  <si>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</si>
  <si>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</si>
  <si>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</si>
  <si>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</si>
  <si>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</si>
  <si>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</si>
  <si>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</si>
  <si>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</si>
  <si>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</si>
  <si>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</si>
  <si>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</si>
  <si>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</si>
  <si>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</si>
  <si>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</si>
  <si>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</si>
  <si>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</si>
  <si>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</si>
  <si>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</si>
  <si>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</si>
  <si>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</si>
  <si>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</si>
  <si>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</si>
  <si>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</si>
  <si>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</si>
  <si>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</si>
  <si>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</si>
  <si>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</si>
  <si>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</si>
  <si>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</si>
  <si>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</si>
  <si>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</si>
  <si>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</si>
  <si>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</si>
  <si>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</si>
  <si>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</si>
  <si>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</si>
  <si>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</si>
  <si>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</si>
  <si>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</si>
  <si>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</si>
  <si>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</si>
  <si>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</si>
  <si>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</si>
  <si>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</si>
  <si>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</si>
  <si>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</si>
  <si>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</si>
  <si>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</si>
  <si>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</si>
  <si>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</si>
  <si>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</si>
  <si>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</si>
  <si>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</si>
  <si>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</si>
  <si>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</si>
  <si>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</si>
  <si>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</si>
  <si>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</si>
  <si>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</si>
  <si>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</si>
  <si>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</si>
  <si>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</si>
  <si>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</si>
  <si>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</si>
  <si>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</si>
  <si>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</si>
  <si>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</si>
  <si>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</si>
  <si>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</si>
  <si>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</si>
  <si>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</si>
  <si>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</si>
  <si>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</si>
  <si>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</si>
  <si>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</si>
  <si>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</si>
  <si>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</si>
  <si>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</si>
  <si>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</si>
  <si>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</si>
  <si>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</si>
  <si>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</si>
  <si>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</si>
  <si>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</si>
  <si>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</si>
  <si>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</si>
  <si>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</si>
  <si>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</si>
  <si>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</si>
  <si>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</si>
  <si>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</si>
  <si>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</si>
  <si>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</si>
  <si>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</si>
  <si>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</si>
  <si>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</si>
  <si>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</si>
  <si>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</si>
  <si>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</si>
  <si>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</si>
  <si>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</si>
  <si>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</si>
  <si>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</si>
  <si>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</si>
  <si>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</si>
  <si>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</si>
  <si>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</si>
  <si>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</si>
  <si>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</si>
  <si>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</si>
  <si>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</si>
  <si>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</si>
  <si>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</si>
  <si>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</si>
  <si>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</si>
  <si>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</si>
  <si>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</si>
  <si>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</si>
  <si>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</si>
  <si>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</si>
  <si>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</si>
  <si>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</si>
  <si>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</si>
  <si>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</si>
  <si>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</si>
  <si>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</si>
  <si>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</si>
  <si>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</si>
  <si>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</si>
  <si>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</si>
  <si>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</si>
  <si>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</si>
  <si>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</si>
  <si>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</si>
  <si>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</si>
  <si>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</si>
  <si>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</si>
  <si>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</si>
  <si>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</si>
  <si>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</si>
  <si>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</si>
  <si>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</si>
  <si>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</si>
  <si>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</si>
  <si>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</si>
  <si>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</si>
  <si>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</si>
  <si>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</si>
  <si>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</si>
  <si>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</si>
  <si>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</si>
  <si>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</si>
  <si>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</si>
  <si>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</si>
  <si>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</si>
  <si>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</si>
  <si>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</si>
  <si>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</si>
  <si>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</si>
  <si>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</si>
  <si>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</si>
  <si>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</si>
  <si>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</si>
  <si>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</si>
  <si>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</si>
  <si>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</si>
  <si>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</si>
  <si>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</si>
  <si>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</si>
  <si>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</si>
  <si>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</si>
  <si>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</si>
  <si>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</si>
  <si>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</si>
  <si>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</si>
  <si>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</si>
  <si>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</si>
  <si>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 xml:space="preserve">Monitorowane są wszystkie prosięta o wadze ok. 20 kg, które nie zdyskwalifikowało się ze względu na stan zdrowotny. 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</si>
  <si>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</si>
  <si>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</si>
  <si>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</si>
  <si>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</si>
  <si>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</si>
  <si>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</si>
  <si>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</si>
  <si>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</si>
  <si>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</si>
  <si>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</si>
  <si>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</si>
  <si>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</si>
  <si>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</si>
  <si>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</si>
  <si>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</si>
  <si>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</si>
  <si>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</si>
  <si>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Prosięta       ok. 20 kg/szt.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</si>
  <si>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</si>
  <si>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</si>
  <si>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</si>
  <si>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</si>
  <si>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</si>
  <si>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</si>
  <si>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</si>
  <si>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</si>
  <si>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</si>
  <si>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</si>
  <si>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</si>
  <si>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</si>
  <si>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</si>
  <si>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</si>
  <si>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</si>
  <si>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</si>
  <si>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</si>
  <si>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</si>
  <si>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</si>
  <si>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</si>
  <si>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</si>
  <si>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</si>
  <si>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</si>
  <si>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</si>
  <si>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</si>
  <si>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</si>
  <si>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</si>
  <si>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</si>
  <si>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</si>
  <si>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</si>
  <si>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</si>
  <si>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</si>
  <si>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</si>
  <si>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</si>
  <si>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</si>
  <si>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</si>
  <si>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</si>
  <si>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</si>
  <si>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</si>
  <si>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</si>
  <si>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</si>
  <si>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</si>
  <si>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</si>
  <si>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</si>
  <si>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</si>
  <si>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</si>
  <si>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</si>
  <si>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</si>
  <si>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</si>
  <si>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</si>
  <si>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</si>
  <si>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</si>
  <si>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</si>
  <si>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</si>
  <si>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</si>
  <si>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</si>
  <si>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</si>
  <si>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</si>
  <si>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</si>
  <si>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</si>
  <si>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</si>
  <si>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t>Śmigiel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</si>
  <si>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</si>
  <si>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</si>
  <si>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</si>
  <si>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</si>
  <si>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</si>
  <si>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</si>
  <si>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</si>
  <si>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</si>
  <si>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</si>
  <si>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</si>
  <si>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</si>
  <si>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</si>
  <si>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</si>
  <si>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</si>
  <si>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</si>
  <si>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</si>
  <si>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</si>
  <si>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</si>
  <si>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</si>
  <si>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</si>
  <si>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</si>
  <si>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</si>
  <si>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</si>
  <si>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</si>
  <si>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</si>
  <si>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</si>
  <si>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</si>
  <si>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</si>
  <si>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</si>
  <si>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</si>
  <si>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</si>
  <si>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</si>
  <si>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</si>
  <si>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</si>
  <si>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</si>
  <si>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</si>
  <si>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</si>
  <si>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</si>
  <si>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</si>
  <si>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</si>
  <si>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</si>
  <si>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</si>
  <si>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</si>
  <si>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</si>
  <si>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</si>
  <si>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</si>
  <si>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</si>
  <si>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</si>
  <si>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</si>
  <si>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</si>
  <si>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</si>
  <si>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</si>
  <si>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</si>
  <si>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</si>
  <si>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</si>
  <si>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</si>
  <si>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</si>
  <si>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</si>
  <si>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</si>
  <si>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</si>
  <si>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</si>
  <si>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</si>
  <si>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</si>
  <si>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</si>
  <si>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</si>
  <si>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</si>
  <si>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</si>
  <si>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</si>
  <si>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</si>
  <si>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</si>
  <si>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</si>
  <si>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</si>
  <si>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</si>
  <si>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</si>
  <si>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</si>
  <si>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</si>
  <si>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</si>
  <si>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</si>
  <si>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</si>
  <si>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</si>
  <si>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</si>
  <si>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</si>
  <si>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2004 - 2018 </t>
    </r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</si>
  <si>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</si>
  <si>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</si>
  <si>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</si>
  <si>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</si>
  <si>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</si>
  <si>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</si>
  <si>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</si>
  <si>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</si>
  <si>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</si>
  <si>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</si>
  <si>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</si>
  <si>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</si>
  <si>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</si>
  <si>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</si>
  <si>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</si>
  <si>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</si>
  <si>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</si>
  <si>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</si>
  <si>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</si>
  <si>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</si>
  <si>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</si>
  <si>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</si>
  <si>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</si>
  <si>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</si>
  <si>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</si>
  <si>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</si>
  <si>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</si>
  <si>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</si>
  <si>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</si>
  <si>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</si>
  <si>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</si>
  <si>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</si>
  <si>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</si>
  <si>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</si>
  <si>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</si>
  <si>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</si>
  <si>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</si>
  <si>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</si>
  <si>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</si>
  <si>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</si>
  <si>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</si>
  <si>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</si>
  <si>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</si>
  <si>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</si>
  <si>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</si>
  <si>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</si>
  <si>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</si>
  <si>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</si>
  <si>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</si>
  <si>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</si>
  <si>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</si>
  <si>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</si>
  <si>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</si>
  <si>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</si>
  <si>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</si>
  <si>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</si>
  <si>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</si>
  <si>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</si>
  <si>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</si>
  <si>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</si>
  <si>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</si>
  <si>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</si>
  <si>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</si>
  <si>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</si>
  <si>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</si>
  <si>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</si>
  <si>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</si>
  <si>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</si>
  <si>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</si>
  <si>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</si>
  <si>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</si>
  <si>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</si>
  <si>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</si>
  <si>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</si>
  <si>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</si>
  <si>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</si>
  <si>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</si>
  <si>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</si>
  <si>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</si>
  <si>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</si>
  <si>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</si>
  <si>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</si>
  <si>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</si>
  <si>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Przytyk</t>
  </si>
  <si>
    <t>05.11.2018-02.12.2018</t>
  </si>
  <si>
    <t>XI 2018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</si>
  <si>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</si>
  <si>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</si>
  <si>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</si>
  <si>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</si>
  <si>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</si>
  <si>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</si>
  <si>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</si>
  <si>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</si>
  <si>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</si>
  <si>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>2018-12-03 - 2018-12-30</t>
  </si>
  <si>
    <t>SKUP  - GRUDZIEŃ 2018 - ZMIANY MIESIĘCZNE</t>
  </si>
  <si>
    <t>03.12.2018-30.12.2018</t>
  </si>
  <si>
    <t>XII 2018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</si>
  <si>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</si>
  <si>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</si>
  <si>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</si>
  <si>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</si>
  <si>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</si>
  <si>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</si>
  <si>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</si>
  <si>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</si>
  <si>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</si>
  <si>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 2018</t>
    </r>
  </si>
  <si>
    <t>I-XI 2017 r.</t>
  </si>
  <si>
    <t>I-XI 2018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</si>
  <si>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</si>
  <si>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2018</t>
    </r>
  </si>
  <si>
    <t>I-XI 2018 r.</t>
  </si>
  <si>
    <r>
      <t>Handel zagraniczny towarami z rynku wieprzowiny w okresie I-XI 2018.  (dane wstępne)</t>
    </r>
    <r>
      <rPr>
        <b/>
        <u/>
        <sz val="12"/>
        <rFont val="Arial CE"/>
        <charset val="238"/>
      </rPr>
      <t/>
    </r>
  </si>
  <si>
    <t>I-XI 2018 Rok</t>
  </si>
  <si>
    <t>I-XI 2017 Rok</t>
  </si>
  <si>
    <t>Handel zagraniczny towarami z rynku wieprzowiny w okresie I-XI 2018.  (dane wstępne)</t>
  </si>
  <si>
    <t>Miesięczne ceny rynkowe w UE w 2018 (kl. E,  MPS)</t>
  </si>
  <si>
    <t>27.01.2019</t>
  </si>
  <si>
    <t>Nowy Targ</t>
  </si>
  <si>
    <t xml:space="preserve"> 28.01.2019 - 03.02.2019 r. </t>
  </si>
  <si>
    <t>Krościenko</t>
  </si>
  <si>
    <t>Stary Sącz</t>
  </si>
  <si>
    <t>Sierpc</t>
  </si>
  <si>
    <t>NR 5/2019</t>
  </si>
  <si>
    <t>7 luty 2019r.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</si>
  <si>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- 298 852 sztuki</t>
    </r>
  </si>
  <si>
    <t>03.02.2019</t>
  </si>
  <si>
    <t>04.02.2018</t>
  </si>
  <si>
    <t>2019-02-03</t>
  </si>
  <si>
    <t>2019-01-27</t>
  </si>
  <si>
    <t>2018-02-04</t>
  </si>
  <si>
    <t xml:space="preserve"> 2019-02-03</t>
  </si>
  <si>
    <t xml:space="preserve"> 2019-01-27</t>
  </si>
  <si>
    <t>CENY SPRZEDAŻY - PÓŁTUSZE WIEPRZOWE</t>
  </si>
  <si>
    <t>Roczna zmiana ceny</t>
  </si>
  <si>
    <t xml:space="preserve"> 2018-02-04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</si>
</sst>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47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0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0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0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0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0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0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0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0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0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0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0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1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1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1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1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1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1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1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1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1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1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2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3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4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5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6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6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7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7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48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6" fillId="0" borderId="0"/>
    <xf numFmtId="0" fontId="150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0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1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2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5" fillId="47" borderId="0" applyNumberFormat="0" applyBorder="0" applyAlignment="0" applyProtection="0"/>
    <xf numFmtId="0" fontId="81" fillId="4" borderId="0" applyNumberFormat="0" applyBorder="0" applyAlignment="0" applyProtection="0"/>
    <xf numFmtId="0" fontId="157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1" fillId="0" borderId="0"/>
    <xf numFmtId="0" fontId="12" fillId="0" borderId="0"/>
    <xf numFmtId="0" fontId="102" fillId="0" borderId="0"/>
    <xf numFmtId="0" fontId="171" fillId="0" borderId="0"/>
    <xf numFmtId="0" fontId="181" fillId="0" borderId="0"/>
    <xf numFmtId="0" fontId="183" fillId="0" borderId="0"/>
    <xf numFmtId="0" fontId="183" fillId="0" borderId="0"/>
    <xf numFmtId="0" fontId="12" fillId="0" borderId="0"/>
    <xf numFmtId="0" fontId="102" fillId="0" borderId="0"/>
    <xf numFmtId="0" fontId="36" fillId="0" borderId="0"/>
    <xf numFmtId="0" fontId="187" fillId="0" borderId="0"/>
    <xf numFmtId="0" fontId="10" fillId="0" borderId="0"/>
    <xf numFmtId="0" fontId="9" fillId="0" borderId="0"/>
    <xf numFmtId="0" fontId="193" fillId="0" borderId="0"/>
    <xf numFmtId="0" fontId="194" fillId="0" borderId="0"/>
    <xf numFmtId="0" fontId="194" fillId="0" borderId="0"/>
    <xf numFmtId="0" fontId="8" fillId="0" borderId="0"/>
    <xf numFmtId="0" fontId="195" fillId="0" borderId="0" applyNumberFormat="0" applyFill="0" applyBorder="0" applyAlignment="0" applyProtection="0"/>
    <xf numFmtId="0" fontId="196" fillId="0" borderId="102" applyNumberFormat="0" applyFill="0" applyAlignment="0" applyProtection="0"/>
    <xf numFmtId="0" fontId="197" fillId="0" borderId="100" applyNumberFormat="0" applyFill="0" applyAlignment="0" applyProtection="0"/>
    <xf numFmtId="0" fontId="198" fillId="0" borderId="103" applyNumberFormat="0" applyFill="0" applyAlignment="0" applyProtection="0"/>
    <xf numFmtId="0" fontId="198" fillId="0" borderId="0" applyNumberFormat="0" applyFill="0" applyBorder="0" applyAlignment="0" applyProtection="0"/>
    <xf numFmtId="0" fontId="142" fillId="59" borderId="96" applyNumberFormat="0" applyAlignment="0" applyProtection="0"/>
    <xf numFmtId="0" fontId="143" fillId="60" borderId="97" applyNumberFormat="0" applyAlignment="0" applyProtection="0"/>
    <xf numFmtId="0" fontId="151" fillId="60" borderId="96" applyNumberFormat="0" applyAlignment="0" applyProtection="0"/>
    <xf numFmtId="0" fontId="8" fillId="46" borderId="101" applyNumberFormat="0" applyFont="0" applyAlignment="0" applyProtection="0"/>
    <xf numFmtId="0" fontId="152" fillId="0" borderId="104" applyNumberFormat="0" applyFill="0" applyAlignment="0" applyProtection="0"/>
    <xf numFmtId="0" fontId="141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1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1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1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1" fillId="76" borderId="0" applyNumberFormat="0" applyBorder="0" applyAlignment="0" applyProtection="0"/>
    <xf numFmtId="0" fontId="199" fillId="0" borderId="0"/>
    <xf numFmtId="0" fontId="12" fillId="0" borderId="0"/>
    <xf numFmtId="0" fontId="205" fillId="0" borderId="0"/>
    <xf numFmtId="0" fontId="183" fillId="0" borderId="0"/>
    <xf numFmtId="0" fontId="183" fillId="0" borderId="0"/>
    <xf numFmtId="0" fontId="183" fillId="0" borderId="0"/>
    <xf numFmtId="0" fontId="38" fillId="0" borderId="0"/>
    <xf numFmtId="0" fontId="12" fillId="0" borderId="0"/>
    <xf numFmtId="0" fontId="206" fillId="0" borderId="0"/>
    <xf numFmtId="0" fontId="207" fillId="0" borderId="0"/>
    <xf numFmtId="0" fontId="208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9" fillId="0" borderId="0"/>
    <xf numFmtId="0" fontId="210" fillId="0" borderId="0"/>
    <xf numFmtId="0" fontId="211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46" fillId="0" borderId="0"/>
    <xf numFmtId="0" fontId="12" fillId="0" borderId="0"/>
    <xf numFmtId="0" fontId="219" fillId="0" borderId="0"/>
    <xf numFmtId="0" fontId="220" fillId="0" borderId="0"/>
    <xf numFmtId="0" fontId="36" fillId="0" borderId="0"/>
    <xf numFmtId="0" fontId="36" fillId="0" borderId="0"/>
    <xf numFmtId="0" fontId="235" fillId="0" borderId="0"/>
    <xf numFmtId="0" fontId="238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3" fillId="0" borderId="0"/>
    <xf numFmtId="0" fontId="244" fillId="0" borderId="0"/>
    <xf numFmtId="0" fontId="102" fillId="0" borderId="0"/>
    <xf numFmtId="0" fontId="251" fillId="0" borderId="0"/>
    <xf numFmtId="0" fontId="252" fillId="0" borderId="0"/>
    <xf numFmtId="9" fontId="252" fillId="0" borderId="0" applyFont="0" applyFill="0" applyBorder="0" applyAlignment="0" applyProtection="0"/>
    <xf numFmtId="0" fontId="254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6" applyNumberFormat="0" applyAlignment="0" applyProtection="0"/>
    <xf numFmtId="0" fontId="143" fillId="25" borderId="97" applyNumberFormat="0" applyAlignment="0" applyProtection="0"/>
    <xf numFmtId="0" fontId="136" fillId="0" borderId="7" applyNumberFormat="0" applyFill="0" applyAlignment="0" applyProtection="0"/>
    <xf numFmtId="0" fontId="147" fillId="0" borderId="100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1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7" fillId="0" borderId="0"/>
    <xf numFmtId="0" fontId="258" fillId="0" borderId="0"/>
    <xf numFmtId="0" fontId="258" fillId="0" borderId="0"/>
    <xf numFmtId="0" fontId="1" fillId="0" borderId="0"/>
  </cellStyleXfs>
  <cellXfs count="1785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40" xfId="0" applyFont="1" applyBorder="1"/>
    <xf numFmtId="0" fontId="12" fillId="0" borderId="17" xfId="0" applyFont="1" applyFill="1" applyBorder="1"/>
    <xf numFmtId="0" fontId="12" fillId="0" borderId="40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0" fontId="12" fillId="0" borderId="49" xfId="0" applyFont="1" applyFill="1" applyBorder="1"/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1" fillId="0" borderId="0" xfId="159" applyFont="1" applyBorder="1"/>
    <xf numFmtId="0" fontId="13" fillId="0" borderId="0" xfId="159" applyFont="1"/>
    <xf numFmtId="0" fontId="43" fillId="0" borderId="29" xfId="159" applyFont="1" applyFill="1" applyBorder="1" applyAlignment="1">
      <alignment horizontal="center" vertical="center"/>
    </xf>
    <xf numFmtId="0" fontId="43" fillId="0" borderId="30" xfId="159" applyFont="1" applyFill="1" applyBorder="1" applyAlignment="1">
      <alignment horizontal="center" vertical="center" wrapText="1"/>
    </xf>
    <xf numFmtId="14" fontId="43" fillId="0" borderId="30" xfId="159" applyNumberFormat="1" applyFont="1" applyFill="1" applyBorder="1" applyAlignment="1">
      <alignment horizontal="center" vertical="center"/>
    </xf>
    <xf numFmtId="164" fontId="43" fillId="0" borderId="30" xfId="159" applyNumberFormat="1" applyFont="1" applyFill="1" applyBorder="1" applyAlignment="1">
      <alignment horizontal="center" vertical="center" wrapText="1"/>
    </xf>
    <xf numFmtId="164" fontId="43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59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8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8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7" applyFont="1" applyBorder="1" applyProtection="1">
      <protection locked="0"/>
    </xf>
    <xf numFmtId="0" fontId="38" fillId="0" borderId="43" xfId="157" applyFont="1" applyBorder="1" applyProtection="1">
      <protection locked="0"/>
    </xf>
    <xf numFmtId="0" fontId="38" fillId="0" borderId="43" xfId="157" applyFont="1" applyFill="1" applyBorder="1" applyProtection="1">
      <protection locked="0"/>
    </xf>
    <xf numFmtId="0" fontId="91" fillId="0" borderId="52" xfId="157" applyFont="1" applyBorder="1"/>
    <xf numFmtId="0" fontId="36" fillId="0" borderId="43" xfId="157" applyFont="1" applyFill="1" applyBorder="1" applyProtection="1">
      <protection locked="0"/>
    </xf>
    <xf numFmtId="0" fontId="36" fillId="0" borderId="43" xfId="157" applyFont="1" applyBorder="1"/>
    <xf numFmtId="0" fontId="38" fillId="0" borderId="92" xfId="157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59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61" fillId="0" borderId="42" xfId="156" applyFont="1" applyFill="1" applyBorder="1"/>
    <xf numFmtId="0" fontId="36" fillId="0" borderId="37" xfId="158" applyBorder="1"/>
    <xf numFmtId="0" fontId="36" fillId="0" borderId="80" xfId="158" applyFont="1" applyFill="1" applyBorder="1"/>
    <xf numFmtId="0" fontId="36" fillId="0" borderId="23" xfId="158" applyFont="1" applyFill="1" applyBorder="1"/>
    <xf numFmtId="0" fontId="36" fillId="0" borderId="81" xfId="158" applyFont="1" applyFill="1" applyBorder="1"/>
    <xf numFmtId="0" fontId="36" fillId="0" borderId="54" xfId="158" applyFont="1" applyFill="1" applyBorder="1"/>
    <xf numFmtId="0" fontId="44" fillId="0" borderId="80" xfId="158" applyFont="1" applyFill="1" applyBorder="1"/>
    <xf numFmtId="0" fontId="44" fillId="0" borderId="23" xfId="157" applyFont="1" applyFill="1" applyBorder="1"/>
    <xf numFmtId="0" fontId="44" fillId="0" borderId="60" xfId="157" applyFont="1" applyFill="1" applyBorder="1"/>
    <xf numFmtId="0" fontId="44" fillId="0" borderId="54" xfId="157" applyFont="1" applyFill="1" applyBorder="1"/>
    <xf numFmtId="0" fontId="61" fillId="0" borderId="83" xfId="156" applyFont="1" applyFill="1" applyBorder="1"/>
    <xf numFmtId="0" fontId="36" fillId="0" borderId="58" xfId="158" applyBorder="1"/>
    <xf numFmtId="0" fontId="36" fillId="0" borderId="33" xfId="158" applyFont="1" applyFill="1" applyBorder="1"/>
    <xf numFmtId="0" fontId="36" fillId="0" borderId="38" xfId="158" applyFont="1" applyFill="1" applyBorder="1"/>
    <xf numFmtId="0" fontId="36" fillId="0" borderId="36" xfId="158" applyFont="1" applyFill="1" applyBorder="1"/>
    <xf numFmtId="0" fontId="36" fillId="0" borderId="25" xfId="158" applyFont="1" applyFill="1" applyBorder="1"/>
    <xf numFmtId="0" fontId="44" fillId="0" borderId="33" xfId="158" applyFont="1" applyFill="1" applyBorder="1"/>
    <xf numFmtId="0" fontId="44" fillId="0" borderId="59" xfId="157" applyFont="1" applyFill="1" applyBorder="1"/>
    <xf numFmtId="0" fontId="44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1" fillId="28" borderId="83" xfId="156" applyFont="1" applyFill="1" applyBorder="1"/>
    <xf numFmtId="0" fontId="22" fillId="28" borderId="83" xfId="156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7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7" applyFont="1" applyFill="1" applyBorder="1" applyProtection="1">
      <protection locked="0"/>
    </xf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7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9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7" applyFont="1" applyFill="1" applyBorder="1"/>
    <xf numFmtId="0" fontId="63" fillId="0" borderId="0" xfId="201" applyFont="1" applyFill="1"/>
    <xf numFmtId="0" fontId="64" fillId="0" borderId="0" xfId="201" applyFont="1"/>
    <xf numFmtId="0" fontId="64" fillId="0" borderId="0" xfId="202" applyFont="1"/>
    <xf numFmtId="0" fontId="12" fillId="0" borderId="0" xfId="202" applyFont="1"/>
    <xf numFmtId="0" fontId="41" fillId="0" borderId="0" xfId="203" applyFont="1"/>
    <xf numFmtId="0" fontId="45" fillId="0" borderId="0" xfId="203" applyFont="1"/>
    <xf numFmtId="0" fontId="49" fillId="0" borderId="0" xfId="203" applyFont="1"/>
    <xf numFmtId="0" fontId="43" fillId="0" borderId="0" xfId="203" applyFont="1"/>
    <xf numFmtId="0" fontId="44" fillId="0" borderId="0" xfId="203" applyFont="1"/>
    <xf numFmtId="0" fontId="61" fillId="0" borderId="0" xfId="203" applyFont="1"/>
    <xf numFmtId="0" fontId="48" fillId="0" borderId="0" xfId="203" applyFont="1"/>
    <xf numFmtId="0" fontId="62" fillId="0" borderId="14" xfId="203" applyFont="1" applyBorder="1" applyAlignment="1">
      <alignment horizontal="centerContinuous"/>
    </xf>
    <xf numFmtId="0" fontId="62" fillId="0" borderId="15" xfId="203" applyFont="1" applyBorder="1" applyAlignment="1">
      <alignment horizontal="centerContinuous"/>
    </xf>
    <xf numFmtId="0" fontId="62" fillId="0" borderId="16" xfId="203" applyFont="1" applyBorder="1" applyAlignment="1">
      <alignment horizontal="centerContinuous"/>
    </xf>
    <xf numFmtId="0" fontId="43" fillId="0" borderId="78" xfId="203" applyFont="1" applyBorder="1" applyAlignment="1">
      <alignment horizontal="centerContinuous"/>
    </xf>
    <xf numFmtId="0" fontId="43" fillId="0" borderId="76" xfId="203" applyFont="1" applyBorder="1" applyAlignment="1">
      <alignment horizontal="centerContinuous"/>
    </xf>
    <xf numFmtId="0" fontId="43" fillId="0" borderId="75" xfId="203" applyFont="1" applyBorder="1" applyAlignment="1">
      <alignment horizontal="centerContinuous"/>
    </xf>
    <xf numFmtId="0" fontId="43" fillId="0" borderId="74" xfId="203" applyFont="1" applyBorder="1" applyAlignment="1">
      <alignment horizontal="centerContinuous"/>
    </xf>
    <xf numFmtId="0" fontId="61" fillId="0" borderId="78" xfId="203" applyFont="1" applyBorder="1" applyAlignment="1">
      <alignment horizontal="center" vertical="center"/>
    </xf>
    <xf numFmtId="0" fontId="61" fillId="0" borderId="76" xfId="203" applyFont="1" applyFill="1" applyBorder="1" applyAlignment="1">
      <alignment horizontal="center" vertical="center" wrapText="1"/>
    </xf>
    <xf numFmtId="0" fontId="61" fillId="27" borderId="75" xfId="203" applyFont="1" applyFill="1" applyBorder="1" applyAlignment="1">
      <alignment horizontal="center" vertical="center" wrapText="1"/>
    </xf>
    <xf numFmtId="0" fontId="61" fillId="0" borderId="74" xfId="203" applyFont="1" applyBorder="1" applyAlignment="1">
      <alignment horizontal="center" vertical="center" wrapText="1"/>
    </xf>
    <xf numFmtId="0" fontId="61" fillId="0" borderId="77" xfId="203" applyFont="1" applyBorder="1" applyAlignment="1">
      <alignment horizontal="center" vertical="center"/>
    </xf>
    <xf numFmtId="0" fontId="61" fillId="0" borderId="29" xfId="203" applyFont="1" applyBorder="1" applyAlignment="1">
      <alignment vertical="center"/>
    </xf>
    <xf numFmtId="3" fontId="41" fillId="0" borderId="50" xfId="203" applyNumberFormat="1" applyFont="1" applyBorder="1"/>
    <xf numFmtId="3" fontId="41" fillId="27" borderId="50" xfId="203" applyNumberFormat="1" applyFont="1" applyFill="1" applyBorder="1"/>
    <xf numFmtId="3" fontId="41" fillId="0" borderId="51" xfId="203" applyNumberFormat="1" applyFont="1" applyFill="1" applyBorder="1"/>
    <xf numFmtId="164" fontId="41" fillId="0" borderId="0" xfId="203" applyNumberFormat="1" applyFont="1"/>
    <xf numFmtId="3" fontId="41" fillId="0" borderId="22" xfId="203" applyNumberFormat="1" applyFont="1" applyBorder="1"/>
    <xf numFmtId="3" fontId="41" fillId="27" borderId="22" xfId="203" applyNumberFormat="1" applyFont="1" applyFill="1" applyBorder="1"/>
    <xf numFmtId="3" fontId="41" fillId="0" borderId="24" xfId="203" applyNumberFormat="1" applyFont="1" applyFill="1" applyBorder="1"/>
    <xf numFmtId="0" fontId="49" fillId="0" borderId="0" xfId="202" applyFont="1"/>
    <xf numFmtId="3" fontId="41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5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39" fillId="0" borderId="22" xfId="206" applyNumberFormat="1" applyFont="1" applyFill="1" applyBorder="1" applyProtection="1">
      <protection locked="0"/>
    </xf>
    <xf numFmtId="4" fontId="39" fillId="34" borderId="22" xfId="206" applyNumberFormat="1" applyFont="1" applyFill="1" applyBorder="1" applyProtection="1">
      <protection locked="0"/>
    </xf>
    <xf numFmtId="4" fontId="117" fillId="0" borderId="22" xfId="206" applyNumberFormat="1" applyFont="1" applyFill="1" applyBorder="1" applyProtection="1">
      <protection locked="0"/>
    </xf>
    <xf numFmtId="4" fontId="117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3" fillId="0" borderId="0" xfId="208" applyFont="1" applyAlignment="1"/>
    <xf numFmtId="180" fontId="164" fillId="0" borderId="0" xfId="208" applyFont="1" applyBorder="1"/>
    <xf numFmtId="180" fontId="164" fillId="0" borderId="0" xfId="208" applyFont="1"/>
    <xf numFmtId="180" fontId="165" fillId="0" borderId="0" xfId="208" applyNumberFormat="1" applyFont="1" applyFill="1" applyBorder="1" applyAlignment="1" applyProtection="1">
      <alignment horizontal="center"/>
    </xf>
    <xf numFmtId="180" fontId="166" fillId="0" borderId="0" xfId="208" applyFont="1" applyBorder="1" applyAlignment="1">
      <alignment horizontal="center"/>
    </xf>
    <xf numFmtId="181" fontId="165" fillId="0" borderId="0" xfId="208" applyNumberFormat="1" applyFont="1" applyBorder="1" applyAlignment="1">
      <alignment horizontal="center"/>
    </xf>
    <xf numFmtId="4" fontId="44" fillId="0" borderId="73" xfId="183" applyNumberFormat="1" applyFont="1" applyFill="1" applyBorder="1" applyAlignment="1"/>
    <xf numFmtId="2" fontId="44" fillId="0" borderId="73" xfId="183" applyNumberFormat="1" applyFont="1" applyFill="1" applyBorder="1">
      <alignment vertical="center"/>
    </xf>
    <xf numFmtId="2" fontId="160" fillId="0" borderId="42" xfId="208" applyNumberFormat="1" applyFont="1" applyFill="1" applyBorder="1" applyAlignment="1" applyProtection="1">
      <alignment horizontal="center"/>
    </xf>
    <xf numFmtId="180" fontId="164" fillId="0" borderId="0" xfId="208" applyFont="1" applyBorder="1" applyAlignment="1">
      <alignment horizontal="center"/>
    </xf>
    <xf numFmtId="2" fontId="160" fillId="0" borderId="43" xfId="208" applyNumberFormat="1" applyFont="1" applyFill="1" applyBorder="1" applyAlignment="1" applyProtection="1">
      <alignment horizontal="center"/>
    </xf>
    <xf numFmtId="2" fontId="160" fillId="0" borderId="83" xfId="208" applyNumberFormat="1" applyFont="1" applyFill="1" applyBorder="1" applyAlignment="1" applyProtection="1">
      <alignment horizontal="center"/>
    </xf>
    <xf numFmtId="4" fontId="44" fillId="0" borderId="58" xfId="183" applyNumberFormat="1" applyFont="1" applyFill="1" applyBorder="1" applyAlignment="1"/>
    <xf numFmtId="2" fontId="44" fillId="0" borderId="58" xfId="183" applyNumberFormat="1" applyFont="1" applyFill="1" applyBorder="1">
      <alignment vertical="center"/>
    </xf>
    <xf numFmtId="2" fontId="160" fillId="0" borderId="44" xfId="208" applyNumberFormat="1" applyFont="1" applyFill="1" applyBorder="1" applyAlignment="1" applyProtection="1">
      <alignment horizontal="center"/>
    </xf>
    <xf numFmtId="180" fontId="167" fillId="0" borderId="0" xfId="208" applyFont="1" applyBorder="1"/>
    <xf numFmtId="2" fontId="164" fillId="0" borderId="0" xfId="208" applyNumberFormat="1" applyFont="1"/>
    <xf numFmtId="180" fontId="107" fillId="0" borderId="0" xfId="208" applyNumberFormat="1" applyFont="1" applyFill="1" applyBorder="1" applyAlignment="1" applyProtection="1"/>
    <xf numFmtId="0" fontId="42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9" fillId="0" borderId="0" xfId="208" applyFont="1"/>
    <xf numFmtId="0" fontId="170" fillId="0" borderId="0" xfId="0" applyFont="1"/>
    <xf numFmtId="0" fontId="98" fillId="0" borderId="0" xfId="134" applyFont="1"/>
    <xf numFmtId="4" fontId="39" fillId="0" borderId="0" xfId="206" applyNumberFormat="1" applyFont="1" applyBorder="1" applyProtection="1">
      <protection locked="0"/>
    </xf>
    <xf numFmtId="4" fontId="97" fillId="51" borderId="38" xfId="206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6" applyNumberFormat="1" applyFont="1" applyFill="1" applyBorder="1" applyProtection="1">
      <protection locked="0"/>
    </xf>
    <xf numFmtId="4" fontId="39" fillId="34" borderId="24" xfId="206" applyNumberFormat="1" applyFont="1" applyFill="1" applyBorder="1" applyProtection="1">
      <protection locked="0"/>
    </xf>
    <xf numFmtId="4" fontId="117" fillId="0" borderId="24" xfId="206" applyNumberFormat="1" applyFont="1" applyFill="1" applyBorder="1" applyProtection="1">
      <protection locked="0"/>
    </xf>
    <xf numFmtId="4" fontId="117" fillId="34" borderId="24" xfId="206" applyNumberFormat="1" applyFont="1" applyFill="1" applyBorder="1" applyProtection="1">
      <protection locked="0"/>
    </xf>
    <xf numFmtId="4" fontId="39" fillId="0" borderId="63" xfId="206" applyNumberFormat="1" applyFont="1" applyBorder="1" applyProtection="1">
      <protection locked="0"/>
    </xf>
    <xf numFmtId="4" fontId="97" fillId="51" borderId="25" xfId="206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1" fillId="0" borderId="0" xfId="213"/>
    <xf numFmtId="0" fontId="126" fillId="0" borderId="0" xfId="213" applyFont="1" applyBorder="1" applyAlignment="1"/>
    <xf numFmtId="0" fontId="101" fillId="0" borderId="0" xfId="213" applyFont="1"/>
    <xf numFmtId="0" fontId="61" fillId="0" borderId="90" xfId="213" applyFont="1" applyBorder="1" applyAlignment="1">
      <alignment horizontal="center" vertical="center" wrapText="1"/>
    </xf>
    <xf numFmtId="0" fontId="178" fillId="0" borderId="90" xfId="213" applyFont="1" applyBorder="1" applyAlignment="1">
      <alignment horizontal="center" vertical="center" wrapText="1"/>
    </xf>
    <xf numFmtId="0" fontId="48" fillId="0" borderId="41" xfId="213" applyFont="1" applyBorder="1" applyAlignment="1">
      <alignment vertical="center" wrapText="1"/>
    </xf>
    <xf numFmtId="3" fontId="61" fillId="27" borderId="90" xfId="213" applyNumberFormat="1" applyFont="1" applyFill="1" applyBorder="1" applyAlignment="1">
      <alignment horizontal="right" vertical="center" wrapText="1"/>
    </xf>
    <xf numFmtId="3" fontId="48" fillId="0" borderId="90" xfId="213" applyNumberFormat="1" applyFont="1" applyFill="1" applyBorder="1" applyAlignment="1">
      <alignment horizontal="right" vertical="center" wrapText="1"/>
    </xf>
    <xf numFmtId="3" fontId="179" fillId="0" borderId="90" xfId="213" applyNumberFormat="1" applyFont="1" applyFill="1" applyBorder="1" applyAlignment="1">
      <alignment horizontal="right" vertical="center" wrapText="1"/>
    </xf>
    <xf numFmtId="166" fontId="176" fillId="0" borderId="90" xfId="213" applyNumberFormat="1" applyFont="1" applyBorder="1" applyAlignment="1">
      <alignment horizontal="right" vertical="center" wrapText="1"/>
    </xf>
    <xf numFmtId="4" fontId="61" fillId="27" borderId="90" xfId="213" applyNumberFormat="1" applyFont="1" applyFill="1" applyBorder="1" applyAlignment="1">
      <alignment horizontal="right" vertical="center" wrapText="1"/>
    </xf>
    <xf numFmtId="4" fontId="48" fillId="0" borderId="90" xfId="213" applyNumberFormat="1" applyFont="1" applyFill="1" applyBorder="1" applyAlignment="1">
      <alignment horizontal="right" vertical="center" wrapText="1"/>
    </xf>
    <xf numFmtId="4" fontId="180" fillId="0" borderId="90" xfId="213" applyNumberFormat="1" applyFont="1" applyFill="1" applyBorder="1" applyAlignment="1">
      <alignment horizontal="right" vertical="center" wrapText="1"/>
    </xf>
    <xf numFmtId="14" fontId="177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4" fontId="184" fillId="0" borderId="22" xfId="217" applyNumberFormat="1" applyFont="1" applyFill="1" applyBorder="1" applyProtection="1">
      <protection locked="0"/>
    </xf>
    <xf numFmtId="4" fontId="184" fillId="34" borderId="22" xfId="217" applyNumberFormat="1" applyFont="1" applyFill="1" applyBorder="1" applyProtection="1">
      <protection locked="0"/>
    </xf>
    <xf numFmtId="4" fontId="186" fillId="0" borderId="22" xfId="217" applyNumberFormat="1" applyFont="1" applyFill="1" applyBorder="1" applyProtection="1">
      <protection locked="0"/>
    </xf>
    <xf numFmtId="4" fontId="186" fillId="34" borderId="22" xfId="217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4" fillId="0" borderId="0" xfId="217" applyNumberFormat="1" applyFont="1" applyBorder="1" applyProtection="1">
      <protection locked="0"/>
    </xf>
    <xf numFmtId="0" fontId="188" fillId="0" borderId="0" xfId="0" applyFont="1" applyAlignment="1">
      <alignment vertical="center"/>
    </xf>
    <xf numFmtId="0" fontId="9" fillId="0" borderId="0" xfId="221"/>
    <xf numFmtId="0" fontId="191" fillId="58" borderId="0" xfId="134" applyFont="1" applyFill="1" applyAlignment="1">
      <alignment vertical="center"/>
    </xf>
    <xf numFmtId="14" fontId="191" fillId="58" borderId="0" xfId="134" applyNumberFormat="1" applyFont="1" applyFill="1" applyAlignment="1">
      <alignment horizontal="right" vertical="center"/>
    </xf>
    <xf numFmtId="0" fontId="192" fillId="58" borderId="0" xfId="134" applyFont="1" applyFill="1" applyProtection="1">
      <protection locked="0"/>
    </xf>
    <xf numFmtId="0" fontId="192" fillId="58" borderId="0" xfId="134" applyFont="1" applyFill="1"/>
    <xf numFmtId="9" fontId="192" fillId="58" borderId="0" xfId="168" applyFont="1" applyFill="1"/>
    <xf numFmtId="4" fontId="184" fillId="58" borderId="0" xfId="134" applyNumberFormat="1" applyFont="1" applyFill="1"/>
    <xf numFmtId="3" fontId="41" fillId="0" borderId="80" xfId="155" applyNumberFormat="1" applyFont="1" applyBorder="1"/>
    <xf numFmtId="3" fontId="41" fillId="0" borderId="23" xfId="203" applyNumberFormat="1" applyFont="1" applyBorder="1"/>
    <xf numFmtId="3" fontId="41" fillId="27" borderId="23" xfId="203" applyNumberFormat="1" applyFont="1" applyFill="1" applyBorder="1"/>
    <xf numFmtId="3" fontId="41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4" fillId="0" borderId="24" xfId="217" applyNumberFormat="1" applyFont="1" applyFill="1" applyBorder="1" applyProtection="1">
      <protection locked="0"/>
    </xf>
    <xf numFmtId="4" fontId="184" fillId="34" borderId="24" xfId="217" applyNumberFormat="1" applyFont="1" applyFill="1" applyBorder="1" applyProtection="1">
      <protection locked="0"/>
    </xf>
    <xf numFmtId="4" fontId="186" fillId="0" borderId="24" xfId="217" applyNumberFormat="1" applyFont="1" applyFill="1" applyBorder="1" applyProtection="1">
      <protection locked="0"/>
    </xf>
    <xf numFmtId="4" fontId="186" fillId="34" borderId="24" xfId="217" applyNumberFormat="1" applyFont="1" applyFill="1" applyBorder="1" applyProtection="1">
      <protection locked="0"/>
    </xf>
    <xf numFmtId="4" fontId="184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3" applyNumberFormat="1" applyFont="1" applyFill="1" applyBorder="1"/>
    <xf numFmtId="3" fontId="41" fillId="0" borderId="0" xfId="155" applyNumberFormat="1" applyFont="1" applyBorder="1"/>
    <xf numFmtId="0" fontId="200" fillId="50" borderId="0" xfId="256" applyFont="1" applyFill="1"/>
    <xf numFmtId="0" fontId="201" fillId="50" borderId="0" xfId="256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6" applyFill="1"/>
    <xf numFmtId="0" fontId="0" fillId="50" borderId="0" xfId="0" applyFill="1"/>
    <xf numFmtId="0" fontId="202" fillId="27" borderId="0" xfId="256" applyFont="1" applyFill="1" applyAlignment="1">
      <alignment horizontal="left"/>
    </xf>
    <xf numFmtId="0" fontId="203" fillId="27" borderId="0" xfId="256" applyFont="1" applyFill="1"/>
    <xf numFmtId="3" fontId="41" fillId="0" borderId="0" xfId="203" applyNumberFormat="1" applyFont="1" applyBorder="1"/>
    <xf numFmtId="4" fontId="185" fillId="51" borderId="38" xfId="217" applyNumberFormat="1" applyFont="1" applyFill="1" applyBorder="1" applyProtection="1">
      <protection locked="0"/>
    </xf>
    <xf numFmtId="4" fontId="185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6" applyFont="1" applyFill="1"/>
    <xf numFmtId="0" fontId="12" fillId="52" borderId="0" xfId="256" applyFill="1"/>
    <xf numFmtId="0" fontId="35" fillId="52" borderId="0" xfId="0" applyFont="1" applyFill="1"/>
    <xf numFmtId="0" fontId="204" fillId="52" borderId="0" xfId="256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7" applyFont="1" applyFill="1" applyBorder="1"/>
    <xf numFmtId="0" fontId="44" fillId="0" borderId="95" xfId="157" applyFont="1" applyFill="1" applyBorder="1"/>
    <xf numFmtId="0" fontId="44" fillId="0" borderId="67" xfId="157" applyFont="1" applyFill="1" applyBorder="1"/>
    <xf numFmtId="0" fontId="44" fillId="0" borderId="16" xfId="157" applyFont="1" applyFill="1" applyBorder="1"/>
    <xf numFmtId="0" fontId="16" fillId="48" borderId="73" xfId="156" applyFont="1" applyFill="1" applyBorder="1"/>
    <xf numFmtId="4" fontId="184" fillId="48" borderId="22" xfId="217" applyNumberFormat="1" applyFont="1" applyFill="1" applyBorder="1" applyProtection="1">
      <protection locked="0"/>
    </xf>
    <xf numFmtId="4" fontId="184" fillId="48" borderId="24" xfId="217" applyNumberFormat="1" applyFont="1" applyFill="1" applyBorder="1" applyProtection="1">
      <protection locked="0"/>
    </xf>
    <xf numFmtId="0" fontId="38" fillId="48" borderId="43" xfId="157" applyFont="1" applyFill="1" applyBorder="1" applyProtection="1">
      <protection locked="0"/>
    </xf>
    <xf numFmtId="0" fontId="36" fillId="48" borderId="43" xfId="157" applyFont="1" applyFill="1" applyBorder="1" applyProtection="1">
      <protection locked="0"/>
    </xf>
    <xf numFmtId="0" fontId="44" fillId="0" borderId="47" xfId="157" applyFont="1" applyFill="1" applyBorder="1"/>
    <xf numFmtId="4" fontId="117" fillId="48" borderId="22" xfId="206" applyNumberFormat="1" applyFont="1" applyFill="1" applyBorder="1" applyProtection="1">
      <protection locked="0"/>
    </xf>
    <xf numFmtId="4" fontId="117" fillId="48" borderId="24" xfId="206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8" applyNumberFormat="1" applyFont="1" applyBorder="1" applyAlignment="1">
      <alignment horizontal="right"/>
    </xf>
    <xf numFmtId="3" fontId="36" fillId="0" borderId="89" xfId="299" applyNumberFormat="1" applyBorder="1" applyAlignment="1">
      <alignment horizontal="right"/>
    </xf>
    <xf numFmtId="3" fontId="36" fillId="0" borderId="89" xfId="299" applyNumberFormat="1" applyFont="1" applyBorder="1" applyAlignment="1">
      <alignment horizontal="right"/>
    </xf>
    <xf numFmtId="3" fontId="36" fillId="0" borderId="0" xfId="299" applyNumberFormat="1" applyFont="1"/>
    <xf numFmtId="0" fontId="61" fillId="0" borderId="89" xfId="300" applyFont="1" applyBorder="1" applyAlignment="1">
      <alignment horizontal="center" vertical="center" wrapText="1"/>
    </xf>
    <xf numFmtId="0" fontId="43" fillId="0" borderId="89" xfId="300" applyFont="1" applyBorder="1" applyAlignment="1">
      <alignment horizontal="center"/>
    </xf>
    <xf numFmtId="0" fontId="36" fillId="0" borderId="89" xfId="300" applyBorder="1"/>
    <xf numFmtId="0" fontId="48" fillId="0" borderId="89" xfId="300" applyFont="1" applyBorder="1" applyAlignment="1">
      <alignment horizontal="center" vertical="center" wrapText="1"/>
    </xf>
    <xf numFmtId="0" fontId="12" fillId="0" borderId="0" xfId="301"/>
    <xf numFmtId="0" fontId="45" fillId="27" borderId="0" xfId="302" applyFont="1" applyFill="1" applyAlignment="1"/>
    <xf numFmtId="0" fontId="214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6" fillId="24" borderId="37" xfId="301" applyFont="1" applyFill="1" applyBorder="1" applyAlignment="1">
      <alignment horizontal="center" vertical="center"/>
    </xf>
    <xf numFmtId="3" fontId="56" fillId="0" borderId="37" xfId="301" applyNumberFormat="1" applyFont="1" applyFill="1" applyBorder="1" applyAlignment="1">
      <alignment horizontal="center" vertical="center"/>
    </xf>
    <xf numFmtId="3" fontId="56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6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6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6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6" fillId="24" borderId="14" xfId="301" applyFont="1" applyFill="1" applyBorder="1" applyAlignment="1">
      <alignment horizontal="center" vertical="center"/>
    </xf>
    <xf numFmtId="164" fontId="56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6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6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7" fillId="0" borderId="26" xfId="301" applyFont="1" applyFill="1" applyBorder="1" applyAlignment="1">
      <alignment horizontal="center"/>
    </xf>
    <xf numFmtId="0" fontId="56" fillId="24" borderId="67" xfId="301" applyFont="1" applyFill="1" applyBorder="1" applyAlignment="1">
      <alignment horizontal="center" vertical="center"/>
    </xf>
    <xf numFmtId="0" fontId="56" fillId="24" borderId="31" xfId="301" applyFont="1" applyFill="1" applyBorder="1" applyAlignment="1">
      <alignment horizontal="center" vertical="center"/>
    </xf>
    <xf numFmtId="3" fontId="57" fillId="0" borderId="0" xfId="301" applyNumberFormat="1" applyFont="1" applyFill="1" applyBorder="1" applyAlignment="1">
      <alignment horizontal="center"/>
    </xf>
    <xf numFmtId="0" fontId="217" fillId="0" borderId="0" xfId="303" applyFont="1" applyBorder="1" applyAlignment="1">
      <alignment horizontal="center"/>
    </xf>
    <xf numFmtId="0" fontId="42" fillId="0" borderId="0" xfId="301" applyFont="1" applyFill="1" applyAlignment="1"/>
    <xf numFmtId="0" fontId="43" fillId="0" borderId="14" xfId="301" applyFont="1" applyBorder="1" applyAlignment="1">
      <alignment horizontal="center"/>
    </xf>
    <xf numFmtId="0" fontId="43" fillId="0" borderId="17" xfId="301" applyFont="1" applyFill="1" applyBorder="1" applyAlignment="1">
      <alignment horizontal="left"/>
    </xf>
    <xf numFmtId="3" fontId="44" fillId="48" borderId="42" xfId="301" applyNumberFormat="1" applyFont="1" applyFill="1" applyBorder="1" applyAlignment="1">
      <alignment horizontal="center"/>
    </xf>
    <xf numFmtId="3" fontId="44" fillId="0" borderId="42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center"/>
    </xf>
    <xf numFmtId="3" fontId="44" fillId="48" borderId="43" xfId="301" applyNumberFormat="1" applyFont="1" applyFill="1" applyBorder="1" applyAlignment="1">
      <alignment horizontal="center"/>
    </xf>
    <xf numFmtId="3" fontId="44" fillId="0" borderId="43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left"/>
    </xf>
    <xf numFmtId="0" fontId="43" fillId="0" borderId="49" xfId="301" applyFont="1" applyFill="1" applyBorder="1" applyAlignment="1">
      <alignment horizontal="center"/>
    </xf>
    <xf numFmtId="3" fontId="44" fillId="48" borderId="44" xfId="301" applyNumberFormat="1" applyFont="1" applyFill="1" applyBorder="1" applyAlignment="1">
      <alignment horizontal="center"/>
    </xf>
    <xf numFmtId="3" fontId="44" fillId="0" borderId="44" xfId="301" applyNumberFormat="1" applyFont="1" applyFill="1" applyBorder="1" applyAlignment="1">
      <alignment horizontal="center"/>
    </xf>
    <xf numFmtId="0" fontId="214" fillId="0" borderId="0" xfId="301" applyFont="1"/>
    <xf numFmtId="0" fontId="218" fillId="0" borderId="0" xfId="301" applyFont="1"/>
    <xf numFmtId="0" fontId="56" fillId="50" borderId="14" xfId="301" applyFont="1" applyFill="1" applyBorder="1" applyAlignment="1">
      <alignment horizontal="center" vertical="center"/>
    </xf>
    <xf numFmtId="0" fontId="56" fillId="0" borderId="26" xfId="301" applyFont="1" applyFill="1" applyBorder="1" applyAlignment="1">
      <alignment horizontal="center" vertical="center"/>
    </xf>
    <xf numFmtId="0" fontId="56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6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1" fillId="0" borderId="29" xfId="203" applyFont="1" applyBorder="1" applyAlignment="1">
      <alignment vertical="center"/>
    </xf>
    <xf numFmtId="3" fontId="222" fillId="0" borderId="30" xfId="155" applyNumberFormat="1" applyFont="1" applyBorder="1"/>
    <xf numFmtId="3" fontId="222" fillId="27" borderId="56" xfId="155" applyNumberFormat="1" applyFont="1" applyFill="1" applyBorder="1"/>
    <xf numFmtId="3" fontId="222" fillId="0" borderId="31" xfId="155" applyNumberFormat="1" applyFont="1" applyBorder="1"/>
    <xf numFmtId="3" fontId="222" fillId="27" borderId="15" xfId="155" applyNumberFormat="1" applyFont="1" applyFill="1" applyBorder="1"/>
    <xf numFmtId="3" fontId="223" fillId="0" borderId="32" xfId="155" applyNumberFormat="1" applyFont="1" applyBorder="1"/>
    <xf numFmtId="3" fontId="223" fillId="0" borderId="50" xfId="155" applyNumberFormat="1" applyFont="1" applyBorder="1"/>
    <xf numFmtId="3" fontId="223" fillId="27" borderId="57" xfId="155" applyNumberFormat="1" applyFont="1" applyFill="1" applyBorder="1"/>
    <xf numFmtId="3" fontId="223" fillId="0" borderId="51" xfId="155" applyNumberFormat="1" applyFont="1" applyBorder="1"/>
    <xf numFmtId="3" fontId="223" fillId="0" borderId="50" xfId="203" applyNumberFormat="1" applyFont="1" applyBorder="1"/>
    <xf numFmtId="3" fontId="223" fillId="27" borderId="50" xfId="203" applyNumberFormat="1" applyFont="1" applyFill="1" applyBorder="1"/>
    <xf numFmtId="3" fontId="223" fillId="0" borderId="51" xfId="203" applyNumberFormat="1" applyFont="1" applyFill="1" applyBorder="1"/>
    <xf numFmtId="3" fontId="223" fillId="0" borderId="20" xfId="155" applyNumberFormat="1" applyFont="1" applyBorder="1"/>
    <xf numFmtId="3" fontId="223" fillId="0" borderId="22" xfId="203" applyNumberFormat="1" applyFont="1" applyBorder="1"/>
    <xf numFmtId="3" fontId="223" fillId="27" borderId="22" xfId="203" applyNumberFormat="1" applyFont="1" applyFill="1" applyBorder="1"/>
    <xf numFmtId="3" fontId="223" fillId="0" borderId="24" xfId="203" applyNumberFormat="1" applyFont="1" applyBorder="1"/>
    <xf numFmtId="3" fontId="223" fillId="0" borderId="24" xfId="203" applyNumberFormat="1" applyFont="1" applyFill="1" applyBorder="1"/>
    <xf numFmtId="3" fontId="223" fillId="0" borderId="33" xfId="155" applyNumberFormat="1" applyFont="1" applyBorder="1"/>
    <xf numFmtId="3" fontId="223" fillId="0" borderId="38" xfId="203" applyNumberFormat="1" applyFont="1" applyBorder="1"/>
    <xf numFmtId="3" fontId="223" fillId="27" borderId="38" xfId="203" applyNumberFormat="1" applyFont="1" applyFill="1" applyBorder="1"/>
    <xf numFmtId="3" fontId="223" fillId="0" borderId="25" xfId="203" applyNumberFormat="1" applyFont="1" applyBorder="1"/>
    <xf numFmtId="182" fontId="97" fillId="0" borderId="0" xfId="165" applyNumberFormat="1" applyFont="1" applyFill="1" applyBorder="1"/>
    <xf numFmtId="0" fontId="16" fillId="0" borderId="0" xfId="156" applyFont="1" applyFill="1" applyBorder="1"/>
    <xf numFmtId="166" fontId="39" fillId="0" borderId="0" xfId="165" applyNumberFormat="1" applyFont="1" applyFill="1" applyBorder="1"/>
    <xf numFmtId="0" fontId="225" fillId="0" borderId="0" xfId="0" applyFont="1"/>
    <xf numFmtId="0" fontId="226" fillId="0" borderId="0" xfId="0" applyFont="1"/>
    <xf numFmtId="0" fontId="156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28" fillId="0" borderId="0" xfId="0" applyFont="1"/>
    <xf numFmtId="0" fontId="229" fillId="0" borderId="0" xfId="0" applyFont="1"/>
    <xf numFmtId="0" fontId="36" fillId="0" borderId="0" xfId="307"/>
    <xf numFmtId="0" fontId="44" fillId="0" borderId="0" xfId="218" applyFont="1"/>
    <xf numFmtId="164" fontId="36" fillId="0" borderId="0" xfId="307" applyNumberFormat="1"/>
    <xf numFmtId="0" fontId="45" fillId="0" borderId="0" xfId="308" applyFont="1"/>
    <xf numFmtId="0" fontId="114" fillId="0" borderId="0" xfId="308" applyFont="1"/>
    <xf numFmtId="0" fontId="91" fillId="0" borderId="0" xfId="308" applyFont="1"/>
    <xf numFmtId="0" fontId="36" fillId="0" borderId="0" xfId="308"/>
    <xf numFmtId="0" fontId="91" fillId="0" borderId="0" xfId="307" applyFont="1"/>
    <xf numFmtId="0" fontId="44" fillId="77" borderId="95" xfId="307" applyFont="1" applyFill="1" applyBorder="1"/>
    <xf numFmtId="0" fontId="44" fillId="77" borderId="79" xfId="307" applyFont="1" applyFill="1" applyBorder="1"/>
    <xf numFmtId="0" fontId="44" fillId="77" borderId="27" xfId="307" applyFont="1" applyFill="1" applyBorder="1"/>
    <xf numFmtId="0" fontId="44" fillId="77" borderId="67" xfId="307" applyFont="1" applyFill="1" applyBorder="1"/>
    <xf numFmtId="0" fontId="38" fillId="0" borderId="42" xfId="307" applyFont="1" applyBorder="1" applyProtection="1">
      <protection locked="0"/>
    </xf>
    <xf numFmtId="9" fontId="36" fillId="0" borderId="0" xfId="307" applyNumberFormat="1"/>
    <xf numFmtId="10" fontId="36" fillId="0" borderId="0" xfId="307" applyNumberFormat="1"/>
    <xf numFmtId="0" fontId="38" fillId="0" borderId="43" xfId="307" applyFont="1" applyBorder="1" applyProtection="1">
      <protection locked="0"/>
    </xf>
    <xf numFmtId="0" fontId="38" fillId="0" borderId="43" xfId="307" applyFont="1" applyFill="1" applyBorder="1" applyProtection="1">
      <protection locked="0"/>
    </xf>
    <xf numFmtId="0" fontId="36" fillId="0" borderId="43" xfId="307" applyFont="1" applyFill="1" applyBorder="1" applyProtection="1">
      <protection locked="0"/>
    </xf>
    <xf numFmtId="0" fontId="36" fillId="0" borderId="0" xfId="307" applyFont="1"/>
    <xf numFmtId="0" fontId="91" fillId="0" borderId="52" xfId="307" applyFont="1" applyBorder="1"/>
    <xf numFmtId="0" fontId="36" fillId="0" borderId="43" xfId="307" applyFont="1" applyBorder="1"/>
    <xf numFmtId="0" fontId="38" fillId="0" borderId="92" xfId="307" applyFont="1" applyBorder="1" applyProtection="1">
      <protection locked="0"/>
    </xf>
    <xf numFmtId="0" fontId="36" fillId="50" borderId="26" xfId="307" applyFont="1" applyFill="1" applyBorder="1"/>
    <xf numFmtId="2" fontId="36" fillId="0" borderId="0" xfId="307" applyNumberFormat="1"/>
    <xf numFmtId="0" fontId="36" fillId="0" borderId="0" xfId="307" applyFill="1" applyBorder="1"/>
    <xf numFmtId="0" fontId="36" fillId="48" borderId="0" xfId="307" applyFill="1"/>
    <xf numFmtId="182" fontId="36" fillId="0" borderId="0" xfId="307" applyNumberFormat="1"/>
    <xf numFmtId="166" fontId="36" fillId="0" borderId="0" xfId="307" applyNumberFormat="1"/>
    <xf numFmtId="0" fontId="224" fillId="0" borderId="0" xfId="307" applyFont="1" applyFill="1"/>
    <xf numFmtId="0" fontId="36" fillId="0" borderId="0" xfId="307" applyFill="1"/>
    <xf numFmtId="164" fontId="36" fillId="0" borderId="0" xfId="307" applyNumberFormat="1" applyFill="1"/>
    <xf numFmtId="0" fontId="36" fillId="48" borderId="0" xfId="307" applyFont="1" applyFill="1"/>
    <xf numFmtId="0" fontId="91" fillId="0" borderId="0" xfId="307" applyFont="1" applyFill="1" applyBorder="1"/>
    <xf numFmtId="164" fontId="36" fillId="0" borderId="0" xfId="307" applyNumberFormat="1" applyFill="1" applyBorder="1"/>
    <xf numFmtId="0" fontId="36" fillId="52" borderId="0" xfId="307" applyFill="1"/>
    <xf numFmtId="182" fontId="36" fillId="52" borderId="0" xfId="307" applyNumberFormat="1" applyFill="1"/>
    <xf numFmtId="166" fontId="36" fillId="52" borderId="0" xfId="307" applyNumberFormat="1" applyFill="1"/>
    <xf numFmtId="0" fontId="36" fillId="52" borderId="0" xfId="307" applyFont="1" applyFill="1"/>
    <xf numFmtId="3" fontId="41" fillId="0" borderId="33" xfId="155" applyNumberFormat="1" applyFont="1" applyBorder="1"/>
    <xf numFmtId="3" fontId="41" fillId="0" borderId="38" xfId="203" applyNumberFormat="1" applyFont="1" applyBorder="1"/>
    <xf numFmtId="3" fontId="41" fillId="27" borderId="38" xfId="203" applyNumberFormat="1" applyFont="1" applyFill="1" applyBorder="1"/>
    <xf numFmtId="3" fontId="41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3" applyNumberFormat="1" applyFont="1" applyFill="1"/>
    <xf numFmtId="164" fontId="0" fillId="0" borderId="0" xfId="0" applyNumberFormat="1"/>
    <xf numFmtId="0" fontId="234" fillId="27" borderId="0" xfId="153" applyFont="1" applyFill="1" applyAlignment="1">
      <alignment horizontal="left"/>
    </xf>
    <xf numFmtId="0" fontId="234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24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9" applyNumberFormat="1" applyFont="1" applyBorder="1" applyAlignment="1">
      <alignment horizontal="right"/>
    </xf>
    <xf numFmtId="3" fontId="36" fillId="0" borderId="0" xfId="309" applyNumberFormat="1" applyFont="1"/>
    <xf numFmtId="3" fontId="235" fillId="0" borderId="89" xfId="309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0" fontId="237" fillId="0" borderId="0" xfId="0" applyFont="1"/>
    <xf numFmtId="180" fontId="228" fillId="0" borderId="0" xfId="208" applyFont="1"/>
    <xf numFmtId="180" fontId="165" fillId="0" borderId="0" xfId="208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7" applyNumberFormat="1" applyFill="1" applyBorder="1"/>
    <xf numFmtId="0" fontId="237" fillId="0" borderId="0" xfId="0" applyFont="1" applyAlignment="1">
      <alignment vertical="center"/>
    </xf>
    <xf numFmtId="0" fontId="41" fillId="0" borderId="0" xfId="203" applyFont="1" applyBorder="1"/>
    <xf numFmtId="164" fontId="41" fillId="0" borderId="0" xfId="203" applyNumberFormat="1" applyFont="1" applyFill="1" applyBorder="1"/>
    <xf numFmtId="0" fontId="41" fillId="0" borderId="0" xfId="203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7" applyBorder="1"/>
    <xf numFmtId="3" fontId="223" fillId="0" borderId="0" xfId="203" applyNumberFormat="1" applyFont="1" applyFill="1" applyBorder="1"/>
    <xf numFmtId="3" fontId="223" fillId="0" borderId="0" xfId="155" applyNumberFormat="1" applyFont="1" applyFill="1" applyBorder="1"/>
    <xf numFmtId="0" fontId="93" fillId="52" borderId="0" xfId="0" applyFont="1" applyFill="1"/>
    <xf numFmtId="0" fontId="43" fillId="0" borderId="37" xfId="203" applyFont="1" applyBorder="1" applyAlignment="1">
      <alignment horizontal="centerContinuous"/>
    </xf>
    <xf numFmtId="0" fontId="61" fillId="0" borderId="14" xfId="203" applyFont="1" applyBorder="1" applyAlignment="1">
      <alignment horizontal="center" vertical="center"/>
    </xf>
    <xf numFmtId="0" fontId="61" fillId="0" borderId="105" xfId="203" applyFont="1" applyFill="1" applyBorder="1" applyAlignment="1">
      <alignment horizontal="center" vertical="center" wrapText="1"/>
    </xf>
    <xf numFmtId="0" fontId="61" fillId="27" borderId="106" xfId="203" applyFont="1" applyFill="1" applyBorder="1" applyAlignment="1">
      <alignment horizontal="center" vertical="center" wrapText="1"/>
    </xf>
    <xf numFmtId="0" fontId="61" fillId="0" borderId="107" xfId="203" applyFont="1" applyBorder="1" applyAlignment="1">
      <alignment horizontal="center" vertical="center" wrapText="1"/>
    </xf>
    <xf numFmtId="0" fontId="61" fillId="0" borderId="108" xfId="203" applyFont="1" applyBorder="1" applyAlignment="1">
      <alignment horizontal="center" vertical="center"/>
    </xf>
    <xf numFmtId="0" fontId="61" fillId="0" borderId="109" xfId="203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3" applyFont="1" applyBorder="1" applyAlignment="1">
      <alignment vertical="center"/>
    </xf>
    <xf numFmtId="0" fontId="61" fillId="0" borderId="14" xfId="203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3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4" fillId="0" borderId="0" xfId="311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12" applyFont="1" applyFill="1"/>
    <xf numFmtId="0" fontId="64" fillId="0" borderId="0" xfId="312" applyFont="1"/>
    <xf numFmtId="0" fontId="64" fillId="0" borderId="0" xfId="314" applyFont="1"/>
    <xf numFmtId="0" fontId="41" fillId="0" borderId="0" xfId="313" applyFont="1"/>
    <xf numFmtId="0" fontId="240" fillId="0" borderId="0" xfId="311" applyFont="1"/>
    <xf numFmtId="0" fontId="4" fillId="0" borderId="0" xfId="311"/>
    <xf numFmtId="164" fontId="41" fillId="0" borderId="0" xfId="313" applyNumberFormat="1" applyFont="1"/>
    <xf numFmtId="0" fontId="43" fillId="0" borderId="0" xfId="313" applyFont="1"/>
    <xf numFmtId="0" fontId="44" fillId="0" borderId="0" xfId="313" applyFont="1"/>
    <xf numFmtId="0" fontId="61" fillId="0" borderId="0" xfId="313" applyFont="1"/>
    <xf numFmtId="0" fontId="62" fillId="0" borderId="14" xfId="313" applyFont="1" applyBorder="1" applyAlignment="1">
      <alignment horizontal="centerContinuous"/>
    </xf>
    <xf numFmtId="0" fontId="62" fillId="0" borderId="15" xfId="313" applyFont="1" applyBorder="1" applyAlignment="1">
      <alignment horizontal="centerContinuous"/>
    </xf>
    <xf numFmtId="0" fontId="62" fillId="0" borderId="16" xfId="313" applyFont="1" applyBorder="1" applyAlignment="1">
      <alignment horizontal="centerContinuous"/>
    </xf>
    <xf numFmtId="0" fontId="43" fillId="0" borderId="78" xfId="313" applyFont="1" applyBorder="1" applyAlignment="1">
      <alignment horizontal="centerContinuous"/>
    </xf>
    <xf numFmtId="0" fontId="43" fillId="0" borderId="76" xfId="313" applyFont="1" applyBorder="1" applyAlignment="1">
      <alignment horizontal="centerContinuous"/>
    </xf>
    <xf numFmtId="0" fontId="43" fillId="0" borderId="75" xfId="313" applyFont="1" applyBorder="1" applyAlignment="1">
      <alignment horizontal="centerContinuous"/>
    </xf>
    <xf numFmtId="0" fontId="43" fillId="0" borderId="74" xfId="313" applyFont="1" applyBorder="1" applyAlignment="1">
      <alignment horizontal="centerContinuous"/>
    </xf>
    <xf numFmtId="0" fontId="43" fillId="0" borderId="77" xfId="313" applyFont="1" applyBorder="1" applyAlignment="1">
      <alignment horizontal="centerContinuous"/>
    </xf>
    <xf numFmtId="0" fontId="61" fillId="0" borderId="78" xfId="313" applyFont="1" applyBorder="1" applyAlignment="1">
      <alignment horizontal="center" vertical="center"/>
    </xf>
    <xf numFmtId="0" fontId="61" fillId="0" borderId="76" xfId="313" applyFont="1" applyFill="1" applyBorder="1" applyAlignment="1">
      <alignment horizontal="center" vertical="center" wrapText="1"/>
    </xf>
    <xf numFmtId="0" fontId="61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1" fillId="0" borderId="77" xfId="313" applyFont="1" applyBorder="1" applyAlignment="1">
      <alignment horizontal="center" vertical="center"/>
    </xf>
    <xf numFmtId="0" fontId="61" fillId="0" borderId="29" xfId="313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3" applyFont="1" applyBorder="1" applyAlignment="1">
      <alignment vertical="center"/>
    </xf>
    <xf numFmtId="2" fontId="237" fillId="0" borderId="0" xfId="203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41" fillId="0" borderId="0" xfId="203" applyFont="1"/>
    <xf numFmtId="0" fontId="242" fillId="0" borderId="0" xfId="203" applyFont="1"/>
    <xf numFmtId="165" fontId="41" fillId="0" borderId="24" xfId="155" applyNumberFormat="1" applyFont="1" applyBorder="1"/>
    <xf numFmtId="0" fontId="62" fillId="0" borderId="14" xfId="203" applyFont="1" applyBorder="1" applyAlignment="1">
      <alignment horizontal="center"/>
    </xf>
    <xf numFmtId="0" fontId="62" fillId="0" borderId="15" xfId="203" applyFont="1" applyBorder="1" applyAlignment="1">
      <alignment horizontal="center"/>
    </xf>
    <xf numFmtId="0" fontId="62" fillId="0" borderId="16" xfId="203" applyFont="1" applyBorder="1" applyAlignment="1">
      <alignment horizontal="center"/>
    </xf>
    <xf numFmtId="0" fontId="43" fillId="0" borderId="37" xfId="203" applyFont="1" applyBorder="1" applyAlignment="1">
      <alignment horizontal="center"/>
    </xf>
    <xf numFmtId="0" fontId="61" fillId="0" borderId="37" xfId="203" applyFont="1" applyBorder="1" applyAlignment="1">
      <alignment horizontal="center" vertical="center"/>
    </xf>
    <xf numFmtId="0" fontId="43" fillId="0" borderId="27" xfId="203" applyFont="1" applyBorder="1" applyAlignment="1">
      <alignment horizontal="center" vertical="center"/>
    </xf>
    <xf numFmtId="0" fontId="61" fillId="0" borderId="78" xfId="203" applyFont="1" applyFill="1" applyBorder="1" applyAlignment="1">
      <alignment horizontal="center" vertical="center" wrapText="1"/>
    </xf>
    <xf numFmtId="0" fontId="61" fillId="0" borderId="75" xfId="203" applyFont="1" applyFill="1" applyBorder="1" applyAlignment="1">
      <alignment horizontal="center" vertical="center" wrapText="1"/>
    </xf>
    <xf numFmtId="0" fontId="61" fillId="27" borderId="74" xfId="203" applyFont="1" applyFill="1" applyBorder="1" applyAlignment="1">
      <alignment horizontal="center" vertical="center" wrapText="1"/>
    </xf>
    <xf numFmtId="0" fontId="61" fillId="0" borderId="77" xfId="203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3" applyNumberFormat="1" applyFont="1" applyBorder="1" applyAlignment="1">
      <alignment horizontal="left" vertical="center"/>
    </xf>
    <xf numFmtId="0" fontId="43" fillId="0" borderId="26" xfId="203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3" applyNumberFormat="1" applyFont="1"/>
    <xf numFmtId="165" fontId="41" fillId="0" borderId="0" xfId="313" applyNumberFormat="1" applyFont="1"/>
    <xf numFmtId="0" fontId="234" fillId="0" borderId="0" xfId="202" applyFont="1"/>
    <xf numFmtId="165" fontId="41" fillId="0" borderId="0" xfId="155" applyNumberFormat="1" applyFont="1" applyBorder="1"/>
    <xf numFmtId="0" fontId="156" fillId="0" borderId="0" xfId="313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3" applyFont="1" applyBorder="1"/>
    <xf numFmtId="0" fontId="12" fillId="0" borderId="0" xfId="314" applyFont="1"/>
    <xf numFmtId="0" fontId="41" fillId="0" borderId="0" xfId="313" applyFont="1" applyFill="1" applyBorder="1"/>
    <xf numFmtId="0" fontId="48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1" fillId="0" borderId="0" xfId="313" applyNumberFormat="1" applyFont="1" applyFill="1" applyBorder="1"/>
    <xf numFmtId="164" fontId="16" fillId="0" borderId="0" xfId="156" applyNumberFormat="1" applyFont="1" applyFill="1" applyBorder="1"/>
    <xf numFmtId="164" fontId="97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4" fillId="77" borderId="19" xfId="307" applyFont="1" applyFill="1" applyBorder="1"/>
    <xf numFmtId="2" fontId="245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164" fontId="245" fillId="0" borderId="0" xfId="91" applyNumberFormat="1" applyFont="1" applyFill="1" applyBorder="1" applyAlignment="1">
      <alignment horizontal="center"/>
    </xf>
    <xf numFmtId="165" fontId="154" fillId="0" borderId="0" xfId="91" applyNumberFormat="1" applyFont="1" applyFill="1" applyBorder="1" applyAlignment="1">
      <alignment horizontal="left"/>
    </xf>
    <xf numFmtId="165" fontId="155" fillId="0" borderId="0" xfId="198" applyNumberFormat="1" applyFill="1" applyAlignment="1">
      <alignment horizontal="left"/>
    </xf>
    <xf numFmtId="0" fontId="0" fillId="48" borderId="0" xfId="0" applyFill="1"/>
    <xf numFmtId="0" fontId="44" fillId="77" borderId="47" xfId="307" applyFont="1" applyFill="1" applyBorder="1"/>
    <xf numFmtId="0" fontId="247" fillId="80" borderId="44" xfId="211" applyFont="1" applyFill="1" applyBorder="1" applyAlignment="1">
      <alignment horizontal="center" vertical="center" wrapText="1"/>
    </xf>
    <xf numFmtId="4" fontId="248" fillId="58" borderId="50" xfId="332" applyNumberFormat="1" applyFont="1" applyFill="1" applyBorder="1" applyProtection="1">
      <protection locked="0"/>
    </xf>
    <xf numFmtId="4" fontId="248" fillId="58" borderId="57" xfId="332" applyNumberFormat="1" applyFont="1" applyFill="1" applyBorder="1" applyProtection="1">
      <protection locked="0"/>
    </xf>
    <xf numFmtId="184" fontId="246" fillId="81" borderId="83" xfId="165" applyNumberFormat="1" applyFont="1" applyFill="1" applyBorder="1" applyAlignment="1">
      <alignment horizontal="right" vertical="center"/>
    </xf>
    <xf numFmtId="4" fontId="248" fillId="58" borderId="22" xfId="332" applyNumberFormat="1" applyFont="1" applyFill="1" applyBorder="1" applyProtection="1">
      <protection locked="0"/>
    </xf>
    <xf numFmtId="4" fontId="248" fillId="58" borderId="35" xfId="332" applyNumberFormat="1" applyFont="1" applyFill="1" applyBorder="1" applyProtection="1">
      <protection locked="0"/>
    </xf>
    <xf numFmtId="184" fontId="246" fillId="81" borderId="43" xfId="165" applyNumberFormat="1" applyFont="1" applyFill="1" applyBorder="1" applyAlignment="1">
      <alignment horizontal="right" vertical="center"/>
    </xf>
    <xf numFmtId="4" fontId="248" fillId="82" borderId="22" xfId="332" applyNumberFormat="1" applyFont="1" applyFill="1" applyBorder="1" applyProtection="1">
      <protection locked="0"/>
    </xf>
    <xf numFmtId="4" fontId="248" fillId="82" borderId="35" xfId="332" applyNumberFormat="1" applyFont="1" applyFill="1" applyBorder="1" applyProtection="1">
      <protection locked="0"/>
    </xf>
    <xf numFmtId="184" fontId="246" fillId="83" borderId="43" xfId="165" applyNumberFormat="1" applyFont="1" applyFill="1" applyBorder="1" applyAlignment="1">
      <alignment horizontal="right" vertical="center"/>
    </xf>
    <xf numFmtId="4" fontId="249" fillId="58" borderId="22" xfId="332" applyNumberFormat="1" applyFont="1" applyFill="1" applyBorder="1" applyProtection="1">
      <protection locked="0"/>
    </xf>
    <xf numFmtId="4" fontId="249" fillId="58" borderId="35" xfId="332" applyNumberFormat="1" applyFont="1" applyFill="1" applyBorder="1" applyProtection="1">
      <protection locked="0"/>
    </xf>
    <xf numFmtId="4" fontId="249" fillId="82" borderId="22" xfId="332" applyNumberFormat="1" applyFont="1" applyFill="1" applyBorder="1" applyProtection="1">
      <protection locked="0"/>
    </xf>
    <xf numFmtId="4" fontId="249" fillId="82" borderId="35" xfId="332" applyNumberFormat="1" applyFont="1" applyFill="1" applyBorder="1" applyProtection="1">
      <protection locked="0"/>
    </xf>
    <xf numFmtId="4" fontId="248" fillId="58" borderId="0" xfId="332" applyNumberFormat="1" applyFont="1" applyFill="1" applyBorder="1" applyProtection="1">
      <protection locked="0"/>
    </xf>
    <xf numFmtId="0" fontId="248" fillId="58" borderId="41" xfId="332" applyFont="1" applyFill="1" applyBorder="1" applyProtection="1">
      <protection locked="0"/>
    </xf>
    <xf numFmtId="4" fontId="246" fillId="84" borderId="29" xfId="332" applyNumberFormat="1" applyFont="1" applyFill="1" applyBorder="1" applyProtection="1">
      <protection locked="0"/>
    </xf>
    <xf numFmtId="4" fontId="246" fillId="84" borderId="30" xfId="332" applyNumberFormat="1" applyFont="1" applyFill="1" applyBorder="1" applyProtection="1">
      <protection locked="0"/>
    </xf>
    <xf numFmtId="4" fontId="246" fillId="84" borderId="31" xfId="332" applyNumberFormat="1" applyFont="1" applyFill="1" applyBorder="1" applyProtection="1">
      <protection locked="0"/>
    </xf>
    <xf numFmtId="184" fontId="250" fillId="85" borderId="90" xfId="165" applyNumberFormat="1" applyFont="1" applyFill="1" applyBorder="1" applyAlignment="1">
      <alignment horizontal="right" vertical="center"/>
    </xf>
    <xf numFmtId="3" fontId="56" fillId="48" borderId="14" xfId="301" applyNumberFormat="1" applyFont="1" applyFill="1" applyBorder="1" applyAlignment="1">
      <alignment horizontal="center" vertical="center"/>
    </xf>
    <xf numFmtId="3" fontId="56" fillId="0" borderId="26" xfId="301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53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39" fillId="0" borderId="0" xfId="0" applyFont="1" applyAlignment="1" applyProtection="1">
      <alignment horizontal="center"/>
      <protection locked="0"/>
    </xf>
    <xf numFmtId="0" fontId="22" fillId="0" borderId="26" xfId="0" applyFont="1" applyBorder="1" applyAlignment="1">
      <alignment horizontal="center" vertical="center" wrapText="1"/>
    </xf>
    <xf numFmtId="0" fontId="240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1" fillId="0" borderId="16" xfId="203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5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6" fillId="0" borderId="89" xfId="443" applyNumberFormat="1" applyFont="1" applyBorder="1" applyAlignment="1">
      <alignment horizontal="right"/>
    </xf>
    <xf numFmtId="3" fontId="36" fillId="0" borderId="0" xfId="443" applyNumberFormat="1" applyFont="1"/>
    <xf numFmtId="3" fontId="257" fillId="0" borderId="89" xfId="443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30" fillId="0" borderId="112" xfId="0" applyFont="1" applyBorder="1"/>
    <xf numFmtId="0" fontId="230" fillId="0" borderId="73" xfId="0" applyFont="1" applyBorder="1"/>
    <xf numFmtId="180" fontId="44" fillId="0" borderId="58" xfId="208" applyFont="1" applyFill="1" applyBorder="1" applyAlignment="1">
      <alignment horizontal="center" vertical="center"/>
    </xf>
    <xf numFmtId="1" fontId="44" fillId="0" borderId="58" xfId="208" applyNumberFormat="1" applyFont="1" applyFill="1" applyBorder="1" applyAlignment="1">
      <alignment horizontal="center" vertical="center"/>
    </xf>
    <xf numFmtId="0" fontId="44" fillId="0" borderId="58" xfId="208" applyNumberFormat="1" applyFont="1" applyFill="1" applyBorder="1" applyAlignment="1">
      <alignment horizontal="center" vertical="center"/>
    </xf>
    <xf numFmtId="0" fontId="44" fillId="0" borderId="41" xfId="208" applyNumberFormat="1" applyFont="1" applyFill="1" applyBorder="1" applyAlignment="1">
      <alignment horizontal="center" vertical="center"/>
    </xf>
    <xf numFmtId="1" fontId="44" fillId="0" borderId="41" xfId="208" applyNumberFormat="1" applyFont="1" applyFill="1" applyBorder="1" applyAlignment="1">
      <alignment horizontal="center" vertical="center"/>
    </xf>
    <xf numFmtId="174" fontId="44" fillId="0" borderId="73" xfId="183" applyFont="1" applyBorder="1">
      <alignment vertical="center"/>
    </xf>
    <xf numFmtId="174" fontId="44" fillId="0" borderId="40" xfId="183" applyFont="1" applyBorder="1">
      <alignment vertical="center"/>
    </xf>
    <xf numFmtId="174" fontId="44" fillId="0" borderId="49" xfId="183" applyFont="1" applyBorder="1">
      <alignment vertical="center"/>
    </xf>
    <xf numFmtId="4" fontId="156" fillId="0" borderId="58" xfId="183" applyNumberFormat="1" applyFont="1" applyFill="1" applyBorder="1" applyAlignment="1"/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41" fillId="0" borderId="33" xfId="0" applyNumberFormat="1" applyFont="1" applyBorder="1" applyAlignment="1"/>
    <xf numFmtId="2" fontId="41" fillId="0" borderId="38" xfId="0" applyNumberFormat="1" applyFont="1" applyBorder="1" applyAlignment="1">
      <alignment horizontal="center"/>
    </xf>
    <xf numFmtId="1" fontId="41" fillId="0" borderId="38" xfId="0" applyNumberFormat="1" applyFont="1" applyBorder="1" applyAlignment="1">
      <alignment horizontal="center"/>
    </xf>
    <xf numFmtId="2" fontId="41" fillId="0" borderId="25" xfId="0" applyNumberFormat="1" applyFont="1" applyBorder="1" applyAlignment="1">
      <alignment horizontal="center" vertical="justify"/>
    </xf>
    <xf numFmtId="0" fontId="212" fillId="0" borderId="0" xfId="444" applyFont="1"/>
    <xf numFmtId="0" fontId="14" fillId="0" borderId="0" xfId="444" applyFont="1"/>
    <xf numFmtId="0" fontId="45" fillId="27" borderId="0" xfId="444" applyFont="1" applyFill="1" applyAlignment="1"/>
    <xf numFmtId="0" fontId="43" fillId="0" borderId="83" xfId="444" applyFont="1" applyBorder="1"/>
    <xf numFmtId="164" fontId="43" fillId="48" borderId="53" xfId="444" applyNumberFormat="1" applyFont="1" applyFill="1" applyBorder="1" applyAlignment="1">
      <alignment horizontal="center"/>
    </xf>
    <xf numFmtId="164" fontId="43" fillId="0" borderId="51" xfId="444" applyNumberFormat="1" applyFont="1" applyBorder="1" applyAlignment="1">
      <alignment horizontal="center"/>
    </xf>
    <xf numFmtId="0" fontId="43" fillId="0" borderId="41" xfId="444" applyFont="1" applyBorder="1"/>
    <xf numFmtId="164" fontId="43" fillId="48" borderId="59" xfId="444" applyNumberFormat="1" applyFont="1" applyFill="1" applyBorder="1" applyAlignment="1">
      <alignment horizontal="center"/>
    </xf>
    <xf numFmtId="164" fontId="43" fillId="0" borderId="25" xfId="444" applyNumberFormat="1" applyFont="1" applyBorder="1" applyAlignment="1">
      <alignment horizontal="center"/>
    </xf>
    <xf numFmtId="0" fontId="114" fillId="0" borderId="0" xfId="444" applyFont="1" applyBorder="1"/>
    <xf numFmtId="164" fontId="114" fillId="0" borderId="0" xfId="444" applyNumberFormat="1" applyFont="1" applyBorder="1" applyAlignment="1">
      <alignment horizontal="center"/>
    </xf>
    <xf numFmtId="183" fontId="246" fillId="79" borderId="22" xfId="445" applyNumberFormat="1" applyFont="1" applyFill="1" applyBorder="1" applyAlignment="1" applyProtection="1">
      <alignment horizontal="center" vertical="center" wrapText="1"/>
      <protection locked="0"/>
    </xf>
    <xf numFmtId="0" fontId="258" fillId="0" borderId="0" xfId="445" applyFill="1" applyBorder="1"/>
    <xf numFmtId="164" fontId="258" fillId="0" borderId="0" xfId="445" applyNumberFormat="1"/>
    <xf numFmtId="165" fontId="224" fillId="0" borderId="0" xfId="445" applyNumberFormat="1" applyFont="1" applyFill="1" applyBorder="1" applyAlignment="1">
      <alignment horizontal="left"/>
    </xf>
    <xf numFmtId="164" fontId="224" fillId="0" borderId="0" xfId="445" applyNumberFormat="1" applyFont="1"/>
    <xf numFmtId="165" fontId="224" fillId="0" borderId="0" xfId="445" applyNumberFormat="1" applyFont="1" applyAlignment="1">
      <alignment horizontal="left"/>
    </xf>
    <xf numFmtId="0" fontId="258" fillId="0" borderId="0" xfId="445" applyBorder="1"/>
    <xf numFmtId="164" fontId="258" fillId="0" borderId="0" xfId="445" applyNumberFormat="1" applyBorder="1"/>
    <xf numFmtId="0" fontId="36" fillId="0" borderId="0" xfId="157"/>
    <xf numFmtId="0" fontId="91" fillId="0" borderId="0" xfId="157" applyFont="1"/>
    <xf numFmtId="0" fontId="1" fillId="0" borderId="37" xfId="446" applyBorder="1"/>
    <xf numFmtId="0" fontId="1" fillId="0" borderId="93" xfId="446" applyBorder="1"/>
    <xf numFmtId="0" fontId="36" fillId="0" borderId="80" xfId="446" applyFont="1" applyFill="1" applyBorder="1"/>
    <xf numFmtId="0" fontId="36" fillId="0" borderId="23" xfId="446" applyFont="1" applyFill="1" applyBorder="1"/>
    <xf numFmtId="0" fontId="36" fillId="0" borderId="54" xfId="446" applyFont="1" applyFill="1" applyBorder="1"/>
    <xf numFmtId="0" fontId="36" fillId="0" borderId="29" xfId="446" applyFont="1" applyFill="1" applyBorder="1"/>
    <xf numFmtId="0" fontId="36" fillId="0" borderId="30" xfId="446" applyFont="1" applyFill="1" applyBorder="1"/>
    <xf numFmtId="0" fontId="36" fillId="0" borderId="31" xfId="446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41" fillId="0" borderId="42" xfId="157" applyFont="1" applyBorder="1" applyProtection="1">
      <protection locked="0"/>
    </xf>
    <xf numFmtId="0" fontId="1" fillId="0" borderId="58" xfId="446" applyBorder="1"/>
    <xf numFmtId="0" fontId="1" fillId="0" borderId="87" xfId="446" applyBorder="1"/>
    <xf numFmtId="0" fontId="36" fillId="0" borderId="33" xfId="446" applyFont="1" applyFill="1" applyBorder="1"/>
    <xf numFmtId="0" fontId="36" fillId="0" borderId="38" xfId="446" applyFont="1" applyFill="1" applyBorder="1"/>
    <xf numFmtId="0" fontId="36" fillId="0" borderId="25" xfId="446" applyFont="1" applyFill="1" applyBorder="1"/>
    <xf numFmtId="0" fontId="36" fillId="0" borderId="64" xfId="446" applyFont="1" applyFill="1" applyBorder="1"/>
    <xf numFmtId="0" fontId="36" fillId="0" borderId="65" xfId="446" applyFont="1" applyFill="1" applyBorder="1"/>
    <xf numFmtId="0" fontId="36" fillId="0" borderId="66" xfId="446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41" fillId="0" borderId="43" xfId="157" applyFont="1" applyBorder="1" applyProtection="1">
      <protection locked="0"/>
    </xf>
    <xf numFmtId="0" fontId="44" fillId="77" borderId="16" xfId="307" applyFont="1" applyFill="1" applyBorder="1"/>
    <xf numFmtId="183" fontId="246" fillId="79" borderId="24" xfId="445" applyNumberFormat="1" applyFont="1" applyFill="1" applyBorder="1" applyAlignment="1" applyProtection="1">
      <alignment horizontal="center" vertical="center" wrapText="1"/>
      <protection locked="0"/>
    </xf>
    <xf numFmtId="0" fontId="38" fillId="0" borderId="42" xfId="446" applyFont="1" applyBorder="1" applyProtection="1">
      <protection locked="0"/>
    </xf>
    <xf numFmtId="4" fontId="1" fillId="0" borderId="20" xfId="446" applyNumberFormat="1" applyFill="1" applyBorder="1"/>
    <xf numFmtId="4" fontId="1" fillId="0" borderId="20" xfId="446" applyNumberFormat="1" applyBorder="1"/>
    <xf numFmtId="4" fontId="1" fillId="0" borderId="50" xfId="446" applyNumberFormat="1" applyBorder="1"/>
    <xf numFmtId="4" fontId="1" fillId="0" borderId="50" xfId="446" applyNumberFormat="1" applyFill="1" applyBorder="1"/>
    <xf numFmtId="4" fontId="1" fillId="0" borderId="51" xfId="446" applyNumberFormat="1" applyFill="1" applyBorder="1"/>
    <xf numFmtId="0" fontId="38" fillId="0" borderId="83" xfId="446" applyFont="1" applyBorder="1" applyProtection="1">
      <protection locked="0"/>
    </xf>
    <xf numFmtId="4" fontId="1" fillId="0" borderId="51" xfId="446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36" fillId="0" borderId="0" xfId="157" applyFill="1" applyBorder="1"/>
    <xf numFmtId="4" fontId="248" fillId="58" borderId="51" xfId="332" applyNumberFormat="1" applyFont="1" applyFill="1" applyBorder="1" applyProtection="1">
      <protection locked="0"/>
    </xf>
    <xf numFmtId="0" fontId="38" fillId="0" borderId="43" xfId="446" applyFont="1" applyBorder="1" applyProtection="1">
      <protection locked="0"/>
    </xf>
    <xf numFmtId="4" fontId="36" fillId="0" borderId="32" xfId="446" applyNumberFormat="1" applyFont="1" applyFill="1" applyBorder="1"/>
    <xf numFmtId="4" fontId="36" fillId="0" borderId="22" xfId="446" applyNumberFormat="1" applyFont="1" applyFill="1" applyBorder="1"/>
    <xf numFmtId="4" fontId="36" fillId="0" borderId="24" xfId="446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4" fontId="248" fillId="58" borderId="24" xfId="332" applyNumberFormat="1" applyFont="1" applyFill="1" applyBorder="1" applyProtection="1">
      <protection locked="0"/>
    </xf>
    <xf numFmtId="4" fontId="248" fillId="82" borderId="24" xfId="332" applyNumberFormat="1" applyFont="1" applyFill="1" applyBorder="1" applyProtection="1">
      <protection locked="0"/>
    </xf>
    <xf numFmtId="0" fontId="38" fillId="0" borderId="43" xfId="446" applyFont="1" applyFill="1" applyBorder="1" applyProtection="1">
      <protection locked="0"/>
    </xf>
    <xf numFmtId="3" fontId="36" fillId="0" borderId="32" xfId="446" applyNumberFormat="1" applyFont="1" applyFill="1" applyBorder="1"/>
    <xf numFmtId="3" fontId="36" fillId="0" borderId="22" xfId="446" applyNumberFormat="1" applyFont="1" applyFill="1" applyBorder="1"/>
    <xf numFmtId="3" fontId="36" fillId="0" borderId="24" xfId="446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4" fontId="1" fillId="0" borderId="32" xfId="446" applyNumberFormat="1" applyFill="1" applyBorder="1"/>
    <xf numFmtId="4" fontId="1" fillId="0" borderId="22" xfId="446" applyNumberFormat="1" applyFill="1" applyBorder="1"/>
    <xf numFmtId="4" fontId="1" fillId="0" borderId="24" xfId="446" applyNumberFormat="1" applyFill="1" applyBorder="1"/>
    <xf numFmtId="4" fontId="1" fillId="0" borderId="32" xfId="446" applyNumberFormat="1" applyBorder="1"/>
    <xf numFmtId="4" fontId="1" fillId="0" borderId="22" xfId="446" applyNumberFormat="1" applyBorder="1"/>
    <xf numFmtId="4" fontId="1" fillId="0" borderId="24" xfId="446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" fillId="0" borderId="32" xfId="446" applyNumberFormat="1" applyBorder="1"/>
    <xf numFmtId="3" fontId="1" fillId="0" borderId="22" xfId="446" applyNumberFormat="1" applyBorder="1"/>
    <xf numFmtId="3" fontId="1" fillId="0" borderId="22" xfId="446" applyNumberFormat="1" applyFill="1" applyBorder="1"/>
    <xf numFmtId="3" fontId="1" fillId="0" borderId="24" xfId="446" applyNumberFormat="1" applyBorder="1"/>
    <xf numFmtId="4" fontId="249" fillId="58" borderId="24" xfId="332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4" fontId="249" fillId="82" borderId="24" xfId="332" applyNumberFormat="1" applyFont="1" applyFill="1" applyBorder="1" applyProtection="1">
      <protection locked="0"/>
    </xf>
    <xf numFmtId="0" fontId="36" fillId="0" borderId="43" xfId="446" applyFont="1" applyFill="1" applyBorder="1" applyProtection="1">
      <protection locked="0"/>
    </xf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38" fillId="28" borderId="43" xfId="446" applyFont="1" applyFill="1" applyBorder="1" applyProtection="1">
      <protection locked="0"/>
    </xf>
    <xf numFmtId="4" fontId="1" fillId="28" borderId="32" xfId="446" applyNumberFormat="1" applyFill="1" applyBorder="1"/>
    <xf numFmtId="4" fontId="36" fillId="28" borderId="32" xfId="446" applyNumberFormat="1" applyFont="1" applyFill="1" applyBorder="1"/>
    <xf numFmtId="4" fontId="36" fillId="28" borderId="22" xfId="446" applyNumberFormat="1" applyFont="1" applyFill="1" applyBorder="1"/>
    <xf numFmtId="4" fontId="36" fillId="28" borderId="24" xfId="446" applyNumberFormat="1" applyFont="1" applyFill="1" applyBorder="1"/>
    <xf numFmtId="0" fontId="41" fillId="0" borderId="43" xfId="157" applyFont="1" applyBorder="1"/>
    <xf numFmtId="0" fontId="1" fillId="0" borderId="43" xfId="446" applyBorder="1"/>
    <xf numFmtId="0" fontId="1" fillId="0" borderId="39" xfId="446" applyBorder="1"/>
    <xf numFmtId="0" fontId="41" fillId="0" borderId="39" xfId="157" applyFont="1" applyBorder="1"/>
    <xf numFmtId="4" fontId="248" fillId="58" borderId="63" xfId="332" applyNumberFormat="1" applyFont="1" applyFill="1" applyBorder="1" applyProtection="1">
      <protection locked="0"/>
    </xf>
    <xf numFmtId="0" fontId="1" fillId="0" borderId="52" xfId="446" applyBorder="1"/>
    <xf numFmtId="0" fontId="1" fillId="0" borderId="0" xfId="446" applyBorder="1"/>
    <xf numFmtId="0" fontId="1" fillId="0" borderId="63" xfId="446" applyBorder="1"/>
    <xf numFmtId="0" fontId="41" fillId="0" borderId="92" xfId="157" applyFont="1" applyFill="1" applyBorder="1" applyProtection="1">
      <protection locked="0"/>
    </xf>
    <xf numFmtId="4" fontId="36" fillId="24" borderId="29" xfId="446" applyNumberFormat="1" applyFont="1" applyFill="1" applyBorder="1"/>
    <xf numFmtId="0" fontId="41" fillId="0" borderId="26" xfId="157" applyFont="1" applyBorder="1" applyProtection="1">
      <protection locked="0"/>
    </xf>
    <xf numFmtId="0" fontId="1" fillId="48" borderId="0" xfId="446" applyFont="1" applyFill="1"/>
    <xf numFmtId="0" fontId="1" fillId="48" borderId="0" xfId="446" applyFill="1"/>
    <xf numFmtId="0" fontId="36" fillId="48" borderId="0" xfId="157" applyFill="1"/>
    <xf numFmtId="0" fontId="44" fillId="48" borderId="0" xfId="157" applyFont="1" applyFill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1" fontId="0" fillId="0" borderId="0" xfId="0" applyNumberFormat="1"/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3" applyFont="1" applyBorder="1" applyAlignment="1">
      <alignment horizontal="center" vertical="center" wrapText="1"/>
    </xf>
    <xf numFmtId="0" fontId="45" fillId="0" borderId="41" xfId="213" applyFont="1" applyBorder="1" applyAlignment="1">
      <alignment horizontal="center" vertical="center" wrapText="1"/>
    </xf>
    <xf numFmtId="0" fontId="45" fillId="0" borderId="14" xfId="213" applyFont="1" applyBorder="1" applyAlignment="1">
      <alignment horizontal="center" vertical="top" wrapText="1"/>
    </xf>
    <xf numFmtId="0" fontId="45" fillId="0" borderId="15" xfId="213" applyFont="1" applyBorder="1" applyAlignment="1">
      <alignment horizontal="center" vertical="top" wrapText="1"/>
    </xf>
    <xf numFmtId="0" fontId="45" fillId="0" borderId="16" xfId="213" applyFont="1" applyBorder="1" applyAlignment="1">
      <alignment horizontal="center" vertical="top" wrapText="1"/>
    </xf>
    <xf numFmtId="0" fontId="176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3" fillId="24" borderId="27" xfId="0" applyFont="1" applyFill="1" applyBorder="1" applyAlignment="1">
      <alignment horizontal="center" vertical="center" wrapText="1"/>
    </xf>
    <xf numFmtId="0" fontId="253" fillId="24" borderId="39" xfId="0" applyFont="1" applyFill="1" applyBorder="1" applyAlignment="1">
      <alignment horizontal="center" vertical="center" wrapText="1"/>
    </xf>
    <xf numFmtId="0" fontId="253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6" fillId="0" borderId="87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7" applyBorder="1" applyAlignment="1">
      <alignment horizontal="center"/>
    </xf>
    <xf numFmtId="0" fontId="36" fillId="0" borderId="28" xfId="307" applyBorder="1" applyAlignment="1">
      <alignment horizontal="center"/>
    </xf>
    <xf numFmtId="0" fontId="36" fillId="0" borderId="58" xfId="307" applyBorder="1" applyAlignment="1">
      <alignment horizontal="center"/>
    </xf>
    <xf numFmtId="0" fontId="36" fillId="0" borderId="90" xfId="307" applyBorder="1" applyAlignment="1">
      <alignment horizontal="center"/>
    </xf>
    <xf numFmtId="0" fontId="189" fillId="57" borderId="0" xfId="134" applyFont="1" applyFill="1" applyAlignment="1" applyProtection="1">
      <alignment horizontal="right" vertical="center"/>
      <protection locked="0"/>
    </xf>
    <xf numFmtId="0" fontId="190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3" fillId="24" borderId="14" xfId="301" applyFont="1" applyFill="1" applyBorder="1" applyAlignment="1">
      <alignment horizontal="center" vertical="center"/>
    </xf>
    <xf numFmtId="0" fontId="43" fillId="24" borderId="15" xfId="301" applyFont="1" applyFill="1" applyBorder="1" applyAlignment="1">
      <alignment horizontal="center" vertical="center"/>
    </xf>
    <xf numFmtId="0" fontId="43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5" fillId="0" borderId="14" xfId="203" applyFont="1" applyBorder="1" applyAlignment="1">
      <alignment horizontal="center"/>
    </xf>
    <xf numFmtId="0" fontId="45" fillId="0" borderId="15" xfId="203" applyFont="1" applyBorder="1" applyAlignment="1">
      <alignment horizontal="center"/>
    </xf>
    <xf numFmtId="0" fontId="45" fillId="0" borderId="16" xfId="203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0" applyFont="1" applyBorder="1" applyAlignment="1">
      <alignment horizontal="center" vertical="center" wrapText="1"/>
    </xf>
    <xf numFmtId="0" fontId="48" fillId="0" borderId="89" xfId="300" applyFont="1" applyBorder="1" applyAlignment="1">
      <alignment horizontal="center" vertical="center" wrapText="1"/>
    </xf>
    <xf numFmtId="0" fontId="48" fillId="0" borderId="69" xfId="300" applyFont="1" applyBorder="1" applyAlignment="1">
      <alignment horizontal="center" vertical="center" wrapText="1"/>
    </xf>
    <xf numFmtId="0" fontId="48" fillId="0" borderId="50" xfId="300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59" applyFont="1" applyFill="1" applyBorder="1" applyAlignment="1">
      <alignment horizontal="center" vertical="center"/>
    </xf>
    <xf numFmtId="0" fontId="43" fillId="0" borderId="15" xfId="159" applyFont="1" applyFill="1" applyBorder="1" applyAlignment="1">
      <alignment horizontal="center" vertical="center"/>
    </xf>
    <xf numFmtId="0" fontId="43" fillId="0" borderId="16" xfId="159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7" applyBorder="1" applyAlignment="1">
      <alignment horizontal="center"/>
    </xf>
    <xf numFmtId="0" fontId="36" fillId="0" borderId="28" xfId="157" applyBorder="1" applyAlignment="1">
      <alignment horizontal="center"/>
    </xf>
    <xf numFmtId="0" fontId="36" fillId="0" borderId="58" xfId="157" applyBorder="1" applyAlignment="1">
      <alignment horizontal="center"/>
    </xf>
    <xf numFmtId="0" fontId="36" fillId="0" borderId="90" xfId="157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2" fontId="230" fillId="0" borderId="92" xfId="0" applyNumberFormat="1" applyFont="1" applyFill="1" applyBorder="1" applyAlignment="1">
      <alignment horizontal="center"/>
    </xf>
    <xf numFmtId="2" fontId="230" fillId="0" borderId="83" xfId="0" applyNumberFormat="1" applyFont="1" applyFill="1" applyBorder="1" applyAlignment="1">
      <alignment horizontal="center"/>
    </xf>
    <xf numFmtId="2" fontId="101" fillId="0" borderId="14" xfId="208" applyNumberFormat="1" applyFont="1" applyFill="1" applyBorder="1" applyAlignment="1">
      <alignment horizontal="center" vertical="center"/>
    </xf>
    <xf numFmtId="2" fontId="101" fillId="0" borderId="15" xfId="208" applyNumberFormat="1" applyFont="1" applyFill="1" applyBorder="1" applyAlignment="1">
      <alignment horizontal="center" vertical="center"/>
    </xf>
    <xf numFmtId="2" fontId="101" fillId="0" borderId="16" xfId="208" applyNumberFormat="1" applyFont="1" applyFill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</cellXfs>
  <cellStyles count="447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6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5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" xfId="44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58080"/>
        <c:axId val="132163456"/>
      </c:lineChart>
      <c:catAx>
        <c:axId val="9295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1634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2163456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958080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205</xdr:col>
      <xdr:colOff>25400</xdr:colOff>
      <xdr:row>12</xdr:row>
      <xdr:rowOff>177800</xdr:rowOff>
    </xdr:from>
    <xdr:to>
      <xdr:col>220</xdr:col>
      <xdr:colOff>492544</xdr:colOff>
      <xdr:row>40</xdr:row>
      <xdr:rowOff>127489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907425" y="2921000"/>
          <a:ext cx="9182519" cy="5550389"/>
        </a:xfrm>
        <a:prstGeom prst="rect">
          <a:avLst/>
        </a:prstGeom>
      </xdr:spPr>
    </xdr:pic>
    <xdr:clientData/>
  </xdr:twoCellAnchor>
  <xdr:twoCellAnchor editAs="oneCell">
    <xdr:from>
      <xdr:col>188</xdr:col>
      <xdr:colOff>241300</xdr:colOff>
      <xdr:row>13</xdr:row>
      <xdr:rowOff>0</xdr:rowOff>
    </xdr:from>
    <xdr:to>
      <xdr:col>204</xdr:col>
      <xdr:colOff>112051</xdr:colOff>
      <xdr:row>40</xdr:row>
      <xdr:rowOff>152889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3245900" y="2943225"/>
          <a:ext cx="9167151" cy="5553564"/>
        </a:xfrm>
        <a:prstGeom prst="rect">
          <a:avLst/>
        </a:prstGeom>
      </xdr:spPr>
    </xdr:pic>
    <xdr:clientData/>
  </xdr:twoCellAnchor>
  <xdr:twoCellAnchor editAs="oneCell">
    <xdr:from>
      <xdr:col>171</xdr:col>
      <xdr:colOff>330200</xdr:colOff>
      <xdr:row>13</xdr:row>
      <xdr:rowOff>12700</xdr:rowOff>
    </xdr:from>
    <xdr:to>
      <xdr:col>187</xdr:col>
      <xdr:colOff>213144</xdr:colOff>
      <xdr:row>40</xdr:row>
      <xdr:rowOff>165589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3457375" y="2955925"/>
          <a:ext cx="9179344" cy="5553564"/>
        </a:xfrm>
        <a:prstGeom prst="rect">
          <a:avLst/>
        </a:prstGeom>
      </xdr:spPr>
    </xdr:pic>
    <xdr:clientData/>
  </xdr:twoCellAnchor>
  <xdr:twoCellAnchor editAs="oneCell">
    <xdr:from>
      <xdr:col>154</xdr:col>
      <xdr:colOff>546100</xdr:colOff>
      <xdr:row>12</xdr:row>
      <xdr:rowOff>139700</xdr:rowOff>
    </xdr:from>
    <xdr:to>
      <xdr:col>170</xdr:col>
      <xdr:colOff>302044</xdr:colOff>
      <xdr:row>40</xdr:row>
      <xdr:rowOff>199675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795850" y="2882900"/>
          <a:ext cx="9052344" cy="5660675"/>
        </a:xfrm>
        <a:prstGeom prst="rect">
          <a:avLst/>
        </a:prstGeom>
      </xdr:spPr>
    </xdr:pic>
    <xdr:clientData/>
  </xdr:twoCellAnchor>
  <xdr:twoCellAnchor editAs="oneCell">
    <xdr:from>
      <xdr:col>138</xdr:col>
      <xdr:colOff>12700</xdr:colOff>
      <xdr:row>12</xdr:row>
      <xdr:rowOff>114300</xdr:rowOff>
    </xdr:from>
    <xdr:to>
      <xdr:col>153</xdr:col>
      <xdr:colOff>479844</xdr:colOff>
      <xdr:row>40</xdr:row>
      <xdr:rowOff>63989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966050" y="2857500"/>
          <a:ext cx="9182519" cy="5550389"/>
        </a:xfrm>
        <a:prstGeom prst="rect">
          <a:avLst/>
        </a:prstGeom>
      </xdr:spPr>
    </xdr:pic>
    <xdr:clientData/>
  </xdr:twoCellAnchor>
  <xdr:twoCellAnchor editAs="oneCell">
    <xdr:from>
      <xdr:col>121</xdr:col>
      <xdr:colOff>342900</xdr:colOff>
      <xdr:row>12</xdr:row>
      <xdr:rowOff>76200</xdr:rowOff>
    </xdr:from>
    <xdr:to>
      <xdr:col>137</xdr:col>
      <xdr:colOff>225844</xdr:colOff>
      <xdr:row>40</xdr:row>
      <xdr:rowOff>25889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4418825" y="2819400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104</xdr:col>
      <xdr:colOff>469900</xdr:colOff>
      <xdr:row>12</xdr:row>
      <xdr:rowOff>76200</xdr:rowOff>
    </xdr:from>
    <xdr:to>
      <xdr:col>120</xdr:col>
      <xdr:colOff>352844</xdr:colOff>
      <xdr:row>40</xdr:row>
      <xdr:rowOff>25889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668400" y="2819400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87</xdr:col>
      <xdr:colOff>165100</xdr:colOff>
      <xdr:row>12</xdr:row>
      <xdr:rowOff>25400</xdr:rowOff>
    </xdr:from>
    <xdr:to>
      <xdr:col>103</xdr:col>
      <xdr:colOff>114300</xdr:colOff>
      <xdr:row>40</xdr:row>
      <xdr:rowOff>73025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4486175" y="2768600"/>
          <a:ext cx="9245600" cy="5648325"/>
        </a:xfrm>
        <a:prstGeom prst="rect">
          <a:avLst/>
        </a:prstGeom>
        <a:noFill/>
      </xdr:spPr>
    </xdr:pic>
    <xdr:clientData/>
  </xdr:twoCellAnchor>
  <xdr:twoCellAnchor editAs="oneCell">
    <xdr:from>
      <xdr:col>53</xdr:col>
      <xdr:colOff>546100</xdr:colOff>
      <xdr:row>11</xdr:row>
      <xdr:rowOff>38100</xdr:rowOff>
    </xdr:from>
    <xdr:to>
      <xdr:col>69</xdr:col>
      <xdr:colOff>429044</xdr:colOff>
      <xdr:row>38</xdr:row>
      <xdr:rowOff>190989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112325" y="2581275"/>
          <a:ext cx="9179344" cy="5553564"/>
        </a:xfrm>
        <a:prstGeom prst="rect">
          <a:avLst/>
        </a:prstGeom>
      </xdr:spPr>
    </xdr:pic>
    <xdr:clientData/>
  </xdr:twoCellAnchor>
  <xdr:twoCellAnchor editAs="oneCell">
    <xdr:from>
      <xdr:col>70</xdr:col>
      <xdr:colOff>330200</xdr:colOff>
      <xdr:row>11</xdr:row>
      <xdr:rowOff>127000</xdr:rowOff>
    </xdr:from>
    <xdr:to>
      <xdr:col>86</xdr:col>
      <xdr:colOff>213144</xdr:colOff>
      <xdr:row>39</xdr:row>
      <xdr:rowOff>76689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773850" y="267017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37</xdr:col>
      <xdr:colOff>368300</xdr:colOff>
      <xdr:row>11</xdr:row>
      <xdr:rowOff>63500</xdr:rowOff>
    </xdr:from>
    <xdr:to>
      <xdr:col>53</xdr:col>
      <xdr:colOff>251244</xdr:colOff>
      <xdr:row>39</xdr:row>
      <xdr:rowOff>13189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638125" y="260667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21</xdr:col>
      <xdr:colOff>152400</xdr:colOff>
      <xdr:row>11</xdr:row>
      <xdr:rowOff>88900</xdr:rowOff>
    </xdr:from>
    <xdr:to>
      <xdr:col>36</xdr:col>
      <xdr:colOff>505244</xdr:colOff>
      <xdr:row>39</xdr:row>
      <xdr:rowOff>38589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040100" y="2632075"/>
          <a:ext cx="9153944" cy="5550389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45</xdr:row>
      <xdr:rowOff>0</xdr:rowOff>
    </xdr:from>
    <xdr:to>
      <xdr:col>37</xdr:col>
      <xdr:colOff>101600</xdr:colOff>
      <xdr:row>75</xdr:row>
      <xdr:rowOff>190500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887700" y="9324975"/>
          <a:ext cx="9483725" cy="588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</xdr:colOff>
      <xdr:row>15</xdr:row>
      <xdr:rowOff>122705</xdr:rowOff>
    </xdr:from>
    <xdr:to>
      <xdr:col>21</xdr:col>
      <xdr:colOff>171869</xdr:colOff>
      <xdr:row>44</xdr:row>
      <xdr:rowOff>10014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75" y="3523130"/>
          <a:ext cx="8811044" cy="5383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24</xdr:col>
      <xdr:colOff>135089</xdr:colOff>
      <xdr:row>24</xdr:row>
      <xdr:rowOff>29264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98941" y="1266265"/>
          <a:ext cx="9211854" cy="5620999"/>
        </a:xfrm>
        <a:prstGeom prst="rect">
          <a:avLst/>
        </a:prstGeom>
      </xdr:spPr>
    </xdr:pic>
    <xdr:clientData/>
  </xdr:twoCellAnchor>
  <xdr:twoCellAnchor editAs="oneCell">
    <xdr:from>
      <xdr:col>8</xdr:col>
      <xdr:colOff>201705</xdr:colOff>
      <xdr:row>27</xdr:row>
      <xdr:rowOff>212911</xdr:rowOff>
    </xdr:from>
    <xdr:to>
      <xdr:col>21</xdr:col>
      <xdr:colOff>449655</xdr:colOff>
      <xdr:row>49</xdr:row>
      <xdr:rowOff>58867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95529" y="7877735"/>
          <a:ext cx="8114479" cy="48101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2"/>
      <c r="Y1" s="1672"/>
      <c r="Z1" s="1672"/>
      <c r="AA1" s="1672"/>
      <c r="AB1" s="1672"/>
      <c r="AC1" s="1672"/>
      <c r="AD1" s="1672"/>
      <c r="AE1" s="1672"/>
      <c r="AF1" s="1672"/>
    </row>
    <row r="2" spans="2:57" ht="15" customHeight="1" thickBot="1">
      <c r="X2" s="159"/>
      <c r="Y2" s="159"/>
      <c r="Z2" s="159"/>
      <c r="AA2" s="159"/>
      <c r="AB2" s="159"/>
      <c r="AC2" s="159"/>
      <c r="AD2" s="159"/>
      <c r="AE2" s="159"/>
      <c r="AF2" s="159"/>
    </row>
    <row r="3" spans="2:57" ht="21" thickBot="1">
      <c r="B3" s="1666" t="s">
        <v>555</v>
      </c>
      <c r="C3" s="1667"/>
      <c r="D3" s="1667"/>
      <c r="E3" s="1667"/>
      <c r="F3" s="1667"/>
      <c r="G3" s="1667"/>
      <c r="H3" s="1667"/>
      <c r="I3" s="1667"/>
      <c r="J3" s="1667"/>
      <c r="K3" s="1668"/>
      <c r="L3" s="1666">
        <v>2017</v>
      </c>
      <c r="M3" s="1667"/>
      <c r="N3" s="1668"/>
      <c r="O3" s="1666">
        <v>2016</v>
      </c>
      <c r="P3" s="1667"/>
      <c r="Q3" s="1668"/>
      <c r="R3" s="1666">
        <v>2015</v>
      </c>
      <c r="S3" s="1667"/>
      <c r="T3" s="1668"/>
      <c r="U3" s="1666">
        <v>2014</v>
      </c>
      <c r="V3" s="1667"/>
      <c r="W3" s="1668"/>
      <c r="X3" s="1666">
        <v>2013</v>
      </c>
      <c r="Y3" s="1667"/>
      <c r="Z3" s="1668"/>
      <c r="AA3" s="1666">
        <v>2012</v>
      </c>
      <c r="AB3" s="1667"/>
      <c r="AC3" s="1668"/>
      <c r="AD3" s="1666">
        <v>2011</v>
      </c>
      <c r="AE3" s="1667"/>
      <c r="AF3" s="1668"/>
      <c r="AG3" s="1666">
        <v>2010</v>
      </c>
      <c r="AH3" s="1667"/>
      <c r="AI3" s="1668"/>
      <c r="AJ3" s="1666">
        <v>2009</v>
      </c>
      <c r="AK3" s="1667"/>
      <c r="AL3" s="1668"/>
      <c r="AM3" s="724"/>
      <c r="AN3" s="725">
        <v>2008</v>
      </c>
      <c r="AO3" s="726"/>
      <c r="AP3" s="724"/>
      <c r="AQ3" s="725">
        <v>2007</v>
      </c>
      <c r="AR3" s="726"/>
      <c r="AS3" s="1673">
        <v>2006</v>
      </c>
      <c r="AT3" s="1674"/>
      <c r="AU3" s="1675"/>
      <c r="AV3" s="1673">
        <v>2005</v>
      </c>
      <c r="AW3" s="1674"/>
      <c r="AX3" s="1675"/>
      <c r="AY3" s="1486"/>
      <c r="AZ3" s="1676">
        <v>2004</v>
      </c>
      <c r="BA3" s="1677"/>
      <c r="BB3" s="1678"/>
      <c r="BC3" s="1669">
        <v>2003</v>
      </c>
      <c r="BD3" s="1670"/>
      <c r="BE3" s="1671"/>
    </row>
    <row r="4" spans="2:57" ht="24.75" customHeight="1">
      <c r="B4" s="84" t="s">
        <v>2</v>
      </c>
      <c r="C4" s="1652" t="s">
        <v>160</v>
      </c>
      <c r="D4" s="1653"/>
      <c r="E4" s="1653"/>
      <c r="F4" s="1653"/>
      <c r="G4" s="1654"/>
      <c r="H4" s="1156" t="s">
        <v>210</v>
      </c>
      <c r="I4" s="1157" t="s">
        <v>4</v>
      </c>
      <c r="J4" s="1158" t="s">
        <v>5</v>
      </c>
      <c r="K4" s="1159" t="s">
        <v>211</v>
      </c>
      <c r="L4" s="1471" t="s">
        <v>4</v>
      </c>
      <c r="M4" s="1472" t="s">
        <v>5</v>
      </c>
      <c r="N4" s="1473" t="s">
        <v>211</v>
      </c>
      <c r="O4" s="656" t="s">
        <v>4</v>
      </c>
      <c r="P4" s="657" t="s">
        <v>5</v>
      </c>
      <c r="Q4" s="658" t="s">
        <v>211</v>
      </c>
      <c r="R4" s="650" t="s">
        <v>4</v>
      </c>
      <c r="S4" s="651" t="s">
        <v>5</v>
      </c>
      <c r="T4" s="652" t="s">
        <v>211</v>
      </c>
      <c r="U4" s="653" t="s">
        <v>4</v>
      </c>
      <c r="V4" s="654" t="s">
        <v>5</v>
      </c>
      <c r="W4" s="655" t="s">
        <v>211</v>
      </c>
      <c r="X4" s="656" t="s">
        <v>4</v>
      </c>
      <c r="Y4" s="657" t="s">
        <v>5</v>
      </c>
      <c r="Z4" s="658" t="s">
        <v>211</v>
      </c>
      <c r="AA4" s="659" t="s">
        <v>4</v>
      </c>
      <c r="AB4" s="660" t="s">
        <v>5</v>
      </c>
      <c r="AC4" s="661" t="s">
        <v>211</v>
      </c>
      <c r="AD4" s="662" t="s">
        <v>4</v>
      </c>
      <c r="AE4" s="663" t="s">
        <v>5</v>
      </c>
      <c r="AF4" s="664" t="s">
        <v>211</v>
      </c>
      <c r="AG4" s="654" t="s">
        <v>4</v>
      </c>
      <c r="AH4" s="654" t="s">
        <v>5</v>
      </c>
      <c r="AI4" s="655" t="s">
        <v>211</v>
      </c>
      <c r="AJ4" s="246" t="s">
        <v>4</v>
      </c>
      <c r="AK4" s="246" t="s">
        <v>5</v>
      </c>
      <c r="AL4" s="247" t="s">
        <v>211</v>
      </c>
      <c r="AM4" s="727" t="s">
        <v>4</v>
      </c>
      <c r="AN4" s="728" t="s">
        <v>5</v>
      </c>
      <c r="AO4" s="729" t="s">
        <v>211</v>
      </c>
      <c r="AP4" s="730" t="s">
        <v>4</v>
      </c>
      <c r="AQ4" s="647" t="s">
        <v>5</v>
      </c>
      <c r="AR4" s="731" t="s">
        <v>211</v>
      </c>
      <c r="AS4" s="732" t="s">
        <v>4</v>
      </c>
      <c r="AT4" s="733" t="s">
        <v>5</v>
      </c>
      <c r="AU4" s="734" t="s">
        <v>211</v>
      </c>
      <c r="AV4" s="735" t="s">
        <v>4</v>
      </c>
      <c r="AW4" s="736" t="s">
        <v>5</v>
      </c>
      <c r="AX4" s="248" t="s">
        <v>211</v>
      </c>
      <c r="AY4" s="248" t="s">
        <v>211</v>
      </c>
      <c r="AZ4" s="737" t="s">
        <v>4</v>
      </c>
      <c r="BA4" s="738" t="s">
        <v>5</v>
      </c>
      <c r="BB4" s="739" t="s">
        <v>211</v>
      </c>
      <c r="BC4" s="740" t="s">
        <v>4</v>
      </c>
      <c r="BD4" s="741" t="s">
        <v>5</v>
      </c>
      <c r="BE4" s="742" t="s">
        <v>211</v>
      </c>
    </row>
    <row r="5" spans="2:57" ht="22.5" customHeight="1" thickBot="1">
      <c r="B5" s="169" t="s">
        <v>6</v>
      </c>
      <c r="C5" s="1655"/>
      <c r="D5" s="1656"/>
      <c r="E5" s="1656"/>
      <c r="F5" s="1656"/>
      <c r="G5" s="1657"/>
      <c r="H5" s="1160" t="s">
        <v>554</v>
      </c>
      <c r="I5" s="1161" t="s">
        <v>8</v>
      </c>
      <c r="J5" s="1162" t="s">
        <v>9</v>
      </c>
      <c r="K5" s="1163" t="s">
        <v>213</v>
      </c>
      <c r="L5" s="1474" t="s">
        <v>8</v>
      </c>
      <c r="M5" s="1475" t="s">
        <v>9</v>
      </c>
      <c r="N5" s="1476" t="s">
        <v>213</v>
      </c>
      <c r="O5" s="671" t="s">
        <v>8</v>
      </c>
      <c r="P5" s="672" t="s">
        <v>9</v>
      </c>
      <c r="Q5" s="673" t="s">
        <v>213</v>
      </c>
      <c r="R5" s="665" t="s">
        <v>8</v>
      </c>
      <c r="S5" s="666" t="s">
        <v>9</v>
      </c>
      <c r="T5" s="667" t="s">
        <v>213</v>
      </c>
      <c r="U5" s="668" t="s">
        <v>8</v>
      </c>
      <c r="V5" s="669" t="s">
        <v>9</v>
      </c>
      <c r="W5" s="670" t="s">
        <v>213</v>
      </c>
      <c r="X5" s="671" t="s">
        <v>8</v>
      </c>
      <c r="Y5" s="672" t="s">
        <v>9</v>
      </c>
      <c r="Z5" s="673" t="s">
        <v>213</v>
      </c>
      <c r="AA5" s="674" t="s">
        <v>8</v>
      </c>
      <c r="AB5" s="675" t="s">
        <v>9</v>
      </c>
      <c r="AC5" s="676" t="s">
        <v>213</v>
      </c>
      <c r="AD5" s="677" t="s">
        <v>8</v>
      </c>
      <c r="AE5" s="678" t="s">
        <v>9</v>
      </c>
      <c r="AF5" s="679" t="s">
        <v>213</v>
      </c>
      <c r="AG5" s="669" t="s">
        <v>8</v>
      </c>
      <c r="AH5" s="669" t="s">
        <v>9</v>
      </c>
      <c r="AI5" s="670" t="s">
        <v>213</v>
      </c>
      <c r="AJ5" s="249" t="s">
        <v>8</v>
      </c>
      <c r="AK5" s="249" t="s">
        <v>9</v>
      </c>
      <c r="AL5" s="250" t="s">
        <v>213</v>
      </c>
      <c r="AM5" s="743" t="s">
        <v>8</v>
      </c>
      <c r="AN5" s="744" t="s">
        <v>9</v>
      </c>
      <c r="AO5" s="745" t="s">
        <v>213</v>
      </c>
      <c r="AP5" s="730" t="s">
        <v>8</v>
      </c>
      <c r="AQ5" s="647" t="s">
        <v>9</v>
      </c>
      <c r="AR5" s="731" t="s">
        <v>213</v>
      </c>
      <c r="AS5" s="732" t="s">
        <v>8</v>
      </c>
      <c r="AT5" s="733" t="s">
        <v>9</v>
      </c>
      <c r="AU5" s="734" t="s">
        <v>213</v>
      </c>
      <c r="AV5" s="735" t="s">
        <v>8</v>
      </c>
      <c r="AW5" s="736" t="s">
        <v>9</v>
      </c>
      <c r="AX5" s="248" t="s">
        <v>213</v>
      </c>
      <c r="AY5" s="248" t="s">
        <v>213</v>
      </c>
      <c r="AZ5" s="746" t="s">
        <v>8</v>
      </c>
      <c r="BA5" s="747" t="s">
        <v>9</v>
      </c>
      <c r="BB5" s="748" t="s">
        <v>213</v>
      </c>
      <c r="BC5" s="749" t="s">
        <v>8</v>
      </c>
      <c r="BD5" s="750" t="s">
        <v>9</v>
      </c>
      <c r="BE5" s="751" t="s">
        <v>213</v>
      </c>
    </row>
    <row r="6" spans="2:57" ht="29.25" customHeight="1" thickBot="1">
      <c r="B6" s="190" t="s">
        <v>221</v>
      </c>
      <c r="C6" s="227">
        <v>2018</v>
      </c>
      <c r="D6" s="227">
        <v>2017</v>
      </c>
      <c r="E6" s="227">
        <v>2016</v>
      </c>
      <c r="F6" s="227">
        <v>2015</v>
      </c>
      <c r="G6" s="227">
        <v>2014</v>
      </c>
      <c r="H6" s="1164" t="s">
        <v>18</v>
      </c>
      <c r="I6" s="1165" t="s">
        <v>10</v>
      </c>
      <c r="J6" s="1166" t="s">
        <v>215</v>
      </c>
      <c r="K6" s="1167" t="s">
        <v>18</v>
      </c>
      <c r="L6" s="1477" t="s">
        <v>10</v>
      </c>
      <c r="M6" s="1478" t="s">
        <v>215</v>
      </c>
      <c r="N6" s="1479" t="s">
        <v>18</v>
      </c>
      <c r="O6" s="686" t="s">
        <v>10</v>
      </c>
      <c r="P6" s="687" t="s">
        <v>215</v>
      </c>
      <c r="Q6" s="688" t="s">
        <v>18</v>
      </c>
      <c r="R6" s="680" t="s">
        <v>10</v>
      </c>
      <c r="S6" s="681" t="s">
        <v>215</v>
      </c>
      <c r="T6" s="682" t="s">
        <v>18</v>
      </c>
      <c r="U6" s="683" t="s">
        <v>10</v>
      </c>
      <c r="V6" s="684" t="s">
        <v>215</v>
      </c>
      <c r="W6" s="685" t="s">
        <v>18</v>
      </c>
      <c r="X6" s="686" t="s">
        <v>10</v>
      </c>
      <c r="Y6" s="687" t="s">
        <v>215</v>
      </c>
      <c r="Z6" s="688" t="s">
        <v>18</v>
      </c>
      <c r="AA6" s="689" t="s">
        <v>10</v>
      </c>
      <c r="AB6" s="690" t="s">
        <v>215</v>
      </c>
      <c r="AC6" s="691" t="s">
        <v>18</v>
      </c>
      <c r="AD6" s="692" t="s">
        <v>10</v>
      </c>
      <c r="AE6" s="693" t="s">
        <v>215</v>
      </c>
      <c r="AF6" s="694" t="s">
        <v>18</v>
      </c>
      <c r="AG6" s="684" t="s">
        <v>10</v>
      </c>
      <c r="AH6" s="684" t="s">
        <v>215</v>
      </c>
      <c r="AI6" s="685" t="s">
        <v>18</v>
      </c>
      <c r="AJ6" s="252" t="s">
        <v>10</v>
      </c>
      <c r="AK6" s="252" t="s">
        <v>215</v>
      </c>
      <c r="AL6" s="253" t="s">
        <v>18</v>
      </c>
      <c r="AM6" s="752" t="s">
        <v>10</v>
      </c>
      <c r="AN6" s="753" t="s">
        <v>215</v>
      </c>
      <c r="AO6" s="754" t="s">
        <v>18</v>
      </c>
      <c r="AP6" s="730" t="s">
        <v>10</v>
      </c>
      <c r="AQ6" s="647" t="s">
        <v>215</v>
      </c>
      <c r="AR6" s="755" t="s">
        <v>18</v>
      </c>
      <c r="AS6" s="756" t="s">
        <v>10</v>
      </c>
      <c r="AT6" s="757" t="s">
        <v>215</v>
      </c>
      <c r="AU6" s="758" t="s">
        <v>18</v>
      </c>
      <c r="AV6" s="759" t="s">
        <v>10</v>
      </c>
      <c r="AW6" s="760" t="s">
        <v>215</v>
      </c>
      <c r="AX6" s="251" t="s">
        <v>18</v>
      </c>
      <c r="AY6" s="251" t="s">
        <v>18</v>
      </c>
      <c r="AZ6" s="761" t="s">
        <v>10</v>
      </c>
      <c r="BA6" s="762" t="s">
        <v>215</v>
      </c>
      <c r="BB6" s="763" t="s">
        <v>18</v>
      </c>
      <c r="BC6" s="764" t="s">
        <v>10</v>
      </c>
      <c r="BD6" s="765" t="s">
        <v>215</v>
      </c>
      <c r="BE6" s="766" t="s">
        <v>18</v>
      </c>
    </row>
    <row r="7" spans="2:57" ht="16.5" thickBot="1">
      <c r="B7" s="1658" t="s">
        <v>11</v>
      </c>
      <c r="C7" s="1659"/>
      <c r="D7" s="1659"/>
      <c r="E7" s="1659"/>
      <c r="F7" s="1659"/>
      <c r="G7" s="1659"/>
      <c r="H7" s="1659"/>
      <c r="I7" s="1659"/>
      <c r="J7" s="1659"/>
      <c r="K7" s="1659"/>
      <c r="L7" s="1659"/>
      <c r="M7" s="1659"/>
      <c r="N7" s="1659"/>
      <c r="O7" s="1659"/>
      <c r="P7" s="1659"/>
      <c r="Q7" s="1659"/>
      <c r="R7" s="1659"/>
      <c r="S7" s="1659"/>
      <c r="T7" s="1659"/>
      <c r="U7" s="1659"/>
      <c r="V7" s="1659"/>
      <c r="W7" s="1660"/>
      <c r="X7" s="1659"/>
      <c r="Y7" s="1659"/>
      <c r="Z7" s="1659"/>
      <c r="AA7" s="1659"/>
      <c r="AB7" s="1659"/>
      <c r="AC7" s="1659"/>
      <c r="AD7" s="1659"/>
      <c r="AE7" s="1659"/>
      <c r="AF7" s="1660"/>
      <c r="AG7" s="1659"/>
      <c r="AH7" s="1659"/>
      <c r="AI7" s="1660"/>
      <c r="AJ7" s="1659"/>
      <c r="AK7" s="1659"/>
      <c r="AL7" s="1659"/>
      <c r="AM7" s="1659"/>
      <c r="AN7" s="1659"/>
      <c r="AO7" s="1659"/>
      <c r="AP7" s="1659"/>
      <c r="AQ7" s="1659"/>
      <c r="AR7" s="1660"/>
      <c r="AS7" s="1659"/>
      <c r="AT7" s="1659"/>
      <c r="AU7" s="1659"/>
      <c r="AV7" s="1659"/>
      <c r="AW7" s="1659"/>
      <c r="AX7" s="1660"/>
      <c r="AY7" s="1659"/>
      <c r="AZ7" s="1659"/>
      <c r="BA7" s="1659"/>
      <c r="BB7" s="1659"/>
      <c r="BC7" s="1659"/>
      <c r="BD7" s="1659"/>
      <c r="BE7" s="1660"/>
    </row>
    <row r="8" spans="2:57" ht="15">
      <c r="B8" s="162" t="s">
        <v>126</v>
      </c>
      <c r="C8" s="172">
        <v>5938.9196078431378</v>
      </c>
      <c r="D8" s="172">
        <v>6761.0617647058825</v>
      </c>
      <c r="E8" s="172">
        <v>6323.8970588235297</v>
      </c>
      <c r="F8" s="172">
        <v>5711.3470588235286</v>
      </c>
      <c r="G8" s="172">
        <v>6439.2186274509804</v>
      </c>
      <c r="H8" s="1168">
        <v>-12.159956312697725</v>
      </c>
      <c r="I8" s="1168">
        <v>61.43</v>
      </c>
      <c r="J8" s="1168">
        <v>92.8</v>
      </c>
      <c r="K8" s="1168">
        <v>27.907274336214442</v>
      </c>
      <c r="L8" s="1480">
        <v>61.28</v>
      </c>
      <c r="M8" s="1480">
        <v>92.1</v>
      </c>
      <c r="N8" s="1480">
        <v>23.190450371082807</v>
      </c>
      <c r="O8" s="697">
        <v>61.19</v>
      </c>
      <c r="P8" s="697">
        <v>90.5</v>
      </c>
      <c r="Q8" s="697">
        <v>17.785475462509499</v>
      </c>
      <c r="R8" s="695">
        <v>61.18</v>
      </c>
      <c r="S8" s="695">
        <v>90.4</v>
      </c>
      <c r="T8" s="695">
        <v>17.099599396384015</v>
      </c>
      <c r="U8" s="696">
        <v>61.13</v>
      </c>
      <c r="V8" s="696">
        <v>89.3</v>
      </c>
      <c r="W8" s="1468">
        <v>17.430702307458251</v>
      </c>
      <c r="X8" s="697">
        <v>61.17</v>
      </c>
      <c r="Y8" s="697">
        <v>87.7</v>
      </c>
      <c r="Z8" s="697">
        <v>16.181822217678253</v>
      </c>
      <c r="AA8" s="698">
        <v>61.18</v>
      </c>
      <c r="AB8" s="699">
        <v>87.5</v>
      </c>
      <c r="AC8" s="700">
        <v>15.771491095499576</v>
      </c>
      <c r="AD8" s="701">
        <v>61.31</v>
      </c>
      <c r="AE8" s="702">
        <v>87.3</v>
      </c>
      <c r="AF8" s="703">
        <v>11.040965069496695</v>
      </c>
      <c r="AG8" s="192">
        <v>61.28</v>
      </c>
      <c r="AH8" s="173">
        <v>88.1</v>
      </c>
      <c r="AI8" s="174">
        <v>8.9320386972092471</v>
      </c>
      <c r="AJ8" s="192">
        <v>61.18</v>
      </c>
      <c r="AK8" s="173">
        <v>87.7</v>
      </c>
      <c r="AL8" s="174">
        <v>7.885603203849592</v>
      </c>
      <c r="AM8" s="767">
        <v>61.21</v>
      </c>
      <c r="AN8" s="768">
        <v>84.1</v>
      </c>
      <c r="AO8" s="769">
        <v>6.8260268168677101</v>
      </c>
      <c r="AP8" s="770">
        <v>61.34</v>
      </c>
      <c r="AQ8" s="771">
        <v>83.9</v>
      </c>
      <c r="AR8" s="772">
        <v>5.7979065099460794</v>
      </c>
      <c r="AS8" s="773">
        <v>61.42</v>
      </c>
      <c r="AT8" s="774">
        <v>84.7</v>
      </c>
      <c r="AU8" s="775">
        <v>4.4106204233138619</v>
      </c>
      <c r="AV8" s="254">
        <v>61.5</v>
      </c>
      <c r="AW8" s="776">
        <v>84.5</v>
      </c>
      <c r="AX8" s="255">
        <v>4.2653640371874948</v>
      </c>
      <c r="AY8" s="255">
        <v>4.2653640371874948</v>
      </c>
      <c r="AZ8" s="777">
        <v>61.59</v>
      </c>
      <c r="BA8" s="778">
        <v>81.7</v>
      </c>
      <c r="BB8" s="779">
        <v>2.3140272617628188</v>
      </c>
      <c r="BC8" s="780" t="s">
        <v>165</v>
      </c>
      <c r="BD8" s="781" t="s">
        <v>165</v>
      </c>
      <c r="BE8" s="782" t="s">
        <v>165</v>
      </c>
    </row>
    <row r="9" spans="2:57" ht="15">
      <c r="B9" s="59" t="s">
        <v>12</v>
      </c>
      <c r="C9" s="175">
        <v>5812.1950980392157</v>
      </c>
      <c r="D9" s="175">
        <v>6658.4558823529414</v>
      </c>
      <c r="E9" s="175">
        <v>6204.8745098039208</v>
      </c>
      <c r="F9" s="175">
        <v>5596.3166666666666</v>
      </c>
      <c r="G9" s="175">
        <v>6309.5911764705888</v>
      </c>
      <c r="H9" s="1169">
        <v>-12.709565089356373</v>
      </c>
      <c r="I9" s="1169">
        <v>57.58</v>
      </c>
      <c r="J9" s="1169">
        <v>94.7</v>
      </c>
      <c r="K9" s="1169">
        <v>56.13318590833417</v>
      </c>
      <c r="L9" s="1481">
        <v>57.54</v>
      </c>
      <c r="M9" s="1481">
        <v>93.5</v>
      </c>
      <c r="N9" s="1481">
        <v>60.21153005577191</v>
      </c>
      <c r="O9" s="706">
        <v>57.47</v>
      </c>
      <c r="P9" s="706">
        <v>92.2</v>
      </c>
      <c r="Q9" s="706">
        <v>61.446259016761104</v>
      </c>
      <c r="R9" s="704">
        <v>57.51</v>
      </c>
      <c r="S9" s="704">
        <v>92.3</v>
      </c>
      <c r="T9" s="704">
        <v>59.727595804873388</v>
      </c>
      <c r="U9" s="705">
        <v>57.52</v>
      </c>
      <c r="V9" s="705">
        <v>91.5</v>
      </c>
      <c r="W9" s="1469">
        <v>59.00853745093255</v>
      </c>
      <c r="X9" s="706">
        <v>57.46</v>
      </c>
      <c r="Y9" s="706">
        <v>90.3</v>
      </c>
      <c r="Z9" s="706">
        <v>58.594945022246328</v>
      </c>
      <c r="AA9" s="707">
        <v>57.5</v>
      </c>
      <c r="AB9" s="708">
        <v>89.6</v>
      </c>
      <c r="AC9" s="709">
        <v>57.136878882293317</v>
      </c>
      <c r="AD9" s="710">
        <v>57.28</v>
      </c>
      <c r="AE9" s="711">
        <v>87.1</v>
      </c>
      <c r="AF9" s="712">
        <v>48.611687144918683</v>
      </c>
      <c r="AG9" s="193">
        <v>57.23</v>
      </c>
      <c r="AH9" s="176">
        <v>88</v>
      </c>
      <c r="AI9" s="177">
        <v>44.572302247965609</v>
      </c>
      <c r="AJ9" s="193">
        <v>57.2</v>
      </c>
      <c r="AK9" s="176">
        <v>87.9</v>
      </c>
      <c r="AL9" s="177">
        <v>44.467343103973271</v>
      </c>
      <c r="AM9" s="783">
        <v>57.33</v>
      </c>
      <c r="AN9" s="784">
        <v>84.3</v>
      </c>
      <c r="AO9" s="785">
        <v>44.253401953942777</v>
      </c>
      <c r="AP9" s="786">
        <v>57.16</v>
      </c>
      <c r="AQ9" s="60">
        <v>84.1</v>
      </c>
      <c r="AR9" s="35">
        <v>39.405858005179134</v>
      </c>
      <c r="AS9" s="787">
        <v>57.14</v>
      </c>
      <c r="AT9" s="788">
        <v>84.5</v>
      </c>
      <c r="AU9" s="789">
        <v>35.23222877183791</v>
      </c>
      <c r="AV9" s="256">
        <v>57.2</v>
      </c>
      <c r="AW9" s="259">
        <v>84</v>
      </c>
      <c r="AX9" s="257">
        <v>33.505879610538962</v>
      </c>
      <c r="AY9" s="257">
        <v>33.505879610538962</v>
      </c>
      <c r="AZ9" s="790">
        <v>57.46</v>
      </c>
      <c r="BA9" s="791">
        <v>81.400000000000006</v>
      </c>
      <c r="BB9" s="792">
        <v>28.980957285927232</v>
      </c>
      <c r="BC9" s="793">
        <v>57.84</v>
      </c>
      <c r="BD9" s="794">
        <v>80.3</v>
      </c>
      <c r="BE9" s="795">
        <v>25.491970430792758</v>
      </c>
    </row>
    <row r="10" spans="2:57" ht="15">
      <c r="B10" s="59" t="s">
        <v>13</v>
      </c>
      <c r="C10" s="175">
        <v>5442.1450980392156</v>
      </c>
      <c r="D10" s="175">
        <v>6214.5382352941169</v>
      </c>
      <c r="E10" s="175">
        <v>5719.1725490196077</v>
      </c>
      <c r="F10" s="175">
        <v>5155.6901960784317</v>
      </c>
      <c r="G10" s="175">
        <v>5877.451960784314</v>
      </c>
      <c r="H10" s="1169">
        <v>-12.428809800674532</v>
      </c>
      <c r="I10" s="1169">
        <v>53.25</v>
      </c>
      <c r="J10" s="1169">
        <v>96.4</v>
      </c>
      <c r="K10" s="1169">
        <v>13.819110834286082</v>
      </c>
      <c r="L10" s="1481">
        <v>53.29</v>
      </c>
      <c r="M10" s="1481">
        <v>95.3</v>
      </c>
      <c r="N10" s="1481">
        <v>14.451497596798408</v>
      </c>
      <c r="O10" s="706">
        <v>53.29</v>
      </c>
      <c r="P10" s="706">
        <v>93.8</v>
      </c>
      <c r="Q10" s="706">
        <v>17.887536215798097</v>
      </c>
      <c r="R10" s="704">
        <v>53.22</v>
      </c>
      <c r="S10" s="704">
        <v>94</v>
      </c>
      <c r="T10" s="704">
        <v>19.569467625884261</v>
      </c>
      <c r="U10" s="705">
        <v>53.19</v>
      </c>
      <c r="V10" s="705">
        <v>93.3</v>
      </c>
      <c r="W10" s="1469">
        <v>19.923638897859451</v>
      </c>
      <c r="X10" s="706">
        <v>53.17</v>
      </c>
      <c r="Y10" s="706">
        <v>92.5</v>
      </c>
      <c r="Z10" s="706">
        <v>21.108254077255769</v>
      </c>
      <c r="AA10" s="713">
        <v>53.07</v>
      </c>
      <c r="AB10" s="714">
        <v>91.9</v>
      </c>
      <c r="AC10" s="709">
        <v>22.522082002717564</v>
      </c>
      <c r="AD10" s="710">
        <v>52.9</v>
      </c>
      <c r="AE10" s="711">
        <v>87.7</v>
      </c>
      <c r="AF10" s="712">
        <v>30.617306246309145</v>
      </c>
      <c r="AG10" s="194">
        <v>52.85</v>
      </c>
      <c r="AH10" s="178">
        <v>88.8</v>
      </c>
      <c r="AI10" s="177">
        <v>33.467231311318592</v>
      </c>
      <c r="AJ10" s="194">
        <v>52.83</v>
      </c>
      <c r="AK10" s="178">
        <v>88.7</v>
      </c>
      <c r="AL10" s="177">
        <v>33.64666332455279</v>
      </c>
      <c r="AM10" s="796">
        <v>52.81</v>
      </c>
      <c r="AN10" s="784">
        <v>85.5</v>
      </c>
      <c r="AO10" s="785">
        <v>34.684964111255105</v>
      </c>
      <c r="AP10" s="797">
        <v>52.73</v>
      </c>
      <c r="AQ10" s="60">
        <v>85</v>
      </c>
      <c r="AR10" s="35">
        <v>36.126818200843289</v>
      </c>
      <c r="AS10" s="798">
        <v>52.67</v>
      </c>
      <c r="AT10" s="788">
        <v>85.2</v>
      </c>
      <c r="AU10" s="789">
        <v>36.388689843023279</v>
      </c>
      <c r="AV10" s="258">
        <v>52.64</v>
      </c>
      <c r="AW10" s="259">
        <v>84.7</v>
      </c>
      <c r="AX10" s="257">
        <v>35.139541625695166</v>
      </c>
      <c r="AY10" s="257">
        <v>35.139541625695166</v>
      </c>
      <c r="AZ10" s="790">
        <v>52.54</v>
      </c>
      <c r="BA10" s="791">
        <v>82.2</v>
      </c>
      <c r="BB10" s="792">
        <v>35.591831502780167</v>
      </c>
      <c r="BC10" s="793">
        <v>52.5</v>
      </c>
      <c r="BD10" s="794">
        <v>81.5</v>
      </c>
      <c r="BE10" s="795">
        <v>33.194833885631745</v>
      </c>
    </row>
    <row r="11" spans="2:57" ht="15">
      <c r="B11" s="59" t="s">
        <v>14</v>
      </c>
      <c r="C11" s="175">
        <v>5095.9000000000005</v>
      </c>
      <c r="D11" s="175">
        <v>5822.9852941176468</v>
      </c>
      <c r="E11" s="175">
        <v>5245.9029411764704</v>
      </c>
      <c r="F11" s="175">
        <v>4736.2647058823522</v>
      </c>
      <c r="G11" s="175">
        <v>5514.9245098039219</v>
      </c>
      <c r="H11" s="1169">
        <v>-12.486469695400825</v>
      </c>
      <c r="I11" s="1169">
        <v>48.34</v>
      </c>
      <c r="J11" s="1169">
        <v>97.2</v>
      </c>
      <c r="K11" s="1169">
        <v>1.9354811893782318</v>
      </c>
      <c r="L11" s="1481">
        <v>48.35</v>
      </c>
      <c r="M11" s="1481">
        <v>97</v>
      </c>
      <c r="N11" s="1481">
        <v>1.9134067597055524</v>
      </c>
      <c r="O11" s="706">
        <v>48.34</v>
      </c>
      <c r="P11" s="706">
        <v>95.2</v>
      </c>
      <c r="Q11" s="706">
        <v>2.5582127475032266</v>
      </c>
      <c r="R11" s="704">
        <v>48.3</v>
      </c>
      <c r="S11" s="704">
        <v>95.6</v>
      </c>
      <c r="T11" s="704">
        <v>3.1739874529781229</v>
      </c>
      <c r="U11" s="705">
        <v>48.2</v>
      </c>
      <c r="V11" s="705">
        <v>94.9</v>
      </c>
      <c r="W11" s="1469">
        <v>3.2725530848827926</v>
      </c>
      <c r="X11" s="706">
        <v>48.29</v>
      </c>
      <c r="Y11" s="706">
        <v>94.3</v>
      </c>
      <c r="Z11" s="706">
        <v>3.6892539576877881</v>
      </c>
      <c r="AA11" s="713">
        <v>48.21</v>
      </c>
      <c r="AB11" s="714">
        <v>94.2</v>
      </c>
      <c r="AC11" s="709">
        <v>4.0446685420869333</v>
      </c>
      <c r="AD11" s="710">
        <v>48.05</v>
      </c>
      <c r="AE11" s="711">
        <v>89</v>
      </c>
      <c r="AF11" s="712">
        <v>7.9728295626500509</v>
      </c>
      <c r="AG11" s="194">
        <v>48.07</v>
      </c>
      <c r="AH11" s="178">
        <v>90.5</v>
      </c>
      <c r="AI11" s="177">
        <v>10.253008300484465</v>
      </c>
      <c r="AJ11" s="194">
        <v>48.01</v>
      </c>
      <c r="AK11" s="178">
        <v>90.2</v>
      </c>
      <c r="AL11" s="177">
        <v>10.711134227853112</v>
      </c>
      <c r="AM11" s="796">
        <v>47.99</v>
      </c>
      <c r="AN11" s="784">
        <v>87.3</v>
      </c>
      <c r="AO11" s="785">
        <v>11.12314325590669</v>
      </c>
      <c r="AP11" s="797">
        <v>47.93</v>
      </c>
      <c r="AQ11" s="60">
        <v>86.8</v>
      </c>
      <c r="AR11" s="35">
        <v>14.03077588701268</v>
      </c>
      <c r="AS11" s="798">
        <v>47.83</v>
      </c>
      <c r="AT11" s="788">
        <v>86.8</v>
      </c>
      <c r="AU11" s="789">
        <v>17.155166548934659</v>
      </c>
      <c r="AV11" s="258">
        <v>47.78</v>
      </c>
      <c r="AW11" s="259">
        <v>86.4</v>
      </c>
      <c r="AX11" s="257">
        <v>18.654767533897846</v>
      </c>
      <c r="AY11" s="257">
        <v>18.654767533897846</v>
      </c>
      <c r="AZ11" s="790">
        <v>47.72</v>
      </c>
      <c r="BA11" s="791">
        <v>83.6</v>
      </c>
      <c r="BB11" s="792">
        <v>22.734926088882172</v>
      </c>
      <c r="BC11" s="793">
        <v>47.5</v>
      </c>
      <c r="BD11" s="794">
        <v>83.5</v>
      </c>
      <c r="BE11" s="795">
        <v>27.106097940918232</v>
      </c>
    </row>
    <row r="12" spans="2:57" ht="15">
      <c r="B12" s="59" t="s">
        <v>15</v>
      </c>
      <c r="C12" s="175">
        <v>4630.9205882352935</v>
      </c>
      <c r="D12" s="175">
        <v>5348.166666666667</v>
      </c>
      <c r="E12" s="175">
        <v>4638.1127450980393</v>
      </c>
      <c r="F12" s="175">
        <v>4183.0490196078435</v>
      </c>
      <c r="G12" s="175">
        <v>5006.3647058823526</v>
      </c>
      <c r="H12" s="1169">
        <v>-13.411064447593372</v>
      </c>
      <c r="I12" s="1169">
        <v>43.49</v>
      </c>
      <c r="J12" s="1169">
        <v>100.5</v>
      </c>
      <c r="K12" s="1169">
        <v>0.18928944707244247</v>
      </c>
      <c r="L12" s="1481">
        <v>43.52</v>
      </c>
      <c r="M12" s="1481">
        <v>100</v>
      </c>
      <c r="N12" s="1481">
        <v>0.21634606555028668</v>
      </c>
      <c r="O12" s="706">
        <v>43.56</v>
      </c>
      <c r="P12" s="706">
        <v>98.9</v>
      </c>
      <c r="Q12" s="706">
        <v>0.28508498411768479</v>
      </c>
      <c r="R12" s="704">
        <v>43.56</v>
      </c>
      <c r="S12" s="704">
        <v>99.8</v>
      </c>
      <c r="T12" s="704">
        <v>0.36943404029361143</v>
      </c>
      <c r="U12" s="705">
        <v>43.53</v>
      </c>
      <c r="V12" s="705">
        <v>98</v>
      </c>
      <c r="W12" s="1469">
        <v>0.32409552819170517</v>
      </c>
      <c r="X12" s="706">
        <v>43.55</v>
      </c>
      <c r="Y12" s="706">
        <v>96.7</v>
      </c>
      <c r="Z12" s="706">
        <v>0.38594299734730719</v>
      </c>
      <c r="AA12" s="713">
        <v>43.44</v>
      </c>
      <c r="AB12" s="714">
        <v>96.1</v>
      </c>
      <c r="AC12" s="709">
        <v>0.46346681127553457</v>
      </c>
      <c r="AD12" s="710">
        <v>43.12</v>
      </c>
      <c r="AE12" s="711">
        <v>91.5</v>
      </c>
      <c r="AF12" s="712">
        <v>1.480423562761962</v>
      </c>
      <c r="AG12" s="194">
        <v>43.04</v>
      </c>
      <c r="AH12" s="178">
        <v>93.7</v>
      </c>
      <c r="AI12" s="177">
        <v>2.3131451076774074</v>
      </c>
      <c r="AJ12" s="194">
        <v>43</v>
      </c>
      <c r="AK12" s="178">
        <v>92.7</v>
      </c>
      <c r="AL12" s="177">
        <v>2.7084616271623898</v>
      </c>
      <c r="AM12" s="796">
        <v>43.07</v>
      </c>
      <c r="AN12" s="784">
        <v>90.1</v>
      </c>
      <c r="AO12" s="785">
        <v>2.5684253813179145</v>
      </c>
      <c r="AP12" s="797">
        <v>43.05</v>
      </c>
      <c r="AQ12" s="60">
        <v>89.3</v>
      </c>
      <c r="AR12" s="35">
        <v>3.7104672682902864</v>
      </c>
      <c r="AS12" s="798">
        <v>42.94</v>
      </c>
      <c r="AT12" s="788">
        <v>89</v>
      </c>
      <c r="AU12" s="789">
        <v>5.4827086542881691</v>
      </c>
      <c r="AV12" s="258">
        <v>42.86</v>
      </c>
      <c r="AW12" s="259">
        <v>88.4</v>
      </c>
      <c r="AX12" s="257">
        <v>6.7829335276851799</v>
      </c>
      <c r="AY12" s="257">
        <v>6.7829335276851799</v>
      </c>
      <c r="AZ12" s="790">
        <v>42.84</v>
      </c>
      <c r="BA12" s="791">
        <v>85.6</v>
      </c>
      <c r="BB12" s="792">
        <v>8.4503170616646663</v>
      </c>
      <c r="BC12" s="793">
        <v>42.95</v>
      </c>
      <c r="BD12" s="794">
        <v>85.1</v>
      </c>
      <c r="BE12" s="795">
        <v>11.345888512597664</v>
      </c>
    </row>
    <row r="13" spans="2:57" ht="15">
      <c r="B13" s="59" t="s">
        <v>16</v>
      </c>
      <c r="C13" s="175">
        <v>4360.1990196078432</v>
      </c>
      <c r="D13" s="175">
        <v>4597.2254901960787</v>
      </c>
      <c r="E13" s="175">
        <v>3855.5196078431372</v>
      </c>
      <c r="F13" s="175">
        <v>3470.9803921568628</v>
      </c>
      <c r="G13" s="175">
        <v>4276.709803921568</v>
      </c>
      <c r="H13" s="1169">
        <v>-5.1558591392506532</v>
      </c>
      <c r="I13" s="1169">
        <v>37.9</v>
      </c>
      <c r="J13" s="1169">
        <v>94.7</v>
      </c>
      <c r="K13" s="1169">
        <v>1.5658284714631852E-2</v>
      </c>
      <c r="L13" s="1481">
        <v>38.409999999999997</v>
      </c>
      <c r="M13" s="1481">
        <v>101.9</v>
      </c>
      <c r="N13" s="1481">
        <v>1.6769151091040244E-2</v>
      </c>
      <c r="O13" s="706">
        <v>38.64</v>
      </c>
      <c r="P13" s="706">
        <v>91.9</v>
      </c>
      <c r="Q13" s="706">
        <v>3.7431573310387121E-2</v>
      </c>
      <c r="R13" s="704">
        <v>38.64</v>
      </c>
      <c r="S13" s="704">
        <v>93.4</v>
      </c>
      <c r="T13" s="704">
        <v>5.9915679586604931E-2</v>
      </c>
      <c r="U13" s="705">
        <v>38.25</v>
      </c>
      <c r="V13" s="705">
        <v>90.8</v>
      </c>
      <c r="W13" s="1469">
        <v>4.0472730675246579E-2</v>
      </c>
      <c r="X13" s="706">
        <v>38.549999999999997</v>
      </c>
      <c r="Y13" s="706">
        <v>86.2</v>
      </c>
      <c r="Z13" s="706">
        <v>3.9781727784553848E-2</v>
      </c>
      <c r="AA13" s="713">
        <v>38.6</v>
      </c>
      <c r="AB13" s="714">
        <v>81.5</v>
      </c>
      <c r="AC13" s="709">
        <v>6.1412666127072739E-2</v>
      </c>
      <c r="AD13" s="710">
        <v>37.76</v>
      </c>
      <c r="AE13" s="711">
        <v>88.1</v>
      </c>
      <c r="AF13" s="712">
        <v>0.27678841386346004</v>
      </c>
      <c r="AG13" s="194">
        <v>38.06</v>
      </c>
      <c r="AH13" s="178">
        <v>94.5</v>
      </c>
      <c r="AI13" s="177">
        <v>0.46227433534467993</v>
      </c>
      <c r="AJ13" s="194">
        <v>38.26</v>
      </c>
      <c r="AK13" s="178">
        <v>94.5</v>
      </c>
      <c r="AL13" s="177">
        <v>0.58079451260884696</v>
      </c>
      <c r="AM13" s="796">
        <v>38.15</v>
      </c>
      <c r="AN13" s="784">
        <v>89.5</v>
      </c>
      <c r="AO13" s="785">
        <v>0.54403848070979965</v>
      </c>
      <c r="AP13" s="797">
        <v>37.880000000000003</v>
      </c>
      <c r="AQ13" s="60">
        <v>88</v>
      </c>
      <c r="AR13" s="35">
        <v>0.92817412872852867</v>
      </c>
      <c r="AS13" s="798">
        <v>37.979999999999997</v>
      </c>
      <c r="AT13" s="788">
        <v>90.2</v>
      </c>
      <c r="AU13" s="789">
        <v>1.3305857586021195</v>
      </c>
      <c r="AV13" s="258">
        <v>38.03</v>
      </c>
      <c r="AW13" s="259">
        <v>91.2</v>
      </c>
      <c r="AX13" s="257">
        <v>1.651513664995349</v>
      </c>
      <c r="AY13" s="257">
        <v>1.651513664995349</v>
      </c>
      <c r="AZ13" s="790">
        <v>37.979999999999997</v>
      </c>
      <c r="BA13" s="791">
        <v>87.5</v>
      </c>
      <c r="BB13" s="792">
        <v>1.9279407989829374</v>
      </c>
      <c r="BC13" s="793">
        <v>37.81</v>
      </c>
      <c r="BD13" s="794">
        <v>85.7</v>
      </c>
      <c r="BE13" s="795">
        <v>2.8612092300595999</v>
      </c>
    </row>
    <row r="14" spans="2:57" ht="15" thickBot="1">
      <c r="B14" s="61" t="s">
        <v>125</v>
      </c>
      <c r="C14" s="179">
        <v>5777.9088235294112</v>
      </c>
      <c r="D14" s="179">
        <v>6596.5401960784311</v>
      </c>
      <c r="E14" s="179">
        <v>6106.3215686274516</v>
      </c>
      <c r="F14" s="179">
        <v>5492.7215686274512</v>
      </c>
      <c r="G14" s="179">
        <v>6211.6352941176474</v>
      </c>
      <c r="H14" s="1170">
        <v>-12.410011130314746</v>
      </c>
      <c r="I14" s="1170">
        <v>57.85</v>
      </c>
      <c r="J14" s="1170">
        <v>94.5</v>
      </c>
      <c r="K14" s="1170">
        <v>100</v>
      </c>
      <c r="L14" s="1482">
        <v>57.58</v>
      </c>
      <c r="M14" s="1482">
        <v>93.5</v>
      </c>
      <c r="N14" s="1482">
        <v>100</v>
      </c>
      <c r="O14" s="717">
        <v>57.1</v>
      </c>
      <c r="P14" s="717">
        <v>92.3</v>
      </c>
      <c r="Q14" s="717">
        <v>100</v>
      </c>
      <c r="R14" s="715">
        <v>56.94</v>
      </c>
      <c r="S14" s="715">
        <v>92.5</v>
      </c>
      <c r="T14" s="715">
        <v>100</v>
      </c>
      <c r="U14" s="716">
        <v>56.93</v>
      </c>
      <c r="V14" s="716">
        <v>91.6</v>
      </c>
      <c r="W14" s="1470">
        <v>100</v>
      </c>
      <c r="X14" s="717">
        <v>56.75</v>
      </c>
      <c r="Y14" s="717">
        <v>90.5</v>
      </c>
      <c r="Z14" s="717">
        <v>100</v>
      </c>
      <c r="AA14" s="718">
        <v>56.63</v>
      </c>
      <c r="AB14" s="719">
        <v>90</v>
      </c>
      <c r="AC14" s="720">
        <v>100</v>
      </c>
      <c r="AD14" s="721">
        <v>55.39</v>
      </c>
      <c r="AE14" s="722">
        <v>87.5</v>
      </c>
      <c r="AF14" s="723">
        <v>100</v>
      </c>
      <c r="AG14" s="195">
        <v>54.77</v>
      </c>
      <c r="AH14" s="180">
        <v>88.7</v>
      </c>
      <c r="AI14" s="181">
        <v>100</v>
      </c>
      <c r="AJ14" s="195">
        <v>54.57</v>
      </c>
      <c r="AK14" s="180">
        <v>88.5</v>
      </c>
      <c r="AL14" s="181">
        <v>100</v>
      </c>
      <c r="AM14" s="799">
        <v>54.52</v>
      </c>
      <c r="AN14" s="800">
        <v>85.2</v>
      </c>
      <c r="AO14" s="801">
        <v>100</v>
      </c>
      <c r="AP14" s="802">
        <v>53.8</v>
      </c>
      <c r="AQ14" s="62">
        <v>85</v>
      </c>
      <c r="AR14" s="36">
        <v>100</v>
      </c>
      <c r="AS14" s="803">
        <v>53.07</v>
      </c>
      <c r="AT14" s="804">
        <v>85.5</v>
      </c>
      <c r="AU14" s="805">
        <v>100</v>
      </c>
      <c r="AV14" s="260">
        <v>52.73</v>
      </c>
      <c r="AW14" s="261">
        <v>85.1</v>
      </c>
      <c r="AX14" s="262">
        <v>100</v>
      </c>
      <c r="AY14" s="262">
        <v>100</v>
      </c>
      <c r="AZ14" s="806">
        <v>51.98</v>
      </c>
      <c r="BA14" s="807">
        <v>82.7</v>
      </c>
      <c r="BB14" s="808">
        <v>100</v>
      </c>
      <c r="BC14" s="809">
        <v>51</v>
      </c>
      <c r="BD14" s="810">
        <v>82.3</v>
      </c>
      <c r="BE14" s="811">
        <v>100</v>
      </c>
    </row>
    <row r="15" spans="2:57" ht="15" thickBot="1">
      <c r="B15" s="1661" t="s">
        <v>46</v>
      </c>
      <c r="C15" s="1662"/>
      <c r="D15" s="1662"/>
      <c r="E15" s="1662"/>
      <c r="F15" s="1662"/>
      <c r="G15" s="1662"/>
      <c r="H15" s="1662"/>
      <c r="I15" s="1662"/>
      <c r="J15" s="1662"/>
      <c r="K15" s="1662"/>
      <c r="L15" s="1662"/>
      <c r="M15" s="1662"/>
      <c r="N15" s="1662"/>
      <c r="O15" s="1662"/>
      <c r="P15" s="1662"/>
      <c r="Q15" s="1662"/>
      <c r="R15" s="1662"/>
      <c r="S15" s="1662"/>
      <c r="T15" s="1662"/>
      <c r="U15" s="1662"/>
      <c r="V15" s="1662"/>
      <c r="W15" s="1663"/>
      <c r="X15" s="1662"/>
      <c r="Y15" s="1662"/>
      <c r="Z15" s="1662"/>
      <c r="AA15" s="1662"/>
      <c r="AB15" s="1662"/>
      <c r="AC15" s="1662"/>
      <c r="AD15" s="1662"/>
      <c r="AE15" s="1662"/>
      <c r="AF15" s="1663"/>
      <c r="AG15" s="1662"/>
      <c r="AH15" s="1662"/>
      <c r="AI15" s="1663"/>
      <c r="AJ15" s="1662"/>
      <c r="AK15" s="1662"/>
      <c r="AL15" s="1662"/>
      <c r="AM15" s="1662"/>
      <c r="AN15" s="1662"/>
      <c r="AO15" s="1662"/>
      <c r="AP15" s="1662"/>
      <c r="AQ15" s="1662"/>
      <c r="AR15" s="1663"/>
      <c r="AS15" s="1662"/>
      <c r="AT15" s="1662"/>
      <c r="AU15" s="1662"/>
      <c r="AV15" s="1662"/>
      <c r="AW15" s="1662"/>
      <c r="AX15" s="1663"/>
      <c r="AY15" s="1662"/>
      <c r="AZ15" s="1662"/>
      <c r="BA15" s="1662"/>
      <c r="BB15" s="1662"/>
      <c r="BC15" s="1662"/>
      <c r="BD15" s="1662"/>
      <c r="BE15" s="1663"/>
    </row>
    <row r="16" spans="2:57" ht="15">
      <c r="B16" s="162" t="s">
        <v>126</v>
      </c>
      <c r="C16" s="172">
        <v>5966.5441176470586</v>
      </c>
      <c r="D16" s="172">
        <v>6817.6127450980393</v>
      </c>
      <c r="E16" s="172">
        <v>6390.2254901960778</v>
      </c>
      <c r="F16" s="172">
        <v>5728.7460784313726</v>
      </c>
      <c r="G16" s="172">
        <v>6472.3029411764701</v>
      </c>
      <c r="H16" s="1168">
        <v>-12.483381782910902</v>
      </c>
      <c r="I16" s="1168">
        <v>61.37</v>
      </c>
      <c r="J16" s="1168">
        <v>91.3</v>
      </c>
      <c r="K16" s="1168">
        <v>26.752288825942884</v>
      </c>
      <c r="L16" s="1480">
        <v>61.12</v>
      </c>
      <c r="M16" s="1480">
        <v>91.8</v>
      </c>
      <c r="N16" s="1480">
        <v>22.051298758542448</v>
      </c>
      <c r="O16" s="697">
        <v>61.08</v>
      </c>
      <c r="P16" s="697">
        <v>91.3</v>
      </c>
      <c r="Q16" s="697">
        <v>17.855299278442043</v>
      </c>
      <c r="R16" s="695">
        <v>61.09</v>
      </c>
      <c r="S16" s="695">
        <v>90.5</v>
      </c>
      <c r="T16" s="695">
        <v>15.741010300867448</v>
      </c>
      <c r="U16" s="696">
        <v>61.16</v>
      </c>
      <c r="V16" s="696">
        <v>87.9</v>
      </c>
      <c r="W16" s="1468">
        <v>16.993020261134941</v>
      </c>
      <c r="X16" s="697">
        <v>61.17</v>
      </c>
      <c r="Y16" s="697">
        <v>86.6</v>
      </c>
      <c r="Z16" s="697">
        <v>17.234785245181648</v>
      </c>
      <c r="AA16" s="698">
        <v>61.19</v>
      </c>
      <c r="AB16" s="699">
        <v>86.1</v>
      </c>
      <c r="AC16" s="700">
        <v>15.779858379797568</v>
      </c>
      <c r="AD16" s="701">
        <v>61.3</v>
      </c>
      <c r="AE16" s="702">
        <v>87</v>
      </c>
      <c r="AF16" s="703">
        <v>9.5844642314673987</v>
      </c>
      <c r="AG16" s="192">
        <v>61.27</v>
      </c>
      <c r="AH16" s="173">
        <v>88.2</v>
      </c>
      <c r="AI16" s="174">
        <v>7.1886993920923663</v>
      </c>
      <c r="AJ16" s="192">
        <v>61.21</v>
      </c>
      <c r="AK16" s="173">
        <v>87.3</v>
      </c>
      <c r="AL16" s="174">
        <v>6.947503208278917</v>
      </c>
      <c r="AM16" s="767">
        <v>61.22</v>
      </c>
      <c r="AN16" s="768">
        <v>83.2</v>
      </c>
      <c r="AO16" s="769">
        <v>7.5275910521211964</v>
      </c>
      <c r="AP16" s="770">
        <v>61.31</v>
      </c>
      <c r="AQ16" s="771">
        <v>81.900000000000006</v>
      </c>
      <c r="AR16" s="772">
        <v>7.2430489024008855</v>
      </c>
      <c r="AS16" s="773">
        <v>61.43</v>
      </c>
      <c r="AT16" s="774">
        <v>82.1</v>
      </c>
      <c r="AU16" s="775">
        <v>6.0071626642113038</v>
      </c>
      <c r="AV16" s="254">
        <v>61.77</v>
      </c>
      <c r="AW16" s="776">
        <v>81.400000000000006</v>
      </c>
      <c r="AX16" s="255">
        <v>6.5103111760476491</v>
      </c>
      <c r="AY16" s="255">
        <v>6.5103111760476491</v>
      </c>
      <c r="AZ16" s="777">
        <v>61.62</v>
      </c>
      <c r="BA16" s="778">
        <v>78.5</v>
      </c>
      <c r="BB16" s="779">
        <v>2.9713446730735562</v>
      </c>
      <c r="BC16" s="780" t="s">
        <v>165</v>
      </c>
      <c r="BD16" s="781" t="s">
        <v>165</v>
      </c>
      <c r="BE16" s="782" t="s">
        <v>165</v>
      </c>
    </row>
    <row r="17" spans="2:57" ht="15">
      <c r="B17" s="59" t="s">
        <v>12</v>
      </c>
      <c r="C17" s="175">
        <v>5814.6117647058827</v>
      </c>
      <c r="D17" s="175">
        <v>6690.5960784313729</v>
      </c>
      <c r="E17" s="175">
        <v>6246.8647058823526</v>
      </c>
      <c r="F17" s="175">
        <v>5622.7931372549019</v>
      </c>
      <c r="G17" s="175">
        <v>6331.1705882352935</v>
      </c>
      <c r="H17" s="1169">
        <v>-13.092769365489282</v>
      </c>
      <c r="I17" s="1169">
        <v>57.79</v>
      </c>
      <c r="J17" s="1169">
        <v>93.3</v>
      </c>
      <c r="K17" s="1169">
        <v>58.766661831776943</v>
      </c>
      <c r="L17" s="1481">
        <v>57.82</v>
      </c>
      <c r="M17" s="1481">
        <v>92.2</v>
      </c>
      <c r="N17" s="1481">
        <v>64.090945677129056</v>
      </c>
      <c r="O17" s="706">
        <v>57.69</v>
      </c>
      <c r="P17" s="706">
        <v>91.5</v>
      </c>
      <c r="Q17" s="706">
        <v>65.294224744950782</v>
      </c>
      <c r="R17" s="704">
        <v>57.65</v>
      </c>
      <c r="S17" s="704">
        <v>91.3</v>
      </c>
      <c r="T17" s="704">
        <v>65.180174480288898</v>
      </c>
      <c r="U17" s="705">
        <v>57.66</v>
      </c>
      <c r="V17" s="705">
        <v>89.9</v>
      </c>
      <c r="W17" s="1469">
        <v>64.352705366630389</v>
      </c>
      <c r="X17" s="706">
        <v>57.68</v>
      </c>
      <c r="Y17" s="706">
        <v>88.6</v>
      </c>
      <c r="Z17" s="706">
        <v>63.309154029848713</v>
      </c>
      <c r="AA17" s="707">
        <v>57.58</v>
      </c>
      <c r="AB17" s="708">
        <v>88.1</v>
      </c>
      <c r="AC17" s="709">
        <v>61.23192127828829</v>
      </c>
      <c r="AD17" s="710">
        <v>57.18</v>
      </c>
      <c r="AE17" s="711">
        <v>86.3</v>
      </c>
      <c r="AF17" s="712">
        <v>51.015633118166448</v>
      </c>
      <c r="AG17" s="193">
        <v>57.08</v>
      </c>
      <c r="AH17" s="176">
        <v>86.8</v>
      </c>
      <c r="AI17" s="177">
        <v>45.806872759283515</v>
      </c>
      <c r="AJ17" s="193">
        <v>57.13</v>
      </c>
      <c r="AK17" s="176">
        <v>86.4</v>
      </c>
      <c r="AL17" s="177">
        <v>45.62022476366387</v>
      </c>
      <c r="AM17" s="783">
        <v>57.15</v>
      </c>
      <c r="AN17" s="784">
        <v>82.9</v>
      </c>
      <c r="AO17" s="785">
        <v>45.776588490769598</v>
      </c>
      <c r="AP17" s="786">
        <v>57.16</v>
      </c>
      <c r="AQ17" s="60">
        <v>81.8</v>
      </c>
      <c r="AR17" s="35">
        <v>41.747078628351765</v>
      </c>
      <c r="AS17" s="787">
        <v>57.19</v>
      </c>
      <c r="AT17" s="788">
        <v>82.1</v>
      </c>
      <c r="AU17" s="789">
        <v>39.692883373839685</v>
      </c>
      <c r="AV17" s="256">
        <v>57.33</v>
      </c>
      <c r="AW17" s="259">
        <v>81.8</v>
      </c>
      <c r="AX17" s="257">
        <v>39.866553104662849</v>
      </c>
      <c r="AY17" s="257">
        <v>39.866553104662849</v>
      </c>
      <c r="AZ17" s="790">
        <v>57.57</v>
      </c>
      <c r="BA17" s="791">
        <v>79.2</v>
      </c>
      <c r="BB17" s="792">
        <v>34.586905723794082</v>
      </c>
      <c r="BC17" s="793">
        <v>57.68</v>
      </c>
      <c r="BD17" s="794">
        <v>78.5</v>
      </c>
      <c r="BE17" s="795">
        <v>30.121921531890795</v>
      </c>
    </row>
    <row r="18" spans="2:57" ht="15">
      <c r="B18" s="59" t="s">
        <v>13</v>
      </c>
      <c r="C18" s="175">
        <v>5459.7107843137255</v>
      </c>
      <c r="D18" s="175">
        <v>6264.1392156862739</v>
      </c>
      <c r="E18" s="175">
        <v>5768.4637254901954</v>
      </c>
      <c r="F18" s="175">
        <v>5184.863725490196</v>
      </c>
      <c r="G18" s="175">
        <v>5894.6529411764704</v>
      </c>
      <c r="H18" s="1169">
        <v>-12.841803217881051</v>
      </c>
      <c r="I18" s="1169">
        <v>53.23</v>
      </c>
      <c r="J18" s="1169">
        <v>95.1</v>
      </c>
      <c r="K18" s="1169">
        <v>13.002983765983622</v>
      </c>
      <c r="L18" s="1481">
        <v>53.26</v>
      </c>
      <c r="M18" s="1481">
        <v>94.6</v>
      </c>
      <c r="N18" s="1481">
        <v>12.381268134134142</v>
      </c>
      <c r="O18" s="706">
        <v>53.26</v>
      </c>
      <c r="P18" s="706">
        <v>93.4</v>
      </c>
      <c r="Q18" s="706">
        <v>15.061017247147451</v>
      </c>
      <c r="R18" s="704">
        <v>53.18</v>
      </c>
      <c r="S18" s="704">
        <v>93.8</v>
      </c>
      <c r="T18" s="704">
        <v>16.609562525053114</v>
      </c>
      <c r="U18" s="705">
        <v>53.2</v>
      </c>
      <c r="V18" s="705">
        <v>92.8</v>
      </c>
      <c r="W18" s="1469">
        <v>16.353298917779842</v>
      </c>
      <c r="X18" s="706">
        <v>53.18</v>
      </c>
      <c r="Y18" s="706">
        <v>91.7</v>
      </c>
      <c r="Z18" s="706">
        <v>16.81796401522999</v>
      </c>
      <c r="AA18" s="713">
        <v>53.15</v>
      </c>
      <c r="AB18" s="714">
        <v>91</v>
      </c>
      <c r="AC18" s="709">
        <v>19.884077303135065</v>
      </c>
      <c r="AD18" s="710">
        <v>53.01</v>
      </c>
      <c r="AE18" s="711">
        <v>86.4</v>
      </c>
      <c r="AF18" s="712">
        <v>31.169483326016369</v>
      </c>
      <c r="AG18" s="194">
        <v>52.89</v>
      </c>
      <c r="AH18" s="178">
        <v>87.2</v>
      </c>
      <c r="AI18" s="177">
        <v>34.569247812562708</v>
      </c>
      <c r="AJ18" s="194">
        <v>52.83</v>
      </c>
      <c r="AK18" s="178">
        <v>86.8</v>
      </c>
      <c r="AL18" s="177">
        <v>34.218865529911355</v>
      </c>
      <c r="AM18" s="796">
        <v>52.85</v>
      </c>
      <c r="AN18" s="784">
        <v>83.8</v>
      </c>
      <c r="AO18" s="785">
        <v>33.991612488073315</v>
      </c>
      <c r="AP18" s="797">
        <v>52.78</v>
      </c>
      <c r="AQ18" s="60">
        <v>82.5</v>
      </c>
      <c r="AR18" s="35">
        <v>34.141178441449405</v>
      </c>
      <c r="AS18" s="798">
        <v>52.77</v>
      </c>
      <c r="AT18" s="788">
        <v>82.7</v>
      </c>
      <c r="AU18" s="789">
        <v>34.009646577659765</v>
      </c>
      <c r="AV18" s="258">
        <v>52.75</v>
      </c>
      <c r="AW18" s="259">
        <v>82.8</v>
      </c>
      <c r="AX18" s="257">
        <v>30.872880954936427</v>
      </c>
      <c r="AY18" s="257">
        <v>30.872880954936427</v>
      </c>
      <c r="AZ18" s="790">
        <v>52.66</v>
      </c>
      <c r="BA18" s="791">
        <v>80.5</v>
      </c>
      <c r="BB18" s="792">
        <v>33.951975670806654</v>
      </c>
      <c r="BC18" s="793">
        <v>52.6</v>
      </c>
      <c r="BD18" s="794">
        <v>79.599999999999994</v>
      </c>
      <c r="BE18" s="795">
        <v>35.188232364485323</v>
      </c>
    </row>
    <row r="19" spans="2:57" ht="15">
      <c r="B19" s="59" t="s">
        <v>14</v>
      </c>
      <c r="C19" s="175">
        <v>5118.2019607843131</v>
      </c>
      <c r="D19" s="175">
        <v>5904.2470588235292</v>
      </c>
      <c r="E19" s="175">
        <v>5364.9274509803918</v>
      </c>
      <c r="F19" s="175">
        <v>4825.3725490196075</v>
      </c>
      <c r="G19" s="175">
        <v>5505.2235294117654</v>
      </c>
      <c r="H19" s="1169">
        <v>-13.313214880880039</v>
      </c>
      <c r="I19" s="1169">
        <v>48.33</v>
      </c>
      <c r="J19" s="1169">
        <v>96.6</v>
      </c>
      <c r="K19" s="1169">
        <v>1.3648857513147343</v>
      </c>
      <c r="L19" s="1481">
        <v>48.25</v>
      </c>
      <c r="M19" s="1481">
        <v>96</v>
      </c>
      <c r="N19" s="1481">
        <v>1.3388500707159365</v>
      </c>
      <c r="O19" s="706">
        <v>48.28</v>
      </c>
      <c r="P19" s="706">
        <v>94.7</v>
      </c>
      <c r="Q19" s="706">
        <v>1.6369728979349001</v>
      </c>
      <c r="R19" s="704">
        <v>48.2</v>
      </c>
      <c r="S19" s="704">
        <v>95</v>
      </c>
      <c r="T19" s="704">
        <v>2.2216195218295036</v>
      </c>
      <c r="U19" s="705">
        <v>48.23</v>
      </c>
      <c r="V19" s="705">
        <v>94.4</v>
      </c>
      <c r="W19" s="1469">
        <v>2.0831715845197083</v>
      </c>
      <c r="X19" s="706">
        <v>48.21</v>
      </c>
      <c r="Y19" s="706">
        <v>93.4</v>
      </c>
      <c r="Z19" s="706">
        <v>2.3497193975663411</v>
      </c>
      <c r="AA19" s="713">
        <v>48.22</v>
      </c>
      <c r="AB19" s="714">
        <v>93</v>
      </c>
      <c r="AC19" s="709">
        <v>2.7977139647720133</v>
      </c>
      <c r="AD19" s="710">
        <v>48.06</v>
      </c>
      <c r="AE19" s="711">
        <v>88.5</v>
      </c>
      <c r="AF19" s="712">
        <v>6.5672719281541809</v>
      </c>
      <c r="AG19" s="194">
        <v>48.29</v>
      </c>
      <c r="AH19" s="178">
        <v>89.4</v>
      </c>
      <c r="AI19" s="177">
        <v>9.3058057107480661</v>
      </c>
      <c r="AJ19" s="194">
        <v>48.15</v>
      </c>
      <c r="AK19" s="178">
        <v>88.6</v>
      </c>
      <c r="AL19" s="177">
        <v>9.336615740255473</v>
      </c>
      <c r="AM19" s="796">
        <v>48</v>
      </c>
      <c r="AN19" s="784">
        <v>85.9</v>
      </c>
      <c r="AO19" s="785">
        <v>9.5557425310903472</v>
      </c>
      <c r="AP19" s="797">
        <v>47.89</v>
      </c>
      <c r="AQ19" s="60">
        <v>84.6</v>
      </c>
      <c r="AR19" s="35">
        <v>12.18493371681938</v>
      </c>
      <c r="AS19" s="798">
        <v>47.83</v>
      </c>
      <c r="AT19" s="788">
        <v>85.3</v>
      </c>
      <c r="AU19" s="789">
        <v>13.860611770751918</v>
      </c>
      <c r="AV19" s="258">
        <v>47.75</v>
      </c>
      <c r="AW19" s="259">
        <v>85.4</v>
      </c>
      <c r="AX19" s="257">
        <v>14.325604423378538</v>
      </c>
      <c r="AY19" s="257">
        <v>14.325604423378538</v>
      </c>
      <c r="AZ19" s="790">
        <v>47.73</v>
      </c>
      <c r="BA19" s="791">
        <v>83.1</v>
      </c>
      <c r="BB19" s="792">
        <v>18.175170890129468</v>
      </c>
      <c r="BC19" s="793">
        <v>47.64</v>
      </c>
      <c r="BD19" s="794">
        <v>82.7</v>
      </c>
      <c r="BE19" s="795">
        <v>21.372225830010176</v>
      </c>
    </row>
    <row r="20" spans="2:57" ht="15">
      <c r="B20" s="59" t="s">
        <v>15</v>
      </c>
      <c r="C20" s="175">
        <v>4514.6862745098033</v>
      </c>
      <c r="D20" s="175">
        <v>5327.81568627451</v>
      </c>
      <c r="E20" s="175">
        <v>4793.4558823529405</v>
      </c>
      <c r="F20" s="175">
        <v>4268.1107843137252</v>
      </c>
      <c r="G20" s="175">
        <v>4972.4078431372545</v>
      </c>
      <c r="H20" s="1169">
        <v>-15.261965872045577</v>
      </c>
      <c r="I20" s="1169">
        <v>43.38</v>
      </c>
      <c r="J20" s="1169">
        <v>98.1</v>
      </c>
      <c r="K20" s="1169">
        <v>0.10540300734963523</v>
      </c>
      <c r="L20" s="1481">
        <v>43.35</v>
      </c>
      <c r="M20" s="1481">
        <v>96.5</v>
      </c>
      <c r="N20" s="1481">
        <v>0.13269299318137392</v>
      </c>
      <c r="O20" s="706">
        <v>43.43</v>
      </c>
      <c r="P20" s="706">
        <v>95.8</v>
      </c>
      <c r="Q20" s="706">
        <v>0.14736130767849487</v>
      </c>
      <c r="R20" s="704">
        <v>43.4</v>
      </c>
      <c r="S20" s="704">
        <v>96.7</v>
      </c>
      <c r="T20" s="704">
        <v>0.23940380444545123</v>
      </c>
      <c r="U20" s="705">
        <v>43.4</v>
      </c>
      <c r="V20" s="705">
        <v>95.5</v>
      </c>
      <c r="W20" s="1469">
        <v>0.21123437965865294</v>
      </c>
      <c r="X20" s="706">
        <v>43.39</v>
      </c>
      <c r="Y20" s="706">
        <v>93.7</v>
      </c>
      <c r="Z20" s="706">
        <v>0.2780920496870794</v>
      </c>
      <c r="AA20" s="713">
        <v>43.41</v>
      </c>
      <c r="AB20" s="714">
        <v>93.9</v>
      </c>
      <c r="AC20" s="709">
        <v>0.29930521750217975</v>
      </c>
      <c r="AD20" s="710">
        <v>42.98</v>
      </c>
      <c r="AE20" s="711">
        <v>92.1</v>
      </c>
      <c r="AF20" s="712">
        <v>1.4268333973878677</v>
      </c>
      <c r="AG20" s="194">
        <v>42.88</v>
      </c>
      <c r="AH20" s="178">
        <v>93.5</v>
      </c>
      <c r="AI20" s="177">
        <v>2.5434863168296817</v>
      </c>
      <c r="AJ20" s="194">
        <v>42.79</v>
      </c>
      <c r="AK20" s="178">
        <v>91.3</v>
      </c>
      <c r="AL20" s="177">
        <v>3.0726954925451779</v>
      </c>
      <c r="AM20" s="796">
        <v>42.98</v>
      </c>
      <c r="AN20" s="784">
        <v>89</v>
      </c>
      <c r="AO20" s="785">
        <v>2.5578732925572076</v>
      </c>
      <c r="AP20" s="797">
        <v>42.89</v>
      </c>
      <c r="AQ20" s="60">
        <v>87.5</v>
      </c>
      <c r="AR20" s="35">
        <v>3.6819418416945418</v>
      </c>
      <c r="AS20" s="798">
        <v>42.77</v>
      </c>
      <c r="AT20" s="788">
        <v>88.5</v>
      </c>
      <c r="AU20" s="789">
        <v>4.9365638483528009</v>
      </c>
      <c r="AV20" s="258">
        <v>42.6</v>
      </c>
      <c r="AW20" s="259">
        <v>88.8</v>
      </c>
      <c r="AX20" s="257">
        <v>6.5674384035767419</v>
      </c>
      <c r="AY20" s="257">
        <v>6.5674384035767419</v>
      </c>
      <c r="AZ20" s="790">
        <v>42.55</v>
      </c>
      <c r="BA20" s="791">
        <v>86.2</v>
      </c>
      <c r="BB20" s="792">
        <v>8.3545509913110862</v>
      </c>
      <c r="BC20" s="793">
        <v>42.87</v>
      </c>
      <c r="BD20" s="794">
        <v>84.6</v>
      </c>
      <c r="BE20" s="795">
        <v>10.469808395070684</v>
      </c>
    </row>
    <row r="21" spans="2:57" ht="15">
      <c r="B21" s="59" t="s">
        <v>16</v>
      </c>
      <c r="C21" s="175">
        <v>4252.802941176471</v>
      </c>
      <c r="D21" s="175">
        <v>5076.4264705882351</v>
      </c>
      <c r="E21" s="175">
        <v>4556.8274509803923</v>
      </c>
      <c r="F21" s="175">
        <v>3918.0058823529412</v>
      </c>
      <c r="G21" s="175">
        <v>4440.9735294117645</v>
      </c>
      <c r="H21" s="1169">
        <v>-16.224474720232209</v>
      </c>
      <c r="I21" s="1169">
        <v>37.39</v>
      </c>
      <c r="J21" s="1169">
        <v>98.1</v>
      </c>
      <c r="K21" s="1169">
        <v>7.776817632179675E-3</v>
      </c>
      <c r="L21" s="1481">
        <v>38.39</v>
      </c>
      <c r="M21" s="1481">
        <v>93.4</v>
      </c>
      <c r="N21" s="1481">
        <v>4.9443662970529278E-3</v>
      </c>
      <c r="O21" s="706">
        <v>38.92</v>
      </c>
      <c r="P21" s="706">
        <v>95</v>
      </c>
      <c r="Q21" s="706">
        <v>5.1245238463259457E-3</v>
      </c>
      <c r="R21" s="704">
        <v>38.86</v>
      </c>
      <c r="S21" s="704">
        <v>97.4</v>
      </c>
      <c r="T21" s="704">
        <v>8.2293675155893434E-3</v>
      </c>
      <c r="U21" s="705">
        <v>38.65</v>
      </c>
      <c r="V21" s="705">
        <v>98.7</v>
      </c>
      <c r="W21" s="1469">
        <v>6.5694902764652837E-3</v>
      </c>
      <c r="X21" s="706">
        <v>38.89</v>
      </c>
      <c r="Y21" s="706">
        <v>95</v>
      </c>
      <c r="Z21" s="706">
        <v>1.0285262486235541E-2</v>
      </c>
      <c r="AA21" s="713">
        <v>38.909999999999997</v>
      </c>
      <c r="AB21" s="714">
        <v>94.6</v>
      </c>
      <c r="AC21" s="709">
        <v>7.123856504881133E-3</v>
      </c>
      <c r="AD21" s="710">
        <v>38.450000000000003</v>
      </c>
      <c r="AE21" s="711">
        <v>96</v>
      </c>
      <c r="AF21" s="712">
        <v>0.23631399880774043</v>
      </c>
      <c r="AG21" s="194">
        <v>38.409999999999997</v>
      </c>
      <c r="AH21" s="178">
        <v>99</v>
      </c>
      <c r="AI21" s="177">
        <v>0.5858880084836583</v>
      </c>
      <c r="AJ21" s="194">
        <v>38.380000000000003</v>
      </c>
      <c r="AK21" s="178">
        <v>95.9</v>
      </c>
      <c r="AL21" s="177">
        <v>0.80409526534520515</v>
      </c>
      <c r="AM21" s="796">
        <v>38.450000000000003</v>
      </c>
      <c r="AN21" s="784">
        <v>92.7</v>
      </c>
      <c r="AO21" s="785">
        <v>0.59059214538833782</v>
      </c>
      <c r="AP21" s="797">
        <v>38.25</v>
      </c>
      <c r="AQ21" s="60">
        <v>91.1</v>
      </c>
      <c r="AR21" s="35">
        <v>1.0018184692840266</v>
      </c>
      <c r="AS21" s="798">
        <v>38.200000000000003</v>
      </c>
      <c r="AT21" s="788">
        <v>91.9</v>
      </c>
      <c r="AU21" s="789">
        <v>1.4931317651845271</v>
      </c>
      <c r="AV21" s="258">
        <v>38</v>
      </c>
      <c r="AW21" s="259">
        <v>92.2</v>
      </c>
      <c r="AX21" s="257">
        <v>1.8572119373977913</v>
      </c>
      <c r="AY21" s="257">
        <v>1.8572119373977913</v>
      </c>
      <c r="AZ21" s="790">
        <v>37.67</v>
      </c>
      <c r="BA21" s="791">
        <v>90.8</v>
      </c>
      <c r="BB21" s="792">
        <v>1.9600520508851502</v>
      </c>
      <c r="BC21" s="793">
        <v>37.1</v>
      </c>
      <c r="BD21" s="794">
        <v>87.2</v>
      </c>
      <c r="BE21" s="795">
        <v>2.8478118785430242</v>
      </c>
    </row>
    <row r="22" spans="2:57" ht="15" thickBot="1">
      <c r="B22" s="61" t="s">
        <v>125</v>
      </c>
      <c r="C22" s="179">
        <v>5795.9156862745094</v>
      </c>
      <c r="D22" s="179">
        <v>6651.5</v>
      </c>
      <c r="E22" s="179">
        <v>6181.8431372549012</v>
      </c>
      <c r="F22" s="179">
        <v>5542.8960784313722</v>
      </c>
      <c r="G22" s="179">
        <v>6259.894117647058</v>
      </c>
      <c r="H22" s="1170">
        <v>-12.863028094798018</v>
      </c>
      <c r="I22" s="1170">
        <v>58.01</v>
      </c>
      <c r="J22" s="1170">
        <v>93.1</v>
      </c>
      <c r="K22" s="1170">
        <v>100</v>
      </c>
      <c r="L22" s="1482">
        <v>57.84</v>
      </c>
      <c r="M22" s="1482">
        <v>92.5</v>
      </c>
      <c r="N22" s="1482">
        <v>100</v>
      </c>
      <c r="O22" s="717">
        <v>57.45</v>
      </c>
      <c r="P22" s="717">
        <v>91.8</v>
      </c>
      <c r="Q22" s="717">
        <v>100</v>
      </c>
      <c r="R22" s="715">
        <v>57.2</v>
      </c>
      <c r="S22" s="715">
        <v>91.7</v>
      </c>
      <c r="T22" s="715">
        <v>100</v>
      </c>
      <c r="U22" s="716">
        <v>57.29</v>
      </c>
      <c r="V22" s="716">
        <v>90.2</v>
      </c>
      <c r="W22" s="1470">
        <v>100</v>
      </c>
      <c r="X22" s="717">
        <v>57.26</v>
      </c>
      <c r="Y22" s="717">
        <v>88.9</v>
      </c>
      <c r="Z22" s="717">
        <v>100</v>
      </c>
      <c r="AA22" s="718">
        <v>56.96</v>
      </c>
      <c r="AB22" s="719">
        <v>88.5</v>
      </c>
      <c r="AC22" s="720">
        <v>100</v>
      </c>
      <c r="AD22" s="721">
        <v>55.43</v>
      </c>
      <c r="AE22" s="722">
        <v>86.6</v>
      </c>
      <c r="AF22" s="723">
        <v>100</v>
      </c>
      <c r="AG22" s="195">
        <v>54.65</v>
      </c>
      <c r="AH22" s="180">
        <v>87.5</v>
      </c>
      <c r="AI22" s="181">
        <v>100</v>
      </c>
      <c r="AJ22" s="195">
        <v>54.51</v>
      </c>
      <c r="AK22" s="180">
        <v>87</v>
      </c>
      <c r="AL22" s="181">
        <v>100</v>
      </c>
      <c r="AM22" s="799">
        <v>54.64</v>
      </c>
      <c r="AN22" s="800">
        <v>83.7</v>
      </c>
      <c r="AO22" s="801">
        <v>100</v>
      </c>
      <c r="AP22" s="802">
        <v>54.12</v>
      </c>
      <c r="AQ22" s="62">
        <v>82.7</v>
      </c>
      <c r="AR22" s="36">
        <v>100</v>
      </c>
      <c r="AS22" s="803">
        <v>53.65</v>
      </c>
      <c r="AT22" s="804">
        <v>83.2</v>
      </c>
      <c r="AU22" s="805">
        <v>100</v>
      </c>
      <c r="AV22" s="260">
        <v>53.5</v>
      </c>
      <c r="AW22" s="261">
        <v>83.3</v>
      </c>
      <c r="AX22" s="262">
        <v>100</v>
      </c>
      <c r="AY22" s="262">
        <v>100</v>
      </c>
      <c r="AZ22" s="806">
        <v>52.59</v>
      </c>
      <c r="BA22" s="807">
        <v>81.099999999999994</v>
      </c>
      <c r="BB22" s="808">
        <v>100</v>
      </c>
      <c r="BC22" s="809">
        <v>51.61</v>
      </c>
      <c r="BD22" s="810">
        <v>80.7</v>
      </c>
      <c r="BE22" s="811">
        <v>100</v>
      </c>
    </row>
    <row r="23" spans="2:57" ht="15" thickBot="1">
      <c r="B23" s="1661" t="s">
        <v>47</v>
      </c>
      <c r="C23" s="1662"/>
      <c r="D23" s="1662"/>
      <c r="E23" s="1662"/>
      <c r="F23" s="1662"/>
      <c r="G23" s="1662"/>
      <c r="H23" s="1662"/>
      <c r="I23" s="1662"/>
      <c r="J23" s="1662"/>
      <c r="K23" s="1662"/>
      <c r="L23" s="1662"/>
      <c r="M23" s="1662"/>
      <c r="N23" s="1662"/>
      <c r="O23" s="1662"/>
      <c r="P23" s="1662"/>
      <c r="Q23" s="1662"/>
      <c r="R23" s="1662"/>
      <c r="S23" s="1662"/>
      <c r="T23" s="1662"/>
      <c r="U23" s="1662"/>
      <c r="V23" s="1662"/>
      <c r="W23" s="1663"/>
      <c r="X23" s="1662"/>
      <c r="Y23" s="1662"/>
      <c r="Z23" s="1662"/>
      <c r="AA23" s="1662"/>
      <c r="AB23" s="1662"/>
      <c r="AC23" s="1662"/>
      <c r="AD23" s="1662"/>
      <c r="AE23" s="1662"/>
      <c r="AF23" s="1663"/>
      <c r="AG23" s="1662"/>
      <c r="AH23" s="1662"/>
      <c r="AI23" s="1663"/>
      <c r="AJ23" s="1662"/>
      <c r="AK23" s="1662"/>
      <c r="AL23" s="1662"/>
      <c r="AM23" s="1662"/>
      <c r="AN23" s="1662"/>
      <c r="AO23" s="1662"/>
      <c r="AP23" s="1662"/>
      <c r="AQ23" s="1662"/>
      <c r="AR23" s="1663"/>
      <c r="AS23" s="1662"/>
      <c r="AT23" s="1662"/>
      <c r="AU23" s="1662"/>
      <c r="AV23" s="1662"/>
      <c r="AW23" s="1662"/>
      <c r="AX23" s="1663"/>
      <c r="AY23" s="1662"/>
      <c r="AZ23" s="1662"/>
      <c r="BA23" s="1662"/>
      <c r="BB23" s="1662"/>
      <c r="BC23" s="1662"/>
      <c r="BD23" s="1662"/>
      <c r="BE23" s="1663"/>
    </row>
    <row r="24" spans="2:57" ht="15">
      <c r="B24" s="162" t="s">
        <v>126</v>
      </c>
      <c r="C24" s="172">
        <v>5982.0588235294117</v>
      </c>
      <c r="D24" s="172">
        <v>6751.846078431372</v>
      </c>
      <c r="E24" s="172">
        <v>6402.6735294117643</v>
      </c>
      <c r="F24" s="172">
        <v>5792.161764705882</v>
      </c>
      <c r="G24" s="172">
        <v>6492.9568627450981</v>
      </c>
      <c r="H24" s="1168">
        <v>-11.4011374957292</v>
      </c>
      <c r="I24" s="1168">
        <v>61.49</v>
      </c>
      <c r="J24" s="1168">
        <v>93.2</v>
      </c>
      <c r="K24" s="1168">
        <v>31.483889726549226</v>
      </c>
      <c r="L24" s="1480">
        <v>61.2</v>
      </c>
      <c r="M24" s="1480">
        <v>92.2</v>
      </c>
      <c r="N24" s="1480">
        <v>23.182592123585568</v>
      </c>
      <c r="O24" s="697">
        <v>60.99</v>
      </c>
      <c r="P24" s="697">
        <v>90</v>
      </c>
      <c r="Q24" s="697">
        <v>13.302401505313224</v>
      </c>
      <c r="R24" s="695">
        <v>60.98</v>
      </c>
      <c r="S24" s="695">
        <v>90.3</v>
      </c>
      <c r="T24" s="695">
        <v>13.376425263062661</v>
      </c>
      <c r="U24" s="696">
        <v>60.97</v>
      </c>
      <c r="V24" s="696">
        <v>90</v>
      </c>
      <c r="W24" s="1468">
        <v>14.289850530773968</v>
      </c>
      <c r="X24" s="697">
        <v>60.95</v>
      </c>
      <c r="Y24" s="697">
        <v>87.8</v>
      </c>
      <c r="Z24" s="697">
        <v>11.24037234796579</v>
      </c>
      <c r="AA24" s="698">
        <v>60.99</v>
      </c>
      <c r="AB24" s="699">
        <v>87.4</v>
      </c>
      <c r="AC24" s="700">
        <v>11.60250496506626</v>
      </c>
      <c r="AD24" s="701">
        <v>61.41</v>
      </c>
      <c r="AE24" s="702">
        <v>87.7</v>
      </c>
      <c r="AF24" s="703">
        <v>12.720916037718874</v>
      </c>
      <c r="AG24" s="192">
        <v>61.3</v>
      </c>
      <c r="AH24" s="173">
        <v>88.8</v>
      </c>
      <c r="AI24" s="174">
        <v>8.3608790477723147</v>
      </c>
      <c r="AJ24" s="192">
        <v>61.15</v>
      </c>
      <c r="AK24" s="173">
        <v>88.5</v>
      </c>
      <c r="AL24" s="174">
        <v>6.8781202303087348</v>
      </c>
      <c r="AM24" s="767">
        <v>61.15</v>
      </c>
      <c r="AN24" s="768">
        <v>85.9</v>
      </c>
      <c r="AO24" s="769">
        <v>7.1042709724185649</v>
      </c>
      <c r="AP24" s="812">
        <v>61.2</v>
      </c>
      <c r="AQ24" s="813">
        <v>86.1</v>
      </c>
      <c r="AR24" s="814">
        <v>6.1036409203352644</v>
      </c>
      <c r="AS24" s="773">
        <v>61.23</v>
      </c>
      <c r="AT24" s="774">
        <v>85.6</v>
      </c>
      <c r="AU24" s="775">
        <v>4.6266015717127029</v>
      </c>
      <c r="AV24" s="254">
        <v>61.22</v>
      </c>
      <c r="AW24" s="776">
        <v>83.9</v>
      </c>
      <c r="AX24" s="255">
        <v>3.6803922498797088</v>
      </c>
      <c r="AY24" s="255">
        <v>3.6803922498797088</v>
      </c>
      <c r="AZ24" s="777">
        <v>61.3</v>
      </c>
      <c r="BA24" s="778">
        <v>81.900000000000006</v>
      </c>
      <c r="BB24" s="779">
        <v>2.2408830290994377</v>
      </c>
      <c r="BC24" s="780" t="s">
        <v>165</v>
      </c>
      <c r="BD24" s="781" t="s">
        <v>165</v>
      </c>
      <c r="BE24" s="782" t="s">
        <v>165</v>
      </c>
    </row>
    <row r="25" spans="2:57" ht="15">
      <c r="B25" s="59" t="s">
        <v>12</v>
      </c>
      <c r="C25" s="175">
        <v>5868.8549019607844</v>
      </c>
      <c r="D25" s="175">
        <v>6703.9225490196077</v>
      </c>
      <c r="E25" s="175">
        <v>6289.6931372549016</v>
      </c>
      <c r="F25" s="175">
        <v>5683.6676470588236</v>
      </c>
      <c r="G25" s="175">
        <v>6387.2068627450981</v>
      </c>
      <c r="H25" s="1169">
        <v>-12.456403560046279</v>
      </c>
      <c r="I25" s="1169">
        <v>57.05</v>
      </c>
      <c r="J25" s="1169">
        <v>95.6</v>
      </c>
      <c r="K25" s="1169">
        <v>52.829976489621124</v>
      </c>
      <c r="L25" s="1481">
        <v>57.03</v>
      </c>
      <c r="M25" s="1481">
        <v>94.1</v>
      </c>
      <c r="N25" s="1481">
        <v>60.757096738872498</v>
      </c>
      <c r="O25" s="706">
        <v>57</v>
      </c>
      <c r="P25" s="706">
        <v>92.3</v>
      </c>
      <c r="Q25" s="706">
        <v>64.26939638708744</v>
      </c>
      <c r="R25" s="704">
        <v>57.19</v>
      </c>
      <c r="S25" s="704">
        <v>92.5</v>
      </c>
      <c r="T25" s="704">
        <v>62.010953928326998</v>
      </c>
      <c r="U25" s="705">
        <v>57.29</v>
      </c>
      <c r="V25" s="705">
        <v>92.6</v>
      </c>
      <c r="W25" s="1469">
        <v>62.083795434767239</v>
      </c>
      <c r="X25" s="706">
        <v>57.12</v>
      </c>
      <c r="Y25" s="706">
        <v>91</v>
      </c>
      <c r="Z25" s="706">
        <v>61.498590306982315</v>
      </c>
      <c r="AA25" s="707">
        <v>57.38</v>
      </c>
      <c r="AB25" s="708">
        <v>89.9</v>
      </c>
      <c r="AC25" s="709">
        <v>58.696207570932927</v>
      </c>
      <c r="AD25" s="710">
        <v>57.28</v>
      </c>
      <c r="AE25" s="711">
        <v>87.6</v>
      </c>
      <c r="AF25" s="712">
        <v>48.66900206642741</v>
      </c>
      <c r="AG25" s="193">
        <v>57.26</v>
      </c>
      <c r="AH25" s="176">
        <v>88.5</v>
      </c>
      <c r="AI25" s="177">
        <v>44.983290766254555</v>
      </c>
      <c r="AJ25" s="193">
        <v>57.35</v>
      </c>
      <c r="AK25" s="176">
        <v>88.5</v>
      </c>
      <c r="AL25" s="177">
        <v>47.014651611853246</v>
      </c>
      <c r="AM25" s="783">
        <v>57.34</v>
      </c>
      <c r="AN25" s="784">
        <v>85.5</v>
      </c>
      <c r="AO25" s="785">
        <v>45.469593582166127</v>
      </c>
      <c r="AP25" s="786">
        <v>57.23</v>
      </c>
      <c r="AQ25" s="60">
        <v>85.6</v>
      </c>
      <c r="AR25" s="35">
        <v>40.849246679258911</v>
      </c>
      <c r="AS25" s="787">
        <v>57.18</v>
      </c>
      <c r="AT25" s="788">
        <v>85.4</v>
      </c>
      <c r="AU25" s="789">
        <v>35.166346530994723</v>
      </c>
      <c r="AV25" s="256">
        <v>57.18</v>
      </c>
      <c r="AW25" s="259">
        <v>84.2</v>
      </c>
      <c r="AX25" s="257">
        <v>31.002429536659914</v>
      </c>
      <c r="AY25" s="257">
        <v>31.002429536659914</v>
      </c>
      <c r="AZ25" s="790">
        <v>57.13</v>
      </c>
      <c r="BA25" s="791">
        <v>82.1</v>
      </c>
      <c r="BB25" s="792">
        <v>24.600646748176395</v>
      </c>
      <c r="BC25" s="793">
        <v>57.88</v>
      </c>
      <c r="BD25" s="794">
        <v>81</v>
      </c>
      <c r="BE25" s="795">
        <v>21.427149655463218</v>
      </c>
    </row>
    <row r="26" spans="2:57" ht="15">
      <c r="B26" s="59" t="s">
        <v>13</v>
      </c>
      <c r="C26" s="175">
        <v>5441.9676470588229</v>
      </c>
      <c r="D26" s="175">
        <v>6164.8813725490199</v>
      </c>
      <c r="E26" s="175">
        <v>5727.7</v>
      </c>
      <c r="F26" s="175">
        <v>5228.1460784313722</v>
      </c>
      <c r="G26" s="175">
        <v>5934.8421568627446</v>
      </c>
      <c r="H26" s="1169">
        <v>-11.726320131790146</v>
      </c>
      <c r="I26" s="1169">
        <v>53.17</v>
      </c>
      <c r="J26" s="1169">
        <v>97.2</v>
      </c>
      <c r="K26" s="1169">
        <v>13.744186303292475</v>
      </c>
      <c r="L26" s="1481">
        <v>53.27</v>
      </c>
      <c r="M26" s="1481">
        <v>95.4</v>
      </c>
      <c r="N26" s="1481">
        <v>14.090088153873017</v>
      </c>
      <c r="O26" s="706">
        <v>53.3</v>
      </c>
      <c r="P26" s="706">
        <v>94</v>
      </c>
      <c r="Q26" s="706">
        <v>19.379721693959851</v>
      </c>
      <c r="R26" s="704">
        <v>53.21</v>
      </c>
      <c r="S26" s="704">
        <v>93.8</v>
      </c>
      <c r="T26" s="704">
        <v>21.134229183054419</v>
      </c>
      <c r="U26" s="705">
        <v>53.12</v>
      </c>
      <c r="V26" s="705">
        <v>93.6</v>
      </c>
      <c r="W26" s="1469">
        <v>20.088458592621226</v>
      </c>
      <c r="X26" s="706">
        <v>53.07</v>
      </c>
      <c r="Y26" s="706">
        <v>92.8</v>
      </c>
      <c r="Z26" s="706">
        <v>23.006526064882632</v>
      </c>
      <c r="AA26" s="713">
        <v>53.04</v>
      </c>
      <c r="AB26" s="714">
        <v>92</v>
      </c>
      <c r="AC26" s="709">
        <v>24.820979672005226</v>
      </c>
      <c r="AD26" s="710">
        <v>52.72</v>
      </c>
      <c r="AE26" s="711">
        <v>87.8</v>
      </c>
      <c r="AF26" s="712">
        <v>28.564448867340342</v>
      </c>
      <c r="AG26" s="194">
        <v>52.68</v>
      </c>
      <c r="AH26" s="178">
        <v>89.5</v>
      </c>
      <c r="AI26" s="177">
        <v>32.781072340242154</v>
      </c>
      <c r="AJ26" s="194">
        <v>52.71</v>
      </c>
      <c r="AK26" s="178">
        <v>89.9</v>
      </c>
      <c r="AL26" s="177">
        <v>32.529833250493738</v>
      </c>
      <c r="AM26" s="796">
        <v>52.79</v>
      </c>
      <c r="AN26" s="784">
        <v>86.3</v>
      </c>
      <c r="AO26" s="785">
        <v>33.253994279429321</v>
      </c>
      <c r="AP26" s="797">
        <v>52.72</v>
      </c>
      <c r="AQ26" s="60">
        <v>85.9</v>
      </c>
      <c r="AR26" s="35">
        <v>34.558655253415218</v>
      </c>
      <c r="AS26" s="798">
        <v>52.61</v>
      </c>
      <c r="AT26" s="788">
        <v>86</v>
      </c>
      <c r="AU26" s="789">
        <v>35.881512385656073</v>
      </c>
      <c r="AV26" s="258">
        <v>52.6</v>
      </c>
      <c r="AW26" s="259">
        <v>85.1</v>
      </c>
      <c r="AX26" s="257">
        <v>33.818421783828839</v>
      </c>
      <c r="AY26" s="257">
        <v>33.818421783828839</v>
      </c>
      <c r="AZ26" s="790">
        <v>52.53</v>
      </c>
      <c r="BA26" s="791">
        <v>82.6</v>
      </c>
      <c r="BB26" s="792">
        <v>34.594259634073346</v>
      </c>
      <c r="BC26" s="793">
        <v>52.38</v>
      </c>
      <c r="BD26" s="794">
        <v>82</v>
      </c>
      <c r="BE26" s="795">
        <v>29.828294706626473</v>
      </c>
    </row>
    <row r="27" spans="2:57" ht="15">
      <c r="B27" s="59" t="s">
        <v>14</v>
      </c>
      <c r="C27" s="175">
        <v>5152.8186274509799</v>
      </c>
      <c r="D27" s="175">
        <v>5800.75</v>
      </c>
      <c r="E27" s="175">
        <v>5271.6401960784315</v>
      </c>
      <c r="F27" s="175">
        <v>4814.974509803922</v>
      </c>
      <c r="G27" s="175">
        <v>5596.5264705882355</v>
      </c>
      <c r="H27" s="1169">
        <v>-11.169786192285823</v>
      </c>
      <c r="I27" s="1169">
        <v>48.33</v>
      </c>
      <c r="J27" s="1169">
        <v>96.9</v>
      </c>
      <c r="K27" s="1169">
        <v>1.7641372050825603</v>
      </c>
      <c r="L27" s="1481">
        <v>48.3</v>
      </c>
      <c r="M27" s="1481">
        <v>96.1</v>
      </c>
      <c r="N27" s="1481">
        <v>1.7814148662020648</v>
      </c>
      <c r="O27" s="706">
        <v>48.26</v>
      </c>
      <c r="P27" s="706">
        <v>94.8</v>
      </c>
      <c r="Q27" s="706">
        <v>2.7848093631769189</v>
      </c>
      <c r="R27" s="704">
        <v>48.26</v>
      </c>
      <c r="S27" s="704">
        <v>94.7</v>
      </c>
      <c r="T27" s="704">
        <v>3.1818204664885692</v>
      </c>
      <c r="U27" s="705">
        <v>48.23</v>
      </c>
      <c r="V27" s="705">
        <v>93.7</v>
      </c>
      <c r="W27" s="1469">
        <v>3.2376203509777124</v>
      </c>
      <c r="X27" s="706">
        <v>48.22</v>
      </c>
      <c r="Y27" s="706">
        <v>93.4</v>
      </c>
      <c r="Z27" s="706">
        <v>3.8705497540256317</v>
      </c>
      <c r="AA27" s="713">
        <v>48.22</v>
      </c>
      <c r="AB27" s="714">
        <v>93</v>
      </c>
      <c r="AC27" s="709">
        <v>4.4056435270528027</v>
      </c>
      <c r="AD27" s="710">
        <v>47.94</v>
      </c>
      <c r="AE27" s="711">
        <v>88.3</v>
      </c>
      <c r="AF27" s="712">
        <v>8.1065407340869164</v>
      </c>
      <c r="AG27" s="194">
        <v>47.88</v>
      </c>
      <c r="AH27" s="178">
        <v>90.7</v>
      </c>
      <c r="AI27" s="177">
        <v>10.761514153525638</v>
      </c>
      <c r="AJ27" s="194">
        <v>47.82</v>
      </c>
      <c r="AK27" s="178">
        <v>91.1</v>
      </c>
      <c r="AL27" s="177">
        <v>10.440604010609334</v>
      </c>
      <c r="AM27" s="796">
        <v>47.86</v>
      </c>
      <c r="AN27" s="784">
        <v>87.2</v>
      </c>
      <c r="AO27" s="785">
        <v>11.375714090710114</v>
      </c>
      <c r="AP27" s="797">
        <v>47.91</v>
      </c>
      <c r="AQ27" s="60">
        <v>86.9</v>
      </c>
      <c r="AR27" s="35">
        <v>14.148062555460008</v>
      </c>
      <c r="AS27" s="798">
        <v>47.83</v>
      </c>
      <c r="AT27" s="788">
        <v>87.3</v>
      </c>
      <c r="AU27" s="789">
        <v>17.727045137237937</v>
      </c>
      <c r="AV27" s="258">
        <v>47.69</v>
      </c>
      <c r="AW27" s="259">
        <v>87.3</v>
      </c>
      <c r="AX27" s="257">
        <v>21.232523939576712</v>
      </c>
      <c r="AY27" s="257">
        <v>21.232523939576712</v>
      </c>
      <c r="AZ27" s="790">
        <v>47.64</v>
      </c>
      <c r="BA27" s="791">
        <v>84</v>
      </c>
      <c r="BB27" s="792">
        <v>25.399247504901368</v>
      </c>
      <c r="BC27" s="793">
        <v>47.57</v>
      </c>
      <c r="BD27" s="794">
        <v>84</v>
      </c>
      <c r="BE27" s="795">
        <v>29.444864948391508</v>
      </c>
    </row>
    <row r="28" spans="2:57" ht="15">
      <c r="B28" s="59" t="s">
        <v>15</v>
      </c>
      <c r="C28" s="175">
        <v>4987.123529411765</v>
      </c>
      <c r="D28" s="175">
        <v>5576.5911764705879</v>
      </c>
      <c r="E28" s="175">
        <v>4855.9529411764706</v>
      </c>
      <c r="F28" s="175">
        <v>4480.035294117647</v>
      </c>
      <c r="G28" s="175">
        <v>5336.3686274509801</v>
      </c>
      <c r="H28" s="1169">
        <v>-10.570393783678721</v>
      </c>
      <c r="I28" s="1169">
        <v>43.53</v>
      </c>
      <c r="J28" s="1169">
        <v>98.3</v>
      </c>
      <c r="K28" s="1169">
        <v>0.15666770130327407</v>
      </c>
      <c r="L28" s="1481">
        <v>43.45</v>
      </c>
      <c r="M28" s="1481">
        <v>97.6</v>
      </c>
      <c r="N28" s="1481">
        <v>0.18013804545641418</v>
      </c>
      <c r="O28" s="706">
        <v>43.51</v>
      </c>
      <c r="P28" s="706">
        <v>96.9</v>
      </c>
      <c r="Q28" s="706">
        <v>0.25281542624407466</v>
      </c>
      <c r="R28" s="704">
        <v>43.53</v>
      </c>
      <c r="S28" s="704">
        <v>96.9</v>
      </c>
      <c r="T28" s="704">
        <v>0.28589032500730904</v>
      </c>
      <c r="U28" s="705">
        <v>43.57</v>
      </c>
      <c r="V28" s="705">
        <v>95.2</v>
      </c>
      <c r="W28" s="1469">
        <v>0.28725508793799626</v>
      </c>
      <c r="X28" s="706">
        <v>43.56</v>
      </c>
      <c r="Y28" s="706">
        <v>95</v>
      </c>
      <c r="Z28" s="706">
        <v>0.36594265673318738</v>
      </c>
      <c r="AA28" s="713">
        <v>43.51</v>
      </c>
      <c r="AB28" s="714">
        <v>95.1</v>
      </c>
      <c r="AC28" s="709">
        <v>0.44625235058056323</v>
      </c>
      <c r="AD28" s="710">
        <v>43.1</v>
      </c>
      <c r="AE28" s="711">
        <v>90.2</v>
      </c>
      <c r="AF28" s="712">
        <v>1.5871214375580447</v>
      </c>
      <c r="AG28" s="194">
        <v>43.02</v>
      </c>
      <c r="AH28" s="178">
        <v>94</v>
      </c>
      <c r="AI28" s="177">
        <v>2.6110576544316335</v>
      </c>
      <c r="AJ28" s="194">
        <v>42.95</v>
      </c>
      <c r="AK28" s="178">
        <v>94.4</v>
      </c>
      <c r="AL28" s="177">
        <v>2.679340391560038</v>
      </c>
      <c r="AM28" s="796">
        <v>43.01</v>
      </c>
      <c r="AN28" s="784">
        <v>89</v>
      </c>
      <c r="AO28" s="785">
        <v>2.4287321389066272</v>
      </c>
      <c r="AP28" s="797">
        <v>43.04</v>
      </c>
      <c r="AQ28" s="60">
        <v>88.6</v>
      </c>
      <c r="AR28" s="35">
        <v>3.6478421184897045</v>
      </c>
      <c r="AS28" s="798">
        <v>42.95</v>
      </c>
      <c r="AT28" s="788">
        <v>88.2</v>
      </c>
      <c r="AU28" s="789">
        <v>5.5064176376888181</v>
      </c>
      <c r="AV28" s="258">
        <v>42.89</v>
      </c>
      <c r="AW28" s="259">
        <v>87.6</v>
      </c>
      <c r="AX28" s="257">
        <v>8.3900338169816813</v>
      </c>
      <c r="AY28" s="257">
        <v>8.3900338169816813</v>
      </c>
      <c r="AZ28" s="790">
        <v>42.99</v>
      </c>
      <c r="BA28" s="791">
        <v>85.4</v>
      </c>
      <c r="BB28" s="792">
        <v>11.243858747491155</v>
      </c>
      <c r="BC28" s="793">
        <v>42.81</v>
      </c>
      <c r="BD28" s="794">
        <v>85.4</v>
      </c>
      <c r="BE28" s="795">
        <v>15.970085145501642</v>
      </c>
    </row>
    <row r="29" spans="2:57" ht="15">
      <c r="B29" s="59" t="s">
        <v>16</v>
      </c>
      <c r="C29" s="175">
        <v>4726.5196078431372</v>
      </c>
      <c r="D29" s="175">
        <v>4862.3245098039215</v>
      </c>
      <c r="E29" s="175">
        <v>4368.6098039215685</v>
      </c>
      <c r="F29" s="175">
        <v>3969.9196078431373</v>
      </c>
      <c r="G29" s="175">
        <v>4766.2833333333338</v>
      </c>
      <c r="H29" s="1169">
        <v>-2.793003669067339</v>
      </c>
      <c r="I29" s="1169">
        <v>37.549999999999997</v>
      </c>
      <c r="J29" s="1169">
        <v>97.6</v>
      </c>
      <c r="K29" s="1169">
        <v>2.1142574151342391E-2</v>
      </c>
      <c r="L29" s="1481">
        <v>37.58</v>
      </c>
      <c r="M29" s="1481">
        <v>95.2</v>
      </c>
      <c r="N29" s="1481">
        <v>8.6700720104431628E-3</v>
      </c>
      <c r="O29" s="706">
        <v>37.869999999999997</v>
      </c>
      <c r="P29" s="706">
        <v>98.4</v>
      </c>
      <c r="Q29" s="706">
        <v>1.0855624218495572E-2</v>
      </c>
      <c r="R29" s="704">
        <v>37.659999999999997</v>
      </c>
      <c r="S29" s="704">
        <v>98.6</v>
      </c>
      <c r="T29" s="704">
        <v>1.0680834060048905E-2</v>
      </c>
      <c r="U29" s="705">
        <v>36.78</v>
      </c>
      <c r="V29" s="705">
        <v>95.9</v>
      </c>
      <c r="W29" s="1469">
        <v>1.302000292185981E-2</v>
      </c>
      <c r="X29" s="706">
        <v>36.840000000000003</v>
      </c>
      <c r="Y29" s="706">
        <v>93.8</v>
      </c>
      <c r="Z29" s="706">
        <v>1.8018869410449053E-2</v>
      </c>
      <c r="AA29" s="713">
        <v>37.119999999999997</v>
      </c>
      <c r="AB29" s="714">
        <v>96.2</v>
      </c>
      <c r="AC29" s="709">
        <v>2.841191436222271E-2</v>
      </c>
      <c r="AD29" s="710">
        <v>34.89</v>
      </c>
      <c r="AE29" s="711">
        <v>88.7</v>
      </c>
      <c r="AF29" s="712">
        <v>0.35197085686841439</v>
      </c>
      <c r="AG29" s="194">
        <v>36.81</v>
      </c>
      <c r="AH29" s="178">
        <v>92.6</v>
      </c>
      <c r="AI29" s="177">
        <v>0.50218603777370918</v>
      </c>
      <c r="AJ29" s="194">
        <v>37.840000000000003</v>
      </c>
      <c r="AK29" s="178">
        <v>95.3</v>
      </c>
      <c r="AL29" s="177">
        <v>0.45745050517490882</v>
      </c>
      <c r="AM29" s="796">
        <v>37.5</v>
      </c>
      <c r="AN29" s="784">
        <v>90.3</v>
      </c>
      <c r="AO29" s="785">
        <v>0.36769493636924194</v>
      </c>
      <c r="AP29" s="797">
        <v>37.79</v>
      </c>
      <c r="AQ29" s="60">
        <v>90.5</v>
      </c>
      <c r="AR29" s="35">
        <v>0.69255247304090151</v>
      </c>
      <c r="AS29" s="798">
        <v>37.909999999999997</v>
      </c>
      <c r="AT29" s="788">
        <v>89.9</v>
      </c>
      <c r="AU29" s="789">
        <v>1.0920767367097453</v>
      </c>
      <c r="AV29" s="258">
        <v>37.9</v>
      </c>
      <c r="AW29" s="259">
        <v>89.7</v>
      </c>
      <c r="AX29" s="257">
        <v>1.8761986730731435</v>
      </c>
      <c r="AY29" s="257">
        <v>1.8761986730731435</v>
      </c>
      <c r="AZ29" s="790">
        <v>38.24</v>
      </c>
      <c r="BA29" s="791">
        <v>87.2</v>
      </c>
      <c r="BB29" s="792">
        <v>1.9211043362582934</v>
      </c>
      <c r="BC29" s="793">
        <v>38.020000000000003</v>
      </c>
      <c r="BD29" s="794">
        <v>86.9</v>
      </c>
      <c r="BE29" s="795">
        <v>3.3296055440171597</v>
      </c>
    </row>
    <row r="30" spans="2:57" ht="15" thickBot="1">
      <c r="B30" s="61" t="s">
        <v>125</v>
      </c>
      <c r="C30" s="179">
        <v>5829.3049019607843</v>
      </c>
      <c r="D30" s="179">
        <v>6618.876470588235</v>
      </c>
      <c r="E30" s="179">
        <v>6160.3980392156864</v>
      </c>
      <c r="F30" s="179">
        <v>5568.1352941176465</v>
      </c>
      <c r="G30" s="179">
        <v>6280.6294117647058</v>
      </c>
      <c r="H30" s="1170">
        <v>-11.929087544328807</v>
      </c>
      <c r="I30" s="1170">
        <v>57.74</v>
      </c>
      <c r="J30" s="1170">
        <v>95.1</v>
      </c>
      <c r="K30" s="1170">
        <v>100</v>
      </c>
      <c r="L30" s="1482">
        <v>57.28</v>
      </c>
      <c r="M30" s="1482">
        <v>93.9</v>
      </c>
      <c r="N30" s="1482">
        <v>100</v>
      </c>
      <c r="O30" s="717">
        <v>56.53</v>
      </c>
      <c r="P30" s="717">
        <v>92.4</v>
      </c>
      <c r="Q30" s="717">
        <v>100</v>
      </c>
      <c r="R30" s="715">
        <v>56.53</v>
      </c>
      <c r="S30" s="715">
        <v>92.5</v>
      </c>
      <c r="T30" s="715">
        <v>100</v>
      </c>
      <c r="U30" s="716">
        <v>56.64</v>
      </c>
      <c r="V30" s="716">
        <v>92.4</v>
      </c>
      <c r="W30" s="1470">
        <v>100</v>
      </c>
      <c r="X30" s="717">
        <v>56.22</v>
      </c>
      <c r="Y30" s="717">
        <v>91.2</v>
      </c>
      <c r="Z30" s="717">
        <v>100</v>
      </c>
      <c r="AA30" s="718">
        <v>56.25</v>
      </c>
      <c r="AB30" s="719">
        <v>90.3</v>
      </c>
      <c r="AC30" s="720">
        <v>100</v>
      </c>
      <c r="AD30" s="721">
        <v>55.44</v>
      </c>
      <c r="AE30" s="722">
        <v>87.8</v>
      </c>
      <c r="AF30" s="723">
        <v>100</v>
      </c>
      <c r="AG30" s="195">
        <v>54.61</v>
      </c>
      <c r="AH30" s="180">
        <v>89.3</v>
      </c>
      <c r="AI30" s="181">
        <v>100</v>
      </c>
      <c r="AJ30" s="195">
        <v>54.63</v>
      </c>
      <c r="AK30" s="180">
        <v>89.4</v>
      </c>
      <c r="AL30" s="181">
        <v>100</v>
      </c>
      <c r="AM30" s="799">
        <v>54.6</v>
      </c>
      <c r="AN30" s="800">
        <v>86.1</v>
      </c>
      <c r="AO30" s="801">
        <v>100</v>
      </c>
      <c r="AP30" s="815">
        <v>53.94</v>
      </c>
      <c r="AQ30" s="76">
        <v>86</v>
      </c>
      <c r="AR30" s="36">
        <v>100</v>
      </c>
      <c r="AS30" s="803">
        <v>53.08</v>
      </c>
      <c r="AT30" s="804">
        <v>86.2</v>
      </c>
      <c r="AU30" s="805">
        <v>100</v>
      </c>
      <c r="AV30" s="260">
        <v>52.2</v>
      </c>
      <c r="AW30" s="261">
        <v>85.5</v>
      </c>
      <c r="AX30" s="262">
        <v>100</v>
      </c>
      <c r="AY30" s="262">
        <v>100</v>
      </c>
      <c r="AZ30" s="806">
        <v>51.27</v>
      </c>
      <c r="BA30" s="807">
        <v>83.2</v>
      </c>
      <c r="BB30" s="808">
        <v>100</v>
      </c>
      <c r="BC30" s="809">
        <v>50.14</v>
      </c>
      <c r="BD30" s="810">
        <v>83.1</v>
      </c>
      <c r="BE30" s="811">
        <v>100</v>
      </c>
    </row>
    <row r="31" spans="2:57" ht="15" thickBot="1">
      <c r="B31" s="1661" t="s">
        <v>189</v>
      </c>
      <c r="C31" s="1662"/>
      <c r="D31" s="1662"/>
      <c r="E31" s="1662"/>
      <c r="F31" s="1662"/>
      <c r="G31" s="1662"/>
      <c r="H31" s="1664"/>
      <c r="I31" s="1664"/>
      <c r="J31" s="1664"/>
      <c r="K31" s="1664"/>
      <c r="L31" s="1664"/>
      <c r="M31" s="1664"/>
      <c r="N31" s="1664"/>
      <c r="O31" s="1664"/>
      <c r="P31" s="1664"/>
      <c r="Q31" s="1664"/>
      <c r="R31" s="1664"/>
      <c r="S31" s="1664"/>
      <c r="T31" s="1664"/>
      <c r="U31" s="1664"/>
      <c r="V31" s="1664"/>
      <c r="W31" s="1665"/>
      <c r="X31" s="1664"/>
      <c r="Y31" s="1664"/>
      <c r="Z31" s="1664"/>
      <c r="AA31" s="1664"/>
      <c r="AB31" s="1664"/>
      <c r="AC31" s="1664"/>
      <c r="AD31" s="1664"/>
      <c r="AE31" s="1664"/>
      <c r="AF31" s="1665"/>
      <c r="AG31" s="1664"/>
      <c r="AH31" s="1664"/>
      <c r="AI31" s="1665"/>
      <c r="AJ31" s="1664"/>
      <c r="AK31" s="1664"/>
      <c r="AL31" s="1664"/>
      <c r="AM31" s="1664"/>
      <c r="AN31" s="1664"/>
      <c r="AO31" s="1664"/>
      <c r="AP31" s="1664"/>
      <c r="AQ31" s="1664"/>
      <c r="AR31" s="1665"/>
      <c r="AS31" s="1664"/>
      <c r="AT31" s="1664"/>
      <c r="AU31" s="1664"/>
      <c r="AV31" s="1664"/>
      <c r="AW31" s="1664"/>
      <c r="AX31" s="1665"/>
      <c r="AY31" s="1664"/>
      <c r="AZ31" s="1664"/>
      <c r="BA31" s="1664"/>
      <c r="BB31" s="1664"/>
      <c r="BC31" s="1664"/>
      <c r="BD31" s="1664"/>
      <c r="BE31" s="1665"/>
    </row>
    <row r="32" spans="2:57" ht="15">
      <c r="B32" s="162" t="s">
        <v>126</v>
      </c>
      <c r="C32" s="172">
        <v>5921.8362745098038</v>
      </c>
      <c r="D32" s="172">
        <v>6779.8676470588234</v>
      </c>
      <c r="E32" s="172">
        <v>6282.2823529411762</v>
      </c>
      <c r="F32" s="172">
        <v>5706.9588235294113</v>
      </c>
      <c r="G32" s="172">
        <v>6494.2666666666664</v>
      </c>
      <c r="H32" s="1168">
        <v>-12.655577029165791</v>
      </c>
      <c r="I32" s="1168">
        <v>61.3</v>
      </c>
      <c r="J32" s="1168">
        <v>93.6</v>
      </c>
      <c r="K32" s="1168">
        <v>28.780334124930107</v>
      </c>
      <c r="L32" s="1480">
        <v>61.27</v>
      </c>
      <c r="M32" s="1480">
        <v>92.6</v>
      </c>
      <c r="N32" s="1480">
        <v>25.578114675719345</v>
      </c>
      <c r="O32" s="697">
        <v>61.27</v>
      </c>
      <c r="P32" s="697">
        <v>91.3</v>
      </c>
      <c r="Q32" s="697">
        <v>25.101632736077967</v>
      </c>
      <c r="R32" s="695">
        <v>61.28</v>
      </c>
      <c r="S32" s="695">
        <v>90.8</v>
      </c>
      <c r="T32" s="695">
        <v>23.826920434603391</v>
      </c>
      <c r="U32" s="696">
        <v>61.28</v>
      </c>
      <c r="V32" s="696">
        <v>89.4</v>
      </c>
      <c r="W32" s="1468">
        <v>23.560448803053308</v>
      </c>
      <c r="X32" s="697">
        <v>61.3</v>
      </c>
      <c r="Y32" s="697">
        <v>88.3</v>
      </c>
      <c r="Z32" s="697">
        <v>22.82350942905105</v>
      </c>
      <c r="AA32" s="698">
        <v>61.29</v>
      </c>
      <c r="AB32" s="699">
        <v>88.2</v>
      </c>
      <c r="AC32" s="700">
        <v>20.800369815197744</v>
      </c>
      <c r="AD32" s="701">
        <v>61.35</v>
      </c>
      <c r="AE32" s="702">
        <v>87.8</v>
      </c>
      <c r="AF32" s="703">
        <v>13.501504410175743</v>
      </c>
      <c r="AG32" s="192">
        <v>61.37</v>
      </c>
      <c r="AH32" s="173">
        <v>89</v>
      </c>
      <c r="AI32" s="174">
        <v>12.443744866377466</v>
      </c>
      <c r="AJ32" s="192">
        <v>61.3</v>
      </c>
      <c r="AK32" s="173">
        <v>88.5</v>
      </c>
      <c r="AL32" s="174">
        <v>9.8675189905972722</v>
      </c>
      <c r="AM32" s="767">
        <v>61.28</v>
      </c>
      <c r="AN32" s="768">
        <v>84.8</v>
      </c>
      <c r="AO32" s="769">
        <v>8.1973488949962103</v>
      </c>
      <c r="AP32" s="770">
        <v>61.37</v>
      </c>
      <c r="AQ32" s="771">
        <v>84.2</v>
      </c>
      <c r="AR32" s="772">
        <v>6.7591557542851071</v>
      </c>
      <c r="AS32" s="773">
        <v>61.31</v>
      </c>
      <c r="AT32" s="774">
        <v>85.6</v>
      </c>
      <c r="AU32" s="775">
        <v>4.2134052713195445</v>
      </c>
      <c r="AV32" s="254">
        <v>61.36</v>
      </c>
      <c r="AW32" s="776">
        <v>84.6</v>
      </c>
      <c r="AX32" s="255">
        <v>3.4894684993197913</v>
      </c>
      <c r="AY32" s="255">
        <v>3.4894684993197913</v>
      </c>
      <c r="AZ32" s="777">
        <v>61.4</v>
      </c>
      <c r="BA32" s="778">
        <v>80</v>
      </c>
      <c r="BB32" s="779">
        <v>1.4989297079396053</v>
      </c>
      <c r="BC32" s="780" t="s">
        <v>165</v>
      </c>
      <c r="BD32" s="781" t="s">
        <v>165</v>
      </c>
      <c r="BE32" s="782" t="s">
        <v>165</v>
      </c>
    </row>
    <row r="33" spans="2:57" ht="15">
      <c r="B33" s="59" t="s">
        <v>12</v>
      </c>
      <c r="C33" s="175">
        <v>5820.1098039215685</v>
      </c>
      <c r="D33" s="175">
        <v>6645.8745098039217</v>
      </c>
      <c r="E33" s="175">
        <v>6156.7156862745096</v>
      </c>
      <c r="F33" s="175">
        <v>5560.7588235294115</v>
      </c>
      <c r="G33" s="175">
        <v>6298.4901960784309</v>
      </c>
      <c r="H33" s="1169">
        <v>-12.425222665041213</v>
      </c>
      <c r="I33" s="1169">
        <v>57.85</v>
      </c>
      <c r="J33" s="1169">
        <v>94.9</v>
      </c>
      <c r="K33" s="1169">
        <v>56.187774269631355</v>
      </c>
      <c r="L33" s="1481">
        <v>57.79</v>
      </c>
      <c r="M33" s="1481">
        <v>93.8</v>
      </c>
      <c r="N33" s="1481">
        <v>57.970012489916414</v>
      </c>
      <c r="O33" s="706">
        <v>57.75</v>
      </c>
      <c r="P33" s="706">
        <v>93.1</v>
      </c>
      <c r="Q33" s="706">
        <v>56.206188276474521</v>
      </c>
      <c r="R33" s="704">
        <v>57.69</v>
      </c>
      <c r="S33" s="704">
        <v>93.2</v>
      </c>
      <c r="T33" s="704">
        <v>55.435542584627484</v>
      </c>
      <c r="U33" s="705">
        <v>57.69</v>
      </c>
      <c r="V33" s="705">
        <v>91.6</v>
      </c>
      <c r="W33" s="1469">
        <v>56.269868630485654</v>
      </c>
      <c r="X33" s="706">
        <v>57.66</v>
      </c>
      <c r="Y33" s="706">
        <v>90.5</v>
      </c>
      <c r="Z33" s="706">
        <v>55.450684154914818</v>
      </c>
      <c r="AA33" s="707">
        <v>57.62</v>
      </c>
      <c r="AB33" s="708">
        <v>90.1</v>
      </c>
      <c r="AC33" s="709">
        <v>54.723788077549649</v>
      </c>
      <c r="AD33" s="710">
        <v>57.41</v>
      </c>
      <c r="AE33" s="711">
        <v>87.3</v>
      </c>
      <c r="AF33" s="712">
        <v>50.265950889021383</v>
      </c>
      <c r="AG33" s="193">
        <v>57.37</v>
      </c>
      <c r="AH33" s="176">
        <v>88.5</v>
      </c>
      <c r="AI33" s="177">
        <v>46.972794533297105</v>
      </c>
      <c r="AJ33" s="193">
        <v>57.25</v>
      </c>
      <c r="AK33" s="176">
        <v>88.6</v>
      </c>
      <c r="AL33" s="177">
        <v>45.008141594017211</v>
      </c>
      <c r="AM33" s="783">
        <v>57.22</v>
      </c>
      <c r="AN33" s="784">
        <v>85</v>
      </c>
      <c r="AO33" s="785">
        <v>42.407509039142191</v>
      </c>
      <c r="AP33" s="786">
        <v>57.15</v>
      </c>
      <c r="AQ33" s="60">
        <v>84.1</v>
      </c>
      <c r="AR33" s="35">
        <v>37.915468966251467</v>
      </c>
      <c r="AS33" s="787">
        <v>57.14</v>
      </c>
      <c r="AT33" s="788">
        <v>84.9</v>
      </c>
      <c r="AU33" s="789">
        <v>31.787966380698425</v>
      </c>
      <c r="AV33" s="256">
        <v>57.27</v>
      </c>
      <c r="AW33" s="259">
        <v>84.2</v>
      </c>
      <c r="AX33" s="257">
        <v>30.419696330002662</v>
      </c>
      <c r="AY33" s="257">
        <v>30.419696330002662</v>
      </c>
      <c r="AZ33" s="790">
        <v>57.54</v>
      </c>
      <c r="BA33" s="791">
        <v>82.2</v>
      </c>
      <c r="BB33" s="792">
        <v>24.862632831664673</v>
      </c>
      <c r="BC33" s="793">
        <v>57.49</v>
      </c>
      <c r="BD33" s="794">
        <v>81.2</v>
      </c>
      <c r="BE33" s="795">
        <v>23.045555818706525</v>
      </c>
    </row>
    <row r="34" spans="2:57" ht="15">
      <c r="B34" s="59" t="s">
        <v>13</v>
      </c>
      <c r="C34" s="175">
        <v>5482.0274509803921</v>
      </c>
      <c r="D34" s="175">
        <v>6237.3215686274507</v>
      </c>
      <c r="E34" s="175">
        <v>5691.8558823529411</v>
      </c>
      <c r="F34" s="175">
        <v>5130.8343137254906</v>
      </c>
      <c r="G34" s="175">
        <v>5857.1990196078432</v>
      </c>
      <c r="H34" s="1169">
        <v>-12.109270130404147</v>
      </c>
      <c r="I34" s="1169">
        <v>53.14</v>
      </c>
      <c r="J34" s="1169">
        <v>95.9</v>
      </c>
      <c r="K34" s="1169">
        <v>12.740748069089086</v>
      </c>
      <c r="L34" s="1481">
        <v>53.14</v>
      </c>
      <c r="M34" s="1481">
        <v>95.5</v>
      </c>
      <c r="N34" s="1481">
        <v>14.080049869583291</v>
      </c>
      <c r="O34" s="706">
        <v>53.1</v>
      </c>
      <c r="P34" s="706">
        <v>94.2</v>
      </c>
      <c r="Q34" s="706">
        <v>15.652110956080096</v>
      </c>
      <c r="R34" s="704">
        <v>53.07</v>
      </c>
      <c r="S34" s="704">
        <v>94.7</v>
      </c>
      <c r="T34" s="704">
        <v>17.127292111986726</v>
      </c>
      <c r="U34" s="705">
        <v>53.11</v>
      </c>
      <c r="V34" s="705">
        <v>93.1</v>
      </c>
      <c r="W34" s="1469">
        <v>17.032755581309488</v>
      </c>
      <c r="X34" s="706">
        <v>53.09</v>
      </c>
      <c r="Y34" s="706">
        <v>92.6</v>
      </c>
      <c r="Z34" s="706">
        <v>18.105950813199129</v>
      </c>
      <c r="AA34" s="713">
        <v>53.05</v>
      </c>
      <c r="AB34" s="714">
        <v>91.8</v>
      </c>
      <c r="AC34" s="709">
        <v>19.649344798761167</v>
      </c>
      <c r="AD34" s="710">
        <v>52.88</v>
      </c>
      <c r="AE34" s="711">
        <v>87.7</v>
      </c>
      <c r="AF34" s="712">
        <v>27.290108068430907</v>
      </c>
      <c r="AG34" s="194">
        <v>52.83</v>
      </c>
      <c r="AH34" s="178">
        <v>89</v>
      </c>
      <c r="AI34" s="177">
        <v>28.390314591511995</v>
      </c>
      <c r="AJ34" s="194">
        <v>52.78</v>
      </c>
      <c r="AK34" s="178">
        <v>89.5</v>
      </c>
      <c r="AL34" s="177">
        <v>31.106621571583283</v>
      </c>
      <c r="AM34" s="796">
        <v>52.76</v>
      </c>
      <c r="AN34" s="784">
        <v>85.9</v>
      </c>
      <c r="AO34" s="785">
        <v>33.730992020692376</v>
      </c>
      <c r="AP34" s="797">
        <v>52.67</v>
      </c>
      <c r="AQ34" s="60">
        <v>84.9</v>
      </c>
      <c r="AR34" s="35">
        <v>35.659134461833283</v>
      </c>
      <c r="AS34" s="798">
        <v>52.59</v>
      </c>
      <c r="AT34" s="788">
        <v>85.4</v>
      </c>
      <c r="AU34" s="789">
        <v>36.281785996013639</v>
      </c>
      <c r="AV34" s="258">
        <v>52.57</v>
      </c>
      <c r="AW34" s="259">
        <v>85</v>
      </c>
      <c r="AX34" s="257">
        <v>35.120091945395693</v>
      </c>
      <c r="AY34" s="257">
        <v>35.120091945395693</v>
      </c>
      <c r="AZ34" s="790">
        <v>52.46</v>
      </c>
      <c r="BA34" s="791">
        <v>82.5</v>
      </c>
      <c r="BB34" s="792">
        <v>34.853067042122461</v>
      </c>
      <c r="BC34" s="793">
        <v>52.4</v>
      </c>
      <c r="BD34" s="794">
        <v>82.3</v>
      </c>
      <c r="BE34" s="795">
        <v>33.482671508644508</v>
      </c>
    </row>
    <row r="35" spans="2:57" ht="15">
      <c r="B35" s="59" t="s">
        <v>14</v>
      </c>
      <c r="C35" s="175">
        <v>5014.2637254901956</v>
      </c>
      <c r="D35" s="175">
        <v>5688.4980392156858</v>
      </c>
      <c r="E35" s="175">
        <v>5116.8980392156864</v>
      </c>
      <c r="F35" s="175">
        <v>4639.2735294117647</v>
      </c>
      <c r="G35" s="175">
        <v>5385.3137254901967</v>
      </c>
      <c r="H35" s="1169">
        <v>-11.852589366778647</v>
      </c>
      <c r="I35" s="1169">
        <v>48.11</v>
      </c>
      <c r="J35" s="1169">
        <v>97.5</v>
      </c>
      <c r="K35" s="1169">
        <v>2.0843985155229063</v>
      </c>
      <c r="L35" s="1481">
        <v>48.09</v>
      </c>
      <c r="M35" s="1481">
        <v>97.2</v>
      </c>
      <c r="N35" s="1481">
        <v>2.1515266028913729</v>
      </c>
      <c r="O35" s="706">
        <v>48.06</v>
      </c>
      <c r="P35" s="706">
        <v>95.8</v>
      </c>
      <c r="Q35" s="706">
        <v>2.7111688455174043</v>
      </c>
      <c r="R35" s="704">
        <v>48.03</v>
      </c>
      <c r="S35" s="704">
        <v>96.5</v>
      </c>
      <c r="T35" s="704">
        <v>3.2090437438365385</v>
      </c>
      <c r="U35" s="705">
        <v>48.07</v>
      </c>
      <c r="V35" s="705">
        <v>94.7</v>
      </c>
      <c r="W35" s="1469">
        <v>2.7709114203213212</v>
      </c>
      <c r="X35" s="706">
        <v>48.07</v>
      </c>
      <c r="Y35" s="706">
        <v>94.5</v>
      </c>
      <c r="Z35" s="706">
        <v>3.1859030778699102</v>
      </c>
      <c r="AA35" s="713">
        <v>48.04</v>
      </c>
      <c r="AB35" s="714">
        <v>93.6</v>
      </c>
      <c r="AC35" s="709">
        <v>4.1228693643925221</v>
      </c>
      <c r="AD35" s="710">
        <v>47.95</v>
      </c>
      <c r="AE35" s="711">
        <v>88.7</v>
      </c>
      <c r="AF35" s="712">
        <v>7.2757309776990713</v>
      </c>
      <c r="AG35" s="194">
        <v>47.89</v>
      </c>
      <c r="AH35" s="178">
        <v>90.2</v>
      </c>
      <c r="AI35" s="177">
        <v>9.3556073992873046</v>
      </c>
      <c r="AJ35" s="194">
        <v>47.86</v>
      </c>
      <c r="AK35" s="178">
        <v>90.5</v>
      </c>
      <c r="AL35" s="177">
        <v>10.471902592140999</v>
      </c>
      <c r="AM35" s="796">
        <v>47.9</v>
      </c>
      <c r="AN35" s="784">
        <v>87.4</v>
      </c>
      <c r="AO35" s="785">
        <v>12.038039620366622</v>
      </c>
      <c r="AP35" s="797">
        <v>47.85</v>
      </c>
      <c r="AQ35" s="60">
        <v>86.6</v>
      </c>
      <c r="AR35" s="35">
        <v>14.990418396678379</v>
      </c>
      <c r="AS35" s="798">
        <v>47.76</v>
      </c>
      <c r="AT35" s="788">
        <v>87</v>
      </c>
      <c r="AU35" s="789">
        <v>19.869250589900243</v>
      </c>
      <c r="AV35" s="258">
        <v>47.72</v>
      </c>
      <c r="AW35" s="259">
        <v>86.6</v>
      </c>
      <c r="AX35" s="257">
        <v>21.646651342434051</v>
      </c>
      <c r="AY35" s="257">
        <v>21.646651342434051</v>
      </c>
      <c r="AZ35" s="790">
        <v>47.68</v>
      </c>
      <c r="BA35" s="791">
        <v>83.7</v>
      </c>
      <c r="BB35" s="792">
        <v>26.559041407195348</v>
      </c>
      <c r="BC35" s="793">
        <v>47.65</v>
      </c>
      <c r="BD35" s="794">
        <v>83.7</v>
      </c>
      <c r="BE35" s="795">
        <v>28.275790987956455</v>
      </c>
    </row>
    <row r="36" spans="2:57" ht="15">
      <c r="B36" s="59" t="s">
        <v>15</v>
      </c>
      <c r="C36" s="175">
        <v>4375.1941176470591</v>
      </c>
      <c r="D36" s="175">
        <v>4961.8627450980393</v>
      </c>
      <c r="E36" s="175">
        <v>4305.3999999999996</v>
      </c>
      <c r="F36" s="175">
        <v>3997.3127450980392</v>
      </c>
      <c r="G36" s="175">
        <v>4814.5431372549019</v>
      </c>
      <c r="H36" s="1169">
        <v>-11.823556143921282</v>
      </c>
      <c r="I36" s="1169">
        <v>43.34</v>
      </c>
      <c r="J36" s="1169">
        <v>100</v>
      </c>
      <c r="K36" s="1169">
        <v>0.20062254619528747</v>
      </c>
      <c r="L36" s="1481">
        <v>43.26</v>
      </c>
      <c r="M36" s="1481">
        <v>99.6</v>
      </c>
      <c r="N36" s="1481">
        <v>0.21272944534952171</v>
      </c>
      <c r="O36" s="706">
        <v>43.26</v>
      </c>
      <c r="P36" s="706">
        <v>98.5</v>
      </c>
      <c r="Q36" s="706">
        <v>0.31613493445870783</v>
      </c>
      <c r="R36" s="704">
        <v>43.17</v>
      </c>
      <c r="S36" s="704">
        <v>98.6</v>
      </c>
      <c r="T36" s="704">
        <v>0.38019970050142532</v>
      </c>
      <c r="U36" s="705">
        <v>43.23</v>
      </c>
      <c r="V36" s="705">
        <v>96.1</v>
      </c>
      <c r="W36" s="1469">
        <v>0.34547761730468779</v>
      </c>
      <c r="X36" s="706">
        <v>43.26</v>
      </c>
      <c r="Y36" s="706">
        <v>96.7</v>
      </c>
      <c r="Z36" s="706">
        <v>0.41713265965636737</v>
      </c>
      <c r="AA36" s="713">
        <v>43.19</v>
      </c>
      <c r="AB36" s="714">
        <v>95.3</v>
      </c>
      <c r="AC36" s="709">
        <v>0.66279211713623731</v>
      </c>
      <c r="AD36" s="710">
        <v>43.02</v>
      </c>
      <c r="AE36" s="711">
        <v>90.8</v>
      </c>
      <c r="AF36" s="712">
        <v>1.4534517978634152</v>
      </c>
      <c r="AG36" s="194">
        <v>42.91</v>
      </c>
      <c r="AH36" s="178">
        <v>92.2</v>
      </c>
      <c r="AI36" s="177">
        <v>2.3701954758536257</v>
      </c>
      <c r="AJ36" s="194">
        <v>42.88</v>
      </c>
      <c r="AK36" s="178">
        <v>91.8</v>
      </c>
      <c r="AL36" s="177">
        <v>2.9255512811971784</v>
      </c>
      <c r="AM36" s="796">
        <v>43</v>
      </c>
      <c r="AN36" s="784">
        <v>89.6</v>
      </c>
      <c r="AO36" s="785">
        <v>3.0861280686995998</v>
      </c>
      <c r="AP36" s="797">
        <v>43</v>
      </c>
      <c r="AQ36" s="60">
        <v>89.1</v>
      </c>
      <c r="AR36" s="35">
        <v>3.995395507292665</v>
      </c>
      <c r="AS36" s="798">
        <v>42.9</v>
      </c>
      <c r="AT36" s="788">
        <v>89.6</v>
      </c>
      <c r="AU36" s="789">
        <v>6.5087100594497764</v>
      </c>
      <c r="AV36" s="258">
        <v>42.84</v>
      </c>
      <c r="AW36" s="259">
        <v>89</v>
      </c>
      <c r="AX36" s="257">
        <v>7.516301543369142</v>
      </c>
      <c r="AY36" s="257">
        <v>7.516301543369142</v>
      </c>
      <c r="AZ36" s="790">
        <v>42.79</v>
      </c>
      <c r="BA36" s="791">
        <v>86</v>
      </c>
      <c r="BB36" s="792">
        <v>9.9264597377480648</v>
      </c>
      <c r="BC36" s="793">
        <v>42.88</v>
      </c>
      <c r="BD36" s="794">
        <v>85.7</v>
      </c>
      <c r="BE36" s="795">
        <v>12.273361227336123</v>
      </c>
    </row>
    <row r="37" spans="2:57" ht="15">
      <c r="B37" s="59" t="s">
        <v>16</v>
      </c>
      <c r="C37" s="175">
        <v>4295.3980392156855</v>
      </c>
      <c r="D37" s="175">
        <v>4928.9411764705883</v>
      </c>
      <c r="E37" s="175">
        <v>3923.4843137254902</v>
      </c>
      <c r="F37" s="175">
        <v>3659.3529411764703</v>
      </c>
      <c r="G37" s="175">
        <v>4285.8715686274509</v>
      </c>
      <c r="H37" s="1169">
        <v>-12.853534148049153</v>
      </c>
      <c r="I37" s="1169">
        <v>37.79</v>
      </c>
      <c r="J37" s="1169">
        <v>99.8</v>
      </c>
      <c r="K37" s="1169">
        <v>6.1224746312628147E-3</v>
      </c>
      <c r="L37" s="1481">
        <v>37.25</v>
      </c>
      <c r="M37" s="1481">
        <v>97.3</v>
      </c>
      <c r="N37" s="1481">
        <v>7.5669165400634453E-3</v>
      </c>
      <c r="O37" s="706">
        <v>38.04</v>
      </c>
      <c r="P37" s="706">
        <v>100.2</v>
      </c>
      <c r="Q37" s="706">
        <v>1.27642513913034E-2</v>
      </c>
      <c r="R37" s="704">
        <v>38.090000000000003</v>
      </c>
      <c r="S37" s="704">
        <v>101.1</v>
      </c>
      <c r="T37" s="704">
        <v>2.1001424444440579E-2</v>
      </c>
      <c r="U37" s="705">
        <v>37.64</v>
      </c>
      <c r="V37" s="705">
        <v>98.7</v>
      </c>
      <c r="W37" s="1469">
        <v>2.0537947525544071E-2</v>
      </c>
      <c r="X37" s="706">
        <v>38.22</v>
      </c>
      <c r="Y37" s="706">
        <v>97.9</v>
      </c>
      <c r="Z37" s="706">
        <v>1.6819865308724494E-2</v>
      </c>
      <c r="AA37" s="713">
        <v>38.36</v>
      </c>
      <c r="AB37" s="714">
        <v>95.7</v>
      </c>
      <c r="AC37" s="709">
        <v>4.0835826962675806E-2</v>
      </c>
      <c r="AD37" s="710">
        <v>38.29</v>
      </c>
      <c r="AE37" s="711">
        <v>93.7</v>
      </c>
      <c r="AF37" s="712">
        <v>0.21325385680948714</v>
      </c>
      <c r="AG37" s="194">
        <v>38.090000000000003</v>
      </c>
      <c r="AH37" s="178">
        <v>95.8</v>
      </c>
      <c r="AI37" s="177">
        <v>0.4673431336725038</v>
      </c>
      <c r="AJ37" s="194">
        <v>37.9</v>
      </c>
      <c r="AK37" s="178">
        <v>94.5</v>
      </c>
      <c r="AL37" s="177">
        <v>0.62026397046406312</v>
      </c>
      <c r="AM37" s="796">
        <v>37.979999999999997</v>
      </c>
      <c r="AN37" s="784">
        <v>93.2</v>
      </c>
      <c r="AO37" s="785">
        <v>0.53998235610300138</v>
      </c>
      <c r="AP37" s="797">
        <v>38.17</v>
      </c>
      <c r="AQ37" s="60">
        <v>92.2</v>
      </c>
      <c r="AR37" s="35">
        <v>0.6804269136591079</v>
      </c>
      <c r="AS37" s="798">
        <v>38.07</v>
      </c>
      <c r="AT37" s="788">
        <v>92.8</v>
      </c>
      <c r="AU37" s="789">
        <v>1.3388817026183759</v>
      </c>
      <c r="AV37" s="258">
        <v>38.1</v>
      </c>
      <c r="AW37" s="259">
        <v>91.9</v>
      </c>
      <c r="AX37" s="257">
        <v>1.8077903394786634</v>
      </c>
      <c r="AY37" s="257">
        <v>1.8077903394786634</v>
      </c>
      <c r="AZ37" s="790">
        <v>38.19</v>
      </c>
      <c r="BA37" s="791">
        <v>88.9</v>
      </c>
      <c r="BB37" s="792">
        <v>2.2998692733298496</v>
      </c>
      <c r="BC37" s="793">
        <v>37.93</v>
      </c>
      <c r="BD37" s="794">
        <v>86.9</v>
      </c>
      <c r="BE37" s="795">
        <v>2.9226204573563854</v>
      </c>
    </row>
    <row r="38" spans="2:57" ht="15" thickBot="1">
      <c r="B38" s="61" t="s">
        <v>125</v>
      </c>
      <c r="C38" s="179">
        <v>5784.964705882353</v>
      </c>
      <c r="D38" s="179">
        <v>6595.8892156862739</v>
      </c>
      <c r="E38" s="179">
        <v>6078.3068627450975</v>
      </c>
      <c r="F38" s="179">
        <v>5482.4019607843138</v>
      </c>
      <c r="G38" s="179">
        <v>6235.0421568627453</v>
      </c>
      <c r="H38" s="1170">
        <v>-12.294392511556888</v>
      </c>
      <c r="I38" s="1170">
        <v>58.01</v>
      </c>
      <c r="J38" s="1170">
        <v>94.7</v>
      </c>
      <c r="K38" s="1170">
        <v>100</v>
      </c>
      <c r="L38" s="1482">
        <v>57.78</v>
      </c>
      <c r="M38" s="1482">
        <v>93.8</v>
      </c>
      <c r="N38" s="1482">
        <v>100</v>
      </c>
      <c r="O38" s="717">
        <v>57.59</v>
      </c>
      <c r="P38" s="717">
        <v>92.9</v>
      </c>
      <c r="Q38" s="717">
        <v>100</v>
      </c>
      <c r="R38" s="715">
        <v>57.39</v>
      </c>
      <c r="S38" s="715">
        <v>93</v>
      </c>
      <c r="T38" s="715">
        <v>100</v>
      </c>
      <c r="U38" s="716">
        <v>57.43</v>
      </c>
      <c r="V38" s="716">
        <v>91.4</v>
      </c>
      <c r="W38" s="1470">
        <v>100</v>
      </c>
      <c r="X38" s="717">
        <v>57.3</v>
      </c>
      <c r="Y38" s="717">
        <v>90.5</v>
      </c>
      <c r="Z38" s="717">
        <v>100</v>
      </c>
      <c r="AA38" s="718">
        <v>56.99</v>
      </c>
      <c r="AB38" s="719">
        <v>90.2</v>
      </c>
      <c r="AC38" s="720">
        <v>100</v>
      </c>
      <c r="AD38" s="721">
        <v>55.77</v>
      </c>
      <c r="AE38" s="722">
        <v>87.7</v>
      </c>
      <c r="AF38" s="723">
        <v>100</v>
      </c>
      <c r="AG38" s="195">
        <v>55.26</v>
      </c>
      <c r="AH38" s="180">
        <v>89</v>
      </c>
      <c r="AI38" s="181">
        <v>100</v>
      </c>
      <c r="AJ38" s="195">
        <v>54.74</v>
      </c>
      <c r="AK38" s="180">
        <v>89.2</v>
      </c>
      <c r="AL38" s="181">
        <v>100</v>
      </c>
      <c r="AM38" s="799">
        <v>54.38</v>
      </c>
      <c r="AN38" s="800">
        <v>85.7</v>
      </c>
      <c r="AO38" s="801">
        <v>100</v>
      </c>
      <c r="AP38" s="802">
        <v>53.75</v>
      </c>
      <c r="AQ38" s="62">
        <v>85</v>
      </c>
      <c r="AR38" s="36">
        <v>100</v>
      </c>
      <c r="AS38" s="803">
        <v>52.62</v>
      </c>
      <c r="AT38" s="804">
        <v>85.9</v>
      </c>
      <c r="AU38" s="805">
        <v>100</v>
      </c>
      <c r="AV38" s="260">
        <v>52.26</v>
      </c>
      <c r="AW38" s="261">
        <v>85.5</v>
      </c>
      <c r="AX38" s="262">
        <v>100</v>
      </c>
      <c r="AY38" s="262">
        <v>100</v>
      </c>
      <c r="AZ38" s="806">
        <v>51.3</v>
      </c>
      <c r="BA38" s="807">
        <v>83.2</v>
      </c>
      <c r="BB38" s="808">
        <v>100</v>
      </c>
      <c r="BC38" s="809">
        <v>50.64</v>
      </c>
      <c r="BD38" s="810">
        <v>83</v>
      </c>
      <c r="BE38" s="811">
        <v>100</v>
      </c>
    </row>
    <row r="39" spans="2:57" ht="15" thickBot="1">
      <c r="B39" s="1661" t="s">
        <v>48</v>
      </c>
      <c r="C39" s="1662"/>
      <c r="D39" s="1662"/>
      <c r="E39" s="1662"/>
      <c r="F39" s="1662"/>
      <c r="G39" s="1662"/>
      <c r="H39" s="1662"/>
      <c r="I39" s="1662"/>
      <c r="J39" s="1662"/>
      <c r="K39" s="1662"/>
      <c r="L39" s="1662"/>
      <c r="M39" s="1662"/>
      <c r="N39" s="1662"/>
      <c r="O39" s="1662"/>
      <c r="P39" s="1662"/>
      <c r="Q39" s="1662"/>
      <c r="R39" s="1662"/>
      <c r="S39" s="1662"/>
      <c r="T39" s="1662"/>
      <c r="U39" s="1662"/>
      <c r="V39" s="1662"/>
      <c r="W39" s="1663"/>
      <c r="X39" s="1662"/>
      <c r="Y39" s="1662"/>
      <c r="Z39" s="1662"/>
      <c r="AA39" s="1662"/>
      <c r="AB39" s="1662"/>
      <c r="AC39" s="1662"/>
      <c r="AD39" s="1662"/>
      <c r="AE39" s="1662"/>
      <c r="AF39" s="1663"/>
      <c r="AG39" s="1662"/>
      <c r="AH39" s="1662"/>
      <c r="AI39" s="1663"/>
      <c r="AJ39" s="1662"/>
      <c r="AK39" s="1662"/>
      <c r="AL39" s="1662"/>
      <c r="AM39" s="1662"/>
      <c r="AN39" s="1662"/>
      <c r="AO39" s="1662"/>
      <c r="AP39" s="1662"/>
      <c r="AQ39" s="1662"/>
      <c r="AR39" s="1663"/>
      <c r="AS39" s="1662"/>
      <c r="AT39" s="1662"/>
      <c r="AU39" s="1662"/>
      <c r="AV39" s="1662"/>
      <c r="AW39" s="1662"/>
      <c r="AX39" s="1663"/>
      <c r="AY39" s="1662"/>
      <c r="AZ39" s="1662"/>
      <c r="BA39" s="1662"/>
      <c r="BB39" s="1662"/>
      <c r="BC39" s="1662"/>
      <c r="BD39" s="1662"/>
      <c r="BE39" s="1663"/>
    </row>
    <row r="40" spans="2:57" ht="15">
      <c r="B40" s="162" t="s">
        <v>126</v>
      </c>
      <c r="C40" s="172">
        <v>5871.4794117647052</v>
      </c>
      <c r="D40" s="172">
        <v>6728.3411764705888</v>
      </c>
      <c r="E40" s="172">
        <v>6254.123529411765</v>
      </c>
      <c r="F40" s="172">
        <v>5637.4852941176468</v>
      </c>
      <c r="G40" s="172">
        <v>6333.4921568627451</v>
      </c>
      <c r="H40" s="1168">
        <v>-12.735111704834171</v>
      </c>
      <c r="I40" s="1168">
        <v>61.47</v>
      </c>
      <c r="J40" s="1168">
        <v>92.8</v>
      </c>
      <c r="K40" s="1168">
        <v>24.294937116591694</v>
      </c>
      <c r="L40" s="1480">
        <v>61.45</v>
      </c>
      <c r="M40" s="1480">
        <v>91.9</v>
      </c>
      <c r="N40" s="1480">
        <v>22.671592808147569</v>
      </c>
      <c r="O40" s="697">
        <v>61.36</v>
      </c>
      <c r="P40" s="697">
        <v>90.1</v>
      </c>
      <c r="Q40" s="697">
        <v>18.887947853859394</v>
      </c>
      <c r="R40" s="695">
        <v>61.33</v>
      </c>
      <c r="S40" s="695">
        <v>90.2</v>
      </c>
      <c r="T40" s="695">
        <v>18.418854033172842</v>
      </c>
      <c r="U40" s="696">
        <v>61.18</v>
      </c>
      <c r="V40" s="696">
        <v>89.2</v>
      </c>
      <c r="W40" s="1468">
        <v>18.403099539910457</v>
      </c>
      <c r="X40" s="697">
        <v>61.27</v>
      </c>
      <c r="Y40" s="697">
        <v>88</v>
      </c>
      <c r="Z40" s="697">
        <v>18.852349402644737</v>
      </c>
      <c r="AA40" s="698">
        <v>61.25</v>
      </c>
      <c r="AB40" s="699">
        <v>87.8</v>
      </c>
      <c r="AC40" s="700">
        <v>17.80796461652492</v>
      </c>
      <c r="AD40" s="701">
        <v>61.25</v>
      </c>
      <c r="AE40" s="702">
        <v>86.9</v>
      </c>
      <c r="AF40" s="703">
        <v>10.010619976863405</v>
      </c>
      <c r="AG40" s="192">
        <v>61.21</v>
      </c>
      <c r="AH40" s="173">
        <v>87</v>
      </c>
      <c r="AI40" s="174">
        <v>8.570050686896499</v>
      </c>
      <c r="AJ40" s="192">
        <v>61.11</v>
      </c>
      <c r="AK40" s="173">
        <v>87.3</v>
      </c>
      <c r="AL40" s="174">
        <v>7.9627311333837145</v>
      </c>
      <c r="AM40" s="767">
        <v>61.19</v>
      </c>
      <c r="AN40" s="768">
        <v>83.5</v>
      </c>
      <c r="AO40" s="769">
        <v>5.880792050694386</v>
      </c>
      <c r="AP40" s="770">
        <v>61.44</v>
      </c>
      <c r="AQ40" s="771">
        <v>84.2</v>
      </c>
      <c r="AR40" s="772">
        <v>4.4754944297591317</v>
      </c>
      <c r="AS40" s="773">
        <v>61.61</v>
      </c>
      <c r="AT40" s="774">
        <v>86.3</v>
      </c>
      <c r="AU40" s="775">
        <v>3.3849945405490764</v>
      </c>
      <c r="AV40" s="254">
        <v>61.38</v>
      </c>
      <c r="AW40" s="776">
        <v>88.7</v>
      </c>
      <c r="AX40" s="255">
        <v>3.4116008584404742</v>
      </c>
      <c r="AY40" s="255">
        <v>3.4116008584404742</v>
      </c>
      <c r="AZ40" s="777">
        <v>61.73</v>
      </c>
      <c r="BA40" s="778">
        <v>85.3</v>
      </c>
      <c r="BB40" s="779">
        <v>2.2606956478335931</v>
      </c>
      <c r="BC40" s="780" t="s">
        <v>165</v>
      </c>
      <c r="BD40" s="781" t="s">
        <v>165</v>
      </c>
      <c r="BE40" s="782" t="s">
        <v>165</v>
      </c>
    </row>
    <row r="41" spans="2:57" ht="15">
      <c r="B41" s="59" t="s">
        <v>12</v>
      </c>
      <c r="C41" s="175">
        <v>5750.649019607843</v>
      </c>
      <c r="D41" s="175">
        <v>6591.3843137254908</v>
      </c>
      <c r="E41" s="175">
        <v>6095.3401960784313</v>
      </c>
      <c r="F41" s="175">
        <v>5486.9392156862741</v>
      </c>
      <c r="G41" s="175">
        <v>6187.6029411764703</v>
      </c>
      <c r="H41" s="1169">
        <v>-12.755064097339192</v>
      </c>
      <c r="I41" s="1169">
        <v>57.83</v>
      </c>
      <c r="J41" s="1169">
        <v>94.7</v>
      </c>
      <c r="K41" s="1169">
        <v>58.052104116893169</v>
      </c>
      <c r="L41" s="1481">
        <v>57.83</v>
      </c>
      <c r="M41" s="1481">
        <v>93.7</v>
      </c>
      <c r="N41" s="1481">
        <v>58.438750843004051</v>
      </c>
      <c r="O41" s="706">
        <v>57.77</v>
      </c>
      <c r="P41" s="706">
        <v>92</v>
      </c>
      <c r="Q41" s="706">
        <v>58.896158799305674</v>
      </c>
      <c r="R41" s="704">
        <v>57.73</v>
      </c>
      <c r="S41" s="704">
        <v>92.4</v>
      </c>
      <c r="T41" s="704">
        <v>56.450581183507651</v>
      </c>
      <c r="U41" s="705">
        <v>57.66</v>
      </c>
      <c r="V41" s="705">
        <v>90.9</v>
      </c>
      <c r="W41" s="1469">
        <v>53.648160910557088</v>
      </c>
      <c r="X41" s="706">
        <v>57.72</v>
      </c>
      <c r="Y41" s="706">
        <v>90.1</v>
      </c>
      <c r="Z41" s="706">
        <v>53.499011924769405</v>
      </c>
      <c r="AA41" s="707">
        <v>57.54</v>
      </c>
      <c r="AB41" s="708">
        <v>90</v>
      </c>
      <c r="AC41" s="709">
        <v>54.228873970621891</v>
      </c>
      <c r="AD41" s="710">
        <v>57.29</v>
      </c>
      <c r="AE41" s="711">
        <v>87.4</v>
      </c>
      <c r="AF41" s="712">
        <v>46.321609616458957</v>
      </c>
      <c r="AG41" s="193">
        <v>57.25</v>
      </c>
      <c r="AH41" s="176">
        <v>88.2</v>
      </c>
      <c r="AI41" s="177">
        <v>42.471756375574017</v>
      </c>
      <c r="AJ41" s="193">
        <v>57.16</v>
      </c>
      <c r="AK41" s="176">
        <v>88.1</v>
      </c>
      <c r="AL41" s="177">
        <v>42.677139709268744</v>
      </c>
      <c r="AM41" s="783">
        <v>57.45</v>
      </c>
      <c r="AN41" s="784">
        <v>84.3</v>
      </c>
      <c r="AO41" s="785">
        <v>43.850665805615527</v>
      </c>
      <c r="AP41" s="786">
        <v>57.12</v>
      </c>
      <c r="AQ41" s="60">
        <v>84.7</v>
      </c>
      <c r="AR41" s="35">
        <v>38.097672232545563</v>
      </c>
      <c r="AS41" s="787">
        <v>57.08</v>
      </c>
      <c r="AT41" s="788">
        <v>85.5</v>
      </c>
      <c r="AU41" s="789">
        <v>34.136887127707958</v>
      </c>
      <c r="AV41" s="256">
        <v>57.07</v>
      </c>
      <c r="AW41" s="259">
        <v>85.5</v>
      </c>
      <c r="AX41" s="257">
        <v>31.912319641834312</v>
      </c>
      <c r="AY41" s="257">
        <v>31.912319641834312</v>
      </c>
      <c r="AZ41" s="790">
        <v>57.45</v>
      </c>
      <c r="BA41" s="791">
        <v>82.9</v>
      </c>
      <c r="BB41" s="792">
        <v>28.652378802798495</v>
      </c>
      <c r="BC41" s="793">
        <v>58.14</v>
      </c>
      <c r="BD41" s="794">
        <v>81.400000000000006</v>
      </c>
      <c r="BE41" s="795">
        <v>24.781711244236366</v>
      </c>
    </row>
    <row r="42" spans="2:57" ht="15">
      <c r="B42" s="59" t="s">
        <v>13</v>
      </c>
      <c r="C42" s="175">
        <v>5414.9284313725484</v>
      </c>
      <c r="D42" s="175">
        <v>6230.3852941176474</v>
      </c>
      <c r="E42" s="175">
        <v>5699.5421568627453</v>
      </c>
      <c r="F42" s="175">
        <v>5068.2235294117645</v>
      </c>
      <c r="G42" s="175">
        <v>5816.3284313725489</v>
      </c>
      <c r="H42" s="1169">
        <v>-13.088385777922973</v>
      </c>
      <c r="I42" s="1169">
        <v>53.4</v>
      </c>
      <c r="J42" s="1169">
        <v>96.5</v>
      </c>
      <c r="K42" s="1169">
        <v>14.978940057935425</v>
      </c>
      <c r="L42" s="1481">
        <v>53.4</v>
      </c>
      <c r="M42" s="1481">
        <v>95.4</v>
      </c>
      <c r="N42" s="1481">
        <v>16.264195712408362</v>
      </c>
      <c r="O42" s="706">
        <v>53.38</v>
      </c>
      <c r="P42" s="706">
        <v>93.7</v>
      </c>
      <c r="Q42" s="706">
        <v>19.002341683893299</v>
      </c>
      <c r="R42" s="704">
        <v>53.33</v>
      </c>
      <c r="S42" s="704">
        <v>94.1</v>
      </c>
      <c r="T42" s="704">
        <v>20.75580723448515</v>
      </c>
      <c r="U42" s="705">
        <v>53.3</v>
      </c>
      <c r="V42" s="705">
        <v>93.2</v>
      </c>
      <c r="W42" s="1469">
        <v>23.190497166688829</v>
      </c>
      <c r="X42" s="706">
        <v>53.34</v>
      </c>
      <c r="Y42" s="706">
        <v>92.3</v>
      </c>
      <c r="Z42" s="706">
        <v>22.599217729629057</v>
      </c>
      <c r="AA42" s="713">
        <v>53.09</v>
      </c>
      <c r="AB42" s="714">
        <v>92.1</v>
      </c>
      <c r="AC42" s="709">
        <v>22.994317484232496</v>
      </c>
      <c r="AD42" s="710">
        <v>52.92</v>
      </c>
      <c r="AE42" s="711">
        <v>88.3</v>
      </c>
      <c r="AF42" s="712">
        <v>32.780926351341904</v>
      </c>
      <c r="AG42" s="194">
        <v>52.9</v>
      </c>
      <c r="AH42" s="178">
        <v>89.4</v>
      </c>
      <c r="AI42" s="177">
        <v>35.54003446516419</v>
      </c>
      <c r="AJ42" s="194">
        <v>52.9</v>
      </c>
      <c r="AK42" s="178">
        <v>89</v>
      </c>
      <c r="AL42" s="177">
        <v>34.772136261510553</v>
      </c>
      <c r="AM42" s="796">
        <v>52.82</v>
      </c>
      <c r="AN42" s="784">
        <v>85.8</v>
      </c>
      <c r="AO42" s="785">
        <v>35.866043640893672</v>
      </c>
      <c r="AP42" s="797">
        <v>52.74</v>
      </c>
      <c r="AQ42" s="60">
        <v>85.9</v>
      </c>
      <c r="AR42" s="35">
        <v>38.096227328639849</v>
      </c>
      <c r="AS42" s="798">
        <v>52.68</v>
      </c>
      <c r="AT42" s="788">
        <v>86</v>
      </c>
      <c r="AU42" s="789">
        <v>38.21177000932628</v>
      </c>
      <c r="AV42" s="258">
        <v>52.62</v>
      </c>
      <c r="AW42" s="259">
        <v>85.5</v>
      </c>
      <c r="AX42" s="257">
        <v>38.61199194467553</v>
      </c>
      <c r="AY42" s="257">
        <v>38.61199194467553</v>
      </c>
      <c r="AZ42" s="790">
        <v>52.51</v>
      </c>
      <c r="BA42" s="791">
        <v>83.1</v>
      </c>
      <c r="BB42" s="792">
        <v>37.611796791776328</v>
      </c>
      <c r="BC42" s="793">
        <v>52.5</v>
      </c>
      <c r="BD42" s="794">
        <v>82.6</v>
      </c>
      <c r="BE42" s="795">
        <v>32.895165226496225</v>
      </c>
    </row>
    <row r="43" spans="2:57" ht="15">
      <c r="B43" s="59" t="s">
        <v>14</v>
      </c>
      <c r="C43" s="175">
        <v>5081.93431372549</v>
      </c>
      <c r="D43" s="175">
        <v>5877.6078431372543</v>
      </c>
      <c r="E43" s="175">
        <v>5247.75</v>
      </c>
      <c r="F43" s="175">
        <v>4676.1656862745103</v>
      </c>
      <c r="G43" s="175">
        <v>5485.1166666666668</v>
      </c>
      <c r="H43" s="1169">
        <v>-13.537370145250494</v>
      </c>
      <c r="I43" s="1169">
        <v>48.48</v>
      </c>
      <c r="J43" s="1169">
        <v>97.6</v>
      </c>
      <c r="K43" s="1169">
        <v>2.3851979006587287</v>
      </c>
      <c r="L43" s="1481">
        <v>48.53</v>
      </c>
      <c r="M43" s="1481">
        <v>98</v>
      </c>
      <c r="N43" s="1481">
        <v>2.2801489622413476</v>
      </c>
      <c r="O43" s="706">
        <v>48.6</v>
      </c>
      <c r="P43" s="706">
        <v>95.5</v>
      </c>
      <c r="Q43" s="706">
        <v>2.7285275124746402</v>
      </c>
      <c r="R43" s="704">
        <v>48.51</v>
      </c>
      <c r="S43" s="704">
        <v>96.3</v>
      </c>
      <c r="T43" s="704">
        <v>3.6731857659911036</v>
      </c>
      <c r="U43" s="705">
        <v>48.22</v>
      </c>
      <c r="V43" s="705">
        <v>96.3</v>
      </c>
      <c r="W43" s="1469">
        <v>4.2332957453135931</v>
      </c>
      <c r="X43" s="706">
        <v>48.49</v>
      </c>
      <c r="Y43" s="706">
        <v>95.4</v>
      </c>
      <c r="Z43" s="706">
        <v>4.490337308638277</v>
      </c>
      <c r="AA43" s="713">
        <v>48.27</v>
      </c>
      <c r="AB43" s="714">
        <v>96.1</v>
      </c>
      <c r="AC43" s="709">
        <v>4.3489055586796681</v>
      </c>
      <c r="AD43" s="710">
        <v>48.14</v>
      </c>
      <c r="AE43" s="711">
        <v>89.5</v>
      </c>
      <c r="AF43" s="712">
        <v>9.1084994465089331</v>
      </c>
      <c r="AG43" s="194">
        <v>48.11</v>
      </c>
      <c r="AH43" s="178">
        <v>91.2</v>
      </c>
      <c r="AI43" s="177">
        <v>11.041698757136118</v>
      </c>
      <c r="AJ43" s="194">
        <v>48.06</v>
      </c>
      <c r="AK43" s="178">
        <v>90.6</v>
      </c>
      <c r="AL43" s="177">
        <v>11.678771987409958</v>
      </c>
      <c r="AM43" s="796">
        <v>48.08</v>
      </c>
      <c r="AN43" s="784">
        <v>87.9</v>
      </c>
      <c r="AO43" s="785">
        <v>11.394864673522349</v>
      </c>
      <c r="AP43" s="797">
        <v>48</v>
      </c>
      <c r="AQ43" s="60">
        <v>87.9</v>
      </c>
      <c r="AR43" s="35">
        <v>14.601626362026398</v>
      </c>
      <c r="AS43" s="798">
        <v>47.88</v>
      </c>
      <c r="AT43" s="788">
        <v>87.3</v>
      </c>
      <c r="AU43" s="789">
        <v>17.601128061577747</v>
      </c>
      <c r="AV43" s="258">
        <v>47.88</v>
      </c>
      <c r="AW43" s="259">
        <v>86.4</v>
      </c>
      <c r="AX43" s="257">
        <v>18.899458891661919</v>
      </c>
      <c r="AY43" s="257">
        <v>18.899458891661919</v>
      </c>
      <c r="AZ43" s="790">
        <v>47.78</v>
      </c>
      <c r="BA43" s="791">
        <v>83.8</v>
      </c>
      <c r="BB43" s="792">
        <v>23.134946887903947</v>
      </c>
      <c r="BC43" s="793">
        <v>47.33</v>
      </c>
      <c r="BD43" s="794">
        <v>83.7</v>
      </c>
      <c r="BE43" s="795">
        <v>30.033238897417508</v>
      </c>
    </row>
    <row r="44" spans="2:57" ht="15">
      <c r="B44" s="59" t="s">
        <v>15</v>
      </c>
      <c r="C44" s="175">
        <v>4544.8519607843136</v>
      </c>
      <c r="D44" s="175">
        <v>5341.7882352941169</v>
      </c>
      <c r="E44" s="175">
        <v>4595.1705882352935</v>
      </c>
      <c r="F44" s="175">
        <v>4059.100980392157</v>
      </c>
      <c r="G44" s="175">
        <v>4830.4392156862741</v>
      </c>
      <c r="H44" s="1169">
        <v>-14.918904295836894</v>
      </c>
      <c r="I44" s="1169">
        <v>43.55</v>
      </c>
      <c r="J44" s="1169">
        <v>102.7</v>
      </c>
      <c r="K44" s="1169">
        <v>0.26910352910746815</v>
      </c>
      <c r="L44" s="1481">
        <v>43.69</v>
      </c>
      <c r="M44" s="1481">
        <v>102.6</v>
      </c>
      <c r="N44" s="1481">
        <v>0.30791027197456977</v>
      </c>
      <c r="O44" s="706">
        <v>43.77</v>
      </c>
      <c r="P44" s="706">
        <v>101.4</v>
      </c>
      <c r="Q44" s="706">
        <v>0.38390436618920398</v>
      </c>
      <c r="R44" s="704">
        <v>43.77</v>
      </c>
      <c r="S44" s="704">
        <v>102.8</v>
      </c>
      <c r="T44" s="704">
        <v>0.53334962556093479</v>
      </c>
      <c r="U44" s="705">
        <v>43.64</v>
      </c>
      <c r="V44" s="705">
        <v>102</v>
      </c>
      <c r="W44" s="1469">
        <v>0.42121588278221717</v>
      </c>
      <c r="X44" s="706">
        <v>43.73</v>
      </c>
      <c r="Y44" s="706">
        <v>99.7</v>
      </c>
      <c r="Z44" s="706">
        <v>0.46037633624968965</v>
      </c>
      <c r="AA44" s="713">
        <v>43.54</v>
      </c>
      <c r="AB44" s="714">
        <v>98.5</v>
      </c>
      <c r="AC44" s="709">
        <v>0.48094485276842652</v>
      </c>
      <c r="AD44" s="710">
        <v>43.26</v>
      </c>
      <c r="AE44" s="711">
        <v>92.2</v>
      </c>
      <c r="AF44" s="712">
        <v>1.4792892214225664</v>
      </c>
      <c r="AG44" s="194">
        <v>43.24</v>
      </c>
      <c r="AH44" s="178">
        <v>94.3</v>
      </c>
      <c r="AI44" s="177">
        <v>2.0106283634823292</v>
      </c>
      <c r="AJ44" s="194">
        <v>43.23</v>
      </c>
      <c r="AK44" s="178">
        <v>93.4</v>
      </c>
      <c r="AL44" s="177">
        <v>2.4253897493441623</v>
      </c>
      <c r="AM44" s="796">
        <v>43.16</v>
      </c>
      <c r="AN44" s="784">
        <v>91.2</v>
      </c>
      <c r="AO44" s="785">
        <v>2.4218972432909465</v>
      </c>
      <c r="AP44" s="797">
        <v>43.16</v>
      </c>
      <c r="AQ44" s="60">
        <v>90.7</v>
      </c>
      <c r="AR44" s="35">
        <v>3.6367958683381754</v>
      </c>
      <c r="AS44" s="798">
        <v>43.05</v>
      </c>
      <c r="AT44" s="788">
        <v>89.3</v>
      </c>
      <c r="AU44" s="789">
        <v>5.3135168986539654</v>
      </c>
      <c r="AV44" s="258">
        <v>43.06</v>
      </c>
      <c r="AW44" s="259">
        <v>88.2</v>
      </c>
      <c r="AX44" s="257">
        <v>5.8308668059756679</v>
      </c>
      <c r="AY44" s="257">
        <v>5.8308668059756679</v>
      </c>
      <c r="AZ44" s="790">
        <v>43.06</v>
      </c>
      <c r="BA44" s="791">
        <v>84.8</v>
      </c>
      <c r="BB44" s="792">
        <v>6.6211810014523129</v>
      </c>
      <c r="BC44" s="793">
        <v>43.15</v>
      </c>
      <c r="BD44" s="794">
        <v>84.9</v>
      </c>
      <c r="BE44" s="795">
        <v>9.643806630873728</v>
      </c>
    </row>
    <row r="45" spans="2:57" ht="15">
      <c r="B45" s="59" t="s">
        <v>16</v>
      </c>
      <c r="C45" s="175">
        <v>3941.7166666666667</v>
      </c>
      <c r="D45" s="175">
        <v>4470.2715686274505</v>
      </c>
      <c r="E45" s="175">
        <v>3758.1686274509802</v>
      </c>
      <c r="F45" s="175">
        <v>3404.0705882352941</v>
      </c>
      <c r="G45" s="175">
        <v>4186.68431372549</v>
      </c>
      <c r="H45" s="1169">
        <v>-11.823776113965963</v>
      </c>
      <c r="I45" s="1169">
        <v>38.44</v>
      </c>
      <c r="J45" s="1169">
        <v>89.8</v>
      </c>
      <c r="K45" s="1169">
        <v>1.9717278813520433E-2</v>
      </c>
      <c r="L45" s="1481">
        <v>38.75</v>
      </c>
      <c r="M45" s="1481">
        <v>104.7</v>
      </c>
      <c r="N45" s="1481">
        <v>3.7401402224103493E-2</v>
      </c>
      <c r="O45" s="706">
        <v>38.78</v>
      </c>
      <c r="P45" s="706">
        <v>90.4</v>
      </c>
      <c r="Q45" s="706">
        <v>0.10111978427779354</v>
      </c>
      <c r="R45" s="704">
        <v>38.74</v>
      </c>
      <c r="S45" s="704">
        <v>92.4</v>
      </c>
      <c r="T45" s="704">
        <v>0.16822215728231904</v>
      </c>
      <c r="U45" s="705">
        <v>38.53</v>
      </c>
      <c r="V45" s="705">
        <v>88.9</v>
      </c>
      <c r="W45" s="1469">
        <v>0.10373075474781347</v>
      </c>
      <c r="X45" s="706">
        <v>38.99</v>
      </c>
      <c r="Y45" s="706">
        <v>82.7</v>
      </c>
      <c r="Z45" s="706">
        <v>9.8707298068836241E-2</v>
      </c>
      <c r="AA45" s="713">
        <v>38.96</v>
      </c>
      <c r="AB45" s="714">
        <v>75.8</v>
      </c>
      <c r="AC45" s="709">
        <v>0.138993517172596</v>
      </c>
      <c r="AD45" s="710">
        <v>38.729999999999997</v>
      </c>
      <c r="AE45" s="711">
        <v>82</v>
      </c>
      <c r="AF45" s="712">
        <v>0.29905538740423326</v>
      </c>
      <c r="AG45" s="194">
        <v>38.450000000000003</v>
      </c>
      <c r="AH45" s="178">
        <v>90.3</v>
      </c>
      <c r="AI45" s="177">
        <v>0.36583135174684467</v>
      </c>
      <c r="AJ45" s="194">
        <v>38.47</v>
      </c>
      <c r="AK45" s="178">
        <v>92.8</v>
      </c>
      <c r="AL45" s="177">
        <v>0.48383115908287083</v>
      </c>
      <c r="AM45" s="796">
        <v>38.22</v>
      </c>
      <c r="AN45" s="784">
        <v>86.5</v>
      </c>
      <c r="AO45" s="785">
        <v>0.58573658598312006</v>
      </c>
      <c r="AP45" s="797">
        <v>37.65</v>
      </c>
      <c r="AQ45" s="60">
        <v>84.6</v>
      </c>
      <c r="AR45" s="35">
        <v>1.0921837786908843</v>
      </c>
      <c r="AS45" s="798">
        <v>37.81</v>
      </c>
      <c r="AT45" s="788">
        <v>88</v>
      </c>
      <c r="AU45" s="789">
        <v>1.3517033621849681</v>
      </c>
      <c r="AV45" s="258">
        <v>38.08</v>
      </c>
      <c r="AW45" s="259">
        <v>90.9</v>
      </c>
      <c r="AX45" s="257">
        <v>1.3337618574120935</v>
      </c>
      <c r="AY45" s="257">
        <v>1.3337618574120935</v>
      </c>
      <c r="AZ45" s="790">
        <v>37.99</v>
      </c>
      <c r="BA45" s="791">
        <v>83.9</v>
      </c>
      <c r="BB45" s="792">
        <v>1.7190008682353282</v>
      </c>
      <c r="BC45" s="793">
        <v>38.22</v>
      </c>
      <c r="BD45" s="794">
        <v>83.2</v>
      </c>
      <c r="BE45" s="795">
        <v>2.6460780009761713</v>
      </c>
    </row>
    <row r="46" spans="2:57" ht="15" thickBot="1">
      <c r="B46" s="74" t="s">
        <v>125</v>
      </c>
      <c r="C46" s="191">
        <v>5707.823529411764</v>
      </c>
      <c r="D46" s="191">
        <v>6539.886274509804</v>
      </c>
      <c r="E46" s="191">
        <v>6015.4862745098044</v>
      </c>
      <c r="F46" s="191">
        <v>5382.6539215686271</v>
      </c>
      <c r="G46" s="191">
        <v>6086.2607843137257</v>
      </c>
      <c r="H46" s="1170">
        <v>-12.722893184566988</v>
      </c>
      <c r="I46" s="1170">
        <v>57.79</v>
      </c>
      <c r="J46" s="1170">
        <v>94.6</v>
      </c>
      <c r="K46" s="1170">
        <v>100</v>
      </c>
      <c r="L46" s="1482">
        <v>57.67</v>
      </c>
      <c r="M46" s="1482">
        <v>93.7</v>
      </c>
      <c r="N46" s="1482">
        <v>100</v>
      </c>
      <c r="O46" s="717">
        <v>57.29</v>
      </c>
      <c r="P46" s="717">
        <v>92.1</v>
      </c>
      <c r="Q46" s="717">
        <v>100</v>
      </c>
      <c r="R46" s="715">
        <v>57.03</v>
      </c>
      <c r="S46" s="715">
        <v>92.5</v>
      </c>
      <c r="T46" s="715">
        <v>100</v>
      </c>
      <c r="U46" s="716">
        <v>56.82</v>
      </c>
      <c r="V46" s="716">
        <v>91.4</v>
      </c>
      <c r="W46" s="1470">
        <v>100</v>
      </c>
      <c r="X46" s="717">
        <v>56.9</v>
      </c>
      <c r="Y46" s="717">
        <v>90.5</v>
      </c>
      <c r="Z46" s="717">
        <v>100</v>
      </c>
      <c r="AA46" s="718">
        <v>56.68</v>
      </c>
      <c r="AB46" s="719">
        <v>90.4</v>
      </c>
      <c r="AC46" s="720">
        <v>100</v>
      </c>
      <c r="AD46" s="721">
        <v>55.16</v>
      </c>
      <c r="AE46" s="722">
        <v>87.9</v>
      </c>
      <c r="AF46" s="723">
        <v>100</v>
      </c>
      <c r="AG46" s="195">
        <v>54.68</v>
      </c>
      <c r="AH46" s="180">
        <v>89</v>
      </c>
      <c r="AI46" s="181">
        <v>100</v>
      </c>
      <c r="AJ46" s="195">
        <v>54.5</v>
      </c>
      <c r="AK46" s="180">
        <v>88.8</v>
      </c>
      <c r="AL46" s="181">
        <v>100</v>
      </c>
      <c r="AM46" s="799">
        <v>54.48</v>
      </c>
      <c r="AN46" s="800">
        <v>85.4</v>
      </c>
      <c r="AO46" s="801">
        <v>100</v>
      </c>
      <c r="AP46" s="815">
        <v>53.59</v>
      </c>
      <c r="AQ46" s="76">
        <v>85.8</v>
      </c>
      <c r="AR46" s="36">
        <v>100</v>
      </c>
      <c r="AS46" s="803">
        <v>52.92</v>
      </c>
      <c r="AT46" s="804">
        <v>86.3</v>
      </c>
      <c r="AU46" s="805">
        <v>100</v>
      </c>
      <c r="AV46" s="260">
        <v>52.69</v>
      </c>
      <c r="AW46" s="261">
        <v>86</v>
      </c>
      <c r="AX46" s="262">
        <v>100</v>
      </c>
      <c r="AY46" s="262">
        <v>100</v>
      </c>
      <c r="AZ46" s="806">
        <v>52.16</v>
      </c>
      <c r="BA46" s="807">
        <v>83.4</v>
      </c>
      <c r="BB46" s="808">
        <v>100</v>
      </c>
      <c r="BC46" s="809">
        <v>51.06</v>
      </c>
      <c r="BD46" s="810">
        <v>82.9</v>
      </c>
      <c r="BE46" s="811">
        <v>100</v>
      </c>
    </row>
    <row r="47" spans="2:57">
      <c r="X47" s="167"/>
      <c r="Y47" s="167"/>
      <c r="Z47" s="167"/>
      <c r="AA47" s="167"/>
      <c r="AB47" s="167"/>
      <c r="AC47" s="167"/>
      <c r="AD47" s="167"/>
      <c r="AE47" s="167"/>
      <c r="AF47" s="167"/>
    </row>
    <row r="48" spans="2:57">
      <c r="X48" s="168"/>
      <c r="Y48" s="168"/>
      <c r="Z48" s="168"/>
      <c r="AA48" s="168"/>
      <c r="AB48" s="168"/>
      <c r="AC48" s="168"/>
      <c r="AD48" s="168"/>
      <c r="AE48" s="168"/>
      <c r="AF48" s="168"/>
    </row>
    <row r="49" spans="24:32">
      <c r="X49" s="168"/>
      <c r="Y49" s="168"/>
      <c r="Z49" s="168"/>
      <c r="AA49" s="168"/>
      <c r="AB49" s="168"/>
      <c r="AC49" s="168"/>
      <c r="AD49" s="168"/>
      <c r="AE49" s="168"/>
      <c r="AF49" s="168"/>
    </row>
    <row r="50" spans="24:32">
      <c r="X50" s="168"/>
      <c r="Y50" s="168"/>
      <c r="Z50" s="168"/>
      <c r="AA50" s="168"/>
      <c r="AB50" s="168"/>
      <c r="AC50" s="168"/>
      <c r="AD50" s="168"/>
      <c r="AE50" s="168"/>
      <c r="AF50" s="168"/>
    </row>
    <row r="51" spans="24:32">
      <c r="X51" s="168"/>
      <c r="Y51" s="168"/>
      <c r="Z51" s="168"/>
      <c r="AA51" s="168"/>
      <c r="AB51" s="168"/>
      <c r="AC51" s="168"/>
      <c r="AD51" s="168"/>
      <c r="AE51" s="168"/>
      <c r="AF51" s="168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O30" sqref="N29:O3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01" t="s">
        <v>146</v>
      </c>
      <c r="C1" s="1701"/>
      <c r="D1" s="1701"/>
      <c r="E1" s="1701"/>
      <c r="F1" s="373" t="str">
        <f>SKUP_SEUROP_tyg!J1</f>
        <v xml:space="preserve"> 28.01.2019 - 03.02.2019 r. </v>
      </c>
      <c r="G1" s="373"/>
      <c r="I1" s="37"/>
    </row>
    <row r="2" spans="1:20" ht="18" customHeight="1">
      <c r="A2" s="11"/>
      <c r="B2" s="1467"/>
      <c r="C2" s="1095"/>
      <c r="D2" s="1095"/>
      <c r="E2" s="1095"/>
      <c r="F2" s="1095"/>
      <c r="G2" s="31"/>
      <c r="H2" s="31"/>
      <c r="I2" s="37"/>
    </row>
    <row r="3" spans="1:20" ht="18" customHeight="1" thickBot="1">
      <c r="A3" s="11"/>
      <c r="B3" s="149" t="s">
        <v>319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970" t="s">
        <v>45</v>
      </c>
      <c r="C5" s="1709" t="s">
        <v>3</v>
      </c>
      <c r="D5" s="1710"/>
      <c r="E5" s="1702" t="s">
        <v>547</v>
      </c>
      <c r="F5" s="37"/>
      <c r="G5" s="37"/>
      <c r="H5" s="37"/>
      <c r="I5" s="37"/>
      <c r="K5" s="1244"/>
    </row>
    <row r="6" spans="1:20" ht="27" customHeight="1" thickBot="1">
      <c r="A6" s="2"/>
      <c r="B6" s="971"/>
      <c r="C6" s="32" t="s">
        <v>588</v>
      </c>
      <c r="D6" s="32" t="s">
        <v>589</v>
      </c>
      <c r="E6" s="1703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72" t="s">
        <v>11</v>
      </c>
      <c r="C8" s="973">
        <v>6302.3109999999997</v>
      </c>
      <c r="D8" s="973">
        <v>6264.527</v>
      </c>
      <c r="E8" s="974">
        <v>0.60314210474309793</v>
      </c>
      <c r="F8" s="37"/>
      <c r="G8" s="37"/>
      <c r="H8" s="975"/>
      <c r="I8" s="37"/>
      <c r="J8" s="1245"/>
      <c r="K8" s="1245"/>
      <c r="L8" s="1245"/>
      <c r="M8" s="1245"/>
    </row>
    <row r="9" spans="1:20" ht="20.100000000000001" customHeight="1">
      <c r="A9" s="2"/>
      <c r="B9" s="976" t="s">
        <v>141</v>
      </c>
      <c r="C9" s="123">
        <v>6072.7969999999996</v>
      </c>
      <c r="D9" s="123">
        <v>6268.9610000000002</v>
      </c>
      <c r="E9" s="93">
        <v>-3.1291309676356365</v>
      </c>
      <c r="F9" s="37"/>
      <c r="G9" s="37"/>
      <c r="H9" s="37"/>
      <c r="I9" s="37"/>
      <c r="J9" s="1246"/>
      <c r="K9" s="1247"/>
      <c r="L9"/>
      <c r="M9"/>
    </row>
    <row r="10" spans="1:20" ht="20.100000000000001" customHeight="1">
      <c r="A10" s="2"/>
      <c r="B10" s="976" t="s">
        <v>142</v>
      </c>
      <c r="C10" s="123">
        <v>7506.174</v>
      </c>
      <c r="D10" s="123">
        <v>7951.0730000000003</v>
      </c>
      <c r="E10" s="93">
        <v>-5.5954586255213643</v>
      </c>
      <c r="F10" s="37"/>
      <c r="G10" s="37"/>
      <c r="H10" s="82"/>
      <c r="I10" s="37"/>
      <c r="J10" s="1248"/>
      <c r="K10" s="1249"/>
      <c r="L10"/>
      <c r="M10"/>
    </row>
    <row r="11" spans="1:20" ht="20.100000000000001" customHeight="1">
      <c r="A11" s="2"/>
      <c r="B11" s="976" t="s">
        <v>143</v>
      </c>
      <c r="C11" s="123">
        <v>6480.2719999999999</v>
      </c>
      <c r="D11" s="123">
        <v>6485.7460000000001</v>
      </c>
      <c r="E11" s="93">
        <v>-8.4400468350135205E-2</v>
      </c>
      <c r="F11" s="37"/>
      <c r="G11" s="37"/>
      <c r="H11" s="82"/>
      <c r="I11" s="37"/>
      <c r="J11" s="1250"/>
      <c r="K11" s="1251"/>
      <c r="L11"/>
      <c r="M11"/>
    </row>
    <row r="12" spans="1:20" ht="20.100000000000001" customHeight="1" thickBot="1">
      <c r="A12" s="2"/>
      <c r="B12" s="977" t="s">
        <v>144</v>
      </c>
      <c r="C12" s="124">
        <v>6269.8130000000001</v>
      </c>
      <c r="D12" s="124">
        <v>6198.6750000000002</v>
      </c>
      <c r="E12" s="94">
        <v>1.1476323569149844</v>
      </c>
      <c r="F12" s="37"/>
      <c r="G12" s="37"/>
      <c r="H12" s="37"/>
      <c r="I12" s="37"/>
      <c r="J12" s="1252"/>
      <c r="K12" s="1253"/>
      <c r="L12"/>
      <c r="M12"/>
    </row>
    <row r="13" spans="1:20">
      <c r="B13" s="13"/>
      <c r="H13" s="37"/>
      <c r="I13" s="37"/>
      <c r="J13" s="1254"/>
      <c r="K13" s="1255"/>
      <c r="L13"/>
      <c r="M13"/>
    </row>
    <row r="14" spans="1:20">
      <c r="B14" s="13"/>
      <c r="H14" s="37"/>
      <c r="I14" s="37"/>
      <c r="J14" s="1256"/>
      <c r="K14" s="1255"/>
      <c r="L14"/>
      <c r="M14"/>
    </row>
    <row r="15" spans="1:20" ht="15.75">
      <c r="B15" s="1697" t="s">
        <v>299</v>
      </c>
      <c r="C15" s="1697"/>
      <c r="D15" s="1697"/>
      <c r="E15" s="1697"/>
      <c r="F15" s="1697"/>
      <c r="G15" s="1697"/>
      <c r="H15" s="37"/>
      <c r="I15" s="37"/>
      <c r="J15" s="1256"/>
      <c r="K15" s="1255"/>
      <c r="L15"/>
      <c r="M15"/>
    </row>
    <row r="16" spans="1:20" ht="18">
      <c r="B16" s="1467"/>
      <c r="C16" s="1095"/>
      <c r="D16" s="1095"/>
      <c r="E16" s="1095"/>
      <c r="F16" s="1095"/>
      <c r="G16" s="842"/>
      <c r="H16" s="37"/>
      <c r="I16" s="37"/>
      <c r="J16" s="1257"/>
      <c r="K16" s="1255"/>
      <c r="L16"/>
      <c r="M16"/>
    </row>
    <row r="17" spans="2:20" ht="18" customHeight="1" thickBot="1">
      <c r="B17" s="149" t="s">
        <v>91</v>
      </c>
      <c r="F17" s="1"/>
      <c r="G17" s="1"/>
      <c r="H17" s="1"/>
      <c r="I17" s="1"/>
      <c r="J17" s="1257"/>
      <c r="K17" s="1255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04" t="s">
        <v>590</v>
      </c>
      <c r="C18" s="1705"/>
      <c r="D18" s="1705"/>
      <c r="E18" s="1706"/>
      <c r="F18" s="1"/>
      <c r="G18" s="1"/>
      <c r="H18" s="1"/>
      <c r="I18" s="1"/>
      <c r="J18" s="1256"/>
      <c r="K18" s="1256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7" t="s">
        <v>45</v>
      </c>
      <c r="C19" s="1679" t="s">
        <v>160</v>
      </c>
      <c r="D19" s="1680"/>
      <c r="E19" s="518" t="s">
        <v>591</v>
      </c>
      <c r="F19" s="1"/>
      <c r="G19" s="1"/>
      <c r="H19" s="1"/>
      <c r="I19" s="1"/>
      <c r="J19" s="1256"/>
      <c r="K19" s="1256"/>
      <c r="L19" s="1256"/>
      <c r="M19" s="1256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8">
        <v>0</v>
      </c>
      <c r="C20" s="519" t="s">
        <v>588</v>
      </c>
      <c r="D20" s="520" t="s">
        <v>592</v>
      </c>
      <c r="E20" s="384" t="s">
        <v>18</v>
      </c>
      <c r="F20" s="1"/>
      <c r="G20" s="1"/>
      <c r="H20" s="1"/>
      <c r="I20" s="1"/>
      <c r="J20" s="1256"/>
      <c r="K20" s="1256"/>
      <c r="L20" s="1256"/>
      <c r="M20" s="1256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21" t="s">
        <v>11</v>
      </c>
      <c r="C21" s="522">
        <v>6302.3109999999997</v>
      </c>
      <c r="D21" s="523">
        <v>6129.2950000000001</v>
      </c>
      <c r="E21" s="524">
        <v>2.8227716238164358</v>
      </c>
      <c r="F21" s="1"/>
      <c r="G21" s="1"/>
      <c r="H21" s="1"/>
      <c r="I21" s="1"/>
      <c r="J21" s="1256"/>
      <c r="K21" s="1256"/>
      <c r="L21" s="1256"/>
      <c r="M21" s="1256"/>
      <c r="N21" s="1"/>
      <c r="O21" s="1"/>
      <c r="P21" s="1"/>
      <c r="Q21" s="1"/>
      <c r="R21" s="1"/>
      <c r="S21" s="1"/>
      <c r="T21" s="1"/>
    </row>
    <row r="22" spans="2:20" ht="21.75" customHeight="1">
      <c r="B22" s="525" t="s">
        <v>141</v>
      </c>
      <c r="C22" s="526">
        <v>6072.7969999999996</v>
      </c>
      <c r="D22" s="527">
        <v>6176.0280000000002</v>
      </c>
      <c r="E22" s="528">
        <v>-1.6714788210157188</v>
      </c>
      <c r="F22" s="1"/>
      <c r="G22" s="1"/>
      <c r="H22" s="1"/>
      <c r="I22" s="1"/>
      <c r="J22" s="1256"/>
      <c r="K22" s="1256"/>
      <c r="L22" s="1256"/>
      <c r="M22" s="1256"/>
      <c r="N22" s="1"/>
      <c r="O22" s="1"/>
      <c r="P22" s="1"/>
      <c r="Q22" s="1"/>
      <c r="R22" s="1"/>
      <c r="S22" s="1"/>
      <c r="T22" s="1"/>
    </row>
    <row r="23" spans="2:20" ht="21.75" customHeight="1">
      <c r="B23" s="529" t="s">
        <v>142</v>
      </c>
      <c r="C23" s="530">
        <v>7506.174</v>
      </c>
      <c r="D23" s="531">
        <v>7533.5640000000003</v>
      </c>
      <c r="E23" s="532">
        <v>-0.36357293838613869</v>
      </c>
      <c r="F23" s="1"/>
      <c r="G23" s="1"/>
      <c r="H23" s="1"/>
      <c r="I23" s="1"/>
      <c r="J23" s="1256"/>
      <c r="K23" s="1256"/>
      <c r="L23" s="1256"/>
      <c r="M23" s="1256"/>
      <c r="N23" s="1"/>
      <c r="O23" s="1"/>
      <c r="P23" s="1"/>
      <c r="Q23" s="1"/>
      <c r="R23" s="1"/>
      <c r="S23" s="1"/>
      <c r="T23" s="1"/>
    </row>
    <row r="24" spans="2:20" ht="21.75" customHeight="1">
      <c r="B24" s="533" t="s">
        <v>143</v>
      </c>
      <c r="C24" s="530">
        <v>6480.2719999999999</v>
      </c>
      <c r="D24" s="531">
        <v>6330.46</v>
      </c>
      <c r="E24" s="532">
        <v>2.366526287189239</v>
      </c>
      <c r="F24" s="1"/>
      <c r="G24" s="1"/>
      <c r="H24" s="1"/>
      <c r="I24" s="1"/>
      <c r="J24" s="1256"/>
      <c r="K24" s="1256"/>
      <c r="L24" s="1256"/>
      <c r="M24" s="1256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34" t="s">
        <v>144</v>
      </c>
      <c r="C25" s="535">
        <v>6269.8130000000001</v>
      </c>
      <c r="D25" s="536">
        <v>6058.0770000000002</v>
      </c>
      <c r="E25" s="537">
        <v>3.4951024887930586</v>
      </c>
      <c r="F25" s="1"/>
      <c r="G25" s="1"/>
      <c r="H25" s="1"/>
      <c r="I25" s="1"/>
      <c r="J25" s="1256"/>
      <c r="K25" s="1256"/>
      <c r="L25" s="1256"/>
      <c r="M25" s="1256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56"/>
      <c r="K26" s="1256"/>
      <c r="L26" s="1256"/>
      <c r="M26" s="1256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56"/>
      <c r="K27" s="1256"/>
      <c r="L27" s="1256"/>
      <c r="M27" s="1256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56"/>
      <c r="K28" s="1256"/>
      <c r="L28" s="1256"/>
      <c r="M28" s="1256"/>
      <c r="N28" s="1"/>
      <c r="O28" s="1"/>
      <c r="P28" s="1"/>
      <c r="Q28" s="1"/>
      <c r="R28" s="1"/>
      <c r="S28" s="1"/>
      <c r="T28" s="1"/>
    </row>
    <row r="29" spans="2:20" ht="15.75">
      <c r="B29" s="840" t="s">
        <v>377</v>
      </c>
      <c r="C29" s="841"/>
      <c r="D29" s="297"/>
      <c r="E29" s="297"/>
      <c r="F29" s="294"/>
      <c r="G29" s="294"/>
      <c r="H29" s="1"/>
      <c r="I29" s="1"/>
      <c r="J29" s="1256"/>
      <c r="K29" s="1256"/>
      <c r="L29" s="1256"/>
      <c r="M29" s="1256"/>
      <c r="N29" s="1"/>
      <c r="O29" s="1"/>
      <c r="P29" s="1"/>
      <c r="Q29" s="1"/>
      <c r="R29" s="1"/>
      <c r="S29" s="1"/>
      <c r="T29" s="1"/>
    </row>
    <row r="30" spans="2:20" ht="15.75">
      <c r="B30" s="294"/>
      <c r="C30" s="297"/>
      <c r="D30" s="297"/>
      <c r="E30" s="297"/>
      <c r="F30" s="294"/>
      <c r="G30" s="294"/>
      <c r="H30" s="1"/>
      <c r="I30" s="1"/>
      <c r="J30" s="1256"/>
      <c r="K30" s="1256"/>
      <c r="L30" s="1256"/>
      <c r="M30" s="1256"/>
      <c r="N30" s="1"/>
      <c r="O30" s="1"/>
      <c r="P30" s="1"/>
      <c r="Q30" s="1"/>
      <c r="R30" s="1"/>
      <c r="S30" s="1"/>
      <c r="T30" s="1"/>
    </row>
    <row r="31" spans="2:20" ht="15.75">
      <c r="B31" s="294" t="s">
        <v>41</v>
      </c>
      <c r="C31" s="297"/>
      <c r="D31" s="297"/>
      <c r="E31" s="297"/>
      <c r="F31" s="294"/>
      <c r="G31" s="294"/>
      <c r="H31" s="1"/>
      <c r="I31" s="1"/>
      <c r="J31" s="1256"/>
      <c r="K31" s="1256"/>
      <c r="L31" s="1256"/>
      <c r="M31" s="1256"/>
      <c r="N31" s="1"/>
      <c r="O31" s="1"/>
      <c r="P31" s="1"/>
      <c r="Q31" s="1"/>
      <c r="R31" s="1"/>
      <c r="S31" s="1"/>
      <c r="T31" s="1"/>
    </row>
    <row r="32" spans="2:20" ht="15.75">
      <c r="B32" s="294" t="s">
        <v>42</v>
      </c>
      <c r="C32" s="297"/>
      <c r="D32" s="297"/>
      <c r="E32" s="297"/>
      <c r="F32" s="294"/>
      <c r="G32" s="294"/>
      <c r="H32" s="1"/>
      <c r="I32" s="1"/>
      <c r="J32" s="1256"/>
      <c r="K32" s="1256"/>
      <c r="L32" s="1256"/>
      <c r="M32" s="1256"/>
      <c r="N32" s="1"/>
      <c r="O32" s="1"/>
      <c r="P32" s="1"/>
      <c r="Q32" s="1"/>
      <c r="R32" s="1"/>
      <c r="S32" s="1"/>
      <c r="T32" s="1"/>
    </row>
    <row r="33" spans="2:20" ht="15.75">
      <c r="B33" s="294" t="s">
        <v>43</v>
      </c>
      <c r="C33" s="297"/>
      <c r="D33" s="297"/>
      <c r="E33" s="297"/>
      <c r="F33" s="294"/>
      <c r="G33" s="294"/>
      <c r="H33" s="1"/>
      <c r="I33" s="1"/>
      <c r="J33" s="1256"/>
      <c r="K33" s="1256"/>
      <c r="L33" s="1256"/>
      <c r="M33" s="1256"/>
      <c r="N33" s="1"/>
      <c r="O33" s="1"/>
      <c r="P33" s="1"/>
      <c r="Q33" s="1"/>
      <c r="R33" s="1"/>
      <c r="S33" s="1"/>
      <c r="T33" s="1"/>
    </row>
    <row r="34" spans="2:20" ht="15.75">
      <c r="B34" s="294" t="s">
        <v>44</v>
      </c>
      <c r="C34" s="294"/>
      <c r="D34" s="294"/>
      <c r="E34" s="294"/>
      <c r="F34" s="294"/>
      <c r="G34" s="294"/>
      <c r="H34" s="1"/>
      <c r="I34" s="1"/>
      <c r="J34" s="1256"/>
      <c r="K34" s="1256"/>
      <c r="L34" s="1256"/>
      <c r="M34" s="1256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56"/>
      <c r="K35" s="1256"/>
      <c r="L35" s="1256"/>
      <c r="M35" s="1256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56"/>
      <c r="K36" s="1256"/>
      <c r="L36" s="1256"/>
      <c r="M36" s="1256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56"/>
      <c r="K37" s="1256"/>
      <c r="L37" s="1256"/>
      <c r="M37" s="1256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56"/>
      <c r="K38" s="1256"/>
      <c r="L38" s="1256"/>
      <c r="M38" s="1256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56"/>
      <c r="K39" s="1256"/>
      <c r="L39" s="1256"/>
      <c r="M39" s="1256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56"/>
      <c r="K40" s="1256"/>
      <c r="L40" s="1256"/>
      <c r="M40" s="1256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56"/>
      <c r="K41" s="1256"/>
      <c r="L41" s="1256"/>
      <c r="M41" s="1256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56"/>
      <c r="K42" s="1256"/>
      <c r="L42" s="1256"/>
      <c r="M42" s="1256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56"/>
      <c r="K43" s="1256"/>
      <c r="L43" s="1256"/>
      <c r="M43" s="1256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56"/>
      <c r="K44" s="1256"/>
      <c r="L44" s="1256"/>
      <c r="M44" s="1256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56"/>
      <c r="K45" s="1256"/>
      <c r="L45" s="1256"/>
      <c r="M45" s="1256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56"/>
      <c r="K46" s="1256"/>
      <c r="L46" s="1256"/>
      <c r="M46" s="1256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56"/>
      <c r="K47" s="1256"/>
      <c r="L47" s="1256"/>
      <c r="M47" s="1256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56"/>
      <c r="K48" s="1256"/>
      <c r="L48" s="1256"/>
      <c r="M48" s="1256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56"/>
      <c r="K49" s="1256"/>
      <c r="L49" s="1256"/>
      <c r="M49" s="1256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56"/>
      <c r="K50" s="1256"/>
      <c r="L50" s="1256"/>
      <c r="M50" s="1256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56"/>
      <c r="K51" s="1256"/>
      <c r="L51" s="1256"/>
      <c r="M51" s="1256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56"/>
      <c r="K52" s="1256"/>
      <c r="L52" s="1256"/>
      <c r="M52" s="1256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56"/>
      <c r="K53" s="1256"/>
      <c r="L53" s="1256"/>
      <c r="M53" s="1256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56"/>
      <c r="K54" s="1256"/>
      <c r="L54" s="1256"/>
      <c r="M54" s="1256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56"/>
      <c r="K55" s="1256"/>
      <c r="L55" s="1256"/>
      <c r="M55" s="1256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zoomScaleNormal="100" workbookViewId="0">
      <selection activeCell="J29" sqref="J29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713" t="s">
        <v>147</v>
      </c>
      <c r="C1" s="1713"/>
      <c r="D1" s="1713"/>
      <c r="E1" s="1713"/>
      <c r="F1" s="836" t="str">
        <f>SKUP_SEUROP_tyg!J1</f>
        <v xml:space="preserve"> 28.01.2019 - 03.02.2019 r. </v>
      </c>
      <c r="G1" s="1409"/>
    </row>
    <row r="2" spans="2:7" ht="16.5" customHeight="1">
      <c r="B2" s="1467"/>
      <c r="C2" s="1095"/>
      <c r="D2" s="1095"/>
      <c r="E2" s="1095"/>
      <c r="F2" s="30"/>
    </row>
    <row r="3" spans="2:7" ht="15.75" thickBot="1">
      <c r="B3" s="149" t="s">
        <v>91</v>
      </c>
    </row>
    <row r="4" spans="2:7" ht="24.75" customHeight="1" thickBot="1">
      <c r="B4" s="264" t="s">
        <v>17</v>
      </c>
      <c r="C4" s="265"/>
      <c r="D4" s="265"/>
      <c r="E4" s="266"/>
      <c r="F4" s="23"/>
    </row>
    <row r="5" spans="2:7" ht="24.75" customHeight="1" thickBot="1">
      <c r="B5" s="1714" t="s">
        <v>20</v>
      </c>
      <c r="C5" s="1711" t="s">
        <v>160</v>
      </c>
      <c r="D5" s="1712"/>
      <c r="E5" s="912" t="s">
        <v>548</v>
      </c>
      <c r="F5" s="23"/>
    </row>
    <row r="6" spans="2:7" ht="19.5" customHeight="1" thickBot="1">
      <c r="B6" s="1715"/>
      <c r="C6" s="269" t="s">
        <v>588</v>
      </c>
      <c r="D6" s="269" t="s">
        <v>589</v>
      </c>
      <c r="E6" s="300" t="s">
        <v>18</v>
      </c>
      <c r="F6" s="23"/>
    </row>
    <row r="7" spans="2:7" ht="16.5" customHeight="1">
      <c r="B7" s="7" t="s">
        <v>11</v>
      </c>
      <c r="C7" s="8"/>
      <c r="D7" s="8"/>
      <c r="E7" s="263"/>
      <c r="F7" s="23"/>
    </row>
    <row r="8" spans="2:7" ht="16.5" customHeight="1">
      <c r="B8" s="143" t="s">
        <v>21</v>
      </c>
      <c r="C8" s="123">
        <v>11466.503000000001</v>
      </c>
      <c r="D8" s="123">
        <v>11429.199000000001</v>
      </c>
      <c r="E8" s="83">
        <v>0.32639207699507278</v>
      </c>
      <c r="F8" s="23"/>
    </row>
    <row r="9" spans="2:7" ht="16.5" customHeight="1">
      <c r="B9" s="143" t="s">
        <v>22</v>
      </c>
      <c r="C9" s="123">
        <v>16964.508999999998</v>
      </c>
      <c r="D9" s="123">
        <v>16746.13</v>
      </c>
      <c r="E9" s="83">
        <v>1.3040565193271352</v>
      </c>
      <c r="F9" s="23"/>
    </row>
    <row r="10" spans="2:7" ht="16.5" customHeight="1" thickBot="1">
      <c r="B10" s="143" t="s">
        <v>23</v>
      </c>
      <c r="C10" s="123">
        <v>11119.821</v>
      </c>
      <c r="D10" s="123">
        <v>10768.227000000001</v>
      </c>
      <c r="E10" s="83">
        <v>3.2651057597504134</v>
      </c>
    </row>
    <row r="11" spans="2:7" ht="16.5" customHeight="1">
      <c r="B11" s="7" t="s">
        <v>24</v>
      </c>
      <c r="C11" s="66"/>
      <c r="D11" s="66"/>
      <c r="E11" s="933"/>
    </row>
    <row r="12" spans="2:7" ht="16.5" customHeight="1">
      <c r="B12" s="143" t="s">
        <v>21</v>
      </c>
      <c r="C12" s="123">
        <v>8743.0720000000001</v>
      </c>
      <c r="D12" s="123">
        <v>8850.7510000000002</v>
      </c>
      <c r="E12" s="144">
        <v>-1.2166086245110734</v>
      </c>
    </row>
    <row r="13" spans="2:7" ht="16.5" customHeight="1">
      <c r="B13" s="143" t="s">
        <v>22</v>
      </c>
      <c r="C13" s="123">
        <v>19772.421999999999</v>
      </c>
      <c r="D13" s="123">
        <v>20100.107</v>
      </c>
      <c r="E13" s="144">
        <v>-1.6302649533159266</v>
      </c>
    </row>
    <row r="14" spans="2:7" ht="16.5" customHeight="1" thickBot="1">
      <c r="B14" s="143" t="s">
        <v>23</v>
      </c>
      <c r="C14" s="123">
        <v>10985.965</v>
      </c>
      <c r="D14" s="123" t="s">
        <v>298</v>
      </c>
      <c r="E14" s="144" t="s">
        <v>298</v>
      </c>
    </row>
    <row r="15" spans="2:7" ht="16.5" customHeight="1">
      <c r="B15" s="7" t="s">
        <v>25</v>
      </c>
      <c r="C15" s="66"/>
      <c r="D15" s="66"/>
      <c r="E15" s="933"/>
    </row>
    <row r="16" spans="2:7" ht="16.5" customHeight="1">
      <c r="B16" s="143" t="s">
        <v>21</v>
      </c>
      <c r="C16" s="123" t="s">
        <v>298</v>
      </c>
      <c r="D16" s="123" t="s">
        <v>298</v>
      </c>
      <c r="E16" s="144" t="s">
        <v>298</v>
      </c>
    </row>
    <row r="17" spans="2:8" ht="16.5" customHeight="1">
      <c r="B17" s="143" t="s">
        <v>22</v>
      </c>
      <c r="C17" s="123" t="s">
        <v>298</v>
      </c>
      <c r="D17" s="123" t="s">
        <v>298</v>
      </c>
      <c r="E17" s="144" t="s">
        <v>298</v>
      </c>
    </row>
    <row r="18" spans="2:8" ht="16.5" customHeight="1" thickBot="1">
      <c r="B18" s="143" t="s">
        <v>23</v>
      </c>
      <c r="C18" s="123" t="s">
        <v>298</v>
      </c>
      <c r="D18" s="123" t="s">
        <v>298</v>
      </c>
      <c r="E18" s="144" t="s">
        <v>298</v>
      </c>
    </row>
    <row r="19" spans="2:8" ht="16.5" customHeight="1">
      <c r="B19" s="7" t="s">
        <v>26</v>
      </c>
      <c r="C19" s="66"/>
      <c r="D19" s="66"/>
      <c r="E19" s="933"/>
    </row>
    <row r="20" spans="2:8" ht="16.5" customHeight="1">
      <c r="B20" s="143" t="s">
        <v>21</v>
      </c>
      <c r="C20" s="123">
        <v>10971.019</v>
      </c>
      <c r="D20" s="123">
        <v>10773.019</v>
      </c>
      <c r="E20" s="144">
        <v>1.8379249122274823</v>
      </c>
    </row>
    <row r="21" spans="2:8" ht="16.5" customHeight="1">
      <c r="B21" s="145" t="s">
        <v>22</v>
      </c>
      <c r="C21" s="123">
        <v>16570.5</v>
      </c>
      <c r="D21" s="123">
        <v>16616.195</v>
      </c>
      <c r="E21" s="144">
        <v>-0.27500279095183772</v>
      </c>
      <c r="H21" t="s">
        <v>368</v>
      </c>
    </row>
    <row r="22" spans="2:8" ht="16.5" customHeight="1" thickBot="1">
      <c r="B22" s="145" t="s">
        <v>23</v>
      </c>
      <c r="C22" s="123" t="s">
        <v>298</v>
      </c>
      <c r="D22" s="123" t="s">
        <v>298</v>
      </c>
      <c r="E22" s="144" t="s">
        <v>298</v>
      </c>
    </row>
    <row r="23" spans="2:8" ht="16.5" customHeight="1">
      <c r="B23" s="7" t="s">
        <v>27</v>
      </c>
      <c r="C23" s="66"/>
      <c r="D23" s="66"/>
      <c r="E23" s="933"/>
    </row>
    <row r="24" spans="2:8" ht="16.5" customHeight="1">
      <c r="B24" s="143" t="s">
        <v>21</v>
      </c>
      <c r="C24" s="123">
        <v>10420.619000000001</v>
      </c>
      <c r="D24" s="123">
        <v>10557.084000000001</v>
      </c>
      <c r="E24" s="144">
        <v>-1.2926391416417653</v>
      </c>
    </row>
    <row r="25" spans="2:8" ht="16.5" customHeight="1">
      <c r="B25" s="145" t="s">
        <v>22</v>
      </c>
      <c r="C25" s="123">
        <v>17311.903999999999</v>
      </c>
      <c r="D25" s="123">
        <v>18293.816999999999</v>
      </c>
      <c r="E25" s="144">
        <v>-5.3674583057215477</v>
      </c>
    </row>
    <row r="26" spans="2:8" ht="16.5" customHeight="1" thickBot="1">
      <c r="B26" s="145" t="s">
        <v>23</v>
      </c>
      <c r="C26" s="123" t="s">
        <v>298</v>
      </c>
      <c r="D26" s="123" t="s">
        <v>298</v>
      </c>
      <c r="E26" s="144" t="s">
        <v>298</v>
      </c>
    </row>
    <row r="27" spans="2:8" ht="16.5" customHeight="1">
      <c r="B27" s="7" t="s">
        <v>28</v>
      </c>
      <c r="C27" s="66"/>
      <c r="D27" s="66"/>
      <c r="E27" s="933"/>
    </row>
    <row r="28" spans="2:8" ht="16.5" customHeight="1">
      <c r="B28" s="143" t="s">
        <v>21</v>
      </c>
      <c r="C28" s="123">
        <v>11065.441999999999</v>
      </c>
      <c r="D28" s="123">
        <v>11216.037</v>
      </c>
      <c r="E28" s="144">
        <v>-1.3426756705599416</v>
      </c>
    </row>
    <row r="29" spans="2:8" ht="16.5" customHeight="1">
      <c r="B29" s="145" t="s">
        <v>22</v>
      </c>
      <c r="C29" s="123">
        <v>21604.808000000001</v>
      </c>
      <c r="D29" s="123">
        <v>21618.633000000002</v>
      </c>
      <c r="E29" s="144">
        <v>-6.3949464334774206E-2</v>
      </c>
    </row>
    <row r="30" spans="2:8" ht="16.5" customHeight="1" thickBot="1">
      <c r="B30" s="145" t="s">
        <v>23</v>
      </c>
      <c r="C30" s="123">
        <v>11643.543</v>
      </c>
      <c r="D30" s="123">
        <v>11826.341</v>
      </c>
      <c r="E30" s="144">
        <v>-1.5456851785349388</v>
      </c>
    </row>
    <row r="31" spans="2:8" ht="16.5" customHeight="1">
      <c r="B31" s="7" t="s">
        <v>29</v>
      </c>
      <c r="C31" s="66"/>
      <c r="D31" s="66"/>
      <c r="E31" s="933"/>
    </row>
    <row r="32" spans="2:8" ht="16.5" customHeight="1">
      <c r="B32" s="143" t="s">
        <v>21</v>
      </c>
      <c r="C32" s="123">
        <v>10940.581</v>
      </c>
      <c r="D32" s="123">
        <v>10778.436</v>
      </c>
      <c r="E32" s="144">
        <v>1.5043462706463204</v>
      </c>
    </row>
    <row r="33" spans="1:6" ht="16.5" customHeight="1">
      <c r="B33" s="145" t="s">
        <v>22</v>
      </c>
      <c r="C33" s="123">
        <v>18013.342000000001</v>
      </c>
      <c r="D33" s="123">
        <v>17529.329000000002</v>
      </c>
      <c r="E33" s="144">
        <v>2.7611610233340875</v>
      </c>
    </row>
    <row r="34" spans="1:6" ht="16.5" customHeight="1" thickBot="1">
      <c r="B34" s="145" t="s">
        <v>23</v>
      </c>
      <c r="C34" s="123" t="s">
        <v>298</v>
      </c>
      <c r="D34" s="123" t="s">
        <v>298</v>
      </c>
      <c r="E34" s="144" t="s">
        <v>298</v>
      </c>
    </row>
    <row r="35" spans="1:6" ht="16.5" customHeight="1">
      <c r="B35" s="7" t="s">
        <v>30</v>
      </c>
      <c r="C35" s="66"/>
      <c r="D35" s="66"/>
      <c r="E35" s="933"/>
    </row>
    <row r="36" spans="1:6" ht="16.5" customHeight="1">
      <c r="B36" s="143" t="s">
        <v>21</v>
      </c>
      <c r="C36" s="123">
        <v>10693.317999999999</v>
      </c>
      <c r="D36" s="123">
        <v>10766.892</v>
      </c>
      <c r="E36" s="144">
        <v>-0.68333554381339134</v>
      </c>
    </row>
    <row r="37" spans="1:6" ht="16.5" customHeight="1">
      <c r="B37" s="143" t="s">
        <v>22</v>
      </c>
      <c r="C37" s="123">
        <v>14020.562</v>
      </c>
      <c r="D37" s="123">
        <v>13150.404</v>
      </c>
      <c r="E37" s="144">
        <v>6.6169678133082401</v>
      </c>
    </row>
    <row r="38" spans="1:6" ht="16.5" customHeight="1" thickBot="1">
      <c r="B38" s="143" t="s">
        <v>23</v>
      </c>
      <c r="C38" s="123">
        <v>10767.502</v>
      </c>
      <c r="D38" s="123">
        <v>10199.687</v>
      </c>
      <c r="E38" s="144">
        <v>5.5669845555064636</v>
      </c>
    </row>
    <row r="39" spans="1:6" ht="16.5" customHeight="1">
      <c r="B39" s="7" t="s">
        <v>31</v>
      </c>
      <c r="C39" s="66"/>
      <c r="D39" s="66"/>
      <c r="E39" s="933"/>
    </row>
    <row r="40" spans="1:6" ht="16.5" customHeight="1">
      <c r="B40" s="143" t="s">
        <v>21</v>
      </c>
      <c r="C40" s="123">
        <v>11965.014999999999</v>
      </c>
      <c r="D40" s="123">
        <v>11914.18</v>
      </c>
      <c r="E40" s="144">
        <v>0.42667644772866559</v>
      </c>
    </row>
    <row r="41" spans="1:6" ht="16.5" customHeight="1">
      <c r="B41" s="143" t="s">
        <v>22</v>
      </c>
      <c r="C41" s="123">
        <v>14620.484</v>
      </c>
      <c r="D41" s="123">
        <v>17486.572</v>
      </c>
      <c r="E41" s="144">
        <v>-16.390222165899637</v>
      </c>
    </row>
    <row r="42" spans="1:6" ht="16.5" customHeight="1" thickBot="1">
      <c r="A42" s="2"/>
      <c r="B42" s="146" t="s">
        <v>23</v>
      </c>
      <c r="C42" s="124" t="s">
        <v>298</v>
      </c>
      <c r="D42" s="124" t="s">
        <v>298</v>
      </c>
      <c r="E42" s="147" t="s">
        <v>298</v>
      </c>
    </row>
    <row r="43" spans="1:6">
      <c r="A43" s="2"/>
      <c r="B43" s="245" t="s">
        <v>399</v>
      </c>
    </row>
    <row r="45" spans="1:6" ht="14.25">
      <c r="B45" s="150" t="s">
        <v>195</v>
      </c>
      <c r="C45" s="150"/>
      <c r="D45" s="150"/>
      <c r="E45" s="150"/>
      <c r="F45" s="150"/>
    </row>
    <row r="46" spans="1:6" ht="14.25">
      <c r="B46" s="148"/>
    </row>
    <row r="47" spans="1:6" ht="15">
      <c r="B47" s="149" t="s">
        <v>196</v>
      </c>
    </row>
    <row r="48" spans="1:6" ht="15">
      <c r="B48" s="149" t="s">
        <v>197</v>
      </c>
    </row>
    <row r="49" spans="2:2" ht="15">
      <c r="B49" s="149" t="s">
        <v>198</v>
      </c>
    </row>
    <row r="50" spans="2:2" ht="15">
      <c r="B50" s="149" t="s">
        <v>199</v>
      </c>
    </row>
    <row r="51" spans="2:2" ht="15">
      <c r="B51" s="149" t="s">
        <v>200</v>
      </c>
    </row>
    <row r="52" spans="2:2" ht="15">
      <c r="B52" s="149" t="s">
        <v>201</v>
      </c>
    </row>
    <row r="53" spans="2:2" ht="15">
      <c r="B53" s="149" t="s">
        <v>202</v>
      </c>
    </row>
    <row r="54" spans="2:2" ht="15">
      <c r="B54" s="149" t="s">
        <v>203</v>
      </c>
    </row>
    <row r="55" spans="2:2" ht="15">
      <c r="B55" s="14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F31" sqref="F3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20" t="s">
        <v>184</v>
      </c>
      <c r="C1" s="1720"/>
      <c r="D1" s="1720"/>
      <c r="E1" s="1720"/>
      <c r="F1" s="1720"/>
      <c r="G1" s="373" t="str">
        <f>SKUP_SEUROP_tyg!J1</f>
        <v xml:space="preserve"> 28.01.2019 - 03.02.2019 r. </v>
      </c>
      <c r="I1" s="1467"/>
      <c r="J1" s="1095"/>
      <c r="K1" s="1095"/>
      <c r="L1" s="1095"/>
    </row>
    <row r="2" spans="1:13" ht="17.25" customHeight="1" thickBot="1">
      <c r="B2" s="149" t="s">
        <v>91</v>
      </c>
      <c r="G2" s="24"/>
    </row>
    <row r="3" spans="1:13" ht="34.5" customHeight="1" thickBot="1">
      <c r="B3" s="1717" t="s">
        <v>50</v>
      </c>
      <c r="C3" s="267" t="s">
        <v>0</v>
      </c>
      <c r="D3" s="268">
        <v>43499</v>
      </c>
      <c r="E3" s="269">
        <v>43492</v>
      </c>
      <c r="F3" s="270" t="s">
        <v>549</v>
      </c>
      <c r="G3" s="22"/>
      <c r="H3" s="491" t="s">
        <v>287</v>
      </c>
    </row>
    <row r="4" spans="1:13" ht="24.95" customHeight="1">
      <c r="B4" s="1718"/>
      <c r="C4" s="271" t="s">
        <v>67</v>
      </c>
      <c r="D4" s="272">
        <v>120</v>
      </c>
      <c r="E4" s="273">
        <v>120</v>
      </c>
      <c r="F4" s="274">
        <v>0</v>
      </c>
      <c r="G4" s="109"/>
      <c r="H4" s="492"/>
    </row>
    <row r="5" spans="1:13" ht="24.95" customHeight="1">
      <c r="B5" s="1718"/>
      <c r="C5" s="275" t="s">
        <v>68</v>
      </c>
      <c r="D5" s="276">
        <v>210</v>
      </c>
      <c r="E5" s="277">
        <v>210</v>
      </c>
      <c r="F5" s="278">
        <v>0</v>
      </c>
      <c r="G5" s="22"/>
      <c r="H5" s="1" t="s">
        <v>375</v>
      </c>
      <c r="I5" s="22"/>
      <c r="J5" s="22"/>
      <c r="K5" s="22"/>
      <c r="L5" s="22"/>
      <c r="M5" s="22"/>
    </row>
    <row r="6" spans="1:13" ht="24.95" customHeight="1">
      <c r="B6" s="1718"/>
      <c r="C6" s="279" t="s">
        <v>69</v>
      </c>
      <c r="D6" s="280">
        <v>166.33</v>
      </c>
      <c r="E6" s="281">
        <v>163.5</v>
      </c>
      <c r="F6" s="282">
        <v>1.7308868501529129</v>
      </c>
      <c r="G6" s="38"/>
      <c r="H6" s="1" t="s">
        <v>288</v>
      </c>
      <c r="I6" s="22"/>
      <c r="J6" s="22"/>
      <c r="K6" s="22"/>
      <c r="L6" s="22"/>
      <c r="M6" s="22"/>
    </row>
    <row r="7" spans="1:13" ht="27.75" customHeight="1">
      <c r="B7" s="1718"/>
      <c r="C7" s="275" t="s">
        <v>92</v>
      </c>
      <c r="D7" s="283">
        <v>553</v>
      </c>
      <c r="E7" s="284">
        <v>351</v>
      </c>
      <c r="F7" s="278">
        <v>57.549857549857549</v>
      </c>
      <c r="G7" s="22"/>
      <c r="H7" s="1" t="s">
        <v>292</v>
      </c>
      <c r="I7" s="22"/>
      <c r="J7" s="22"/>
      <c r="K7" s="22"/>
      <c r="L7" s="22"/>
      <c r="M7" s="22"/>
    </row>
    <row r="8" spans="1:13" ht="20.25" customHeight="1">
      <c r="B8" s="1718"/>
      <c r="C8" s="275" t="s">
        <v>93</v>
      </c>
      <c r="D8" s="283">
        <v>435</v>
      </c>
      <c r="E8" s="284">
        <v>265</v>
      </c>
      <c r="F8" s="278">
        <v>64.15094339622641</v>
      </c>
      <c r="G8" s="22"/>
      <c r="H8" s="1" t="s">
        <v>297</v>
      </c>
      <c r="I8" s="22"/>
      <c r="J8" s="22"/>
      <c r="K8" s="22"/>
      <c r="L8" s="22"/>
      <c r="M8" s="22"/>
    </row>
    <row r="9" spans="1:13" ht="20.25" customHeight="1" thickBot="1">
      <c r="B9" s="1719"/>
      <c r="C9" s="285" t="s">
        <v>94</v>
      </c>
      <c r="D9" s="286">
        <v>2.23</v>
      </c>
      <c r="E9" s="287">
        <v>1.64</v>
      </c>
      <c r="F9" s="288">
        <v>35.975609756097569</v>
      </c>
      <c r="G9" s="22"/>
      <c r="H9" s="1" t="s">
        <v>291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289</v>
      </c>
      <c r="I10" s="22"/>
      <c r="J10" s="22"/>
      <c r="K10" s="22"/>
      <c r="L10" s="22"/>
      <c r="M10" s="22"/>
    </row>
    <row r="11" spans="1:13" ht="28.5" customHeight="1">
      <c r="B11" s="1716" t="s">
        <v>95</v>
      </c>
      <c r="C11" s="1716"/>
      <c r="D11" s="1716"/>
      <c r="E11" s="1716"/>
      <c r="F11" s="1716"/>
      <c r="G11" s="593"/>
      <c r="H11" s="490" t="s">
        <v>290</v>
      </c>
      <c r="I11" s="493"/>
      <c r="J11" s="493"/>
      <c r="K11" s="493"/>
      <c r="L11" s="493"/>
      <c r="M11" s="493"/>
    </row>
    <row r="12" spans="1:13" ht="15">
      <c r="B12" s="149" t="s">
        <v>96</v>
      </c>
      <c r="G12" s="22"/>
    </row>
    <row r="13" spans="1:13" ht="15">
      <c r="B13" s="149" t="s">
        <v>97</v>
      </c>
      <c r="G13" s="22"/>
    </row>
    <row r="14" spans="1:13" ht="17.25" customHeight="1">
      <c r="B14" s="149" t="s">
        <v>98</v>
      </c>
      <c r="G14" s="22"/>
    </row>
    <row r="15" spans="1:13">
      <c r="G15" s="38"/>
    </row>
    <row r="16" spans="1:13" ht="16.5" thickBot="1">
      <c r="B16" s="1721" t="s">
        <v>299</v>
      </c>
      <c r="C16" s="1721">
        <v>0</v>
      </c>
      <c r="D16" s="1721">
        <v>0</v>
      </c>
      <c r="E16" s="1721">
        <v>0</v>
      </c>
      <c r="F16" s="1722">
        <v>0</v>
      </c>
    </row>
    <row r="17" spans="2:6" ht="29.25" thickBot="1">
      <c r="B17" s="1717" t="s">
        <v>309</v>
      </c>
      <c r="C17" s="495" t="s">
        <v>0</v>
      </c>
      <c r="D17" s="496">
        <v>43499</v>
      </c>
      <c r="E17" s="497">
        <v>43135</v>
      </c>
      <c r="F17" s="498" t="s">
        <v>310</v>
      </c>
    </row>
    <row r="18" spans="2:6" ht="20.25" customHeight="1">
      <c r="B18" s="1718">
        <v>0</v>
      </c>
      <c r="C18" s="499" t="s">
        <v>67</v>
      </c>
      <c r="D18" s="500">
        <v>120</v>
      </c>
      <c r="E18" s="501">
        <v>140</v>
      </c>
      <c r="F18" s="502">
        <v>-14.285714285714285</v>
      </c>
    </row>
    <row r="19" spans="2:6" ht="20.25" customHeight="1">
      <c r="B19" s="1718">
        <v>0</v>
      </c>
      <c r="C19" s="503" t="s">
        <v>68</v>
      </c>
      <c r="D19" s="504">
        <v>210</v>
      </c>
      <c r="E19" s="505">
        <v>243</v>
      </c>
      <c r="F19" s="502">
        <v>-13.580246913580247</v>
      </c>
    </row>
    <row r="20" spans="2:6" ht="20.25" customHeight="1">
      <c r="B20" s="1718">
        <v>0</v>
      </c>
      <c r="C20" s="506" t="s">
        <v>69</v>
      </c>
      <c r="D20" s="507">
        <v>166.33</v>
      </c>
      <c r="E20" s="508">
        <v>180.67</v>
      </c>
      <c r="F20" s="509">
        <v>-7.9371229313112179</v>
      </c>
    </row>
    <row r="21" spans="2:6" ht="20.25" customHeight="1">
      <c r="B21" s="1718">
        <v>0</v>
      </c>
      <c r="C21" s="510" t="s">
        <v>311</v>
      </c>
      <c r="D21" s="511">
        <v>553</v>
      </c>
      <c r="E21" s="512">
        <v>809</v>
      </c>
      <c r="F21" s="513">
        <v>-31.644004944375769</v>
      </c>
    </row>
    <row r="22" spans="2:6" ht="20.25" customHeight="1">
      <c r="B22" s="1718">
        <v>0</v>
      </c>
      <c r="C22" s="503" t="s">
        <v>312</v>
      </c>
      <c r="D22" s="511">
        <v>435</v>
      </c>
      <c r="E22" s="512">
        <v>574</v>
      </c>
      <c r="F22" s="513">
        <v>-24.21602787456446</v>
      </c>
    </row>
    <row r="23" spans="2:6" ht="20.25" customHeight="1" thickBot="1">
      <c r="B23" s="1719">
        <v>0</v>
      </c>
      <c r="C23" s="514" t="s">
        <v>308</v>
      </c>
      <c r="D23" s="515">
        <v>2.23</v>
      </c>
      <c r="E23" s="516">
        <v>2.44</v>
      </c>
      <c r="F23" s="517">
        <v>-8.6065573770491781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6"/>
  <sheetViews>
    <sheetView zoomScaleNormal="100" workbookViewId="0">
      <selection activeCell="N3" sqref="N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723" t="s">
        <v>185</v>
      </c>
      <c r="C1" s="1723"/>
      <c r="D1" s="1723"/>
      <c r="E1" s="1723"/>
      <c r="F1" s="1723"/>
      <c r="G1" s="373" t="str">
        <f>SKUP_SEUROP_tyg!J1</f>
        <v xml:space="preserve"> 28.01.2019 - 03.02.2019 r. </v>
      </c>
      <c r="H1" s="373"/>
      <c r="I1" s="1467"/>
      <c r="J1" s="1095"/>
      <c r="K1" s="1095"/>
      <c r="L1" s="1095"/>
    </row>
    <row r="2" spans="1:18" s="33" customFormat="1" ht="27" customHeight="1">
      <c r="B2" s="108"/>
      <c r="C2" s="108"/>
      <c r="D2" s="108"/>
      <c r="E2" s="108"/>
      <c r="F2" s="108"/>
      <c r="G2" s="105"/>
      <c r="H2" s="106"/>
    </row>
    <row r="3" spans="1:18" ht="21" customHeight="1" thickBot="1">
      <c r="B3" s="37"/>
      <c r="C3" s="37"/>
      <c r="D3" s="37"/>
      <c r="E3" s="37"/>
      <c r="I3" s="486"/>
      <c r="J3" s="487"/>
      <c r="K3" s="488"/>
      <c r="L3" s="488"/>
    </row>
    <row r="4" spans="1:18" ht="30" customHeight="1" thickBot="1">
      <c r="B4" s="1518" t="s">
        <v>66</v>
      </c>
      <c r="C4" s="303" t="s">
        <v>89</v>
      </c>
      <c r="D4" s="1519" t="s">
        <v>100</v>
      </c>
      <c r="E4" s="303" t="s">
        <v>101</v>
      </c>
      <c r="F4" s="304" t="s">
        <v>283</v>
      </c>
    </row>
    <row r="5" spans="1:18" ht="16.5" customHeight="1">
      <c r="B5" s="396" t="s">
        <v>55</v>
      </c>
      <c r="C5" s="397"/>
      <c r="D5" s="398"/>
      <c r="E5" s="398"/>
      <c r="F5" s="399"/>
      <c r="H5" s="489" t="s">
        <v>282</v>
      </c>
    </row>
    <row r="6" spans="1:18">
      <c r="B6" s="88" t="s">
        <v>577</v>
      </c>
      <c r="C6" s="91"/>
      <c r="D6" s="198"/>
      <c r="E6" s="198"/>
      <c r="F6" s="92"/>
    </row>
    <row r="7" spans="1:18" ht="15.75">
      <c r="B7" s="88" t="s">
        <v>459</v>
      </c>
      <c r="C7" s="91">
        <v>210</v>
      </c>
      <c r="D7" s="198">
        <v>40</v>
      </c>
      <c r="E7" s="198">
        <v>20</v>
      </c>
      <c r="F7" s="92">
        <v>3</v>
      </c>
      <c r="H7" s="294" t="s">
        <v>284</v>
      </c>
      <c r="I7" s="294"/>
      <c r="J7" s="294"/>
      <c r="K7" s="294"/>
      <c r="L7" s="294"/>
      <c r="M7" s="294"/>
      <c r="N7" s="294"/>
      <c r="O7" s="294"/>
      <c r="P7" s="294"/>
      <c r="Q7" s="294"/>
      <c r="R7" s="294"/>
    </row>
    <row r="8" spans="1:18" ht="15.75">
      <c r="B8" s="88"/>
      <c r="C8" s="91"/>
      <c r="D8" s="198"/>
      <c r="E8" s="198"/>
      <c r="F8" s="92"/>
      <c r="H8" s="1724" t="s">
        <v>285</v>
      </c>
      <c r="I8" s="1725"/>
      <c r="J8" s="1725"/>
      <c r="K8" s="1725"/>
      <c r="L8" s="1725"/>
      <c r="M8" s="1725"/>
      <c r="N8" s="1725"/>
      <c r="O8" s="1725"/>
      <c r="P8" s="1725"/>
      <c r="Q8" s="1725"/>
      <c r="R8" s="1725"/>
    </row>
    <row r="9" spans="1:18">
      <c r="B9" s="151" t="s">
        <v>55</v>
      </c>
      <c r="C9" s="152"/>
      <c r="D9" s="199"/>
      <c r="E9" s="199"/>
      <c r="F9" s="153"/>
    </row>
    <row r="10" spans="1:18">
      <c r="B10" s="88" t="s">
        <v>575</v>
      </c>
      <c r="C10" s="91"/>
      <c r="D10" s="198"/>
      <c r="E10" s="198"/>
      <c r="F10" s="92"/>
    </row>
    <row r="11" spans="1:18">
      <c r="B11" s="151" t="s">
        <v>459</v>
      </c>
      <c r="C11" s="152">
        <v>210</v>
      </c>
      <c r="D11" s="199">
        <v>50</v>
      </c>
      <c r="E11" s="199">
        <v>25</v>
      </c>
      <c r="F11" s="153">
        <v>3</v>
      </c>
    </row>
    <row r="12" spans="1:18">
      <c r="B12" s="88"/>
      <c r="C12" s="91"/>
      <c r="D12" s="198"/>
      <c r="E12" s="198"/>
      <c r="F12" s="92"/>
    </row>
    <row r="13" spans="1:18">
      <c r="B13" s="88" t="s">
        <v>55</v>
      </c>
      <c r="C13" s="91"/>
      <c r="D13" s="198"/>
      <c r="E13" s="198"/>
      <c r="F13" s="92"/>
    </row>
    <row r="14" spans="1:18">
      <c r="B14" s="151" t="s">
        <v>578</v>
      </c>
      <c r="C14" s="152"/>
      <c r="D14" s="199"/>
      <c r="E14" s="199"/>
      <c r="F14" s="153"/>
      <c r="H14" s="963"/>
      <c r="I14" s="964"/>
      <c r="J14" s="965"/>
      <c r="K14" s="965"/>
      <c r="L14" s="966"/>
    </row>
    <row r="15" spans="1:18">
      <c r="B15" s="151" t="s">
        <v>459</v>
      </c>
      <c r="C15" s="152">
        <v>180</v>
      </c>
      <c r="D15" s="199">
        <v>150</v>
      </c>
      <c r="E15" s="199">
        <v>120</v>
      </c>
      <c r="F15" s="153">
        <v>3</v>
      </c>
      <c r="H15" s="963"/>
      <c r="I15" s="964"/>
      <c r="J15" s="965"/>
      <c r="K15" s="965"/>
      <c r="L15" s="966"/>
    </row>
    <row r="16" spans="1:18">
      <c r="B16" s="151"/>
      <c r="C16" s="152"/>
      <c r="D16" s="199"/>
      <c r="E16" s="199"/>
      <c r="F16" s="153"/>
      <c r="H16" s="963"/>
      <c r="I16" s="964"/>
      <c r="J16" s="965"/>
      <c r="K16" s="965"/>
      <c r="L16" s="966"/>
    </row>
    <row r="17" spans="2:12">
      <c r="B17" s="151" t="s">
        <v>55</v>
      </c>
      <c r="C17" s="152"/>
      <c r="D17" s="199"/>
      <c r="E17" s="199"/>
      <c r="F17" s="153"/>
      <c r="H17" s="963"/>
      <c r="I17" s="964"/>
      <c r="J17" s="965"/>
      <c r="K17" s="965"/>
      <c r="L17" s="966"/>
    </row>
    <row r="18" spans="2:12">
      <c r="B18" s="88" t="s">
        <v>536</v>
      </c>
      <c r="C18" s="91"/>
      <c r="D18" s="198"/>
      <c r="E18" s="198"/>
      <c r="F18" s="92"/>
      <c r="H18" s="963"/>
      <c r="I18" s="964"/>
      <c r="J18" s="965"/>
      <c r="K18" s="965"/>
      <c r="L18" s="966"/>
    </row>
    <row r="19" spans="2:12">
      <c r="B19" s="151" t="s">
        <v>459</v>
      </c>
      <c r="C19" s="152">
        <v>175</v>
      </c>
      <c r="D19" s="199">
        <v>30</v>
      </c>
      <c r="E19" s="199">
        <v>21</v>
      </c>
      <c r="F19" s="153">
        <v>3</v>
      </c>
      <c r="H19" s="963"/>
      <c r="I19" s="964"/>
      <c r="J19" s="965"/>
      <c r="K19" s="965"/>
      <c r="L19" s="966"/>
    </row>
    <row r="20" spans="2:12">
      <c r="B20" s="88"/>
      <c r="C20" s="91"/>
      <c r="D20" s="198"/>
      <c r="E20" s="198"/>
      <c r="F20" s="92"/>
      <c r="H20" s="963"/>
      <c r="I20" s="964"/>
      <c r="J20" s="965"/>
      <c r="K20" s="965"/>
      <c r="L20" s="966"/>
    </row>
    <row r="21" spans="2:12">
      <c r="B21" s="88" t="s">
        <v>56</v>
      </c>
      <c r="C21" s="91"/>
      <c r="D21" s="198"/>
      <c r="E21" s="198"/>
      <c r="F21" s="92"/>
      <c r="H21" s="963"/>
      <c r="I21" s="964"/>
      <c r="J21" s="965"/>
      <c r="K21" s="965"/>
      <c r="L21" s="966"/>
    </row>
    <row r="22" spans="2:12">
      <c r="B22" s="88" t="s">
        <v>538</v>
      </c>
      <c r="C22" s="91"/>
      <c r="D22" s="198"/>
      <c r="E22" s="198"/>
      <c r="F22" s="92"/>
      <c r="H22" s="963"/>
      <c r="I22" s="964"/>
      <c r="J22" s="965"/>
      <c r="K22" s="965"/>
      <c r="L22" s="966"/>
    </row>
    <row r="23" spans="2:12">
      <c r="B23" s="88" t="s">
        <v>459</v>
      </c>
      <c r="C23" s="91">
        <v>120</v>
      </c>
      <c r="D23" s="198">
        <v>48</v>
      </c>
      <c r="E23" s="198">
        <v>29</v>
      </c>
      <c r="F23" s="92">
        <v>3</v>
      </c>
      <c r="H23" s="963"/>
      <c r="I23" s="964"/>
      <c r="J23" s="965"/>
      <c r="K23" s="965"/>
      <c r="L23" s="966"/>
    </row>
    <row r="24" spans="2:12">
      <c r="B24" s="151"/>
      <c r="C24" s="152"/>
      <c r="D24" s="199"/>
      <c r="E24" s="199"/>
      <c r="F24" s="153"/>
      <c r="H24" s="963"/>
      <c r="I24" s="964"/>
      <c r="J24" s="965"/>
      <c r="K24" s="965"/>
      <c r="L24" s="966"/>
    </row>
    <row r="25" spans="2:12">
      <c r="B25" s="88" t="s">
        <v>56</v>
      </c>
      <c r="C25" s="91"/>
      <c r="D25" s="198"/>
      <c r="E25" s="198"/>
      <c r="F25" s="92"/>
    </row>
    <row r="26" spans="2:12">
      <c r="B26" s="88" t="s">
        <v>579</v>
      </c>
      <c r="C26" s="91"/>
      <c r="D26" s="198"/>
      <c r="E26" s="198"/>
      <c r="F26" s="92"/>
    </row>
    <row r="27" spans="2:12">
      <c r="B27" s="88" t="s">
        <v>459</v>
      </c>
      <c r="C27" s="91" t="s">
        <v>295</v>
      </c>
      <c r="D27" s="198">
        <v>0</v>
      </c>
      <c r="E27" s="198">
        <v>0</v>
      </c>
      <c r="F27" s="92">
        <v>1</v>
      </c>
    </row>
    <row r="28" spans="2:12">
      <c r="B28" s="151"/>
      <c r="C28" s="152"/>
      <c r="D28" s="199"/>
      <c r="E28" s="199"/>
      <c r="F28" s="153"/>
    </row>
    <row r="29" spans="2:12">
      <c r="B29" s="88" t="s">
        <v>57</v>
      </c>
      <c r="C29" s="91"/>
      <c r="D29" s="198"/>
      <c r="E29" s="198"/>
      <c r="F29" s="92"/>
    </row>
    <row r="30" spans="2:12">
      <c r="B30" s="88" t="s">
        <v>279</v>
      </c>
      <c r="C30" s="91"/>
      <c r="D30" s="198"/>
      <c r="E30" s="198"/>
      <c r="F30" s="92"/>
    </row>
    <row r="31" spans="2:12">
      <c r="B31" s="151" t="s">
        <v>459</v>
      </c>
      <c r="C31" s="152">
        <v>158</v>
      </c>
      <c r="D31" s="199">
        <v>90</v>
      </c>
      <c r="E31" s="199">
        <v>90</v>
      </c>
      <c r="F31" s="153">
        <v>1</v>
      </c>
    </row>
    <row r="32" spans="2:12">
      <c r="B32" s="88"/>
      <c r="C32" s="91"/>
      <c r="D32" s="198"/>
      <c r="E32" s="198"/>
      <c r="F32" s="92"/>
    </row>
    <row r="33" spans="2:6">
      <c r="B33" s="88" t="s">
        <v>57</v>
      </c>
      <c r="C33" s="91"/>
      <c r="D33" s="198"/>
      <c r="E33" s="198"/>
      <c r="F33" s="92"/>
    </row>
    <row r="34" spans="2:6">
      <c r="B34" s="88" t="s">
        <v>257</v>
      </c>
      <c r="C34" s="91"/>
      <c r="D34" s="198"/>
      <c r="E34" s="198"/>
      <c r="F34" s="92"/>
    </row>
    <row r="35" spans="2:6">
      <c r="B35" s="88" t="s">
        <v>459</v>
      </c>
      <c r="C35" s="91">
        <v>144</v>
      </c>
      <c r="D35" s="198">
        <v>30</v>
      </c>
      <c r="E35" s="198">
        <v>30</v>
      </c>
      <c r="F35" s="92">
        <v>1</v>
      </c>
    </row>
    <row r="36" spans="2:6">
      <c r="B36" s="151"/>
      <c r="C36" s="152"/>
      <c r="D36" s="199"/>
      <c r="E36" s="199"/>
      <c r="F36" s="153"/>
    </row>
    <row r="37" spans="2:6">
      <c r="B37" s="151" t="s">
        <v>61</v>
      </c>
      <c r="C37" s="152"/>
      <c r="D37" s="199"/>
      <c r="E37" s="199"/>
      <c r="F37" s="153"/>
    </row>
    <row r="38" spans="2:6">
      <c r="B38" s="88" t="s">
        <v>560</v>
      </c>
      <c r="C38" s="91"/>
      <c r="D38" s="198"/>
      <c r="E38" s="198"/>
      <c r="F38" s="92"/>
    </row>
    <row r="39" spans="2:6">
      <c r="B39" s="151" t="s">
        <v>459</v>
      </c>
      <c r="C39" s="152" t="s">
        <v>295</v>
      </c>
      <c r="D39" s="199">
        <v>0</v>
      </c>
      <c r="E39" s="199">
        <v>0</v>
      </c>
      <c r="F39" s="153">
        <v>2</v>
      </c>
    </row>
    <row r="40" spans="2:6">
      <c r="B40" s="88"/>
      <c r="C40" s="91"/>
      <c r="D40" s="198"/>
      <c r="E40" s="198"/>
      <c r="F40" s="92"/>
    </row>
    <row r="41" spans="2:6">
      <c r="B41" s="88" t="s">
        <v>61</v>
      </c>
      <c r="C41" s="91"/>
      <c r="D41" s="198"/>
      <c r="E41" s="198"/>
      <c r="F41" s="92"/>
    </row>
    <row r="42" spans="2:6">
      <c r="B42" s="88" t="s">
        <v>561</v>
      </c>
      <c r="C42" s="91"/>
      <c r="D42" s="198"/>
      <c r="E42" s="198"/>
      <c r="F42" s="92"/>
    </row>
    <row r="43" spans="2:6">
      <c r="B43" s="88" t="s">
        <v>459</v>
      </c>
      <c r="C43" s="91" t="s">
        <v>295</v>
      </c>
      <c r="D43" s="198">
        <v>0</v>
      </c>
      <c r="E43" s="198">
        <v>0</v>
      </c>
      <c r="F43" s="92">
        <v>2</v>
      </c>
    </row>
    <row r="44" spans="2:6">
      <c r="B44" s="151"/>
      <c r="C44" s="152"/>
      <c r="D44" s="199"/>
      <c r="E44" s="199"/>
      <c r="F44" s="153"/>
    </row>
    <row r="45" spans="2:6">
      <c r="B45" s="88" t="s">
        <v>61</v>
      </c>
      <c r="C45" s="91"/>
      <c r="D45" s="198"/>
      <c r="E45" s="198"/>
      <c r="F45" s="92"/>
    </row>
    <row r="46" spans="2:6">
      <c r="B46" s="88" t="s">
        <v>537</v>
      </c>
      <c r="C46" s="91"/>
      <c r="D46" s="198"/>
      <c r="E46" s="198"/>
      <c r="F46" s="92"/>
    </row>
    <row r="47" spans="2:6">
      <c r="B47" s="88" t="s">
        <v>459</v>
      </c>
      <c r="C47" s="91">
        <v>170</v>
      </c>
      <c r="D47" s="198">
        <v>25</v>
      </c>
      <c r="E47" s="198">
        <v>10</v>
      </c>
      <c r="F47" s="92">
        <v>3</v>
      </c>
    </row>
    <row r="48" spans="2:6">
      <c r="B48" s="151"/>
      <c r="C48" s="152"/>
      <c r="D48" s="199"/>
      <c r="E48" s="199"/>
      <c r="F48" s="153"/>
    </row>
    <row r="49" spans="2:6">
      <c r="B49" s="151" t="s">
        <v>64</v>
      </c>
      <c r="C49" s="152"/>
      <c r="D49" s="199"/>
      <c r="E49" s="199"/>
      <c r="F49" s="153"/>
    </row>
    <row r="50" spans="2:6">
      <c r="B50" s="88" t="s">
        <v>533</v>
      </c>
      <c r="C50" s="91"/>
      <c r="D50" s="198"/>
      <c r="E50" s="198"/>
      <c r="F50" s="92"/>
    </row>
    <row r="51" spans="2:6">
      <c r="B51" s="151" t="s">
        <v>459</v>
      </c>
      <c r="C51" s="152">
        <v>130</v>
      </c>
      <c r="D51" s="199">
        <v>90</v>
      </c>
      <c r="E51" s="199">
        <v>90</v>
      </c>
      <c r="F51" s="153">
        <v>2</v>
      </c>
    </row>
    <row r="52" spans="2:6">
      <c r="B52" s="88"/>
      <c r="C52" s="91"/>
      <c r="D52" s="198"/>
      <c r="E52" s="198"/>
      <c r="F52" s="92"/>
    </row>
    <row r="53" spans="2:6">
      <c r="B53" s="88" t="s">
        <v>64</v>
      </c>
      <c r="C53" s="91"/>
      <c r="D53" s="198"/>
      <c r="E53" s="198"/>
      <c r="F53" s="92"/>
    </row>
    <row r="54" spans="2:6">
      <c r="B54" s="88" t="s">
        <v>371</v>
      </c>
      <c r="C54" s="91"/>
      <c r="D54" s="198"/>
      <c r="E54" s="198"/>
      <c r="F54" s="92"/>
    </row>
    <row r="55" spans="2:6" ht="13.5" thickBot="1">
      <c r="B55" s="1520" t="s">
        <v>459</v>
      </c>
      <c r="C55" s="1521" t="s">
        <v>295</v>
      </c>
      <c r="D55" s="1522">
        <v>0</v>
      </c>
      <c r="E55" s="1522">
        <v>0</v>
      </c>
      <c r="F55" s="1523">
        <v>2</v>
      </c>
    </row>
    <row r="56" spans="2:6">
      <c r="D56" s="1651"/>
      <c r="E56" s="1651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L136"/>
  <sheetViews>
    <sheetView zoomScale="90" zoomScaleNormal="90" workbookViewId="0">
      <selection activeCell="J32" sqref="J32:K32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12.5703125" customWidth="1"/>
    <col min="11" max="11" width="15.140625" customWidth="1"/>
  </cols>
  <sheetData>
    <row r="1" spans="2:12" ht="27" customHeight="1">
      <c r="B1" s="1720" t="s">
        <v>186</v>
      </c>
      <c r="C1" s="1720"/>
      <c r="D1" s="1720"/>
      <c r="E1" s="1720"/>
      <c r="F1" s="1720"/>
      <c r="G1" s="1720"/>
      <c r="H1" s="373" t="str">
        <f>SKUP_SEUROP_tyg!J1</f>
        <v xml:space="preserve"> 28.01.2019 - 03.02.2019 r. </v>
      </c>
      <c r="I1" s="1467"/>
      <c r="J1" s="1095"/>
      <c r="K1" s="1095"/>
      <c r="L1" s="1095"/>
    </row>
    <row r="2" spans="2:12" ht="15.75">
      <c r="B2" s="40"/>
      <c r="C2" s="40"/>
      <c r="D2" s="40"/>
      <c r="E2" s="40"/>
      <c r="F2" s="40"/>
      <c r="G2" s="40"/>
      <c r="H2" s="22"/>
    </row>
    <row r="3" spans="2:12" ht="14.25" customHeight="1" thickBot="1">
      <c r="B3" s="22"/>
      <c r="C3" s="22"/>
      <c r="D3" s="22"/>
      <c r="E3" s="22"/>
      <c r="F3" s="22"/>
      <c r="G3" s="22"/>
      <c r="H3" s="22"/>
    </row>
    <row r="4" spans="2:12" ht="39" thickBot="1">
      <c r="B4" s="41" t="s">
        <v>72</v>
      </c>
      <c r="C4" s="42" t="s">
        <v>70</v>
      </c>
      <c r="D4" s="43" t="s">
        <v>89</v>
      </c>
      <c r="E4" s="44" t="s">
        <v>100</v>
      </c>
      <c r="F4" s="45" t="s">
        <v>101</v>
      </c>
      <c r="G4" s="44" t="s">
        <v>286</v>
      </c>
      <c r="H4" s="16" t="s">
        <v>145</v>
      </c>
    </row>
    <row r="5" spans="2:12" ht="19.5" customHeight="1">
      <c r="B5" s="98" t="s">
        <v>73</v>
      </c>
      <c r="C5" s="99" t="s">
        <v>49</v>
      </c>
      <c r="D5" s="110"/>
      <c r="E5" s="125"/>
      <c r="F5" s="111"/>
      <c r="G5" s="122"/>
      <c r="H5" s="22"/>
    </row>
    <row r="6" spans="2:12" ht="13.5" thickBot="1">
      <c r="B6" s="100"/>
      <c r="C6" s="101" t="s">
        <v>50</v>
      </c>
      <c r="D6" s="112" t="s">
        <v>165</v>
      </c>
      <c r="E6" s="113" t="s">
        <v>165</v>
      </c>
      <c r="F6" s="113" t="s">
        <v>165</v>
      </c>
      <c r="G6" s="114" t="s">
        <v>165</v>
      </c>
      <c r="H6" s="22"/>
    </row>
    <row r="7" spans="2:12">
      <c r="B7" s="98" t="s">
        <v>74</v>
      </c>
      <c r="C7" s="102" t="s">
        <v>51</v>
      </c>
      <c r="D7" s="110"/>
      <c r="E7" s="125"/>
      <c r="F7" s="111"/>
      <c r="G7" s="122"/>
      <c r="H7" s="22"/>
    </row>
    <row r="8" spans="2:12" ht="13.5" thickBot="1">
      <c r="B8" s="100"/>
      <c r="C8" s="103" t="s">
        <v>50</v>
      </c>
      <c r="D8" s="112" t="s">
        <v>165</v>
      </c>
      <c r="E8" s="113" t="s">
        <v>165</v>
      </c>
      <c r="F8" s="113" t="s">
        <v>165</v>
      </c>
      <c r="G8" s="114" t="s">
        <v>165</v>
      </c>
      <c r="H8" s="127"/>
    </row>
    <row r="9" spans="2:12">
      <c r="B9" s="98" t="s">
        <v>75</v>
      </c>
      <c r="C9" s="102" t="s">
        <v>52</v>
      </c>
      <c r="D9" s="110"/>
      <c r="E9" s="125"/>
      <c r="F9" s="111"/>
      <c r="G9" s="122"/>
      <c r="H9" s="183"/>
    </row>
    <row r="10" spans="2:12" ht="13.5" thickBot="1">
      <c r="B10" s="100"/>
      <c r="C10" s="103" t="s">
        <v>50</v>
      </c>
      <c r="D10" s="112" t="s">
        <v>165</v>
      </c>
      <c r="E10" s="113" t="s">
        <v>165</v>
      </c>
      <c r="F10" s="113" t="s">
        <v>165</v>
      </c>
      <c r="G10" s="114" t="s">
        <v>165</v>
      </c>
      <c r="H10" s="127"/>
    </row>
    <row r="11" spans="2:12">
      <c r="B11" s="98" t="s">
        <v>76</v>
      </c>
      <c r="C11" s="102" t="s">
        <v>53</v>
      </c>
      <c r="D11" s="110"/>
      <c r="E11" s="125"/>
      <c r="F11" s="111"/>
      <c r="G11" s="122"/>
      <c r="H11" s="183"/>
    </row>
    <row r="12" spans="2:12" ht="13.5" thickBot="1">
      <c r="B12" s="100"/>
      <c r="C12" s="103" t="s">
        <v>50</v>
      </c>
      <c r="D12" s="112" t="s">
        <v>165</v>
      </c>
      <c r="E12" s="113" t="s">
        <v>165</v>
      </c>
      <c r="F12" s="113" t="s">
        <v>165</v>
      </c>
      <c r="G12" s="114" t="s">
        <v>165</v>
      </c>
      <c r="H12" s="127"/>
    </row>
    <row r="13" spans="2:12">
      <c r="B13" s="98" t="s">
        <v>77</v>
      </c>
      <c r="C13" s="102" t="s">
        <v>54</v>
      </c>
      <c r="D13" s="110"/>
      <c r="E13" s="125"/>
      <c r="F13" s="111"/>
      <c r="G13" s="122"/>
      <c r="H13" s="183"/>
    </row>
    <row r="14" spans="2:12" ht="13.5" thickBot="1">
      <c r="B14" s="100"/>
      <c r="C14" s="103" t="s">
        <v>50</v>
      </c>
      <c r="D14" s="112" t="s">
        <v>165</v>
      </c>
      <c r="E14" s="113" t="s">
        <v>165</v>
      </c>
      <c r="F14" s="113" t="s">
        <v>165</v>
      </c>
      <c r="G14" s="114" t="s">
        <v>165</v>
      </c>
      <c r="H14" s="127"/>
    </row>
    <row r="15" spans="2:12">
      <c r="B15" s="98" t="s">
        <v>78</v>
      </c>
      <c r="C15" s="102" t="s">
        <v>55</v>
      </c>
      <c r="D15" s="110"/>
      <c r="E15" s="125"/>
      <c r="F15" s="111"/>
      <c r="G15" s="122"/>
      <c r="H15" s="183"/>
    </row>
    <row r="16" spans="2:12" ht="13.5" thickBot="1">
      <c r="B16" s="100"/>
      <c r="C16" s="103" t="s">
        <v>50</v>
      </c>
      <c r="D16" s="112">
        <v>193.75</v>
      </c>
      <c r="E16" s="113">
        <v>270</v>
      </c>
      <c r="F16" s="113">
        <v>186</v>
      </c>
      <c r="G16" s="114">
        <v>3</v>
      </c>
      <c r="H16" s="127"/>
    </row>
    <row r="17" spans="2:8">
      <c r="B17" s="98" t="s">
        <v>79</v>
      </c>
      <c r="C17" s="102" t="s">
        <v>56</v>
      </c>
      <c r="D17" s="110"/>
      <c r="E17" s="125"/>
      <c r="F17" s="111"/>
      <c r="G17" s="122"/>
      <c r="H17" s="183"/>
    </row>
    <row r="18" spans="2:8" ht="13.5" thickBot="1">
      <c r="B18" s="100"/>
      <c r="C18" s="103" t="s">
        <v>50</v>
      </c>
      <c r="D18" s="112">
        <v>120</v>
      </c>
      <c r="E18" s="113">
        <v>48</v>
      </c>
      <c r="F18" s="113">
        <v>29</v>
      </c>
      <c r="G18" s="114">
        <v>2</v>
      </c>
      <c r="H18" s="127"/>
    </row>
    <row r="19" spans="2:8">
      <c r="B19" s="98" t="s">
        <v>80</v>
      </c>
      <c r="C19" s="102" t="s">
        <v>57</v>
      </c>
      <c r="D19" s="110"/>
      <c r="E19" s="125"/>
      <c r="F19" s="111"/>
      <c r="G19" s="122"/>
      <c r="H19" s="183"/>
    </row>
    <row r="20" spans="2:8" ht="13.5" thickBot="1">
      <c r="B20" s="100"/>
      <c r="C20" s="103" t="s">
        <v>50</v>
      </c>
      <c r="D20" s="112">
        <v>151</v>
      </c>
      <c r="E20" s="113">
        <v>120</v>
      </c>
      <c r="F20" s="113">
        <v>120</v>
      </c>
      <c r="G20" s="114">
        <v>1</v>
      </c>
      <c r="H20" s="127"/>
    </row>
    <row r="21" spans="2:8">
      <c r="B21" s="98" t="s">
        <v>81</v>
      </c>
      <c r="C21" s="102" t="s">
        <v>58</v>
      </c>
      <c r="D21" s="110"/>
      <c r="E21" s="125"/>
      <c r="F21" s="111"/>
      <c r="G21" s="122"/>
      <c r="H21" s="183"/>
    </row>
    <row r="22" spans="2:8" ht="13.5" thickBot="1">
      <c r="B22" s="100"/>
      <c r="C22" s="103" t="s">
        <v>50</v>
      </c>
      <c r="D22" s="112" t="s">
        <v>165</v>
      </c>
      <c r="E22" s="113" t="s">
        <v>165</v>
      </c>
      <c r="F22" s="113" t="s">
        <v>165</v>
      </c>
      <c r="G22" s="114" t="s">
        <v>165</v>
      </c>
      <c r="H22" s="127"/>
    </row>
    <row r="23" spans="2:8">
      <c r="B23" s="98" t="s">
        <v>82</v>
      </c>
      <c r="C23" s="102" t="s">
        <v>59</v>
      </c>
      <c r="D23" s="110"/>
      <c r="E23" s="125"/>
      <c r="F23" s="111"/>
      <c r="G23" s="122"/>
      <c r="H23" s="183"/>
    </row>
    <row r="24" spans="2:8" ht="13.5" thickBot="1">
      <c r="B24" s="100"/>
      <c r="C24" s="103" t="s">
        <v>50</v>
      </c>
      <c r="D24" s="112" t="s">
        <v>165</v>
      </c>
      <c r="E24" s="113" t="s">
        <v>165</v>
      </c>
      <c r="F24" s="113" t="s">
        <v>165</v>
      </c>
      <c r="G24" s="114" t="s">
        <v>165</v>
      </c>
      <c r="H24" s="127"/>
    </row>
    <row r="25" spans="2:8">
      <c r="B25" s="98" t="s">
        <v>83</v>
      </c>
      <c r="C25" s="102" t="s">
        <v>60</v>
      </c>
      <c r="D25" s="110"/>
      <c r="E25" s="125"/>
      <c r="F25" s="111"/>
      <c r="G25" s="122"/>
      <c r="H25" s="183"/>
    </row>
    <row r="26" spans="2:8" ht="13.5" thickBot="1">
      <c r="B26" s="100"/>
      <c r="C26" s="103" t="s">
        <v>50</v>
      </c>
      <c r="D26" s="112" t="s">
        <v>165</v>
      </c>
      <c r="E26" s="113" t="s">
        <v>165</v>
      </c>
      <c r="F26" s="113" t="s">
        <v>165</v>
      </c>
      <c r="G26" s="114" t="s">
        <v>165</v>
      </c>
      <c r="H26" s="127"/>
    </row>
    <row r="27" spans="2:8" ht="17.25" customHeight="1">
      <c r="B27" s="98" t="s">
        <v>84</v>
      </c>
      <c r="C27" s="102" t="s">
        <v>61</v>
      </c>
      <c r="D27" s="110"/>
      <c r="E27" s="125"/>
      <c r="F27" s="111"/>
      <c r="G27" s="122"/>
      <c r="H27" s="183"/>
    </row>
    <row r="28" spans="2:8" ht="13.5" thickBot="1">
      <c r="B28" s="100"/>
      <c r="C28" s="103" t="s">
        <v>50</v>
      </c>
      <c r="D28" s="112">
        <v>170</v>
      </c>
      <c r="E28" s="113">
        <v>25</v>
      </c>
      <c r="F28" s="113">
        <v>10</v>
      </c>
      <c r="G28" s="114">
        <v>2.33</v>
      </c>
      <c r="H28" s="127"/>
    </row>
    <row r="29" spans="2:8">
      <c r="B29" s="98" t="s">
        <v>85</v>
      </c>
      <c r="C29" s="102" t="s">
        <v>62</v>
      </c>
      <c r="D29" s="110"/>
      <c r="E29" s="125"/>
      <c r="F29" s="111"/>
      <c r="G29" s="122"/>
      <c r="H29" s="183"/>
    </row>
    <row r="30" spans="2:8" ht="13.5" thickBot="1">
      <c r="B30" s="100"/>
      <c r="C30" s="103" t="s">
        <v>50</v>
      </c>
      <c r="D30" s="142" t="s">
        <v>165</v>
      </c>
      <c r="E30" s="113" t="s">
        <v>165</v>
      </c>
      <c r="F30" s="113" t="s">
        <v>165</v>
      </c>
      <c r="G30" s="114" t="s">
        <v>165</v>
      </c>
      <c r="H30" s="127"/>
    </row>
    <row r="31" spans="2:8">
      <c r="B31" s="98" t="s">
        <v>86</v>
      </c>
      <c r="C31" s="102" t="s">
        <v>63</v>
      </c>
      <c r="D31" s="110"/>
      <c r="E31" s="125"/>
      <c r="F31" s="111"/>
      <c r="G31" s="122"/>
      <c r="H31" s="183"/>
    </row>
    <row r="32" spans="2:8" ht="13.5" thickBot="1">
      <c r="B32" s="104"/>
      <c r="C32" s="126" t="s">
        <v>50</v>
      </c>
      <c r="D32" s="142" t="s">
        <v>165</v>
      </c>
      <c r="E32" s="113" t="s">
        <v>165</v>
      </c>
      <c r="F32" s="113" t="s">
        <v>165</v>
      </c>
      <c r="G32" s="114" t="s">
        <v>165</v>
      </c>
      <c r="H32" s="127"/>
    </row>
    <row r="33" spans="2:8">
      <c r="B33" s="100" t="s">
        <v>87</v>
      </c>
      <c r="C33" s="244" t="s">
        <v>64</v>
      </c>
      <c r="D33" s="110"/>
      <c r="E33" s="125"/>
      <c r="F33" s="111"/>
      <c r="G33" s="122"/>
      <c r="H33" s="183"/>
    </row>
    <row r="34" spans="2:8" ht="13.5" thickBot="1">
      <c r="B34" s="104"/>
      <c r="C34" s="126" t="s">
        <v>50</v>
      </c>
      <c r="D34" s="142">
        <v>130</v>
      </c>
      <c r="E34" s="113">
        <v>90</v>
      </c>
      <c r="F34" s="113">
        <v>90</v>
      </c>
      <c r="G34" s="114">
        <v>2</v>
      </c>
      <c r="H34" s="127"/>
    </row>
    <row r="35" spans="2:8">
      <c r="B35" s="98" t="s">
        <v>88</v>
      </c>
      <c r="C35" s="102" t="s">
        <v>65</v>
      </c>
      <c r="D35" s="110"/>
      <c r="E35" s="125"/>
      <c r="F35" s="111"/>
      <c r="G35" s="122"/>
      <c r="H35" s="183"/>
    </row>
    <row r="36" spans="2:8" ht="13.5" thickBot="1">
      <c r="B36" s="104"/>
      <c r="C36" s="126" t="s">
        <v>50</v>
      </c>
      <c r="D36" s="142" t="s">
        <v>165</v>
      </c>
      <c r="E36" s="113" t="s">
        <v>165</v>
      </c>
      <c r="F36" s="113" t="s">
        <v>165</v>
      </c>
      <c r="G36" s="114" t="s">
        <v>165</v>
      </c>
      <c r="H36" s="127"/>
    </row>
    <row r="37" spans="2:8">
      <c r="B37" s="22"/>
      <c r="C37" s="22"/>
      <c r="D37" s="22"/>
      <c r="E37" s="81"/>
      <c r="F37" s="81"/>
      <c r="G37" s="22"/>
      <c r="H37" s="184"/>
    </row>
    <row r="38" spans="2:8">
      <c r="E38" s="155"/>
      <c r="F38" s="155"/>
      <c r="H38" s="2"/>
    </row>
    <row r="39" spans="2:8">
      <c r="D39" s="10"/>
      <c r="E39" s="155"/>
      <c r="F39" s="155"/>
      <c r="G39" s="10"/>
      <c r="H39" s="2"/>
    </row>
    <row r="40" spans="2:8">
      <c r="E40" s="155"/>
      <c r="F40" s="155"/>
      <c r="H40" s="2"/>
    </row>
    <row r="41" spans="2:8" ht="15.75">
      <c r="C41" s="296" t="s">
        <v>282</v>
      </c>
      <c r="D41" s="294"/>
      <c r="E41" s="294"/>
      <c r="F41" s="294"/>
      <c r="G41" s="294"/>
      <c r="H41" s="294"/>
    </row>
    <row r="42" spans="2:8" ht="15.75">
      <c r="C42" s="494" t="s">
        <v>296</v>
      </c>
      <c r="D42" s="294"/>
      <c r="E42" s="294"/>
      <c r="F42" s="294"/>
      <c r="G42" s="294"/>
      <c r="H42" s="294"/>
    </row>
    <row r="43" spans="2:8" ht="15" customHeight="1">
      <c r="C43" s="1727" t="s">
        <v>365</v>
      </c>
      <c r="D43" s="1727"/>
      <c r="E43" s="1727"/>
      <c r="F43" s="1727"/>
      <c r="G43" s="1727"/>
      <c r="H43" s="1727"/>
    </row>
    <row r="44" spans="2:8" ht="15.75">
      <c r="C44" s="1726" t="s">
        <v>366</v>
      </c>
      <c r="D44" s="1726"/>
      <c r="E44" s="1726"/>
      <c r="F44" s="1726"/>
      <c r="G44" s="1726"/>
      <c r="H44" s="1726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0"/>
  <sheetViews>
    <sheetView zoomScale="75" workbookViewId="0">
      <selection activeCell="T39" sqref="T38:T39"/>
    </sheetView>
  </sheetViews>
  <sheetFormatPr defaultColWidth="8.7109375" defaultRowHeight="12.75"/>
  <cols>
    <col min="1" max="1" width="15.140625" style="1097" customWidth="1"/>
    <col min="2" max="2" width="15.42578125" style="1097" customWidth="1"/>
    <col min="3" max="11" width="11.140625" style="1097" customWidth="1"/>
    <col min="12" max="12" width="12.7109375" style="1097" customWidth="1"/>
    <col min="13" max="15" width="11.140625" style="1097" customWidth="1"/>
    <col min="16" max="16" width="17" style="1097" customWidth="1"/>
    <col min="17" max="30" width="8.85546875" style="1097" customWidth="1"/>
    <col min="31" max="31" width="8.7109375" style="1097" customWidth="1"/>
    <col min="32" max="16384" width="8.7109375" style="1097"/>
  </cols>
  <sheetData>
    <row r="1" spans="1:32" ht="27" customHeight="1"/>
    <row r="2" spans="1:32" ht="27.75" customHeight="1">
      <c r="AE2" s="1098"/>
      <c r="AF2" s="1099"/>
    </row>
    <row r="3" spans="1:32" ht="18.75">
      <c r="A3" s="1100" t="s">
        <v>436</v>
      </c>
      <c r="B3" s="1100"/>
      <c r="C3" s="1101"/>
      <c r="D3" s="1102"/>
      <c r="E3" s="1103"/>
      <c r="F3" s="1103"/>
      <c r="G3" s="1103"/>
      <c r="H3" s="1103"/>
      <c r="L3" s="1104"/>
      <c r="M3" s="1104"/>
    </row>
    <row r="4" spans="1:32" ht="15.75" customHeight="1" thickBot="1"/>
    <row r="5" spans="1:32" ht="15.75">
      <c r="A5" s="1728"/>
      <c r="B5" s="1729"/>
      <c r="C5" s="1403"/>
      <c r="D5" s="1106"/>
      <c r="E5" s="1105"/>
      <c r="F5" s="1105"/>
      <c r="G5" s="1105"/>
      <c r="H5" s="1106"/>
      <c r="I5" s="1106"/>
      <c r="J5" s="1106"/>
      <c r="K5" s="1106"/>
      <c r="L5" s="1106"/>
      <c r="M5" s="1105"/>
      <c r="N5" s="1106"/>
      <c r="O5" s="1410"/>
      <c r="P5" s="1107" t="s">
        <v>435</v>
      </c>
    </row>
    <row r="6" spans="1:32" ht="16.5" customHeight="1" thickBot="1">
      <c r="A6" s="1730"/>
      <c r="B6" s="1731"/>
      <c r="C6" s="1535">
        <v>43070</v>
      </c>
      <c r="D6" s="1535">
        <v>43101</v>
      </c>
      <c r="E6" s="1535">
        <v>43132</v>
      </c>
      <c r="F6" s="1535">
        <v>43160</v>
      </c>
      <c r="G6" s="1535">
        <v>43191</v>
      </c>
      <c r="H6" s="1535">
        <v>43221</v>
      </c>
      <c r="I6" s="1535">
        <v>43252</v>
      </c>
      <c r="J6" s="1535">
        <v>43282</v>
      </c>
      <c r="K6" s="1535">
        <v>43313</v>
      </c>
      <c r="L6" s="1535">
        <v>43344</v>
      </c>
      <c r="M6" s="1535">
        <v>43374</v>
      </c>
      <c r="N6" s="1535">
        <v>43405</v>
      </c>
      <c r="O6" s="1535">
        <v>43435</v>
      </c>
      <c r="P6" s="1411" t="s">
        <v>534</v>
      </c>
    </row>
    <row r="7" spans="1:32" ht="15.95" customHeight="1">
      <c r="A7" s="299" t="s">
        <v>105</v>
      </c>
      <c r="B7" s="1109" t="s">
        <v>106</v>
      </c>
      <c r="C7" s="1412">
        <v>120.84840000000001</v>
      </c>
      <c r="D7" s="1412">
        <v>111.5548</v>
      </c>
      <c r="E7" s="1412">
        <v>117.31790000000001</v>
      </c>
      <c r="F7" s="1412">
        <v>125.7774</v>
      </c>
      <c r="G7" s="1412">
        <v>119.69670000000001</v>
      </c>
      <c r="H7" s="1412">
        <v>116.81610000000001</v>
      </c>
      <c r="I7" s="1412">
        <v>120.5</v>
      </c>
      <c r="J7" s="1412">
        <v>119.2129</v>
      </c>
      <c r="K7" s="1412">
        <v>125.1516</v>
      </c>
      <c r="L7" s="1412">
        <v>121.27670000000001</v>
      </c>
      <c r="M7" s="1412">
        <v>104.47420000000001</v>
      </c>
      <c r="N7" s="1412">
        <v>104.41670000000001</v>
      </c>
      <c r="O7" s="1413">
        <v>105.8032</v>
      </c>
      <c r="P7" s="1414">
        <v>-0.12449647657726548</v>
      </c>
      <c r="Q7" s="1110"/>
      <c r="R7" s="1110"/>
      <c r="S7" s="1110"/>
      <c r="T7" s="1110"/>
      <c r="U7" s="1110"/>
      <c r="V7" s="1110"/>
      <c r="W7" s="1110"/>
      <c r="X7" s="1110"/>
      <c r="Y7" s="1110"/>
      <c r="Z7" s="1110"/>
      <c r="AA7" s="1110"/>
      <c r="AB7" s="1110"/>
      <c r="AC7" s="1110"/>
      <c r="AD7" s="1110"/>
      <c r="AE7" s="1111"/>
    </row>
    <row r="8" spans="1:32" ht="15.95" customHeight="1">
      <c r="A8" s="299" t="s">
        <v>154</v>
      </c>
      <c r="B8" s="1112" t="s">
        <v>106</v>
      </c>
      <c r="C8" s="1415">
        <v>178.67440000000002</v>
      </c>
      <c r="D8" s="1415">
        <v>185.2919</v>
      </c>
      <c r="E8" s="1415">
        <v>177.577</v>
      </c>
      <c r="F8" s="1415">
        <v>155.91240000000002</v>
      </c>
      <c r="G8" s="1415">
        <v>146.66630000000001</v>
      </c>
      <c r="H8" s="1415">
        <v>147.07650000000001</v>
      </c>
      <c r="I8" s="1415">
        <v>162.96790000000001</v>
      </c>
      <c r="J8" s="1415">
        <v>171.96790000000001</v>
      </c>
      <c r="K8" s="1415">
        <v>171.69330000000002</v>
      </c>
      <c r="L8" s="1415">
        <v>170.05520000000001</v>
      </c>
      <c r="M8" s="1415">
        <v>172.30070000000001</v>
      </c>
      <c r="N8" s="1415">
        <v>174.64160000000001</v>
      </c>
      <c r="O8" s="1416">
        <v>169.25290000000001</v>
      </c>
      <c r="P8" s="1417">
        <v>-5.2729993776388873E-2</v>
      </c>
      <c r="Q8" s="1110"/>
      <c r="R8" s="1110"/>
      <c r="S8" s="1110"/>
      <c r="T8" s="1110"/>
      <c r="U8" s="1110"/>
      <c r="V8" s="1110"/>
      <c r="W8" s="1110"/>
      <c r="X8" s="1110"/>
      <c r="Y8" s="1110"/>
      <c r="Z8" s="1110"/>
      <c r="AA8" s="1110"/>
      <c r="AB8" s="1110"/>
      <c r="AC8" s="1110"/>
      <c r="AD8" s="1110"/>
      <c r="AE8" s="1111"/>
    </row>
    <row r="9" spans="1:32" ht="15.95" customHeight="1">
      <c r="A9" s="299"/>
      <c r="B9" s="1112" t="s">
        <v>158</v>
      </c>
      <c r="C9" s="1418">
        <v>349.4513</v>
      </c>
      <c r="D9" s="1418">
        <v>362.39390000000003</v>
      </c>
      <c r="E9" s="1418">
        <v>347.30500000000001</v>
      </c>
      <c r="F9" s="1418">
        <v>304.93350000000004</v>
      </c>
      <c r="G9" s="1418">
        <v>286.85000000000002</v>
      </c>
      <c r="H9" s="1418">
        <v>287.65230000000003</v>
      </c>
      <c r="I9" s="1418">
        <v>318.73270000000002</v>
      </c>
      <c r="J9" s="1418">
        <v>336.33480000000003</v>
      </c>
      <c r="K9" s="1418">
        <v>335.79770000000002</v>
      </c>
      <c r="L9" s="1418">
        <v>332.59399999999999</v>
      </c>
      <c r="M9" s="1418">
        <v>336.98580000000004</v>
      </c>
      <c r="N9" s="1418">
        <v>341.56400000000002</v>
      </c>
      <c r="O9" s="1419">
        <v>331.02480000000003</v>
      </c>
      <c r="P9" s="1420">
        <v>-5.2729808130632105E-2</v>
      </c>
      <c r="Q9" s="1110"/>
      <c r="R9" s="1110"/>
      <c r="S9" s="1110"/>
      <c r="T9" s="1110"/>
      <c r="U9" s="1110"/>
      <c r="V9" s="1110"/>
      <c r="W9" s="1110"/>
      <c r="X9" s="1110"/>
      <c r="Y9" s="1110"/>
      <c r="Z9" s="1110"/>
      <c r="AA9" s="1110"/>
      <c r="AB9" s="1110"/>
      <c r="AC9" s="1110"/>
      <c r="AD9" s="1110"/>
      <c r="AE9" s="1111"/>
    </row>
    <row r="10" spans="1:32" ht="15.95" customHeight="1">
      <c r="A10" s="299" t="s">
        <v>128</v>
      </c>
      <c r="B10" s="1113" t="s">
        <v>106</v>
      </c>
      <c r="C10" s="1415">
        <v>146.12620000000001</v>
      </c>
      <c r="D10" s="1415">
        <v>139.42449999999999</v>
      </c>
      <c r="E10" s="1415">
        <v>136.0044</v>
      </c>
      <c r="F10" s="1415">
        <v>142.012</v>
      </c>
      <c r="G10" s="1415">
        <v>139.78919999999999</v>
      </c>
      <c r="H10" s="1415">
        <v>134.74379999999999</v>
      </c>
      <c r="I10" s="1415">
        <v>140.50130000000001</v>
      </c>
      <c r="J10" s="1415">
        <v>141.76760000000002</v>
      </c>
      <c r="K10" s="1415">
        <v>144.2756</v>
      </c>
      <c r="L10" s="1415">
        <v>145.5454</v>
      </c>
      <c r="M10" s="1415">
        <v>138.59870000000001</v>
      </c>
      <c r="N10" s="1415">
        <v>136.02340000000001</v>
      </c>
      <c r="O10" s="1416">
        <v>136.5651</v>
      </c>
      <c r="P10" s="1417">
        <v>-6.54304293138398E-2</v>
      </c>
      <c r="Q10" s="1110"/>
      <c r="R10" s="1110"/>
      <c r="S10" s="1110"/>
      <c r="T10" s="1110"/>
      <c r="U10" s="1110"/>
      <c r="V10" s="1110"/>
      <c r="W10" s="1110"/>
      <c r="X10" s="1110"/>
      <c r="Y10" s="1110"/>
      <c r="Z10" s="1110"/>
      <c r="AA10" s="1110"/>
      <c r="AB10" s="1110"/>
      <c r="AC10" s="1110"/>
      <c r="AD10" s="1110"/>
      <c r="AE10" s="1111"/>
    </row>
    <row r="11" spans="1:32" ht="15.95" customHeight="1">
      <c r="A11" s="299"/>
      <c r="B11" s="1113" t="s">
        <v>235</v>
      </c>
      <c r="C11" s="1418">
        <v>3745.7742000000003</v>
      </c>
      <c r="D11" s="1418">
        <v>3550.6129000000001</v>
      </c>
      <c r="E11" s="1418">
        <v>3443.3571000000002</v>
      </c>
      <c r="F11" s="1418">
        <v>3610.4839000000002</v>
      </c>
      <c r="G11" s="1418">
        <v>3546.0333000000001</v>
      </c>
      <c r="H11" s="1418">
        <v>3451.3871000000004</v>
      </c>
      <c r="I11" s="1418">
        <v>3622.5333000000001</v>
      </c>
      <c r="J11" s="1418">
        <v>3666.5806000000002</v>
      </c>
      <c r="K11" s="1418">
        <v>3705.0968000000003</v>
      </c>
      <c r="L11" s="1418">
        <v>3729.6</v>
      </c>
      <c r="M11" s="1418">
        <v>3577.1935000000003</v>
      </c>
      <c r="N11" s="1418">
        <v>3527.1</v>
      </c>
      <c r="O11" s="1419">
        <v>3529.9677000000001</v>
      </c>
      <c r="P11" s="1420">
        <v>-5.7613323301762276E-2</v>
      </c>
      <c r="Q11" s="1110"/>
      <c r="R11" s="1110"/>
      <c r="S11" s="1110"/>
      <c r="T11" s="1110"/>
      <c r="U11" s="1110"/>
      <c r="V11" s="1110"/>
      <c r="W11" s="1110"/>
      <c r="X11" s="1110"/>
      <c r="Y11" s="1110"/>
      <c r="Z11" s="1110"/>
      <c r="AA11" s="1110"/>
      <c r="AB11" s="1110"/>
      <c r="AC11" s="1110"/>
      <c r="AD11" s="1110"/>
      <c r="AE11" s="1111"/>
    </row>
    <row r="12" spans="1:32" ht="15.95" customHeight="1">
      <c r="A12" s="299" t="s">
        <v>107</v>
      </c>
      <c r="B12" s="1112" t="s">
        <v>106</v>
      </c>
      <c r="C12" s="1415">
        <v>134.28810000000001</v>
      </c>
      <c r="D12" s="1415">
        <v>126.84650000000001</v>
      </c>
      <c r="E12" s="1415">
        <v>124.96430000000001</v>
      </c>
      <c r="F12" s="1415">
        <v>130.2724</v>
      </c>
      <c r="G12" s="1415">
        <v>127.14400000000001</v>
      </c>
      <c r="H12" s="1415">
        <v>127.1384</v>
      </c>
      <c r="I12" s="1415">
        <v>126.7539</v>
      </c>
      <c r="J12" s="1415">
        <v>127.12740000000001</v>
      </c>
      <c r="K12" s="1415">
        <v>130.0094</v>
      </c>
      <c r="L12" s="1415">
        <v>131.8049</v>
      </c>
      <c r="M12" s="1415">
        <v>126.88500000000001</v>
      </c>
      <c r="N12" s="1415">
        <v>127.09500000000001</v>
      </c>
      <c r="O12" s="1416">
        <v>130.08360000000002</v>
      </c>
      <c r="P12" s="1417">
        <v>-3.130955013884329E-2</v>
      </c>
      <c r="Q12" s="1110"/>
      <c r="R12" s="1110"/>
      <c r="S12" s="1110"/>
      <c r="T12" s="1110"/>
      <c r="U12" s="1110"/>
      <c r="V12" s="1110"/>
      <c r="W12" s="1110"/>
      <c r="X12" s="1110"/>
      <c r="Y12" s="1110"/>
      <c r="Z12" s="1110"/>
      <c r="AA12" s="1110"/>
      <c r="AB12" s="1110"/>
      <c r="AC12" s="1110"/>
      <c r="AD12" s="1110"/>
      <c r="AE12" s="1111"/>
    </row>
    <row r="13" spans="1:32" ht="15.95" customHeight="1">
      <c r="A13" s="299"/>
      <c r="B13" s="1113" t="s">
        <v>108</v>
      </c>
      <c r="C13" s="1418">
        <v>999.54840000000002</v>
      </c>
      <c r="D13" s="1418">
        <v>944.4516000000001</v>
      </c>
      <c r="E13" s="1418">
        <v>930.42860000000007</v>
      </c>
      <c r="F13" s="1418">
        <v>970.38710000000003</v>
      </c>
      <c r="G13" s="1418">
        <v>947</v>
      </c>
      <c r="H13" s="1418">
        <v>947</v>
      </c>
      <c r="I13" s="1418">
        <v>944.2</v>
      </c>
      <c r="J13" s="1418">
        <v>947.4194</v>
      </c>
      <c r="K13" s="1418">
        <v>969.2903</v>
      </c>
      <c r="L13" s="1418">
        <v>983.03330000000005</v>
      </c>
      <c r="M13" s="1418">
        <v>946.51610000000005</v>
      </c>
      <c r="N13" s="1418">
        <v>948.26670000000001</v>
      </c>
      <c r="O13" s="1419">
        <v>971.09680000000003</v>
      </c>
      <c r="P13" s="1420">
        <v>-2.8464454547673768E-2</v>
      </c>
      <c r="Q13" s="1110"/>
      <c r="R13" s="1110"/>
      <c r="S13" s="1110"/>
      <c r="T13" s="1110"/>
      <c r="U13" s="1110"/>
      <c r="V13" s="1110"/>
      <c r="W13" s="1110"/>
      <c r="X13" s="1110"/>
      <c r="Y13" s="1110"/>
      <c r="Z13" s="1110"/>
      <c r="AA13" s="1110"/>
      <c r="AB13" s="1110"/>
      <c r="AC13" s="1110"/>
      <c r="AD13" s="1110"/>
      <c r="AE13" s="1111"/>
    </row>
    <row r="14" spans="1:32" ht="15.95" customHeight="1">
      <c r="A14" s="299" t="s">
        <v>109</v>
      </c>
      <c r="B14" s="1112" t="s">
        <v>106</v>
      </c>
      <c r="C14" s="1415">
        <v>145.5223</v>
      </c>
      <c r="D14" s="1415">
        <v>137.1129</v>
      </c>
      <c r="E14" s="1415">
        <v>146.43110000000001</v>
      </c>
      <c r="F14" s="1415">
        <v>152.2842</v>
      </c>
      <c r="G14" s="1415">
        <v>147.90470000000002</v>
      </c>
      <c r="H14" s="1415">
        <v>144.97450000000001</v>
      </c>
      <c r="I14" s="1415">
        <v>148.94200000000001</v>
      </c>
      <c r="J14" s="1415">
        <v>147.12610000000001</v>
      </c>
      <c r="K14" s="1415">
        <v>154.2071</v>
      </c>
      <c r="L14" s="1415">
        <v>150.27930000000001</v>
      </c>
      <c r="M14" s="1415">
        <v>141.4803</v>
      </c>
      <c r="N14" s="1415">
        <v>140.3963</v>
      </c>
      <c r="O14" s="1416">
        <v>140.26900000000001</v>
      </c>
      <c r="P14" s="1417">
        <v>-3.6099621844899343E-2</v>
      </c>
      <c r="Q14" s="1110"/>
      <c r="R14" s="1110"/>
      <c r="S14" s="1110"/>
      <c r="T14" s="1110"/>
      <c r="U14" s="1110"/>
      <c r="V14" s="1110"/>
      <c r="W14" s="1110"/>
      <c r="X14" s="1110"/>
      <c r="Y14" s="1110"/>
      <c r="Z14" s="1110"/>
      <c r="AA14" s="1110"/>
      <c r="AB14" s="1110"/>
      <c r="AC14" s="1110"/>
      <c r="AD14" s="1110"/>
      <c r="AE14" s="1111"/>
    </row>
    <row r="15" spans="1:32" ht="15.95" customHeight="1">
      <c r="A15" s="299" t="s">
        <v>127</v>
      </c>
      <c r="B15" s="1112" t="s">
        <v>106</v>
      </c>
      <c r="C15" s="1415">
        <v>146.1832</v>
      </c>
      <c r="D15" s="1415">
        <v>141.49549999999999</v>
      </c>
      <c r="E15" s="1415">
        <v>142.625</v>
      </c>
      <c r="F15" s="1415">
        <v>145.24260000000001</v>
      </c>
      <c r="G15" s="1415">
        <v>142.42570000000001</v>
      </c>
      <c r="H15" s="1415">
        <v>143.5942</v>
      </c>
      <c r="I15" s="1415">
        <v>146.8603</v>
      </c>
      <c r="J15" s="1415">
        <v>146.0874</v>
      </c>
      <c r="K15" s="1415">
        <v>146.34030000000001</v>
      </c>
      <c r="L15" s="1415">
        <v>149.452</v>
      </c>
      <c r="M15" s="1415">
        <v>148.28060000000002</v>
      </c>
      <c r="N15" s="1415">
        <v>144.3783</v>
      </c>
      <c r="O15" s="1416">
        <v>145.92060000000001</v>
      </c>
      <c r="P15" s="1417">
        <v>-1.7963760541566121E-3</v>
      </c>
      <c r="Q15" s="1110"/>
      <c r="R15" s="1110"/>
      <c r="S15" s="1110"/>
      <c r="T15" s="1110"/>
      <c r="U15" s="1110"/>
      <c r="V15" s="1110"/>
      <c r="W15" s="1110"/>
      <c r="X15" s="1110"/>
      <c r="Y15" s="1110"/>
      <c r="Z15" s="1110"/>
      <c r="AA15" s="1110"/>
      <c r="AB15" s="1110"/>
      <c r="AC15" s="1110"/>
      <c r="AD15" s="1110"/>
      <c r="AE15" s="1111"/>
    </row>
    <row r="16" spans="1:32" ht="15.95" customHeight="1">
      <c r="A16" s="299" t="s">
        <v>113</v>
      </c>
      <c r="B16" s="1112" t="s">
        <v>106</v>
      </c>
      <c r="C16" s="1415">
        <v>145.61420000000001</v>
      </c>
      <c r="D16" s="1415">
        <v>140.3065</v>
      </c>
      <c r="E16" s="1415">
        <v>138.4461</v>
      </c>
      <c r="F16" s="1415">
        <v>138.83450000000002</v>
      </c>
      <c r="G16" s="1415">
        <v>139.40100000000001</v>
      </c>
      <c r="H16" s="1415">
        <v>140.19900000000001</v>
      </c>
      <c r="I16" s="1415">
        <v>140.66400000000002</v>
      </c>
      <c r="J16" s="1415">
        <v>140.47130000000001</v>
      </c>
      <c r="K16" s="1415">
        <v>137.2594</v>
      </c>
      <c r="L16" s="1415">
        <v>137.4333</v>
      </c>
      <c r="M16" s="1415">
        <v>139.9658</v>
      </c>
      <c r="N16" s="1415">
        <v>138.3793</v>
      </c>
      <c r="O16" s="1416">
        <v>138.7268</v>
      </c>
      <c r="P16" s="1417">
        <v>-4.7298958480697761E-2</v>
      </c>
      <c r="Q16" s="1110"/>
      <c r="R16" s="1110"/>
      <c r="S16" s="1110"/>
      <c r="T16" s="1110"/>
      <c r="U16" s="1110"/>
      <c r="V16" s="1110"/>
      <c r="W16" s="1110"/>
      <c r="X16" s="1110"/>
      <c r="Y16" s="1110"/>
      <c r="Z16" s="1110"/>
      <c r="AA16" s="1110"/>
      <c r="AB16" s="1110"/>
      <c r="AC16" s="1110"/>
      <c r="AD16" s="1110"/>
      <c r="AE16" s="1111"/>
    </row>
    <row r="17" spans="1:31" ht="15.95" customHeight="1">
      <c r="A17" s="299" t="s">
        <v>110</v>
      </c>
      <c r="B17" s="1112" t="s">
        <v>106</v>
      </c>
      <c r="C17" s="1415">
        <v>193.7</v>
      </c>
      <c r="D17" s="1415">
        <v>181.80030000000002</v>
      </c>
      <c r="E17" s="1415">
        <v>167.67500000000001</v>
      </c>
      <c r="F17" s="1415">
        <v>159.29420000000002</v>
      </c>
      <c r="G17" s="1415">
        <v>159.18800000000002</v>
      </c>
      <c r="H17" s="1415">
        <v>163.06870000000001</v>
      </c>
      <c r="I17" s="1415">
        <v>168.256</v>
      </c>
      <c r="J17" s="1415">
        <v>173.01260000000002</v>
      </c>
      <c r="K17" s="1415">
        <v>175.77</v>
      </c>
      <c r="L17" s="1415">
        <v>173.05330000000001</v>
      </c>
      <c r="M17" s="1415">
        <v>172.50230000000002</v>
      </c>
      <c r="N17" s="1415">
        <v>173.51600000000002</v>
      </c>
      <c r="O17" s="1416">
        <v>173.64</v>
      </c>
      <c r="P17" s="1417">
        <v>-0.10356220960247808</v>
      </c>
      <c r="Q17" s="1110"/>
      <c r="R17" s="1110"/>
      <c r="S17" s="1110"/>
      <c r="T17" s="1110"/>
      <c r="U17" s="1110"/>
      <c r="V17" s="1110"/>
      <c r="W17" s="1110"/>
      <c r="X17" s="1110"/>
      <c r="Y17" s="1110"/>
      <c r="Z17" s="1110"/>
      <c r="AA17" s="1110"/>
      <c r="AB17" s="1110"/>
      <c r="AC17" s="1110"/>
      <c r="AD17" s="1110"/>
      <c r="AE17" s="1111"/>
    </row>
    <row r="18" spans="1:31" ht="15.95" customHeight="1">
      <c r="A18" s="299" t="s">
        <v>111</v>
      </c>
      <c r="B18" s="1113" t="s">
        <v>106</v>
      </c>
      <c r="C18" s="1415">
        <v>126.51870000000001</v>
      </c>
      <c r="D18" s="1415">
        <v>123.5184</v>
      </c>
      <c r="E18" s="1415">
        <v>127.08320000000001</v>
      </c>
      <c r="F18" s="1415">
        <v>140.0523</v>
      </c>
      <c r="G18" s="1415">
        <v>140.71469999999999</v>
      </c>
      <c r="H18" s="1415">
        <v>141.5865</v>
      </c>
      <c r="I18" s="1415">
        <v>147.143</v>
      </c>
      <c r="J18" s="1415">
        <v>151.00060000000002</v>
      </c>
      <c r="K18" s="1415">
        <v>152.3058</v>
      </c>
      <c r="L18" s="1415">
        <v>149.1583</v>
      </c>
      <c r="M18" s="1415">
        <v>136.13480000000001</v>
      </c>
      <c r="N18" s="1415">
        <v>128.4333</v>
      </c>
      <c r="O18" s="1416">
        <v>127.91520000000001</v>
      </c>
      <c r="P18" s="1417">
        <v>1.1037894003020909E-2</v>
      </c>
      <c r="Q18" s="1110"/>
      <c r="R18" s="1110"/>
      <c r="S18" s="1110"/>
      <c r="T18" s="1110"/>
      <c r="U18" s="1110"/>
      <c r="V18" s="1110"/>
      <c r="W18" s="1110"/>
      <c r="X18" s="1110"/>
      <c r="Y18" s="1110"/>
      <c r="Z18" s="1110"/>
      <c r="AA18" s="1110"/>
      <c r="AB18" s="1110"/>
      <c r="AC18" s="1110"/>
      <c r="AD18" s="1110"/>
      <c r="AE18" s="1111"/>
    </row>
    <row r="19" spans="1:31" ht="15.95" customHeight="1">
      <c r="A19" s="299" t="s">
        <v>112</v>
      </c>
      <c r="B19" s="1112" t="s">
        <v>106</v>
      </c>
      <c r="C19" s="1415">
        <v>128.87100000000001</v>
      </c>
      <c r="D19" s="1415">
        <v>124.03230000000001</v>
      </c>
      <c r="E19" s="1415">
        <v>125.71430000000001</v>
      </c>
      <c r="F19" s="1415">
        <v>134.03229999999999</v>
      </c>
      <c r="G19" s="1415">
        <v>131.33330000000001</v>
      </c>
      <c r="H19" s="1415">
        <v>130</v>
      </c>
      <c r="I19" s="1415">
        <v>131.1</v>
      </c>
      <c r="J19" s="1415">
        <v>132.45160000000001</v>
      </c>
      <c r="K19" s="1415">
        <v>133.48390000000001</v>
      </c>
      <c r="L19" s="1415">
        <v>138.4</v>
      </c>
      <c r="M19" s="1415">
        <v>131.35480000000001</v>
      </c>
      <c r="N19" s="1415">
        <v>129.13330000000002</v>
      </c>
      <c r="O19" s="1416">
        <v>129</v>
      </c>
      <c r="P19" s="1417">
        <v>1.0010010010008674E-3</v>
      </c>
      <c r="Q19" s="1110"/>
      <c r="R19" s="1110"/>
      <c r="S19" s="1110"/>
      <c r="T19" s="1110"/>
      <c r="U19" s="1110"/>
      <c r="V19" s="1110"/>
      <c r="W19" s="1110"/>
      <c r="X19" s="1110"/>
      <c r="Y19" s="1110"/>
      <c r="Z19" s="1110"/>
      <c r="AA19" s="1110"/>
      <c r="AB19" s="1110"/>
      <c r="AC19" s="1110"/>
      <c r="AD19" s="1110"/>
      <c r="AE19" s="1111"/>
    </row>
    <row r="20" spans="1:31" ht="15.95" customHeight="1">
      <c r="A20" s="299" t="s">
        <v>253</v>
      </c>
      <c r="B20" s="1112" t="s">
        <v>255</v>
      </c>
      <c r="C20" s="1415">
        <v>147.8296</v>
      </c>
      <c r="D20" s="1415">
        <v>140.88480000000001</v>
      </c>
      <c r="E20" s="1415">
        <v>143.3826</v>
      </c>
      <c r="F20" s="1415">
        <v>152.10140000000001</v>
      </c>
      <c r="G20" s="1415">
        <v>148.46120000000002</v>
      </c>
      <c r="H20" s="1415">
        <v>145.35580000000002</v>
      </c>
      <c r="I20" s="1415">
        <v>148.2029</v>
      </c>
      <c r="J20" s="1415">
        <v>148.64330000000001</v>
      </c>
      <c r="K20" s="1415">
        <v>152.77460000000002</v>
      </c>
      <c r="L20" s="1415">
        <v>151.86870000000002</v>
      </c>
      <c r="M20" s="1415">
        <v>144.191</v>
      </c>
      <c r="N20" s="1415">
        <v>143.33150000000001</v>
      </c>
      <c r="O20" s="1416">
        <v>143.7253</v>
      </c>
      <c r="P20" s="1417">
        <v>-2.7763722556240378E-2</v>
      </c>
      <c r="Q20" s="1110"/>
      <c r="R20" s="1110"/>
      <c r="S20" s="1110"/>
      <c r="T20" s="1110"/>
      <c r="U20" s="1110"/>
      <c r="V20" s="1110"/>
      <c r="W20" s="1110"/>
      <c r="X20" s="1110"/>
      <c r="Y20" s="1110"/>
      <c r="Z20" s="1110"/>
      <c r="AA20" s="1110"/>
      <c r="AB20" s="1110"/>
      <c r="AC20" s="1110"/>
      <c r="AD20" s="1110"/>
      <c r="AE20" s="1111"/>
    </row>
    <row r="21" spans="1:31" ht="15.95" customHeight="1">
      <c r="A21" s="299"/>
      <c r="B21" s="1113" t="s">
        <v>256</v>
      </c>
      <c r="C21" s="1418">
        <v>1114.5161000000001</v>
      </c>
      <c r="D21" s="1418">
        <v>1047.7097000000001</v>
      </c>
      <c r="E21" s="1418">
        <v>1066.5357000000001</v>
      </c>
      <c r="F21" s="1418">
        <v>1131.3226</v>
      </c>
      <c r="G21" s="1418">
        <v>1101.8</v>
      </c>
      <c r="H21" s="1418">
        <v>1074.5806</v>
      </c>
      <c r="I21" s="1418">
        <v>1094.1333</v>
      </c>
      <c r="J21" s="1418">
        <v>1099.5161000000001</v>
      </c>
      <c r="K21" s="1418">
        <v>1134.3226</v>
      </c>
      <c r="L21" s="1418">
        <v>1128.4333000000001</v>
      </c>
      <c r="M21" s="1418">
        <v>1070.5806</v>
      </c>
      <c r="N21" s="1418">
        <v>1064.8</v>
      </c>
      <c r="O21" s="1419">
        <v>1064.4516000000001</v>
      </c>
      <c r="P21" s="1420">
        <v>-4.4920391908201185E-2</v>
      </c>
      <c r="Q21" s="1110"/>
      <c r="R21" s="1110"/>
      <c r="S21" s="1110"/>
      <c r="T21" s="1110"/>
      <c r="U21" s="1110"/>
      <c r="V21" s="1110"/>
      <c r="W21" s="1110"/>
      <c r="X21" s="1110"/>
      <c r="Y21" s="1110"/>
      <c r="Z21" s="1110"/>
      <c r="AA21" s="1110"/>
      <c r="AB21" s="1110"/>
      <c r="AC21" s="1110"/>
      <c r="AD21" s="1110"/>
      <c r="AE21" s="1111"/>
    </row>
    <row r="22" spans="1:31" ht="15.95" customHeight="1">
      <c r="A22" s="299" t="s">
        <v>114</v>
      </c>
      <c r="B22" s="1112" t="s">
        <v>106</v>
      </c>
      <c r="C22" s="1415">
        <v>167.99</v>
      </c>
      <c r="D22" s="1415">
        <v>167.99</v>
      </c>
      <c r="E22" s="1415">
        <v>167.99</v>
      </c>
      <c r="F22" s="1415">
        <v>167.99</v>
      </c>
      <c r="G22" s="1415">
        <v>167.99</v>
      </c>
      <c r="H22" s="1415">
        <v>167.99</v>
      </c>
      <c r="I22" s="1415">
        <v>167.99</v>
      </c>
      <c r="J22" s="1415">
        <v>167.99</v>
      </c>
      <c r="K22" s="1415">
        <v>167.99</v>
      </c>
      <c r="L22" s="1415">
        <v>167.99</v>
      </c>
      <c r="M22" s="1415" t="s">
        <v>535</v>
      </c>
      <c r="N22" s="1415" t="s">
        <v>535</v>
      </c>
      <c r="O22" s="1416" t="s">
        <v>535</v>
      </c>
      <c r="P22" s="1417" t="s">
        <v>535</v>
      </c>
      <c r="Q22" s="1110"/>
      <c r="R22" s="1110"/>
      <c r="S22" s="1110"/>
      <c r="T22" s="1110"/>
      <c r="U22" s="1110"/>
      <c r="V22" s="1110"/>
      <c r="W22" s="1110"/>
      <c r="X22" s="1110"/>
      <c r="Y22" s="1110"/>
      <c r="Z22" s="1110"/>
      <c r="AA22" s="1110"/>
      <c r="AB22" s="1110"/>
      <c r="AC22" s="1110"/>
      <c r="AD22" s="1110"/>
      <c r="AE22" s="1111"/>
    </row>
    <row r="23" spans="1:31" ht="15.95" customHeight="1">
      <c r="A23" s="299" t="s">
        <v>129</v>
      </c>
      <c r="B23" s="1112" t="s">
        <v>106</v>
      </c>
      <c r="C23" s="1421">
        <v>193.8306</v>
      </c>
      <c r="D23" s="1421">
        <v>174.4442</v>
      </c>
      <c r="E23" s="1421">
        <v>164.87139999999999</v>
      </c>
      <c r="F23" s="1421">
        <v>174.65479999999999</v>
      </c>
      <c r="G23" s="1421">
        <v>189.18470000000002</v>
      </c>
      <c r="H23" s="1421">
        <v>200.71</v>
      </c>
      <c r="I23" s="1421">
        <v>202.29670000000002</v>
      </c>
      <c r="J23" s="1421">
        <v>202.25810000000001</v>
      </c>
      <c r="K23" s="1421">
        <v>202.32</v>
      </c>
      <c r="L23" s="1421">
        <v>201.09730000000002</v>
      </c>
      <c r="M23" s="1421">
        <v>185.911</v>
      </c>
      <c r="N23" s="1421">
        <v>173.73570000000001</v>
      </c>
      <c r="O23" s="1422">
        <v>162.3603</v>
      </c>
      <c r="P23" s="1417">
        <v>-0.16235981315643666</v>
      </c>
      <c r="Q23" s="1110"/>
      <c r="R23" s="1110"/>
      <c r="S23" s="1110"/>
      <c r="T23" s="1110"/>
      <c r="U23" s="1110"/>
      <c r="V23" s="1110"/>
      <c r="W23" s="1110"/>
      <c r="X23" s="1110"/>
      <c r="Y23" s="1110"/>
      <c r="Z23" s="1110"/>
      <c r="AA23" s="1110"/>
      <c r="AB23" s="1110"/>
      <c r="AC23" s="1110"/>
      <c r="AD23" s="1110"/>
      <c r="AE23" s="1111"/>
    </row>
    <row r="24" spans="1:31" ht="15.95" customHeight="1">
      <c r="A24" s="299" t="s">
        <v>131</v>
      </c>
      <c r="B24" s="1112" t="s">
        <v>106</v>
      </c>
      <c r="C24" s="1421">
        <v>145.3458</v>
      </c>
      <c r="D24" s="1421">
        <v>139.3426</v>
      </c>
      <c r="E24" s="1421">
        <v>141.44210000000001</v>
      </c>
      <c r="F24" s="1421">
        <v>148.86510000000001</v>
      </c>
      <c r="G24" s="1421">
        <v>147.0377</v>
      </c>
      <c r="H24" s="1421">
        <v>140.8612</v>
      </c>
      <c r="I24" s="1421">
        <v>145.09790000000001</v>
      </c>
      <c r="J24" s="1421">
        <v>147.0669</v>
      </c>
      <c r="K24" s="1421">
        <v>151.74979999999999</v>
      </c>
      <c r="L24" s="1421">
        <v>153.52260000000001</v>
      </c>
      <c r="M24" s="1421">
        <v>142.9982</v>
      </c>
      <c r="N24" s="1421">
        <v>139.46100000000001</v>
      </c>
      <c r="O24" s="1422">
        <v>130.37690000000001</v>
      </c>
      <c r="P24" s="1417">
        <v>-0.10298818404109367</v>
      </c>
      <c r="Q24" s="1110"/>
      <c r="R24" s="1110"/>
      <c r="S24" s="1110"/>
      <c r="T24" s="1110"/>
      <c r="U24" s="1110"/>
      <c r="V24" s="1110"/>
      <c r="W24" s="1110"/>
      <c r="X24" s="1110"/>
      <c r="Y24" s="1110"/>
      <c r="Z24" s="1110"/>
      <c r="AA24" s="1110"/>
      <c r="AB24" s="1110"/>
      <c r="AC24" s="1110"/>
      <c r="AD24" s="1110"/>
      <c r="AE24" s="1111"/>
    </row>
    <row r="25" spans="1:31" ht="15.95" customHeight="1">
      <c r="A25" s="299" t="s">
        <v>130</v>
      </c>
      <c r="B25" s="1112" t="s">
        <v>106</v>
      </c>
      <c r="C25" s="1421">
        <v>143.12710000000001</v>
      </c>
      <c r="D25" s="1421">
        <v>138.5635</v>
      </c>
      <c r="E25" s="1421">
        <v>143.70430000000002</v>
      </c>
      <c r="F25" s="1421">
        <v>151.94</v>
      </c>
      <c r="G25" s="1421">
        <v>148.68600000000001</v>
      </c>
      <c r="H25" s="1421">
        <v>143.38230000000001</v>
      </c>
      <c r="I25" s="1421">
        <v>147.26770000000002</v>
      </c>
      <c r="J25" s="1421">
        <v>143.64420000000001</v>
      </c>
      <c r="K25" s="1421">
        <v>132.3681</v>
      </c>
      <c r="L25" s="1421">
        <v>139.18700000000001</v>
      </c>
      <c r="M25" s="1421">
        <v>135.70520000000002</v>
      </c>
      <c r="N25" s="1421">
        <v>129.6233</v>
      </c>
      <c r="O25" s="1422">
        <v>124.70650000000001</v>
      </c>
      <c r="P25" s="1417">
        <v>-0.12870099373214439</v>
      </c>
      <c r="Q25" s="1110"/>
      <c r="R25" s="1110"/>
      <c r="S25" s="1110"/>
      <c r="T25" s="1110"/>
      <c r="U25" s="1110"/>
      <c r="V25" s="1110"/>
      <c r="W25" s="1110"/>
      <c r="X25" s="1110"/>
      <c r="Y25" s="1110"/>
      <c r="Z25" s="1110"/>
      <c r="AA25" s="1110"/>
      <c r="AB25" s="1110"/>
      <c r="AC25" s="1110"/>
      <c r="AD25" s="1110"/>
      <c r="AE25" s="1111"/>
    </row>
    <row r="26" spans="1:31" ht="15.95" customHeight="1">
      <c r="A26" s="299" t="s">
        <v>115</v>
      </c>
      <c r="B26" s="1112" t="s">
        <v>106</v>
      </c>
      <c r="C26" s="1421">
        <v>143.8903</v>
      </c>
      <c r="D26" s="1421">
        <v>136.12260000000001</v>
      </c>
      <c r="E26" s="1421">
        <v>142.71430000000001</v>
      </c>
      <c r="F26" s="1421">
        <v>150.59350000000001</v>
      </c>
      <c r="G26" s="1421">
        <v>146.33670000000001</v>
      </c>
      <c r="H26" s="1421">
        <v>141.93550000000002</v>
      </c>
      <c r="I26" s="1421">
        <v>146.96</v>
      </c>
      <c r="J26" s="1421">
        <v>144.61610000000002</v>
      </c>
      <c r="K26" s="1421">
        <v>0</v>
      </c>
      <c r="L26" s="1421">
        <v>0</v>
      </c>
      <c r="M26" s="1421" t="s">
        <v>535</v>
      </c>
      <c r="N26" s="1421" t="s">
        <v>535</v>
      </c>
      <c r="O26" s="1422" t="s">
        <v>535</v>
      </c>
      <c r="P26" s="1417" t="s">
        <v>535</v>
      </c>
      <c r="Q26" s="1110"/>
      <c r="R26" s="1110"/>
      <c r="S26" s="1110"/>
      <c r="T26" s="1110"/>
      <c r="U26" s="1110"/>
      <c r="V26" s="1110"/>
      <c r="W26" s="1110"/>
      <c r="X26" s="1110"/>
      <c r="Y26" s="1110"/>
      <c r="Z26" s="1110"/>
      <c r="AA26" s="1110"/>
      <c r="AB26" s="1110"/>
      <c r="AC26" s="1110"/>
      <c r="AD26" s="1110"/>
      <c r="AE26" s="1111"/>
    </row>
    <row r="27" spans="1:31" ht="15.95" customHeight="1">
      <c r="A27" s="299" t="s">
        <v>132</v>
      </c>
      <c r="B27" s="1112" t="s">
        <v>106</v>
      </c>
      <c r="C27" s="1421">
        <v>149.64500000000001</v>
      </c>
      <c r="D27" s="1421">
        <v>142.21980000000002</v>
      </c>
      <c r="E27" s="1421">
        <v>146.4693</v>
      </c>
      <c r="F27" s="1421">
        <v>156.43470000000002</v>
      </c>
      <c r="G27" s="1421">
        <v>151.57830000000001</v>
      </c>
      <c r="H27" s="1421">
        <v>144.13630000000001</v>
      </c>
      <c r="I27" s="1421">
        <v>149.6987</v>
      </c>
      <c r="J27" s="1421">
        <v>150.13750000000002</v>
      </c>
      <c r="K27" s="1421">
        <v>153.46870000000001</v>
      </c>
      <c r="L27" s="1421">
        <v>152.5744</v>
      </c>
      <c r="M27" s="1421">
        <v>144.3099</v>
      </c>
      <c r="N27" s="1421">
        <v>142.37</v>
      </c>
      <c r="O27" s="1422">
        <v>143.5181</v>
      </c>
      <c r="P27" s="1417">
        <v>-4.0942898192388721E-2</v>
      </c>
      <c r="Q27" s="1110"/>
      <c r="R27" s="1110"/>
      <c r="S27" s="1110"/>
      <c r="T27" s="1110"/>
      <c r="U27" s="1110"/>
      <c r="V27" s="1110"/>
      <c r="W27" s="1110"/>
      <c r="X27" s="1110"/>
      <c r="Y27" s="1110"/>
      <c r="Z27" s="1110"/>
      <c r="AA27" s="1110"/>
      <c r="AB27" s="1110"/>
      <c r="AC27" s="1110"/>
      <c r="AD27" s="1110"/>
      <c r="AE27" s="1111"/>
    </row>
    <row r="28" spans="1:31" ht="15.95" customHeight="1">
      <c r="A28" s="299"/>
      <c r="B28" s="1112" t="s">
        <v>137</v>
      </c>
      <c r="C28" s="1423">
        <v>46828.813500000004</v>
      </c>
      <c r="D28" s="1423">
        <v>43982.373899999999</v>
      </c>
      <c r="E28" s="1423">
        <v>45639.380400000002</v>
      </c>
      <c r="F28" s="1423">
        <v>48851.882599999997</v>
      </c>
      <c r="G28" s="1423">
        <v>47253.9303</v>
      </c>
      <c r="H28" s="1423">
        <v>45622.81</v>
      </c>
      <c r="I28" s="1423">
        <v>48263.571299999996</v>
      </c>
      <c r="J28" s="1423">
        <v>48770.343200000003</v>
      </c>
      <c r="K28" s="1423">
        <v>49570.758699999998</v>
      </c>
      <c r="L28" s="1423">
        <v>49549.426299999999</v>
      </c>
      <c r="M28" s="1423">
        <v>46726.385800000004</v>
      </c>
      <c r="N28" s="1423">
        <v>45889.920299999998</v>
      </c>
      <c r="O28" s="1424">
        <v>46321.628700000001</v>
      </c>
      <c r="P28" s="1420">
        <v>-1.0830613933876521E-2</v>
      </c>
      <c r="Q28" s="1110"/>
      <c r="R28" s="1110"/>
      <c r="S28" s="1110"/>
      <c r="T28" s="1110"/>
      <c r="U28" s="1110"/>
      <c r="V28" s="1110"/>
      <c r="W28" s="1110"/>
      <c r="X28" s="1110"/>
      <c r="Y28" s="1110"/>
      <c r="Z28" s="1110"/>
      <c r="AA28" s="1110"/>
      <c r="AB28" s="1110"/>
      <c r="AC28" s="1110"/>
      <c r="AD28" s="1110"/>
      <c r="AE28" s="1111"/>
    </row>
    <row r="29" spans="1:31" ht="15.95" customHeight="1">
      <c r="A29" s="299" t="s">
        <v>133</v>
      </c>
      <c r="B29" s="1112" t="s">
        <v>106</v>
      </c>
      <c r="C29" s="1421">
        <v>218</v>
      </c>
      <c r="D29" s="1421">
        <v>218</v>
      </c>
      <c r="E29" s="1421">
        <v>218</v>
      </c>
      <c r="F29" s="1421">
        <v>218</v>
      </c>
      <c r="G29" s="1421">
        <v>218</v>
      </c>
      <c r="H29" s="1421">
        <v>218</v>
      </c>
      <c r="I29" s="1421">
        <v>218</v>
      </c>
      <c r="J29" s="1421">
        <v>218</v>
      </c>
      <c r="K29" s="1421">
        <v>218</v>
      </c>
      <c r="L29" s="1421">
        <v>218</v>
      </c>
      <c r="M29" s="1421">
        <v>218</v>
      </c>
      <c r="N29" s="1421">
        <v>0</v>
      </c>
      <c r="O29" s="1422">
        <v>0</v>
      </c>
      <c r="P29" s="1417">
        <v>-1</v>
      </c>
      <c r="Q29" s="1110"/>
      <c r="R29" s="1110"/>
      <c r="S29" s="1110"/>
      <c r="T29" s="1110"/>
      <c r="U29" s="1110"/>
      <c r="V29" s="1110"/>
      <c r="W29" s="1110"/>
      <c r="X29" s="1110"/>
      <c r="Y29" s="1110"/>
      <c r="Z29" s="1110"/>
      <c r="AA29" s="1110"/>
      <c r="AB29" s="1110"/>
      <c r="AC29" s="1110"/>
      <c r="AD29" s="1110"/>
      <c r="AE29" s="1111"/>
    </row>
    <row r="30" spans="1:31" ht="15.95" customHeight="1">
      <c r="A30" s="299" t="s">
        <v>116</v>
      </c>
      <c r="B30" s="1113" t="s">
        <v>106</v>
      </c>
      <c r="C30" s="1421">
        <v>126.80940000000001</v>
      </c>
      <c r="D30" s="1421">
        <v>119.04610000000001</v>
      </c>
      <c r="E30" s="1421">
        <v>124.83460000000001</v>
      </c>
      <c r="F30" s="1421">
        <v>132.77370000000002</v>
      </c>
      <c r="G30" s="1421">
        <v>127.66630000000001</v>
      </c>
      <c r="H30" s="1421">
        <v>126.6349</v>
      </c>
      <c r="I30" s="1421">
        <v>130.69110000000001</v>
      </c>
      <c r="J30" s="1421">
        <v>128.49290000000002</v>
      </c>
      <c r="K30" s="1421">
        <v>131.92750000000001</v>
      </c>
      <c r="L30" s="1421">
        <v>128.42099999999999</v>
      </c>
      <c r="M30" s="1421">
        <v>121.62260000000001</v>
      </c>
      <c r="N30" s="1421">
        <v>121.19500000000001</v>
      </c>
      <c r="O30" s="1422">
        <v>121.8245</v>
      </c>
      <c r="P30" s="1417">
        <v>-3.9310177321239648E-2</v>
      </c>
      <c r="Q30" s="1110"/>
      <c r="R30" s="1110"/>
      <c r="S30" s="1110"/>
      <c r="T30" s="1110"/>
      <c r="U30" s="1110"/>
      <c r="V30" s="1110"/>
      <c r="W30" s="1110"/>
      <c r="X30" s="1110"/>
      <c r="Y30" s="1110"/>
      <c r="Z30" s="1110"/>
      <c r="AA30" s="1110"/>
      <c r="AB30" s="1110"/>
      <c r="AC30" s="1110"/>
      <c r="AD30" s="1110"/>
      <c r="AE30" s="1111"/>
    </row>
    <row r="31" spans="1:31" ht="15.95" customHeight="1">
      <c r="A31" s="299" t="s">
        <v>117</v>
      </c>
      <c r="B31" s="1114" t="s">
        <v>106</v>
      </c>
      <c r="C31" s="1421">
        <v>148.09900000000002</v>
      </c>
      <c r="D31" s="1421">
        <v>139.75970000000001</v>
      </c>
      <c r="E31" s="1421">
        <v>147.71790000000001</v>
      </c>
      <c r="F31" s="1421">
        <v>155.29390000000001</v>
      </c>
      <c r="G31" s="1421">
        <v>151.57330000000002</v>
      </c>
      <c r="H31" s="1421">
        <v>148.6729</v>
      </c>
      <c r="I31" s="1421">
        <v>153.3263</v>
      </c>
      <c r="J31" s="1421">
        <v>152.03550000000001</v>
      </c>
      <c r="K31" s="1421">
        <v>157.07650000000001</v>
      </c>
      <c r="L31" s="1421">
        <v>153.19200000000001</v>
      </c>
      <c r="M31" s="1421">
        <v>143.38320000000002</v>
      </c>
      <c r="N31" s="1421">
        <v>140.971</v>
      </c>
      <c r="O31" s="1422">
        <v>141.31229999999999</v>
      </c>
      <c r="P31" s="1417">
        <v>-4.5825427585601708E-2</v>
      </c>
      <c r="Q31" s="1110"/>
      <c r="R31" s="1110"/>
      <c r="S31" s="1110"/>
      <c r="T31" s="1110"/>
      <c r="U31" s="1110"/>
      <c r="V31" s="1110"/>
      <c r="W31" s="1110"/>
      <c r="X31" s="1110"/>
      <c r="Y31" s="1110"/>
      <c r="Z31" s="1110"/>
      <c r="AA31" s="1110"/>
      <c r="AB31" s="1110"/>
      <c r="AC31" s="1110"/>
      <c r="AD31" s="1110"/>
      <c r="AE31" s="1111"/>
    </row>
    <row r="32" spans="1:31" ht="15.95" customHeight="1">
      <c r="A32" s="299" t="s">
        <v>134</v>
      </c>
      <c r="B32" s="1114" t="s">
        <v>106</v>
      </c>
      <c r="C32" s="1421">
        <v>142.45920000000001</v>
      </c>
      <c r="D32" s="1421">
        <v>134.6943</v>
      </c>
      <c r="E32" s="1421">
        <v>140.82750000000001</v>
      </c>
      <c r="F32" s="1421">
        <v>146.08110000000002</v>
      </c>
      <c r="G32" s="1421">
        <v>142.57680000000002</v>
      </c>
      <c r="H32" s="1421">
        <v>137.94390000000001</v>
      </c>
      <c r="I32" s="1421">
        <v>143.1388</v>
      </c>
      <c r="J32" s="1421">
        <v>142.17400000000001</v>
      </c>
      <c r="K32" s="1421">
        <v>148.50290000000001</v>
      </c>
      <c r="L32" s="1421">
        <v>144.601</v>
      </c>
      <c r="M32" s="1421">
        <v>134.7313</v>
      </c>
      <c r="N32" s="1421">
        <v>130.1078</v>
      </c>
      <c r="O32" s="1422">
        <v>128.36020000000002</v>
      </c>
      <c r="P32" s="1417">
        <v>-9.896868717499463E-2</v>
      </c>
      <c r="Q32" s="1110"/>
      <c r="R32" s="1110"/>
      <c r="S32" s="1110"/>
      <c r="T32" s="1110"/>
      <c r="U32" s="1110"/>
      <c r="V32" s="1110"/>
      <c r="W32" s="1110"/>
      <c r="X32" s="1110"/>
      <c r="Y32" s="1110"/>
      <c r="Z32" s="1110"/>
      <c r="AA32" s="1110"/>
      <c r="AB32" s="1110"/>
      <c r="AC32" s="1110"/>
      <c r="AD32" s="1110"/>
      <c r="AE32" s="1111"/>
    </row>
    <row r="33" spans="1:33" ht="15.95" customHeight="1">
      <c r="A33" s="299"/>
      <c r="B33" s="1113" t="s">
        <v>138</v>
      </c>
      <c r="C33" s="1423">
        <v>598.74710000000005</v>
      </c>
      <c r="D33" s="1423">
        <v>560.9221</v>
      </c>
      <c r="E33" s="1423">
        <v>586.68389999999999</v>
      </c>
      <c r="F33" s="1423">
        <v>614.54470000000003</v>
      </c>
      <c r="G33" s="1423">
        <v>597.9914</v>
      </c>
      <c r="H33" s="1423">
        <v>590.20650000000001</v>
      </c>
      <c r="I33" s="1423">
        <v>615.88700000000006</v>
      </c>
      <c r="J33" s="1423">
        <v>615.28250000000003</v>
      </c>
      <c r="K33" s="1423">
        <v>636.59160000000008</v>
      </c>
      <c r="L33" s="1423">
        <v>621.61540000000002</v>
      </c>
      <c r="M33" s="1423">
        <v>579.7038</v>
      </c>
      <c r="N33" s="1423">
        <v>559.9547</v>
      </c>
      <c r="O33" s="1424">
        <v>550.69580000000008</v>
      </c>
      <c r="P33" s="1417">
        <v>-8.0253081810333526E-2</v>
      </c>
      <c r="Q33" s="1110"/>
      <c r="R33" s="1110"/>
      <c r="S33" s="1110"/>
      <c r="T33" s="1110"/>
      <c r="U33" s="1110"/>
      <c r="V33" s="1110"/>
      <c r="W33" s="1110"/>
      <c r="X33" s="1110"/>
      <c r="Y33" s="1110"/>
      <c r="Z33" s="1110"/>
      <c r="AA33" s="1110"/>
      <c r="AB33" s="1110"/>
      <c r="AC33" s="1110"/>
      <c r="AD33" s="1110"/>
      <c r="AE33" s="1111"/>
    </row>
    <row r="34" spans="1:33" ht="15.95" customHeight="1">
      <c r="A34" s="299" t="s">
        <v>118</v>
      </c>
      <c r="B34" s="1112" t="s">
        <v>106</v>
      </c>
      <c r="C34" s="1421">
        <v>144</v>
      </c>
      <c r="D34" s="1421">
        <v>143.22580000000002</v>
      </c>
      <c r="E34" s="1421">
        <v>150.32140000000001</v>
      </c>
      <c r="F34" s="1421">
        <v>164.12900000000002</v>
      </c>
      <c r="G34" s="1421">
        <v>165</v>
      </c>
      <c r="H34" s="1421">
        <v>165.3871</v>
      </c>
      <c r="I34" s="1421">
        <v>172.0333</v>
      </c>
      <c r="J34" s="1421">
        <v>173.96770000000001</v>
      </c>
      <c r="K34" s="1421">
        <v>174.16130000000001</v>
      </c>
      <c r="L34" s="1421">
        <v>171.0333</v>
      </c>
      <c r="M34" s="1421">
        <v>157.87100000000001</v>
      </c>
      <c r="N34" s="1421">
        <v>151.13330000000002</v>
      </c>
      <c r="O34" s="1422">
        <v>150.12900000000002</v>
      </c>
      <c r="P34" s="1417">
        <v>4.2562500000000059E-2</v>
      </c>
      <c r="Q34" s="1110"/>
      <c r="R34" s="1110"/>
      <c r="S34" s="1110"/>
      <c r="T34" s="1110"/>
      <c r="U34" s="1110"/>
      <c r="V34" s="1110"/>
      <c r="W34" s="1110"/>
      <c r="X34" s="1110"/>
      <c r="Y34" s="1110"/>
      <c r="Z34" s="1110"/>
      <c r="AA34" s="1110"/>
      <c r="AB34" s="1110"/>
      <c r="AC34" s="1110"/>
      <c r="AD34" s="1110"/>
      <c r="AE34" s="1111"/>
    </row>
    <row r="35" spans="1:33" ht="15.95" customHeight="1">
      <c r="A35" s="299" t="s">
        <v>153</v>
      </c>
      <c r="B35" s="1112" t="s">
        <v>106</v>
      </c>
      <c r="C35" s="1415">
        <v>151.2406</v>
      </c>
      <c r="D35" s="1415">
        <v>151.46110000000002</v>
      </c>
      <c r="E35" s="1415">
        <v>139.30590000000001</v>
      </c>
      <c r="F35" s="1415">
        <v>145.28620000000001</v>
      </c>
      <c r="G35" s="1415">
        <v>152.71200000000002</v>
      </c>
      <c r="H35" s="1415">
        <v>148.88580000000002</v>
      </c>
      <c r="I35" s="1415">
        <v>157.39160000000001</v>
      </c>
      <c r="J35" s="1415">
        <v>157.69570000000002</v>
      </c>
      <c r="K35" s="1415">
        <v>155.8699</v>
      </c>
      <c r="L35" s="1415">
        <v>153.95869999999999</v>
      </c>
      <c r="M35" s="1415">
        <v>146.0378</v>
      </c>
      <c r="N35" s="1415">
        <v>142.37470000000002</v>
      </c>
      <c r="O35" s="1416">
        <v>149.501</v>
      </c>
      <c r="P35" s="1417">
        <v>-1.1502202450929144E-2</v>
      </c>
      <c r="Q35" s="1110"/>
      <c r="R35" s="1110"/>
      <c r="S35" s="1110"/>
      <c r="T35" s="1110"/>
      <c r="U35" s="1110"/>
      <c r="V35" s="1110"/>
      <c r="W35" s="1110"/>
      <c r="X35" s="1110"/>
      <c r="Y35" s="1110"/>
      <c r="Z35" s="1110"/>
      <c r="AA35" s="1110"/>
      <c r="AB35" s="1110"/>
      <c r="AC35" s="1110"/>
      <c r="AD35" s="1110"/>
      <c r="AE35" s="1111"/>
      <c r="AG35" s="1115"/>
    </row>
    <row r="36" spans="1:33" ht="15.95" customHeight="1">
      <c r="A36" s="299"/>
      <c r="B36" s="1112" t="s">
        <v>157</v>
      </c>
      <c r="C36" s="1423">
        <v>701.29740000000004</v>
      </c>
      <c r="D36" s="1423">
        <v>704.13</v>
      </c>
      <c r="E36" s="1423">
        <v>648.58609999999999</v>
      </c>
      <c r="F36" s="1423">
        <v>677.19290000000001</v>
      </c>
      <c r="G36" s="1423">
        <v>711.40470000000005</v>
      </c>
      <c r="H36" s="1423">
        <v>691.19290000000001</v>
      </c>
      <c r="I36" s="1423">
        <v>733.61030000000005</v>
      </c>
      <c r="J36" s="1423">
        <v>733.57030000000009</v>
      </c>
      <c r="K36" s="1423">
        <v>723.76550000000009</v>
      </c>
      <c r="L36" s="1423">
        <v>715.51300000000003</v>
      </c>
      <c r="M36" s="1423">
        <v>681.33260000000007</v>
      </c>
      <c r="N36" s="1423">
        <v>663.62430000000006</v>
      </c>
      <c r="O36" s="1424">
        <v>695.55810000000008</v>
      </c>
      <c r="P36" s="1420">
        <v>-8.1838318522212683E-3</v>
      </c>
      <c r="Q36" s="1110"/>
      <c r="R36" s="1110"/>
      <c r="S36" s="1110"/>
      <c r="T36" s="1110"/>
      <c r="U36" s="1110"/>
      <c r="V36" s="1110"/>
      <c r="W36" s="1110"/>
      <c r="X36" s="1110"/>
      <c r="Y36" s="1110"/>
      <c r="Z36" s="1110"/>
      <c r="AA36" s="1110"/>
      <c r="AB36" s="1110"/>
      <c r="AC36" s="1110"/>
      <c r="AD36" s="1110"/>
      <c r="AE36" s="1111"/>
    </row>
    <row r="37" spans="1:33" ht="15.95" customHeight="1">
      <c r="A37" s="299" t="s">
        <v>139</v>
      </c>
      <c r="B37" s="1112" t="s">
        <v>106</v>
      </c>
      <c r="C37" s="1415">
        <v>154.97450000000001</v>
      </c>
      <c r="D37" s="1415">
        <v>149.6771</v>
      </c>
      <c r="E37" s="1415">
        <v>152.25390000000002</v>
      </c>
      <c r="F37" s="1415">
        <v>160.1165</v>
      </c>
      <c r="G37" s="1415">
        <v>155.613</v>
      </c>
      <c r="H37" s="1415">
        <v>155.57420000000002</v>
      </c>
      <c r="I37" s="1415">
        <v>159.03400000000002</v>
      </c>
      <c r="J37" s="1415">
        <v>160.31190000000001</v>
      </c>
      <c r="K37" s="1415">
        <v>162.20060000000001</v>
      </c>
      <c r="L37" s="1415">
        <v>162.75300000000001</v>
      </c>
      <c r="M37" s="1415">
        <v>153.38580000000002</v>
      </c>
      <c r="N37" s="1415">
        <v>150.785</v>
      </c>
      <c r="O37" s="1416">
        <v>150.33580000000001</v>
      </c>
      <c r="P37" s="1417">
        <v>-2.9932021074434823E-2</v>
      </c>
      <c r="Q37" s="1110"/>
      <c r="R37" s="1110"/>
      <c r="S37" s="1110"/>
      <c r="T37" s="1110"/>
      <c r="U37" s="1110"/>
      <c r="V37" s="1110"/>
      <c r="W37" s="1110"/>
      <c r="X37" s="1110"/>
      <c r="Y37" s="1110"/>
      <c r="Z37" s="1110"/>
      <c r="AA37" s="1110"/>
      <c r="AB37" s="1110"/>
      <c r="AC37" s="1110"/>
      <c r="AD37" s="1110"/>
      <c r="AE37" s="1111"/>
    </row>
    <row r="38" spans="1:33" ht="15.95" customHeight="1">
      <c r="A38" s="299" t="s">
        <v>135</v>
      </c>
      <c r="B38" s="1112" t="s">
        <v>106</v>
      </c>
      <c r="C38" s="1415">
        <v>153.38840000000002</v>
      </c>
      <c r="D38" s="1415">
        <v>145.66740000000001</v>
      </c>
      <c r="E38" s="1415">
        <v>146.4425</v>
      </c>
      <c r="F38" s="1415">
        <v>150.45770000000002</v>
      </c>
      <c r="G38" s="1415">
        <v>146.75</v>
      </c>
      <c r="H38" s="1415">
        <v>139.2097</v>
      </c>
      <c r="I38" s="1415">
        <v>149.78370000000001</v>
      </c>
      <c r="J38" s="1415">
        <v>154.2732</v>
      </c>
      <c r="K38" s="1415">
        <v>155.6516</v>
      </c>
      <c r="L38" s="1415">
        <v>153.11930000000001</v>
      </c>
      <c r="M38" s="1415">
        <v>145.739</v>
      </c>
      <c r="N38" s="1415">
        <v>142.92570000000001</v>
      </c>
      <c r="O38" s="1416">
        <v>143.4042</v>
      </c>
      <c r="P38" s="1417">
        <v>-6.5090971677128184E-2</v>
      </c>
      <c r="Q38" s="1110"/>
      <c r="R38" s="1110"/>
      <c r="S38" s="1110"/>
      <c r="T38" s="1110"/>
      <c r="U38" s="1110"/>
      <c r="V38" s="1110"/>
      <c r="W38" s="1110"/>
      <c r="X38" s="1110"/>
      <c r="Y38" s="1110"/>
      <c r="Z38" s="1110"/>
      <c r="AA38" s="1110"/>
      <c r="AB38" s="1110"/>
      <c r="AC38" s="1110"/>
      <c r="AD38" s="1110"/>
      <c r="AE38" s="1111"/>
    </row>
    <row r="39" spans="1:33" ht="15.95" customHeight="1">
      <c r="A39" s="299" t="s">
        <v>119</v>
      </c>
      <c r="B39" s="1112" t="s">
        <v>106</v>
      </c>
      <c r="C39" s="1415">
        <v>159.4487</v>
      </c>
      <c r="D39" s="1415">
        <v>157.9281</v>
      </c>
      <c r="E39" s="1415">
        <v>156.79390000000001</v>
      </c>
      <c r="F39" s="1415">
        <v>157.41390000000001</v>
      </c>
      <c r="G39" s="1415">
        <v>157.6293</v>
      </c>
      <c r="H39" s="1415">
        <v>157.63840000000002</v>
      </c>
      <c r="I39" s="1415">
        <v>157.56870000000001</v>
      </c>
      <c r="J39" s="1415">
        <v>157.38320000000002</v>
      </c>
      <c r="K39" s="1415">
        <v>157.78390000000002</v>
      </c>
      <c r="L39" s="1415">
        <v>160.59130000000002</v>
      </c>
      <c r="M39" s="1415">
        <v>163.27970000000002</v>
      </c>
      <c r="N39" s="1415">
        <v>164.114</v>
      </c>
      <c r="O39" s="1416">
        <v>163.62</v>
      </c>
      <c r="P39" s="1417">
        <v>2.6160765186545865E-2</v>
      </c>
      <c r="Q39" s="1110"/>
      <c r="R39" s="1110"/>
      <c r="S39" s="1110"/>
      <c r="T39" s="1110"/>
      <c r="U39" s="1110"/>
      <c r="V39" s="1110"/>
      <c r="W39" s="1110"/>
      <c r="X39" s="1110"/>
      <c r="Y39" s="1110"/>
      <c r="Z39" s="1110"/>
      <c r="AA39" s="1110"/>
      <c r="AB39" s="1110"/>
      <c r="AC39" s="1110"/>
      <c r="AD39" s="1110"/>
      <c r="AE39" s="1111"/>
    </row>
    <row r="40" spans="1:33" ht="15.95" customHeight="1">
      <c r="A40" s="299" t="s">
        <v>120</v>
      </c>
      <c r="B40" s="1112" t="s">
        <v>106</v>
      </c>
      <c r="C40" s="1415">
        <v>176.0453</v>
      </c>
      <c r="D40" s="1415">
        <v>177.4931</v>
      </c>
      <c r="E40" s="1415">
        <v>172.6763</v>
      </c>
      <c r="F40" s="1415">
        <v>167.77530000000002</v>
      </c>
      <c r="G40" s="1415">
        <v>162.8689</v>
      </c>
      <c r="H40" s="1415">
        <v>163.3931</v>
      </c>
      <c r="I40" s="1415">
        <v>166.608</v>
      </c>
      <c r="J40" s="1415">
        <v>163.7166</v>
      </c>
      <c r="K40" s="1415">
        <v>162.00839999999999</v>
      </c>
      <c r="L40" s="1415">
        <v>163.45959999999999</v>
      </c>
      <c r="M40" s="1415">
        <v>164.11920000000001</v>
      </c>
      <c r="N40" s="1415">
        <v>165.8098</v>
      </c>
      <c r="O40" s="1416">
        <v>166.9847</v>
      </c>
      <c r="P40" s="1417">
        <v>-5.1467434802292322E-2</v>
      </c>
      <c r="Q40" s="1110"/>
      <c r="R40" s="1110"/>
      <c r="S40" s="1110"/>
      <c r="T40" s="1110"/>
      <c r="U40" s="1110"/>
      <c r="V40" s="1110"/>
      <c r="W40" s="1110"/>
      <c r="X40" s="1110"/>
      <c r="Y40" s="1110"/>
      <c r="Z40" s="1110"/>
      <c r="AA40" s="1110"/>
      <c r="AB40" s="1110"/>
      <c r="AC40" s="1110"/>
      <c r="AD40" s="1110"/>
      <c r="AE40" s="1111"/>
    </row>
    <row r="41" spans="1:33" ht="15.95" customHeight="1">
      <c r="A41" s="1116"/>
      <c r="B41" s="1117" t="s">
        <v>121</v>
      </c>
      <c r="C41" s="1418">
        <v>1749.1290000000001</v>
      </c>
      <c r="D41" s="1418">
        <v>1743.9677000000001</v>
      </c>
      <c r="E41" s="1418">
        <v>1714.4286000000002</v>
      </c>
      <c r="F41" s="1418">
        <v>1704.0645000000002</v>
      </c>
      <c r="G41" s="1418">
        <v>1687.9333000000001</v>
      </c>
      <c r="H41" s="1418">
        <v>1691.3871000000001</v>
      </c>
      <c r="I41" s="1418">
        <v>1711.7667000000001</v>
      </c>
      <c r="J41" s="1418">
        <v>1690.4839000000002</v>
      </c>
      <c r="K41" s="1418">
        <v>1692.9032</v>
      </c>
      <c r="L41" s="1418">
        <v>1709.7</v>
      </c>
      <c r="M41" s="1418">
        <v>1703.1290000000001</v>
      </c>
      <c r="N41" s="1418">
        <v>1707.5333000000001</v>
      </c>
      <c r="O41" s="1419">
        <v>1716.9032</v>
      </c>
      <c r="P41" s="1420">
        <v>-1.8423912701693301E-2</v>
      </c>
      <c r="Q41" s="1110"/>
      <c r="R41" s="1110"/>
      <c r="S41" s="1110"/>
      <c r="T41" s="1110"/>
      <c r="U41" s="1110"/>
      <c r="V41" s="1110"/>
      <c r="W41" s="1110"/>
      <c r="X41" s="1110"/>
      <c r="Y41" s="1110"/>
      <c r="Z41" s="1110"/>
      <c r="AA41" s="1110"/>
      <c r="AB41" s="1110"/>
      <c r="AC41" s="1110"/>
      <c r="AD41" s="1110"/>
      <c r="AE41" s="1111"/>
    </row>
    <row r="42" spans="1:33" ht="15.95" customHeight="1">
      <c r="A42" s="299" t="s">
        <v>122</v>
      </c>
      <c r="B42" s="1112" t="s">
        <v>106</v>
      </c>
      <c r="C42" s="1415">
        <v>170.0556</v>
      </c>
      <c r="D42" s="1415">
        <v>165.7946</v>
      </c>
      <c r="E42" s="1415">
        <v>163.37730000000002</v>
      </c>
      <c r="F42" s="1415">
        <v>163.1044</v>
      </c>
      <c r="G42" s="1415">
        <v>164.76340000000002</v>
      </c>
      <c r="H42" s="1415">
        <v>166.57990000000001</v>
      </c>
      <c r="I42" s="1415">
        <v>168.9727</v>
      </c>
      <c r="J42" s="1415">
        <v>168.32310000000001</v>
      </c>
      <c r="K42" s="1415">
        <v>165.30350000000001</v>
      </c>
      <c r="L42" s="1415">
        <v>164.66820000000001</v>
      </c>
      <c r="M42" s="1415">
        <v>165.227</v>
      </c>
      <c r="N42" s="1415">
        <v>163.75140000000002</v>
      </c>
      <c r="O42" s="1416">
        <v>158.79840000000002</v>
      </c>
      <c r="P42" s="1417">
        <v>-6.6197173159837086E-2</v>
      </c>
      <c r="Q42" s="1110"/>
      <c r="R42" s="1110"/>
      <c r="S42" s="1110"/>
      <c r="T42" s="1110"/>
      <c r="U42" s="1110"/>
      <c r="V42" s="1110"/>
      <c r="W42" s="1110"/>
      <c r="X42" s="1110"/>
      <c r="Y42" s="1110"/>
      <c r="Z42" s="1110"/>
      <c r="AA42" s="1110"/>
      <c r="AB42" s="1110"/>
      <c r="AC42" s="1110"/>
      <c r="AD42" s="1110"/>
      <c r="AE42" s="1111"/>
    </row>
    <row r="43" spans="1:33" ht="15.95" customHeight="1">
      <c r="A43" s="1116"/>
      <c r="B43" s="1112" t="s">
        <v>123</v>
      </c>
      <c r="C43" s="1418">
        <v>150.16840000000002</v>
      </c>
      <c r="D43" s="1418">
        <v>146.54390000000001</v>
      </c>
      <c r="E43" s="1418">
        <v>144.4375</v>
      </c>
      <c r="F43" s="1418">
        <v>143.94390000000001</v>
      </c>
      <c r="G43" s="1418">
        <v>143.73430000000002</v>
      </c>
      <c r="H43" s="1418">
        <v>146.18680000000001</v>
      </c>
      <c r="I43" s="1418">
        <v>148.3563</v>
      </c>
      <c r="J43" s="1418">
        <v>149.34520000000001</v>
      </c>
      <c r="K43" s="1418">
        <v>148.14350000000002</v>
      </c>
      <c r="L43" s="1418">
        <v>147.11170000000001</v>
      </c>
      <c r="M43" s="1418">
        <v>145.7158</v>
      </c>
      <c r="N43" s="1418">
        <v>144.29600000000002</v>
      </c>
      <c r="O43" s="1419">
        <v>142.46899999999999</v>
      </c>
      <c r="P43" s="1420">
        <v>-5.1271772223717038E-2</v>
      </c>
      <c r="Q43" s="1110"/>
      <c r="R43" s="1110"/>
      <c r="S43" s="1110"/>
      <c r="T43" s="1110"/>
      <c r="U43" s="1110"/>
      <c r="V43" s="1110"/>
      <c r="W43" s="1110"/>
      <c r="X43" s="1110"/>
      <c r="Y43" s="1110"/>
      <c r="Z43" s="1110"/>
      <c r="AA43" s="1110"/>
      <c r="AB43" s="1110"/>
      <c r="AC43" s="1110"/>
      <c r="AD43" s="1110"/>
      <c r="AE43" s="1111"/>
    </row>
    <row r="44" spans="1:33" ht="10.5" customHeight="1" thickBot="1">
      <c r="A44" s="1116"/>
      <c r="B44" s="1118"/>
      <c r="C44" s="1425"/>
      <c r="D44" s="1425"/>
      <c r="E44" s="1425"/>
      <c r="F44" s="1425"/>
      <c r="G44" s="1425"/>
      <c r="H44" s="1425"/>
      <c r="I44" s="1425"/>
      <c r="J44" s="1425"/>
      <c r="K44" s="1425"/>
      <c r="L44" s="1425"/>
      <c r="M44" s="1425"/>
      <c r="N44" s="1425"/>
      <c r="O44" s="1425"/>
      <c r="P44" s="1426"/>
      <c r="Q44" s="1110"/>
      <c r="R44" s="1110"/>
      <c r="S44" s="1110"/>
      <c r="T44" s="1110"/>
      <c r="U44" s="1110"/>
      <c r="V44" s="1110"/>
      <c r="W44" s="1110"/>
      <c r="X44" s="1110"/>
      <c r="Y44" s="1110"/>
      <c r="Z44" s="1110"/>
      <c r="AA44" s="1110"/>
      <c r="AB44" s="1110"/>
      <c r="AC44" s="1110"/>
      <c r="AD44" s="1110"/>
      <c r="AE44" s="1111"/>
    </row>
    <row r="45" spans="1:33" ht="19.5" customHeight="1" thickBot="1">
      <c r="A45" s="558" t="s">
        <v>140</v>
      </c>
      <c r="B45" s="1119" t="s">
        <v>106</v>
      </c>
      <c r="C45" s="1427">
        <v>142.785</v>
      </c>
      <c r="D45" s="1428">
        <v>136.3211</v>
      </c>
      <c r="E45" s="1428">
        <v>140.8031</v>
      </c>
      <c r="F45" s="1428">
        <v>146.74540000000002</v>
      </c>
      <c r="G45" s="1428">
        <v>143.7302</v>
      </c>
      <c r="H45" s="1428">
        <v>141.59620000000001</v>
      </c>
      <c r="I45" s="1428">
        <v>145.31700000000001</v>
      </c>
      <c r="J45" s="1428">
        <v>145.00900000000001</v>
      </c>
      <c r="K45" s="1428">
        <v>148.7329</v>
      </c>
      <c r="L45" s="1428">
        <v>146.78400000000002</v>
      </c>
      <c r="M45" s="1428">
        <v>138.0771</v>
      </c>
      <c r="N45" s="1428">
        <v>135.76240000000001</v>
      </c>
      <c r="O45" s="1429">
        <v>135.65700000000001</v>
      </c>
      <c r="P45" s="1430">
        <v>-4.9921210211156586E-2</v>
      </c>
      <c r="Q45" s="1110"/>
      <c r="R45" s="1110"/>
      <c r="S45" s="1110"/>
      <c r="T45" s="1110"/>
      <c r="U45" s="1110"/>
      <c r="V45" s="1110"/>
      <c r="W45" s="1110"/>
      <c r="X45" s="1110"/>
      <c r="Y45" s="1110"/>
      <c r="Z45" s="1110"/>
      <c r="AA45" s="1110"/>
      <c r="AB45" s="1110"/>
      <c r="AC45" s="1110"/>
      <c r="AD45" s="1110"/>
      <c r="AE45" s="1111"/>
    </row>
    <row r="49" spans="2:16">
      <c r="P49" s="1120"/>
    </row>
    <row r="50" spans="2:16">
      <c r="P50" s="1120"/>
    </row>
    <row r="51" spans="2:16">
      <c r="D51" s="1097" t="s">
        <v>433</v>
      </c>
      <c r="E51" s="1097" t="s">
        <v>432</v>
      </c>
      <c r="P51" s="1120"/>
    </row>
    <row r="52" spans="2:16" ht="15.75">
      <c r="K52" s="1089"/>
      <c r="L52" s="1088"/>
      <c r="M52" s="1121"/>
    </row>
    <row r="53" spans="2:16" ht="15">
      <c r="B53" s="1122" t="s">
        <v>431</v>
      </c>
      <c r="C53" s="1097" t="s">
        <v>106</v>
      </c>
      <c r="D53" s="1123">
        <f>+P7</f>
        <v>-0.12449647657726548</v>
      </c>
      <c r="E53" s="1124">
        <f>+(O7/N7)-1</f>
        <v>1.3278527285386366E-2</v>
      </c>
      <c r="F53" s="1125"/>
      <c r="G53" s="1126"/>
      <c r="I53" s="1404"/>
      <c r="J53" s="1536"/>
      <c r="K53" s="1405"/>
      <c r="L53" s="1537"/>
      <c r="M53" s="1406"/>
      <c r="N53" s="1126"/>
      <c r="O53" s="1127"/>
      <c r="P53" s="1126"/>
    </row>
    <row r="54" spans="2:16" ht="15">
      <c r="B54" s="1122" t="s">
        <v>430</v>
      </c>
      <c r="C54" s="1097" t="s">
        <v>106</v>
      </c>
      <c r="D54" s="1123">
        <f>+P8</f>
        <v>-5.2729993776388873E-2</v>
      </c>
      <c r="E54" s="1124">
        <f>+(O8/N8)-1</f>
        <v>-3.0855764033311694E-2</v>
      </c>
      <c r="F54" s="1126"/>
      <c r="G54" s="1126"/>
      <c r="I54" s="1404"/>
      <c r="J54" s="1536"/>
      <c r="K54" s="1407"/>
      <c r="L54" s="1537"/>
      <c r="M54" s="1406"/>
      <c r="N54" s="1126"/>
      <c r="O54" s="1127"/>
      <c r="P54" s="1126"/>
    </row>
    <row r="55" spans="2:16" ht="14.25">
      <c r="B55" s="1122" t="s">
        <v>429</v>
      </c>
      <c r="C55" s="1097" t="s">
        <v>106</v>
      </c>
      <c r="D55" s="1123">
        <f>+P10</f>
        <v>-6.54304293138398E-2</v>
      </c>
      <c r="E55" s="1124">
        <f>+(O10/N10)-1</f>
        <v>3.982403027714243E-3</v>
      </c>
      <c r="F55" s="1126"/>
      <c r="G55" s="1126"/>
      <c r="I55" s="1404"/>
      <c r="J55" s="1536"/>
      <c r="K55" s="1538"/>
      <c r="L55" s="1539"/>
      <c r="M55" s="1406"/>
      <c r="N55" s="1126"/>
      <c r="O55" s="1127"/>
      <c r="P55" s="1126"/>
    </row>
    <row r="56" spans="2:16" ht="14.25">
      <c r="B56" s="1122" t="s">
        <v>428</v>
      </c>
      <c r="C56" s="1097" t="s">
        <v>106</v>
      </c>
      <c r="D56" s="1123">
        <f>+P12</f>
        <v>-3.130955013884329E-2</v>
      </c>
      <c r="E56" s="1124">
        <f>+(O12/N12)-1</f>
        <v>2.3514693733034386E-2</v>
      </c>
      <c r="F56" s="1126"/>
      <c r="G56" s="1126"/>
      <c r="I56" s="1404"/>
      <c r="J56" s="1536"/>
      <c r="K56" s="1540"/>
      <c r="L56" s="1537"/>
      <c r="M56" s="1406"/>
      <c r="N56" s="1126"/>
      <c r="O56" s="1127"/>
      <c r="P56" s="1127"/>
    </row>
    <row r="57" spans="2:16" ht="15">
      <c r="B57" s="1122" t="s">
        <v>427</v>
      </c>
      <c r="C57" s="1097" t="s">
        <v>106</v>
      </c>
      <c r="D57" s="1123">
        <f t="shared" ref="D57:D63" si="0">+P14</f>
        <v>-3.6099621844899343E-2</v>
      </c>
      <c r="E57" s="1124">
        <f t="shared" ref="E57:E63" si="1">+(O14/N14)-1</f>
        <v>-9.0671905171280098E-4</v>
      </c>
      <c r="F57" s="1126"/>
      <c r="G57" s="1126"/>
      <c r="I57" s="1404"/>
      <c r="J57" s="1536"/>
      <c r="K57" s="1408"/>
      <c r="L57" s="1537"/>
      <c r="M57" s="1406"/>
      <c r="N57" s="1126"/>
      <c r="O57" s="1127"/>
      <c r="P57" s="1127"/>
    </row>
    <row r="58" spans="2:16" ht="15.75">
      <c r="B58" s="1122" t="s">
        <v>426</v>
      </c>
      <c r="C58" s="1097" t="s">
        <v>106</v>
      </c>
      <c r="D58" s="1123">
        <f t="shared" si="0"/>
        <v>-1.7963760541566121E-3</v>
      </c>
      <c r="E58" s="1124">
        <f t="shared" si="1"/>
        <v>1.068235323452349E-2</v>
      </c>
      <c r="F58" s="1126"/>
      <c r="G58" s="1126"/>
      <c r="I58" s="1258"/>
      <c r="J58" s="1089"/>
      <c r="K58" s="1541"/>
      <c r="L58" s="1542"/>
      <c r="M58" s="1542"/>
      <c r="N58" s="1127"/>
      <c r="O58" s="1127"/>
      <c r="P58" s="1127"/>
    </row>
    <row r="59" spans="2:16" ht="15.75">
      <c r="B59" s="1128" t="s">
        <v>425</v>
      </c>
      <c r="C59" s="1097" t="s">
        <v>106</v>
      </c>
      <c r="D59" s="1123">
        <f t="shared" si="0"/>
        <v>-4.7298958480697761E-2</v>
      </c>
      <c r="E59" s="1124">
        <f t="shared" si="1"/>
        <v>2.5112137436740234E-3</v>
      </c>
      <c r="F59" s="1126"/>
      <c r="G59" s="1126"/>
      <c r="I59" s="1258"/>
      <c r="J59" s="1121"/>
      <c r="K59" s="1237"/>
      <c r="L59" s="1400"/>
      <c r="M59" s="1238"/>
      <c r="N59" s="1127"/>
      <c r="O59" s="1126"/>
      <c r="P59" s="1099"/>
    </row>
    <row r="60" spans="2:16" ht="15.75">
      <c r="B60" s="1128" t="s">
        <v>424</v>
      </c>
      <c r="C60" s="1097" t="s">
        <v>106</v>
      </c>
      <c r="D60" s="1123">
        <f t="shared" si="0"/>
        <v>-0.10356220960247808</v>
      </c>
      <c r="E60" s="1124">
        <f t="shared" si="1"/>
        <v>7.146315037227513E-4</v>
      </c>
      <c r="F60" s="1126"/>
      <c r="G60" s="1126"/>
      <c r="J60" s="1126"/>
      <c r="K60" s="1089"/>
      <c r="L60" s="1400"/>
      <c r="M60" s="1238"/>
      <c r="N60" s="1127"/>
      <c r="O60" s="1126"/>
      <c r="P60" s="1099"/>
    </row>
    <row r="61" spans="2:16" ht="15.75">
      <c r="B61" s="1128" t="s">
        <v>423</v>
      </c>
      <c r="C61" s="1097" t="s">
        <v>106</v>
      </c>
      <c r="D61" s="1123">
        <f t="shared" si="0"/>
        <v>1.1037894003020909E-2</v>
      </c>
      <c r="E61" s="1124">
        <f t="shared" si="1"/>
        <v>-4.0340005279003721E-3</v>
      </c>
      <c r="F61" s="1126"/>
      <c r="G61" s="1126"/>
      <c r="J61" s="1126"/>
      <c r="K61" s="1089"/>
      <c r="L61" s="1401"/>
      <c r="M61" s="1121"/>
      <c r="N61" s="1127"/>
      <c r="O61" s="1126"/>
      <c r="P61" s="1099"/>
    </row>
    <row r="62" spans="2:16" ht="15.75">
      <c r="B62" s="1128" t="s">
        <v>422</v>
      </c>
      <c r="C62" s="1097" t="s">
        <v>106</v>
      </c>
      <c r="D62" s="1123">
        <f t="shared" si="0"/>
        <v>1.0010010010008674E-3</v>
      </c>
      <c r="E62" s="1124">
        <f t="shared" si="1"/>
        <v>-1.0322666577871065E-3</v>
      </c>
      <c r="F62" s="1126"/>
      <c r="G62" s="1126"/>
      <c r="J62" s="1126"/>
      <c r="K62" s="1089"/>
      <c r="L62" s="1088"/>
      <c r="M62" s="1121"/>
      <c r="N62" s="1127"/>
      <c r="O62" s="1127"/>
    </row>
    <row r="63" spans="2:16" ht="15.75">
      <c r="B63" s="1128" t="s">
        <v>421</v>
      </c>
      <c r="C63" s="1097" t="s">
        <v>106</v>
      </c>
      <c r="D63" s="1123">
        <f t="shared" si="0"/>
        <v>-2.7763722556240378E-2</v>
      </c>
      <c r="E63" s="1124">
        <f t="shared" si="1"/>
        <v>2.747477002612797E-3</v>
      </c>
      <c r="F63" s="1126"/>
      <c r="G63" s="1126"/>
      <c r="J63" s="1126"/>
      <c r="K63" s="1089"/>
      <c r="L63" s="1088"/>
      <c r="M63" s="1121"/>
      <c r="N63" s="1127"/>
      <c r="O63" s="1127"/>
    </row>
    <row r="64" spans="2:16" ht="15.75">
      <c r="B64" s="1122" t="s">
        <v>420</v>
      </c>
      <c r="C64" s="1097" t="s">
        <v>106</v>
      </c>
      <c r="D64" s="1123" t="str">
        <f t="shared" ref="D64:D69" si="2">+P22</f>
        <v/>
      </c>
      <c r="E64" s="1124" t="e">
        <f t="shared" ref="E64:E69" si="3">+(O22/N22)-1</f>
        <v>#VALUE!</v>
      </c>
      <c r="F64" s="1126"/>
      <c r="G64" s="1126"/>
      <c r="K64" s="1089"/>
      <c r="L64" s="1088"/>
      <c r="M64" s="1121"/>
      <c r="O64" s="1099"/>
    </row>
    <row r="65" spans="2:15" ht="15.75">
      <c r="B65" s="1122" t="s">
        <v>419</v>
      </c>
      <c r="C65" s="1097" t="s">
        <v>106</v>
      </c>
      <c r="D65" s="1123">
        <f t="shared" si="2"/>
        <v>-0.16235981315643666</v>
      </c>
      <c r="E65" s="1124">
        <f t="shared" si="3"/>
        <v>-6.5475316817441787E-2</v>
      </c>
      <c r="F65" s="1126"/>
      <c r="G65" s="1126"/>
      <c r="K65" s="1089"/>
      <c r="L65" s="1088"/>
      <c r="M65" s="1121"/>
      <c r="O65" s="1099"/>
    </row>
    <row r="66" spans="2:15" ht="15.75">
      <c r="B66" s="1122" t="s">
        <v>418</v>
      </c>
      <c r="C66" s="1097" t="s">
        <v>106</v>
      </c>
      <c r="D66" s="1123">
        <f t="shared" si="2"/>
        <v>-0.10298818404109367</v>
      </c>
      <c r="E66" s="1124">
        <f t="shared" si="3"/>
        <v>-6.5137206817676652E-2</v>
      </c>
      <c r="F66" s="1126"/>
      <c r="G66" s="1126"/>
      <c r="K66" s="1089"/>
      <c r="L66" s="1088"/>
      <c r="M66" s="1121"/>
      <c r="O66" s="1099"/>
    </row>
    <row r="67" spans="2:15" ht="15.75">
      <c r="B67" s="1122" t="s">
        <v>417</v>
      </c>
      <c r="C67" s="1097" t="s">
        <v>106</v>
      </c>
      <c r="D67" s="1123">
        <f t="shared" si="2"/>
        <v>-0.12870099373214439</v>
      </c>
      <c r="E67" s="1124">
        <f t="shared" si="3"/>
        <v>-3.7931452138620148E-2</v>
      </c>
      <c r="F67" s="1126"/>
      <c r="G67" s="1126"/>
      <c r="K67" s="1089"/>
      <c r="L67" s="1088"/>
      <c r="M67" s="1121"/>
      <c r="O67" s="1099"/>
    </row>
    <row r="68" spans="2:15" ht="15.75">
      <c r="B68" s="1122" t="s">
        <v>416</v>
      </c>
      <c r="C68" s="1097" t="s">
        <v>106</v>
      </c>
      <c r="D68" s="1123" t="str">
        <f t="shared" si="2"/>
        <v/>
      </c>
      <c r="E68" s="1124" t="e">
        <f t="shared" si="3"/>
        <v>#VALUE!</v>
      </c>
      <c r="F68" s="1126"/>
      <c r="G68" s="1126"/>
      <c r="K68" s="1089"/>
      <c r="L68" s="1088"/>
      <c r="M68" s="1121"/>
    </row>
    <row r="69" spans="2:15" ht="15.75">
      <c r="B69" s="1122" t="s">
        <v>415</v>
      </c>
      <c r="C69" s="1097" t="s">
        <v>106</v>
      </c>
      <c r="D69" s="1123">
        <f t="shared" si="2"/>
        <v>-4.0942898192388721E-2</v>
      </c>
      <c r="E69" s="1124">
        <f t="shared" si="3"/>
        <v>8.0641989183114493E-3</v>
      </c>
      <c r="F69" s="1126"/>
      <c r="G69" s="1126"/>
      <c r="K69" s="1089"/>
      <c r="L69" s="1088"/>
      <c r="M69" s="1121"/>
    </row>
    <row r="70" spans="2:15" ht="15.75">
      <c r="B70" s="1122" t="s">
        <v>414</v>
      </c>
      <c r="C70" s="1097" t="s">
        <v>106</v>
      </c>
      <c r="D70" s="1123">
        <f>+P29</f>
        <v>-1</v>
      </c>
      <c r="E70" s="1124" t="e">
        <f>+(O29/N29)-1</f>
        <v>#DIV/0!</v>
      </c>
      <c r="F70" s="1126"/>
      <c r="G70" s="1126"/>
      <c r="K70" s="1089"/>
      <c r="L70" s="1088"/>
      <c r="M70" s="1121"/>
    </row>
    <row r="71" spans="2:15" ht="15">
      <c r="B71" s="1122" t="s">
        <v>413</v>
      </c>
      <c r="C71" s="1097" t="s">
        <v>106</v>
      </c>
      <c r="D71" s="1123">
        <f>+P30</f>
        <v>-3.9310177321239648E-2</v>
      </c>
      <c r="E71" s="1124">
        <f>+(O30/N30)-1</f>
        <v>5.1941086678493065E-3</v>
      </c>
      <c r="F71" s="1126"/>
      <c r="G71" s="1126"/>
      <c r="K71" s="1129"/>
      <c r="L71" s="1088"/>
      <c r="M71" s="1130"/>
    </row>
    <row r="72" spans="2:15" ht="15.75">
      <c r="B72" s="1128" t="s">
        <v>412</v>
      </c>
      <c r="C72" s="1097" t="s">
        <v>106</v>
      </c>
      <c r="D72" s="1123">
        <f>+P31</f>
        <v>-4.5825427585601708E-2</v>
      </c>
      <c r="E72" s="1124">
        <f>+(O31/N31)-1</f>
        <v>2.4210653254923553E-3</v>
      </c>
      <c r="F72" s="1126"/>
      <c r="G72" s="1126"/>
      <c r="K72" s="1089"/>
      <c r="L72" s="1088"/>
      <c r="M72" s="1130"/>
    </row>
    <row r="73" spans="2:15" ht="15.75">
      <c r="B73" s="1131" t="s">
        <v>411</v>
      </c>
      <c r="C73" s="1131" t="s">
        <v>106</v>
      </c>
      <c r="D73" s="1132">
        <f>+P32</f>
        <v>-9.896868717499463E-2</v>
      </c>
      <c r="E73" s="1133">
        <f>+(O32/N32)-1</f>
        <v>-1.3431938746177985E-2</v>
      </c>
      <c r="F73" s="1126"/>
      <c r="G73" s="1126"/>
      <c r="K73" s="1089"/>
      <c r="L73" s="1088"/>
      <c r="M73" s="1130"/>
    </row>
    <row r="74" spans="2:15" ht="15.75">
      <c r="B74" s="1122" t="s">
        <v>410</v>
      </c>
      <c r="C74" s="1097" t="s">
        <v>106</v>
      </c>
      <c r="D74" s="1123">
        <f>+P34</f>
        <v>4.2562500000000059E-2</v>
      </c>
      <c r="E74" s="1124">
        <f>+(O34/N34)-1</f>
        <v>-6.6451271824277125E-3</v>
      </c>
      <c r="F74" s="1126"/>
      <c r="G74" s="1126"/>
      <c r="K74" s="1089"/>
      <c r="L74" s="1088"/>
      <c r="M74" s="1130"/>
    </row>
    <row r="75" spans="2:15" ht="15.75">
      <c r="B75" s="1122" t="s">
        <v>409</v>
      </c>
      <c r="C75" s="1097" t="s">
        <v>106</v>
      </c>
      <c r="D75" s="1123">
        <f>+P35</f>
        <v>-1.1502202450929144E-2</v>
      </c>
      <c r="E75" s="1124">
        <f>+(O35/N35)-1</f>
        <v>5.0053134440318336E-2</v>
      </c>
      <c r="F75" s="1126"/>
      <c r="G75" s="1126"/>
      <c r="K75" s="1089"/>
      <c r="L75" s="1088"/>
      <c r="M75" s="1130"/>
    </row>
    <row r="76" spans="2:15" ht="15.75">
      <c r="B76" s="1122" t="s">
        <v>408</v>
      </c>
      <c r="C76" s="1097" t="s">
        <v>106</v>
      </c>
      <c r="D76" s="1123">
        <f>+P37</f>
        <v>-2.9932021074434823E-2</v>
      </c>
      <c r="E76" s="1124">
        <f>+(O37/N37)-1</f>
        <v>-2.979076168053818E-3</v>
      </c>
      <c r="F76" s="1126"/>
      <c r="G76" s="1126"/>
      <c r="H76" s="1099"/>
      <c r="K76" s="1089"/>
      <c r="L76" s="1088"/>
      <c r="M76" s="1130"/>
    </row>
    <row r="77" spans="2:15" ht="15.75">
      <c r="B77" s="1122" t="s">
        <v>407</v>
      </c>
      <c r="C77" s="1097" t="s">
        <v>106</v>
      </c>
      <c r="D77" s="1123">
        <f>+P38</f>
        <v>-6.5090971677128184E-2</v>
      </c>
      <c r="E77" s="1124">
        <f>+(O38/N38)-1</f>
        <v>3.3478933459831772E-3</v>
      </c>
      <c r="F77" s="1126"/>
      <c r="G77" s="1126"/>
      <c r="H77" s="1099"/>
      <c r="K77" s="1089"/>
      <c r="L77" s="1088"/>
      <c r="M77" s="1121"/>
    </row>
    <row r="78" spans="2:15" ht="15.75">
      <c r="B78" s="1128" t="s">
        <v>406</v>
      </c>
      <c r="C78" s="1097" t="s">
        <v>106</v>
      </c>
      <c r="D78" s="1123">
        <f>+P39</f>
        <v>2.6160765186545865E-2</v>
      </c>
      <c r="E78" s="1124">
        <f>+(O39/N39)-1</f>
        <v>-3.0101027334658026E-3</v>
      </c>
      <c r="F78" s="1126"/>
      <c r="G78" s="1126"/>
      <c r="H78" s="1099"/>
      <c r="K78" s="1089"/>
      <c r="L78" s="1088"/>
      <c r="M78" s="1121"/>
    </row>
    <row r="79" spans="2:15" ht="15.75">
      <c r="B79" s="1128" t="s">
        <v>405</v>
      </c>
      <c r="C79" s="1097" t="s">
        <v>106</v>
      </c>
      <c r="D79" s="1123">
        <f>+P40</f>
        <v>-5.1467434802292322E-2</v>
      </c>
      <c r="E79" s="1124">
        <f>+(O40/N40)-1</f>
        <v>7.0858296674864985E-3</v>
      </c>
      <c r="F79" s="1126"/>
      <c r="G79" s="1126"/>
      <c r="H79" s="1099"/>
      <c r="K79" s="1089"/>
      <c r="L79" s="1088"/>
      <c r="M79" s="1121"/>
    </row>
    <row r="80" spans="2:15" ht="15.75">
      <c r="B80" s="1122" t="s">
        <v>404</v>
      </c>
      <c r="C80" s="1097" t="s">
        <v>106</v>
      </c>
      <c r="D80" s="1123">
        <f>+P42</f>
        <v>-6.6197173159837086E-2</v>
      </c>
      <c r="E80" s="1124">
        <f>+(O42/N42)-1</f>
        <v>-3.0247069643374092E-2</v>
      </c>
      <c r="F80" s="1126"/>
      <c r="G80" s="1126"/>
      <c r="K80" s="1089"/>
      <c r="L80" s="1088"/>
      <c r="M80" s="1121"/>
    </row>
    <row r="81" spans="2:13" ht="15.75">
      <c r="B81" s="1134" t="s">
        <v>403</v>
      </c>
      <c r="C81" s="1131" t="s">
        <v>106</v>
      </c>
      <c r="D81" s="1132">
        <f>+P45</f>
        <v>-4.9921210211156586E-2</v>
      </c>
      <c r="E81" s="1133">
        <f>+(O45/N45)-1</f>
        <v>-7.7635634019435074E-4</v>
      </c>
      <c r="F81" s="1126"/>
      <c r="G81" s="1126"/>
      <c r="K81" s="1089"/>
      <c r="L81" s="1088"/>
      <c r="M81" s="1121"/>
    </row>
    <row r="82" spans="2:13" ht="15.75">
      <c r="K82" s="1089"/>
      <c r="L82" s="1088"/>
      <c r="M82" s="1121"/>
    </row>
    <row r="83" spans="2:13" ht="15.75">
      <c r="K83" s="1089"/>
      <c r="L83" s="1088"/>
      <c r="M83" s="1121"/>
    </row>
    <row r="84" spans="2:13" ht="15.75">
      <c r="K84" s="1089"/>
      <c r="L84" s="1088"/>
      <c r="M84" s="1121"/>
    </row>
    <row r="85" spans="2:13" ht="15.75">
      <c r="K85" s="1089"/>
      <c r="L85" s="1088"/>
      <c r="M85" s="1121"/>
    </row>
    <row r="86" spans="2:13" ht="15.75">
      <c r="K86" s="1089"/>
      <c r="L86" s="1088"/>
      <c r="M86" s="1121"/>
    </row>
    <row r="87" spans="2:13" ht="15">
      <c r="K87" s="1129"/>
      <c r="L87" s="1088"/>
      <c r="M87" s="1121"/>
    </row>
    <row r="88" spans="2:13" ht="15.75">
      <c r="K88" s="1089"/>
      <c r="L88" s="1088"/>
      <c r="M88" s="1121"/>
    </row>
    <row r="89" spans="2:13" ht="15">
      <c r="K89" s="1129"/>
      <c r="L89" s="1088"/>
      <c r="M89" s="1121"/>
    </row>
    <row r="90" spans="2:13" ht="15">
      <c r="K90" s="1129"/>
      <c r="L90" s="1090"/>
      <c r="M90" s="1121"/>
    </row>
    <row r="91" spans="2:13" ht="15.75">
      <c r="K91" s="1089"/>
      <c r="L91" s="1088"/>
      <c r="M91" s="1121"/>
    </row>
    <row r="92" spans="2:13">
      <c r="K92" s="1121"/>
      <c r="L92" s="1121"/>
      <c r="M92" s="1121"/>
    </row>
    <row r="93" spans="2:13">
      <c r="K93" s="1121"/>
      <c r="L93" s="1121"/>
      <c r="M93" s="1121"/>
    </row>
    <row r="94" spans="2:13">
      <c r="K94" s="1121"/>
      <c r="L94" s="1121"/>
      <c r="M94" s="1121"/>
    </row>
    <row r="95" spans="2:13">
      <c r="K95" s="1121"/>
      <c r="L95" s="1121"/>
      <c r="M95" s="1121"/>
    </row>
    <row r="96" spans="2:13">
      <c r="K96" s="1121"/>
      <c r="L96" s="1121"/>
      <c r="M96" s="1121"/>
    </row>
    <row r="97" spans="11:13">
      <c r="K97" s="1121"/>
      <c r="L97" s="1121"/>
      <c r="M97" s="1121"/>
    </row>
    <row r="98" spans="11:13">
      <c r="K98" s="1121"/>
      <c r="L98" s="1121"/>
      <c r="M98" s="1121"/>
    </row>
    <row r="99" spans="11:13">
      <c r="K99" s="1121"/>
      <c r="L99" s="1121"/>
      <c r="M99" s="1121"/>
    </row>
    <row r="100" spans="11:13">
      <c r="K100" s="1121"/>
      <c r="L100" s="1121"/>
      <c r="M100" s="1121"/>
    </row>
    <row r="101" spans="11:13">
      <c r="K101" s="1121"/>
      <c r="L101" s="1121"/>
      <c r="M101" s="1121"/>
    </row>
    <row r="102" spans="11:13">
      <c r="K102" s="1121"/>
      <c r="L102" s="1121"/>
      <c r="M102" s="1121"/>
    </row>
    <row r="103" spans="11:13">
      <c r="K103" s="1121"/>
      <c r="L103" s="1121"/>
      <c r="M103" s="1121"/>
    </row>
    <row r="104" spans="11:13">
      <c r="K104" s="1121"/>
      <c r="L104" s="1121"/>
      <c r="M104" s="1121"/>
    </row>
    <row r="105" spans="11:13">
      <c r="K105" s="1121"/>
      <c r="L105" s="1121"/>
      <c r="M105" s="1121"/>
    </row>
    <row r="106" spans="11:13">
      <c r="K106" s="1121"/>
      <c r="L106" s="1121"/>
      <c r="M106" s="1121"/>
    </row>
    <row r="107" spans="11:13">
      <c r="K107" s="1121"/>
      <c r="L107" s="1121"/>
      <c r="M107" s="1121"/>
    </row>
    <row r="108" spans="11:13">
      <c r="K108" s="1121"/>
      <c r="L108" s="1121"/>
      <c r="M108" s="1121"/>
    </row>
    <row r="109" spans="11:13">
      <c r="K109" s="1121"/>
      <c r="L109" s="1121"/>
      <c r="M109" s="1121"/>
    </row>
    <row r="110" spans="11:13">
      <c r="K110" s="1121"/>
      <c r="L110" s="1121"/>
      <c r="M110" s="1121"/>
    </row>
    <row r="111" spans="11:13">
      <c r="K111" s="1121"/>
      <c r="L111" s="1121"/>
      <c r="M111" s="1121"/>
    </row>
    <row r="112" spans="11:13">
      <c r="K112" s="1121"/>
      <c r="L112" s="1121"/>
      <c r="M112" s="1121"/>
    </row>
    <row r="113" spans="11:13">
      <c r="K113" s="1121"/>
      <c r="L113" s="1121"/>
      <c r="M113" s="1121"/>
    </row>
    <row r="114" spans="11:13">
      <c r="K114" s="1121"/>
      <c r="L114" s="1121"/>
      <c r="M114" s="1121"/>
    </row>
    <row r="115" spans="11:13">
      <c r="K115" s="1121"/>
      <c r="L115" s="1121"/>
      <c r="M115" s="1121"/>
    </row>
    <row r="116" spans="11:13">
      <c r="K116" s="1121"/>
      <c r="L116" s="1121"/>
      <c r="M116" s="1121"/>
    </row>
    <row r="117" spans="11:13">
      <c r="K117" s="1121"/>
      <c r="L117" s="1121"/>
      <c r="M117" s="1121"/>
    </row>
    <row r="118" spans="11:13">
      <c r="K118" s="1121"/>
      <c r="L118" s="1121"/>
      <c r="M118" s="1121"/>
    </row>
    <row r="119" spans="11:13">
      <c r="K119" s="1121"/>
      <c r="L119" s="1121"/>
      <c r="M119" s="1121"/>
    </row>
    <row r="120" spans="11:13">
      <c r="K120" s="1121"/>
      <c r="L120" s="1121"/>
      <c r="M120" s="1121"/>
    </row>
    <row r="121" spans="11:13">
      <c r="K121" s="1121"/>
      <c r="L121" s="1121"/>
      <c r="M121" s="1121"/>
    </row>
    <row r="122" spans="11:13">
      <c r="K122" s="1121"/>
      <c r="L122" s="1121"/>
      <c r="M122" s="1121"/>
    </row>
    <row r="123" spans="11:13">
      <c r="K123" s="1121"/>
      <c r="L123" s="1121"/>
      <c r="M123" s="1121"/>
    </row>
    <row r="124" spans="11:13">
      <c r="K124" s="1121"/>
      <c r="L124" s="1121"/>
      <c r="M124" s="1121"/>
    </row>
    <row r="125" spans="11:13">
      <c r="K125" s="1121"/>
      <c r="L125" s="1121"/>
      <c r="M125" s="1121"/>
    </row>
    <row r="126" spans="11:13">
      <c r="K126" s="1121"/>
      <c r="L126" s="1121"/>
      <c r="M126" s="1121"/>
    </row>
    <row r="127" spans="11:13">
      <c r="K127" s="1121"/>
      <c r="L127" s="1121"/>
      <c r="M127" s="1121"/>
    </row>
    <row r="128" spans="11:13">
      <c r="K128" s="1121"/>
      <c r="L128" s="1121"/>
      <c r="M128" s="1121"/>
    </row>
    <row r="129" spans="11:13">
      <c r="K129" s="1121"/>
      <c r="L129" s="1121"/>
      <c r="M129" s="1121"/>
    </row>
    <row r="130" spans="11:13">
      <c r="K130" s="1121"/>
      <c r="L130" s="1121"/>
      <c r="M130" s="1121"/>
    </row>
    <row r="131" spans="11:13">
      <c r="K131" s="1121"/>
      <c r="L131" s="1121"/>
      <c r="M131" s="1121"/>
    </row>
    <row r="132" spans="11:13">
      <c r="K132" s="1121"/>
      <c r="L132" s="1121"/>
      <c r="M132" s="1121"/>
    </row>
    <row r="133" spans="11:13">
      <c r="K133" s="1121"/>
      <c r="L133" s="1121"/>
      <c r="M133" s="1121"/>
    </row>
    <row r="134" spans="11:13">
      <c r="K134" s="1121"/>
      <c r="L134" s="1121"/>
      <c r="M134" s="1121"/>
    </row>
    <row r="135" spans="11:13">
      <c r="K135" s="1121"/>
      <c r="L135" s="1121"/>
      <c r="M135" s="1121"/>
    </row>
    <row r="136" spans="11:13">
      <c r="K136" s="1121"/>
      <c r="L136" s="1121"/>
      <c r="M136" s="1121"/>
    </row>
    <row r="137" spans="11:13">
      <c r="K137" s="1121"/>
      <c r="L137" s="1121"/>
      <c r="M137" s="1121"/>
    </row>
    <row r="138" spans="11:13">
      <c r="K138" s="1121"/>
      <c r="L138" s="1121"/>
      <c r="M138" s="1121"/>
    </row>
    <row r="139" spans="11:13">
      <c r="K139" s="1121"/>
      <c r="L139" s="1121"/>
      <c r="M139" s="1121"/>
    </row>
    <row r="140" spans="11:13">
      <c r="K140" s="1121"/>
      <c r="L140" s="1121"/>
      <c r="M140" s="1121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Q38" sqref="Q38"/>
    </sheetView>
  </sheetViews>
  <sheetFormatPr defaultRowHeight="15"/>
  <cols>
    <col min="1" max="1" width="17.140625" style="901" bestFit="1" customWidth="1"/>
    <col min="2" max="2" width="13.5703125" style="901" customWidth="1"/>
    <col min="3" max="3" width="12" style="901" bestFit="1" customWidth="1"/>
    <col min="4" max="4" width="10.85546875" style="901" bestFit="1" customWidth="1"/>
    <col min="5" max="7" width="12" style="901" bestFit="1" customWidth="1"/>
    <col min="8" max="8" width="10.85546875" style="901" bestFit="1" customWidth="1"/>
    <col min="9" max="9" width="12" style="901" bestFit="1" customWidth="1"/>
    <col min="10" max="11" width="10.85546875" style="901" bestFit="1" customWidth="1"/>
    <col min="12" max="12" width="11.42578125" style="901" customWidth="1"/>
    <col min="13" max="14" width="10.85546875" style="901" bestFit="1" customWidth="1"/>
    <col min="15" max="17" width="12" style="901" bestFit="1" customWidth="1"/>
    <col min="18" max="18" width="13" style="901" customWidth="1"/>
    <col min="19" max="19" width="12" style="901" bestFit="1" customWidth="1"/>
    <col min="20" max="20" width="10.85546875" style="901" bestFit="1" customWidth="1"/>
    <col min="21" max="23" width="12" style="901" bestFit="1" customWidth="1"/>
    <col min="24" max="24" width="10.85546875" style="901" bestFit="1" customWidth="1"/>
    <col min="25" max="27" width="12" style="901" bestFit="1" customWidth="1"/>
    <col min="28" max="29" width="10.85546875" style="901" bestFit="1" customWidth="1"/>
    <col min="30" max="30" width="11.28515625" style="901" bestFit="1" customWidth="1"/>
    <col min="31" max="31" width="9.140625" style="901"/>
    <col min="32" max="32" width="13" style="901" customWidth="1"/>
    <col min="33" max="33" width="14.5703125" style="901" customWidth="1"/>
    <col min="34" max="16384" width="9.140625" style="901"/>
  </cols>
  <sheetData>
    <row r="1" spans="1:33" ht="21">
      <c r="A1" s="900" t="s">
        <v>360</v>
      </c>
      <c r="B1" s="900"/>
      <c r="C1" s="900"/>
      <c r="D1" s="900"/>
      <c r="E1" s="900"/>
      <c r="F1" s="900"/>
      <c r="G1" s="900"/>
      <c r="H1" s="900"/>
      <c r="I1" s="900"/>
      <c r="J1" s="900"/>
      <c r="K1" s="900"/>
      <c r="L1" s="900"/>
      <c r="M1" s="900"/>
      <c r="N1" s="900"/>
      <c r="O1" s="900"/>
      <c r="P1" s="900"/>
      <c r="Q1" s="900"/>
      <c r="AE1" s="1732"/>
      <c r="AF1" s="1733"/>
      <c r="AG1" s="1733"/>
    </row>
    <row r="2" spans="1:33" ht="18">
      <c r="A2" s="1734" t="s">
        <v>361</v>
      </c>
      <c r="B2" s="1734"/>
      <c r="C2" s="1734"/>
      <c r="D2" s="1734"/>
      <c r="E2" s="1734"/>
      <c r="F2" s="1734"/>
      <c r="G2" s="1734"/>
      <c r="H2" s="1734"/>
      <c r="I2" s="1734"/>
      <c r="J2" s="1734"/>
      <c r="K2" s="1734"/>
      <c r="L2" s="1734"/>
      <c r="M2" s="1734"/>
      <c r="N2" s="1734"/>
      <c r="O2" s="1734"/>
      <c r="AE2" s="846"/>
      <c r="AF2" s="902"/>
      <c r="AG2" s="903"/>
    </row>
    <row r="3" spans="1:33">
      <c r="A3" s="904"/>
      <c r="B3" s="904"/>
      <c r="C3" s="904"/>
      <c r="D3" s="904"/>
      <c r="E3" s="904"/>
      <c r="F3" s="904"/>
      <c r="G3" s="904"/>
      <c r="H3" s="904"/>
      <c r="I3" s="904"/>
      <c r="J3" s="904"/>
      <c r="K3" s="904"/>
      <c r="L3" s="904"/>
      <c r="M3" s="904"/>
      <c r="N3" s="904"/>
      <c r="O3" s="904"/>
      <c r="P3" s="904"/>
      <c r="Q3" s="904"/>
      <c r="R3" s="904"/>
      <c r="S3" s="904"/>
      <c r="T3" s="904"/>
      <c r="U3" s="904"/>
      <c r="V3" s="904"/>
      <c r="W3" s="904"/>
      <c r="X3" s="904"/>
      <c r="Y3" s="904"/>
      <c r="Z3" s="904"/>
      <c r="AA3" s="904"/>
      <c r="AB3" s="904"/>
      <c r="AC3" s="904"/>
      <c r="AD3" s="904"/>
      <c r="AE3" s="846"/>
      <c r="AF3" s="905"/>
      <c r="AG3" s="846"/>
    </row>
    <row r="4" spans="1:33">
      <c r="A4" s="904"/>
      <c r="B4" s="904"/>
      <c r="C4" s="904"/>
      <c r="D4" s="904"/>
      <c r="E4" s="904"/>
      <c r="F4" s="904"/>
      <c r="G4" s="904"/>
      <c r="H4" s="904"/>
      <c r="I4" s="904"/>
      <c r="J4" s="904"/>
      <c r="K4" s="904"/>
      <c r="L4" s="904"/>
      <c r="M4" s="904"/>
      <c r="N4" s="904"/>
      <c r="O4" s="904"/>
      <c r="P4" s="904"/>
      <c r="Q4" s="904"/>
      <c r="R4" s="904"/>
      <c r="S4" s="904"/>
      <c r="T4" s="904"/>
      <c r="U4" s="904"/>
      <c r="V4" s="904"/>
      <c r="W4" s="904"/>
      <c r="X4" s="904"/>
      <c r="Y4" s="904"/>
      <c r="Z4" s="904"/>
      <c r="AA4" s="904"/>
      <c r="AB4" s="904"/>
      <c r="AC4" s="904"/>
      <c r="AD4" s="904"/>
      <c r="AE4" s="846"/>
      <c r="AF4" s="905"/>
      <c r="AG4" s="846"/>
    </row>
    <row r="5" spans="1:33">
      <c r="A5" s="904"/>
      <c r="B5" s="904"/>
      <c r="C5" s="904"/>
      <c r="D5" s="904"/>
      <c r="E5" s="904"/>
      <c r="F5" s="904"/>
      <c r="G5" s="904"/>
      <c r="H5" s="904"/>
      <c r="I5" s="904"/>
      <c r="J5" s="904"/>
      <c r="K5" s="904"/>
      <c r="L5" s="904"/>
      <c r="M5" s="904"/>
      <c r="N5" s="904"/>
      <c r="O5" s="904"/>
      <c r="P5" s="904"/>
      <c r="Q5" s="904"/>
      <c r="R5" s="904"/>
      <c r="S5" s="904"/>
      <c r="T5" s="904"/>
      <c r="U5" s="904"/>
      <c r="V5" s="904"/>
      <c r="W5" s="904"/>
      <c r="X5" s="904"/>
      <c r="Y5" s="904"/>
      <c r="Z5" s="904"/>
      <c r="AA5" s="904"/>
      <c r="AB5" s="904"/>
      <c r="AC5" s="904"/>
      <c r="AD5" s="904"/>
      <c r="AE5" s="846"/>
      <c r="AF5" s="905"/>
      <c r="AG5" s="846"/>
    </row>
    <row r="6" spans="1:33">
      <c r="A6" s="904"/>
      <c r="B6" s="904"/>
      <c r="C6" s="904"/>
      <c r="D6" s="904"/>
      <c r="E6" s="904"/>
      <c r="F6" s="904"/>
      <c r="G6" s="904"/>
      <c r="H6" s="904"/>
      <c r="I6" s="904"/>
      <c r="J6" s="904"/>
      <c r="K6" s="904"/>
      <c r="L6" s="904"/>
      <c r="M6" s="904"/>
      <c r="N6" s="904"/>
      <c r="O6" s="904"/>
      <c r="P6" s="904"/>
      <c r="Q6" s="904"/>
      <c r="R6" s="904"/>
      <c r="S6" s="904"/>
      <c r="T6" s="904"/>
      <c r="U6" s="904"/>
      <c r="V6" s="904"/>
      <c r="W6" s="904"/>
      <c r="X6" s="904"/>
      <c r="Y6" s="904"/>
      <c r="Z6" s="904"/>
      <c r="AA6" s="904"/>
      <c r="AB6" s="904"/>
      <c r="AC6" s="904"/>
      <c r="AD6" s="904"/>
      <c r="AE6" s="846"/>
      <c r="AF6" s="905"/>
      <c r="AG6" s="846"/>
    </row>
    <row r="7" spans="1:33">
      <c r="A7" s="904"/>
      <c r="B7" s="904"/>
      <c r="C7" s="904"/>
      <c r="D7" s="904"/>
      <c r="E7" s="904"/>
      <c r="F7" s="904"/>
      <c r="G7" s="904"/>
      <c r="H7" s="904"/>
      <c r="I7" s="904"/>
      <c r="J7" s="904"/>
      <c r="K7" s="904"/>
      <c r="L7" s="904"/>
      <c r="M7" s="904"/>
      <c r="N7" s="904"/>
      <c r="O7" s="904"/>
      <c r="P7" s="904"/>
      <c r="Q7" s="904"/>
      <c r="R7" s="904"/>
      <c r="S7" s="904"/>
      <c r="T7" s="904"/>
      <c r="U7" s="904"/>
      <c r="V7" s="904"/>
      <c r="W7" s="904"/>
      <c r="X7" s="904"/>
      <c r="Y7" s="904"/>
      <c r="Z7" s="904"/>
      <c r="AA7" s="904"/>
      <c r="AB7" s="904"/>
      <c r="AC7" s="904"/>
      <c r="AD7" s="904"/>
      <c r="AE7" s="846"/>
      <c r="AF7" s="905"/>
      <c r="AG7" s="846"/>
    </row>
    <row r="8" spans="1:33">
      <c r="A8" s="904"/>
      <c r="B8" s="904"/>
      <c r="C8" s="904"/>
      <c r="D8" s="904"/>
      <c r="E8" s="904"/>
      <c r="F8" s="904"/>
      <c r="G8" s="904"/>
      <c r="H8" s="904"/>
      <c r="I8" s="904"/>
      <c r="J8" s="904"/>
      <c r="K8" s="904"/>
      <c r="L8" s="904"/>
      <c r="M8" s="904"/>
      <c r="N8" s="904"/>
      <c r="O8" s="904"/>
      <c r="P8" s="904"/>
      <c r="Q8" s="904"/>
      <c r="R8" s="904"/>
      <c r="S8" s="904"/>
      <c r="T8" s="904"/>
      <c r="U8" s="904"/>
      <c r="V8" s="904"/>
      <c r="W8" s="904"/>
      <c r="X8" s="904"/>
      <c r="Y8" s="904"/>
      <c r="Z8" s="904"/>
      <c r="AA8" s="904"/>
      <c r="AB8" s="904"/>
      <c r="AC8" s="904"/>
      <c r="AD8" s="904"/>
      <c r="AE8" s="846"/>
      <c r="AF8" s="905"/>
      <c r="AG8" s="846"/>
    </row>
    <row r="9" spans="1:33">
      <c r="A9" s="904"/>
      <c r="B9" s="904"/>
      <c r="C9" s="904"/>
      <c r="D9" s="904"/>
      <c r="E9" s="904"/>
      <c r="F9" s="904"/>
      <c r="G9" s="904"/>
      <c r="H9" s="904"/>
      <c r="I9" s="904"/>
      <c r="J9" s="904"/>
      <c r="K9" s="904"/>
      <c r="L9" s="904"/>
      <c r="M9" s="904"/>
      <c r="N9" s="904"/>
      <c r="O9" s="904"/>
      <c r="P9" s="904"/>
      <c r="Q9" s="904"/>
      <c r="R9" s="904"/>
      <c r="S9" s="904"/>
      <c r="T9" s="904"/>
      <c r="U9" s="904"/>
      <c r="V9" s="904"/>
      <c r="W9" s="904"/>
      <c r="X9" s="904"/>
      <c r="Y9" s="904"/>
      <c r="Z9" s="904"/>
      <c r="AA9" s="904"/>
      <c r="AB9" s="904"/>
      <c r="AC9" s="904"/>
      <c r="AD9" s="904"/>
      <c r="AE9" s="846"/>
      <c r="AF9" s="905"/>
      <c r="AG9" s="846"/>
    </row>
    <row r="10" spans="1:33">
      <c r="A10" s="904"/>
      <c r="B10" s="904"/>
      <c r="C10" s="904"/>
      <c r="D10" s="904"/>
      <c r="E10" s="904"/>
      <c r="F10" s="904"/>
      <c r="G10" s="904"/>
      <c r="H10" s="904"/>
      <c r="I10" s="904"/>
      <c r="J10" s="904"/>
      <c r="K10" s="904"/>
      <c r="L10" s="904"/>
      <c r="M10" s="904"/>
      <c r="N10" s="904"/>
      <c r="O10" s="904"/>
      <c r="P10" s="904"/>
      <c r="Q10" s="904"/>
      <c r="R10" s="904"/>
      <c r="S10" s="904"/>
      <c r="T10" s="904"/>
      <c r="U10" s="904"/>
      <c r="V10" s="904"/>
      <c r="W10" s="904"/>
      <c r="X10" s="904"/>
      <c r="Y10" s="904"/>
      <c r="Z10" s="904"/>
      <c r="AA10" s="904"/>
      <c r="AB10" s="904"/>
      <c r="AC10" s="904"/>
      <c r="AD10" s="904"/>
      <c r="AE10" s="846"/>
      <c r="AF10" s="905"/>
      <c r="AG10" s="846"/>
    </row>
    <row r="11" spans="1:33">
      <c r="A11" s="904"/>
      <c r="B11" s="904"/>
      <c r="C11" s="904"/>
      <c r="D11" s="904"/>
      <c r="E11" s="904"/>
      <c r="F11" s="904"/>
      <c r="G11" s="904"/>
      <c r="H11" s="904"/>
      <c r="I11" s="904"/>
      <c r="J11" s="904"/>
      <c r="K11" s="904"/>
      <c r="L11" s="904"/>
      <c r="M11" s="904"/>
      <c r="N11" s="904"/>
      <c r="O11" s="904"/>
      <c r="P11" s="904"/>
      <c r="Q11" s="904"/>
      <c r="R11" s="904"/>
      <c r="S11" s="904"/>
      <c r="T11" s="904"/>
      <c r="U11" s="904"/>
      <c r="V11" s="904"/>
      <c r="W11" s="904"/>
      <c r="X11" s="904"/>
      <c r="Y11" s="904"/>
      <c r="Z11" s="904"/>
      <c r="AA11" s="904"/>
      <c r="AB11" s="904"/>
      <c r="AC11" s="904"/>
      <c r="AD11" s="904"/>
      <c r="AE11" s="846"/>
      <c r="AF11" s="905"/>
      <c r="AG11" s="846"/>
    </row>
    <row r="12" spans="1:33">
      <c r="A12" s="904"/>
      <c r="B12" s="904"/>
      <c r="C12" s="904"/>
      <c r="D12" s="904"/>
      <c r="E12" s="904"/>
      <c r="F12" s="904"/>
      <c r="G12" s="904"/>
      <c r="H12" s="904"/>
      <c r="I12" s="904"/>
      <c r="J12" s="904"/>
      <c r="K12" s="904"/>
      <c r="L12" s="904"/>
      <c r="M12" s="904"/>
      <c r="N12" s="904"/>
      <c r="O12" s="904"/>
      <c r="P12" s="904"/>
      <c r="Q12" s="904"/>
      <c r="R12" s="904"/>
      <c r="S12" s="904"/>
      <c r="T12" s="904"/>
      <c r="U12" s="904"/>
      <c r="V12" s="904"/>
      <c r="W12" s="904"/>
      <c r="X12" s="904"/>
      <c r="Y12" s="904"/>
      <c r="Z12" s="904"/>
      <c r="AA12" s="904"/>
      <c r="AB12" s="904"/>
      <c r="AC12" s="904"/>
      <c r="AD12" s="904"/>
      <c r="AE12" s="846"/>
      <c r="AF12" s="905"/>
      <c r="AG12" s="846"/>
    </row>
    <row r="13" spans="1:33">
      <c r="A13" s="904"/>
      <c r="B13" s="904"/>
      <c r="C13" s="904"/>
      <c r="D13" s="904"/>
      <c r="E13" s="904"/>
      <c r="F13" s="904"/>
      <c r="G13" s="904"/>
      <c r="H13" s="904"/>
      <c r="I13" s="904"/>
      <c r="J13" s="904"/>
      <c r="K13" s="904"/>
      <c r="L13" s="904"/>
      <c r="M13" s="904"/>
      <c r="N13" s="904"/>
      <c r="O13" s="904"/>
      <c r="P13" s="904"/>
      <c r="Q13" s="904"/>
      <c r="R13" s="904"/>
      <c r="S13" s="904"/>
      <c r="T13" s="904"/>
      <c r="U13" s="904"/>
      <c r="V13" s="904"/>
      <c r="W13" s="904"/>
      <c r="X13" s="904"/>
      <c r="Y13" s="904"/>
      <c r="Z13" s="904"/>
      <c r="AA13" s="904"/>
      <c r="AB13" s="904"/>
      <c r="AC13" s="904"/>
      <c r="AD13" s="904"/>
      <c r="AE13" s="846"/>
      <c r="AF13" s="905"/>
      <c r="AG13" s="846"/>
    </row>
    <row r="14" spans="1:33">
      <c r="A14" s="904"/>
      <c r="B14" s="904"/>
      <c r="C14" s="904"/>
      <c r="D14" s="904"/>
      <c r="E14" s="904"/>
      <c r="F14" s="904"/>
      <c r="G14" s="904"/>
      <c r="H14" s="904"/>
      <c r="I14" s="904"/>
      <c r="J14" s="904"/>
      <c r="K14" s="904"/>
      <c r="L14" s="904"/>
      <c r="M14" s="904"/>
      <c r="N14" s="904"/>
      <c r="O14" s="904"/>
      <c r="P14" s="904"/>
      <c r="Q14" s="904"/>
      <c r="R14" s="904"/>
      <c r="S14" s="904"/>
      <c r="T14" s="904"/>
      <c r="U14" s="904"/>
      <c r="V14" s="904"/>
      <c r="W14" s="904"/>
      <c r="X14" s="904"/>
      <c r="Y14" s="904"/>
      <c r="Z14" s="904"/>
      <c r="AA14" s="904"/>
      <c r="AB14" s="904"/>
      <c r="AC14" s="904"/>
      <c r="AD14" s="904"/>
      <c r="AE14" s="846"/>
      <c r="AF14" s="905"/>
      <c r="AG14" s="846"/>
    </row>
    <row r="15" spans="1:33">
      <c r="A15" s="904"/>
      <c r="B15" s="904"/>
      <c r="C15" s="904"/>
      <c r="D15" s="904"/>
      <c r="E15" s="904"/>
      <c r="F15" s="904"/>
      <c r="G15" s="904"/>
      <c r="H15" s="904"/>
      <c r="I15" s="904"/>
      <c r="J15" s="904"/>
      <c r="K15" s="904"/>
      <c r="L15" s="904"/>
      <c r="M15" s="904"/>
      <c r="N15" s="904"/>
      <c r="O15" s="904"/>
      <c r="P15" s="904"/>
      <c r="Q15" s="904"/>
      <c r="R15" s="904"/>
      <c r="S15" s="904"/>
      <c r="T15" s="904"/>
      <c r="U15" s="904"/>
      <c r="V15" s="904"/>
      <c r="W15" s="904"/>
      <c r="X15" s="904"/>
      <c r="Y15" s="904"/>
      <c r="Z15" s="904"/>
      <c r="AA15" s="904"/>
      <c r="AB15" s="904"/>
      <c r="AC15" s="904"/>
      <c r="AD15" s="904"/>
      <c r="AE15" s="846"/>
      <c r="AF15" s="905"/>
      <c r="AG15" s="846"/>
    </row>
    <row r="16" spans="1:33">
      <c r="A16" s="904"/>
      <c r="B16" s="904"/>
      <c r="C16" s="904"/>
      <c r="D16" s="904"/>
      <c r="E16" s="904"/>
      <c r="F16" s="904"/>
      <c r="G16" s="904"/>
      <c r="H16" s="904"/>
      <c r="I16" s="904"/>
      <c r="J16" s="904"/>
      <c r="K16" s="904"/>
      <c r="L16" s="904"/>
      <c r="M16" s="904"/>
      <c r="N16" s="904"/>
      <c r="O16" s="904"/>
      <c r="P16" s="904"/>
      <c r="Q16" s="904"/>
      <c r="R16" s="904"/>
      <c r="S16" s="904"/>
      <c r="T16" s="904"/>
      <c r="U16" s="904"/>
      <c r="V16" s="904"/>
      <c r="W16" s="904"/>
      <c r="X16" s="904"/>
      <c r="Y16" s="904"/>
      <c r="Z16" s="904"/>
      <c r="AA16" s="904"/>
      <c r="AB16" s="904"/>
      <c r="AC16" s="904"/>
      <c r="AD16" s="904"/>
      <c r="AE16" s="846"/>
      <c r="AF16" s="905"/>
      <c r="AG16" s="846"/>
    </row>
    <row r="17" spans="1:33">
      <c r="A17" s="904"/>
      <c r="B17" s="904"/>
      <c r="C17" s="904"/>
      <c r="D17" s="904"/>
      <c r="E17" s="904"/>
      <c r="F17" s="904"/>
      <c r="G17" s="904"/>
      <c r="H17" s="904"/>
      <c r="I17" s="904"/>
      <c r="J17" s="904"/>
      <c r="K17" s="904"/>
      <c r="L17" s="904"/>
      <c r="M17" s="904"/>
      <c r="N17" s="904"/>
      <c r="O17" s="904"/>
      <c r="P17" s="904"/>
      <c r="Q17" s="904"/>
      <c r="R17" s="904"/>
      <c r="S17" s="904"/>
      <c r="T17" s="904"/>
      <c r="U17" s="904"/>
      <c r="V17" s="904"/>
      <c r="W17" s="904"/>
      <c r="X17" s="904"/>
      <c r="Y17" s="904"/>
      <c r="Z17" s="904"/>
      <c r="AA17" s="904"/>
      <c r="AB17" s="904"/>
      <c r="AC17" s="904"/>
      <c r="AD17" s="904"/>
      <c r="AE17" s="846"/>
      <c r="AF17" s="905"/>
      <c r="AG17" s="846"/>
    </row>
    <row r="18" spans="1:33">
      <c r="A18" s="904"/>
      <c r="B18" s="904"/>
      <c r="C18" s="904"/>
      <c r="D18" s="904"/>
      <c r="E18" s="904"/>
      <c r="F18" s="904"/>
      <c r="G18" s="904"/>
      <c r="H18" s="904"/>
      <c r="I18" s="904"/>
      <c r="J18" s="904"/>
      <c r="K18" s="904"/>
      <c r="L18" s="904"/>
      <c r="M18" s="904"/>
      <c r="N18" s="904"/>
      <c r="O18" s="904"/>
      <c r="P18" s="904"/>
      <c r="Q18" s="904"/>
      <c r="R18" s="904"/>
      <c r="S18" s="904"/>
      <c r="T18" s="904"/>
      <c r="U18" s="904"/>
      <c r="V18" s="904"/>
      <c r="W18" s="904"/>
      <c r="X18" s="904"/>
      <c r="Y18" s="904"/>
      <c r="Z18" s="904"/>
      <c r="AA18" s="904"/>
      <c r="AB18" s="904"/>
      <c r="AC18" s="904"/>
      <c r="AD18" s="904"/>
      <c r="AE18" s="846"/>
      <c r="AF18" s="905"/>
      <c r="AG18" s="846"/>
    </row>
    <row r="19" spans="1:33">
      <c r="A19" s="904"/>
      <c r="B19" s="904"/>
      <c r="C19" s="904"/>
      <c r="D19" s="904"/>
      <c r="E19" s="904"/>
      <c r="F19" s="904"/>
      <c r="G19" s="904"/>
      <c r="H19" s="904"/>
      <c r="I19" s="904"/>
      <c r="J19" s="904"/>
      <c r="K19" s="904"/>
      <c r="L19" s="904"/>
      <c r="M19" s="904"/>
      <c r="N19" s="904"/>
      <c r="O19" s="904"/>
      <c r="P19" s="904"/>
      <c r="Q19" s="904"/>
      <c r="R19" s="904"/>
      <c r="S19" s="904"/>
      <c r="T19" s="904"/>
      <c r="U19" s="904"/>
      <c r="V19" s="904"/>
      <c r="W19" s="904"/>
      <c r="X19" s="904"/>
      <c r="Y19" s="904"/>
      <c r="Z19" s="904"/>
      <c r="AA19" s="904"/>
      <c r="AB19" s="904"/>
      <c r="AC19" s="904"/>
      <c r="AD19" s="904"/>
      <c r="AE19" s="846"/>
      <c r="AF19" s="905"/>
      <c r="AG19" s="846"/>
    </row>
    <row r="20" spans="1:33">
      <c r="A20" s="904"/>
      <c r="B20" s="904"/>
      <c r="C20" s="904"/>
      <c r="D20" s="904"/>
      <c r="E20" s="904"/>
      <c r="F20" s="904"/>
      <c r="G20" s="904"/>
      <c r="H20" s="904"/>
      <c r="I20" s="904"/>
      <c r="J20" s="904"/>
      <c r="K20" s="904"/>
      <c r="L20" s="904"/>
      <c r="M20" s="904"/>
      <c r="N20" s="904"/>
      <c r="O20" s="904"/>
      <c r="P20" s="904"/>
      <c r="Q20" s="904"/>
      <c r="R20" s="904"/>
      <c r="S20" s="904"/>
      <c r="T20" s="904"/>
      <c r="U20" s="904"/>
      <c r="V20" s="904"/>
      <c r="W20" s="904"/>
      <c r="X20" s="904"/>
      <c r="Y20" s="904"/>
      <c r="Z20" s="904"/>
      <c r="AA20" s="904"/>
      <c r="AB20" s="904"/>
      <c r="AC20" s="904"/>
      <c r="AD20" s="904"/>
      <c r="AE20" s="846"/>
      <c r="AF20" s="905"/>
      <c r="AG20" s="846"/>
    </row>
    <row r="21" spans="1:33">
      <c r="A21" s="904"/>
      <c r="B21" s="904"/>
      <c r="C21" s="904"/>
      <c r="D21" s="904"/>
      <c r="E21" s="904"/>
      <c r="F21" s="904"/>
      <c r="G21" s="904"/>
      <c r="H21" s="904"/>
      <c r="I21" s="904"/>
      <c r="J21" s="904"/>
      <c r="K21" s="904"/>
      <c r="L21" s="904"/>
      <c r="M21" s="904"/>
      <c r="N21" s="904"/>
      <c r="O21" s="904"/>
      <c r="P21" s="904"/>
      <c r="Q21" s="904"/>
      <c r="R21" s="904"/>
      <c r="S21" s="904"/>
      <c r="T21" s="904"/>
      <c r="U21" s="904"/>
      <c r="V21" s="904"/>
      <c r="W21" s="904"/>
      <c r="X21" s="904"/>
      <c r="Y21" s="904"/>
      <c r="Z21" s="904"/>
      <c r="AA21" s="904"/>
      <c r="AB21" s="904"/>
      <c r="AC21" s="904"/>
      <c r="AD21" s="904"/>
      <c r="AE21" s="846"/>
      <c r="AF21" s="905"/>
      <c r="AG21" s="846"/>
    </row>
    <row r="22" spans="1:33">
      <c r="A22" s="904"/>
      <c r="B22" s="904"/>
      <c r="C22" s="904"/>
      <c r="D22" s="904"/>
      <c r="E22" s="904"/>
      <c r="F22" s="904"/>
      <c r="G22" s="904"/>
      <c r="H22" s="904"/>
      <c r="I22" s="904"/>
      <c r="J22" s="904"/>
      <c r="K22" s="904"/>
      <c r="L22" s="904"/>
      <c r="M22" s="904"/>
      <c r="N22" s="904"/>
      <c r="O22" s="904"/>
      <c r="P22" s="904"/>
      <c r="Q22" s="904"/>
      <c r="R22" s="904"/>
      <c r="S22" s="904"/>
      <c r="T22" s="904"/>
      <c r="U22" s="904"/>
      <c r="V22" s="904"/>
      <c r="W22" s="904"/>
      <c r="X22" s="904"/>
      <c r="Y22" s="904"/>
      <c r="Z22" s="904"/>
      <c r="AA22" s="904"/>
      <c r="AB22" s="904"/>
      <c r="AC22" s="904"/>
      <c r="AD22" s="904"/>
      <c r="AE22" s="846"/>
      <c r="AF22" s="905"/>
      <c r="AG22" s="846"/>
    </row>
    <row r="23" spans="1:33">
      <c r="A23" s="904"/>
      <c r="B23" s="904"/>
      <c r="C23" s="904"/>
      <c r="D23" s="904"/>
      <c r="E23" s="904"/>
      <c r="F23" s="904"/>
      <c r="G23" s="904"/>
      <c r="H23" s="904"/>
      <c r="I23" s="904"/>
      <c r="J23" s="904"/>
      <c r="K23" s="904"/>
      <c r="L23" s="904"/>
      <c r="M23" s="904"/>
      <c r="N23" s="904"/>
      <c r="O23" s="904"/>
      <c r="P23" s="904"/>
      <c r="Q23" s="904"/>
      <c r="R23" s="904"/>
      <c r="S23" s="904"/>
      <c r="T23" s="904"/>
      <c r="U23" s="904"/>
      <c r="V23" s="904"/>
      <c r="W23" s="904"/>
      <c r="X23" s="904"/>
      <c r="Y23" s="904"/>
      <c r="Z23" s="904"/>
      <c r="AA23" s="904"/>
      <c r="AB23" s="904"/>
      <c r="AC23" s="904"/>
      <c r="AD23" s="904"/>
      <c r="AE23" s="846"/>
      <c r="AF23" s="905"/>
      <c r="AG23" s="846"/>
    </row>
    <row r="24" spans="1:33">
      <c r="A24" s="904"/>
      <c r="B24" s="904"/>
      <c r="C24" s="904"/>
      <c r="D24" s="904"/>
      <c r="E24" s="904"/>
      <c r="F24" s="904"/>
      <c r="G24" s="904"/>
      <c r="H24" s="904"/>
      <c r="I24" s="904"/>
      <c r="J24" s="904"/>
      <c r="K24" s="904"/>
      <c r="L24" s="904"/>
      <c r="M24" s="904"/>
      <c r="N24" s="904"/>
      <c r="O24" s="904"/>
      <c r="P24" s="904"/>
      <c r="Q24" s="904"/>
      <c r="R24" s="904"/>
      <c r="S24" s="904"/>
      <c r="T24" s="904"/>
      <c r="U24" s="904"/>
      <c r="V24" s="904"/>
      <c r="W24" s="904"/>
      <c r="X24" s="904"/>
      <c r="Y24" s="904"/>
      <c r="Z24" s="904"/>
      <c r="AA24" s="904"/>
      <c r="AB24" s="904"/>
      <c r="AC24" s="904"/>
      <c r="AD24" s="904"/>
      <c r="AE24" s="846"/>
      <c r="AF24" s="905"/>
      <c r="AG24" s="846"/>
    </row>
    <row r="25" spans="1:33">
      <c r="A25" s="904"/>
      <c r="B25" s="904"/>
      <c r="C25" s="904"/>
      <c r="D25" s="904"/>
      <c r="E25" s="904"/>
      <c r="F25" s="904"/>
      <c r="G25" s="904"/>
      <c r="H25" s="904"/>
      <c r="I25" s="904"/>
      <c r="J25" s="904"/>
      <c r="K25" s="904"/>
      <c r="L25" s="904"/>
      <c r="M25" s="904"/>
      <c r="N25" s="904"/>
      <c r="O25" s="904"/>
      <c r="P25" s="904"/>
      <c r="Q25" s="904"/>
      <c r="R25" s="904"/>
      <c r="S25" s="904"/>
      <c r="T25" s="904"/>
      <c r="U25" s="904"/>
      <c r="V25" s="904"/>
      <c r="W25" s="904"/>
      <c r="X25" s="904"/>
      <c r="Y25" s="904"/>
      <c r="Z25" s="904"/>
      <c r="AA25" s="904"/>
      <c r="AB25" s="904"/>
      <c r="AC25" s="904"/>
      <c r="AD25" s="904"/>
      <c r="AE25" s="846"/>
      <c r="AF25" s="905"/>
      <c r="AG25" s="846"/>
    </row>
    <row r="26" spans="1:33">
      <c r="A26" s="904"/>
      <c r="B26" s="904"/>
      <c r="C26" s="904"/>
      <c r="D26" s="904"/>
      <c r="E26" s="904"/>
      <c r="F26" s="904"/>
      <c r="G26" s="904"/>
      <c r="H26" s="904"/>
      <c r="I26" s="904"/>
      <c r="J26" s="904"/>
      <c r="K26" s="904"/>
      <c r="L26" s="904"/>
      <c r="M26" s="904"/>
      <c r="N26" s="904"/>
      <c r="O26" s="904"/>
      <c r="P26" s="904"/>
      <c r="Q26" s="904"/>
      <c r="R26" s="904"/>
      <c r="S26" s="904"/>
      <c r="T26" s="904"/>
      <c r="U26" s="904"/>
      <c r="V26" s="904"/>
      <c r="W26" s="904"/>
      <c r="X26" s="904"/>
      <c r="Y26" s="904"/>
      <c r="Z26" s="904"/>
      <c r="AA26" s="904"/>
      <c r="AB26" s="904"/>
      <c r="AC26" s="904"/>
      <c r="AD26" s="904"/>
      <c r="AE26" s="846"/>
      <c r="AF26" s="905"/>
      <c r="AG26" s="846"/>
    </row>
    <row r="27" spans="1:33">
      <c r="A27" s="904"/>
      <c r="B27" s="904"/>
      <c r="C27" s="904"/>
      <c r="D27" s="904"/>
      <c r="E27" s="904"/>
      <c r="F27" s="904"/>
      <c r="G27" s="904"/>
      <c r="H27" s="904"/>
      <c r="I27" s="904"/>
      <c r="J27" s="904"/>
      <c r="K27" s="904"/>
      <c r="L27" s="904"/>
      <c r="M27" s="904"/>
      <c r="N27" s="904"/>
      <c r="O27" s="904"/>
      <c r="P27" s="904"/>
      <c r="Q27" s="904"/>
      <c r="R27" s="904"/>
      <c r="S27" s="904"/>
      <c r="T27" s="904"/>
      <c r="U27" s="904"/>
      <c r="V27" s="904"/>
      <c r="W27" s="904"/>
      <c r="X27" s="904"/>
      <c r="Y27" s="904"/>
      <c r="Z27" s="904"/>
      <c r="AA27" s="904"/>
      <c r="AB27" s="904"/>
      <c r="AC27" s="904"/>
      <c r="AD27" s="904"/>
      <c r="AE27" s="846"/>
      <c r="AF27" s="905"/>
      <c r="AG27" s="846"/>
    </row>
    <row r="28" spans="1:33">
      <c r="A28" s="904"/>
      <c r="B28" s="904"/>
      <c r="C28" s="904"/>
      <c r="D28" s="904"/>
      <c r="E28" s="904"/>
      <c r="F28" s="904"/>
      <c r="G28" s="904"/>
      <c r="H28" s="904"/>
      <c r="I28" s="904"/>
      <c r="J28" s="904"/>
      <c r="K28" s="904"/>
      <c r="L28" s="904"/>
      <c r="M28" s="904"/>
      <c r="N28" s="904"/>
      <c r="O28" s="904"/>
      <c r="P28" s="904"/>
      <c r="Q28" s="904"/>
      <c r="R28" s="904"/>
      <c r="S28" s="904"/>
      <c r="T28" s="904"/>
      <c r="U28" s="904"/>
      <c r="V28" s="904"/>
      <c r="W28" s="904"/>
      <c r="X28" s="904"/>
      <c r="Y28" s="904"/>
      <c r="Z28" s="904"/>
      <c r="AA28" s="904"/>
      <c r="AB28" s="904"/>
      <c r="AC28" s="904"/>
      <c r="AD28" s="904"/>
      <c r="AE28" s="846"/>
      <c r="AF28" s="905"/>
      <c r="AG28" s="846"/>
    </row>
    <row r="29" spans="1:33">
      <c r="A29" s="904"/>
      <c r="B29" s="904"/>
      <c r="C29" s="904"/>
      <c r="D29" s="904"/>
      <c r="E29" s="904"/>
      <c r="F29" s="904"/>
      <c r="G29" s="904"/>
      <c r="H29" s="904"/>
      <c r="I29" s="904"/>
      <c r="J29" s="904"/>
      <c r="K29" s="904"/>
      <c r="L29" s="904"/>
      <c r="M29" s="904"/>
      <c r="N29" s="904"/>
      <c r="O29" s="904"/>
      <c r="P29" s="904"/>
      <c r="Q29" s="904"/>
      <c r="R29" s="904"/>
      <c r="S29" s="904"/>
      <c r="T29" s="904"/>
      <c r="U29" s="904"/>
      <c r="V29" s="904"/>
      <c r="W29" s="904"/>
      <c r="X29" s="904"/>
      <c r="Y29" s="904"/>
      <c r="Z29" s="904"/>
      <c r="AA29" s="904"/>
      <c r="AB29" s="904"/>
      <c r="AC29" s="904"/>
      <c r="AD29" s="904"/>
      <c r="AE29" s="846"/>
      <c r="AF29" s="905"/>
      <c r="AG29" s="846"/>
    </row>
    <row r="30" spans="1:33">
      <c r="A30" s="904"/>
      <c r="B30" s="904"/>
      <c r="C30" s="904"/>
      <c r="D30" s="904"/>
      <c r="E30" s="904"/>
      <c r="F30" s="904"/>
      <c r="G30" s="904"/>
      <c r="H30" s="904"/>
      <c r="I30" s="904"/>
      <c r="J30" s="904"/>
      <c r="K30" s="904"/>
      <c r="L30" s="904"/>
      <c r="M30" s="904"/>
      <c r="N30" s="904"/>
      <c r="O30" s="904"/>
      <c r="P30" s="904"/>
      <c r="Q30" s="904"/>
      <c r="R30" s="904"/>
      <c r="S30" s="904"/>
      <c r="T30" s="904"/>
      <c r="U30" s="904"/>
      <c r="V30" s="904"/>
      <c r="W30" s="904"/>
      <c r="X30" s="904"/>
      <c r="Y30" s="904"/>
      <c r="Z30" s="904"/>
      <c r="AA30" s="904"/>
      <c r="AB30" s="904"/>
      <c r="AC30" s="904"/>
      <c r="AD30" s="904"/>
      <c r="AE30" s="846"/>
      <c r="AF30" s="905"/>
      <c r="AG30" s="846"/>
    </row>
    <row r="31" spans="1:33">
      <c r="A31" s="904"/>
      <c r="B31" s="904"/>
      <c r="C31" s="904"/>
      <c r="D31" s="904"/>
      <c r="E31" s="904"/>
      <c r="F31" s="904"/>
      <c r="G31" s="904"/>
      <c r="H31" s="904"/>
      <c r="I31" s="904"/>
      <c r="J31" s="904"/>
      <c r="K31" s="904"/>
      <c r="L31" s="904"/>
      <c r="M31" s="904"/>
      <c r="N31" s="904"/>
      <c r="O31" s="904"/>
      <c r="P31" s="904"/>
      <c r="Q31" s="904"/>
      <c r="R31" s="904"/>
      <c r="S31" s="904"/>
      <c r="T31" s="904"/>
      <c r="U31" s="904"/>
      <c r="V31" s="904"/>
      <c r="W31" s="904"/>
      <c r="X31" s="904"/>
      <c r="Y31" s="904"/>
      <c r="Z31" s="904"/>
      <c r="AA31" s="904"/>
      <c r="AB31" s="904"/>
      <c r="AC31" s="904"/>
      <c r="AD31" s="904"/>
      <c r="AE31" s="846"/>
      <c r="AF31" s="905"/>
      <c r="AG31" s="846"/>
    </row>
    <row r="32" spans="1:33">
      <c r="A32" s="904"/>
      <c r="B32" s="904"/>
      <c r="C32" s="904"/>
      <c r="D32" s="904"/>
      <c r="E32" s="904"/>
      <c r="F32" s="904"/>
      <c r="G32" s="904"/>
      <c r="H32" s="904"/>
      <c r="I32" s="904"/>
      <c r="J32" s="904"/>
      <c r="K32" s="904"/>
      <c r="L32" s="904"/>
      <c r="M32" s="904"/>
      <c r="N32" s="904"/>
      <c r="O32" s="904"/>
      <c r="P32" s="904"/>
      <c r="Q32" s="904"/>
      <c r="R32" s="904"/>
      <c r="S32" s="904"/>
      <c r="T32" s="904"/>
      <c r="U32" s="904"/>
      <c r="V32" s="904"/>
      <c r="W32" s="904"/>
      <c r="X32" s="904"/>
      <c r="Y32" s="904"/>
      <c r="Z32" s="904"/>
      <c r="AA32" s="904"/>
      <c r="AB32" s="904"/>
      <c r="AC32" s="904"/>
      <c r="AD32" s="904"/>
      <c r="AE32" s="846"/>
      <c r="AF32" s="905"/>
      <c r="AG32" s="846"/>
    </row>
    <row r="33" spans="1:33">
      <c r="A33" s="904"/>
      <c r="B33" s="904"/>
      <c r="C33" s="904"/>
      <c r="D33" s="904"/>
      <c r="E33" s="904"/>
      <c r="F33" s="904"/>
      <c r="G33" s="904"/>
      <c r="H33" s="904"/>
      <c r="I33" s="904"/>
      <c r="J33" s="904"/>
      <c r="K33" s="904"/>
      <c r="L33" s="904"/>
      <c r="M33" s="904"/>
      <c r="N33" s="904"/>
      <c r="O33" s="904"/>
      <c r="P33" s="904"/>
      <c r="Q33" s="904"/>
      <c r="R33" s="904"/>
      <c r="S33" s="904"/>
      <c r="T33" s="904"/>
      <c r="U33" s="904"/>
      <c r="V33" s="904"/>
      <c r="W33" s="904"/>
      <c r="X33" s="904"/>
      <c r="Y33" s="904"/>
      <c r="Z33" s="904"/>
      <c r="AA33" s="904"/>
      <c r="AB33" s="904"/>
      <c r="AC33" s="904"/>
      <c r="AD33" s="904"/>
      <c r="AE33" s="846"/>
      <c r="AF33" s="905"/>
      <c r="AG33" s="846"/>
    </row>
    <row r="34" spans="1:33">
      <c r="A34" s="904"/>
      <c r="B34" s="904"/>
      <c r="C34" s="904"/>
      <c r="D34" s="904"/>
      <c r="E34" s="904"/>
      <c r="F34" s="904"/>
      <c r="G34" s="904"/>
      <c r="H34" s="904"/>
      <c r="I34" s="904"/>
      <c r="J34" s="904"/>
      <c r="K34" s="904"/>
      <c r="L34" s="904"/>
      <c r="M34" s="904"/>
      <c r="N34" s="904"/>
      <c r="O34" s="904"/>
      <c r="P34" s="904"/>
      <c r="Q34" s="904"/>
      <c r="R34" s="904"/>
      <c r="S34" s="904"/>
      <c r="T34" s="904"/>
      <c r="U34" s="904"/>
      <c r="V34" s="904"/>
      <c r="W34" s="904"/>
      <c r="X34" s="904"/>
      <c r="Y34" s="904"/>
      <c r="Z34" s="904"/>
      <c r="AA34" s="904"/>
      <c r="AB34" s="904"/>
      <c r="AC34" s="904"/>
      <c r="AD34" s="904"/>
      <c r="AE34" s="846"/>
      <c r="AF34" s="905"/>
      <c r="AG34" s="846"/>
    </row>
    <row r="35" spans="1:33">
      <c r="A35" s="904"/>
      <c r="B35" s="904"/>
      <c r="C35" s="904"/>
      <c r="D35" s="904"/>
      <c r="E35" s="904"/>
      <c r="F35" s="904"/>
      <c r="G35" s="904"/>
      <c r="H35" s="904"/>
      <c r="I35" s="904"/>
      <c r="J35" s="904"/>
      <c r="K35" s="904"/>
      <c r="L35" s="904"/>
      <c r="M35" s="904"/>
      <c r="N35" s="904"/>
      <c r="O35" s="904"/>
      <c r="P35" s="904"/>
      <c r="Q35" s="904"/>
      <c r="R35" s="904"/>
      <c r="S35" s="904"/>
      <c r="T35" s="904"/>
      <c r="U35" s="904"/>
      <c r="V35" s="904"/>
      <c r="W35" s="904"/>
      <c r="X35" s="904"/>
      <c r="Y35" s="904"/>
      <c r="Z35" s="904"/>
      <c r="AA35" s="904"/>
      <c r="AB35" s="904"/>
      <c r="AC35" s="904"/>
      <c r="AD35" s="904"/>
      <c r="AE35" s="846"/>
      <c r="AF35" s="905"/>
      <c r="AG35" s="846"/>
    </row>
    <row r="36" spans="1:33">
      <c r="A36" s="904"/>
      <c r="B36" s="904"/>
      <c r="C36" s="904"/>
      <c r="D36" s="904"/>
      <c r="E36" s="904"/>
      <c r="F36" s="904"/>
      <c r="G36" s="904"/>
      <c r="H36" s="904"/>
      <c r="I36" s="904"/>
      <c r="J36" s="904"/>
      <c r="K36" s="904"/>
      <c r="L36" s="904"/>
      <c r="M36" s="904"/>
      <c r="N36" s="904"/>
      <c r="O36" s="904"/>
      <c r="P36" s="904"/>
      <c r="Q36" s="904"/>
      <c r="R36" s="904"/>
      <c r="S36" s="904"/>
      <c r="T36" s="904"/>
      <c r="U36" s="904"/>
      <c r="V36" s="904"/>
      <c r="W36" s="904"/>
      <c r="X36" s="904"/>
      <c r="Y36" s="904"/>
      <c r="Z36" s="904"/>
      <c r="AA36" s="904"/>
      <c r="AB36" s="904"/>
      <c r="AC36" s="904"/>
      <c r="AD36" s="904"/>
      <c r="AE36" s="846"/>
      <c r="AF36" s="905"/>
      <c r="AG36" s="846"/>
    </row>
    <row r="37" spans="1:33">
      <c r="A37" s="904"/>
      <c r="B37" s="904"/>
      <c r="C37" s="904"/>
      <c r="D37" s="904"/>
      <c r="E37" s="904"/>
      <c r="F37" s="904"/>
      <c r="G37" s="904"/>
      <c r="H37" s="904"/>
      <c r="I37" s="904"/>
      <c r="J37" s="904"/>
      <c r="K37" s="904"/>
      <c r="L37" s="904"/>
      <c r="M37" s="904"/>
      <c r="N37" s="904"/>
      <c r="O37" s="904"/>
      <c r="P37" s="904"/>
      <c r="Q37" s="904"/>
      <c r="R37" s="904"/>
      <c r="S37" s="904"/>
      <c r="T37" s="904"/>
      <c r="U37" s="904"/>
      <c r="V37" s="904"/>
      <c r="W37" s="904"/>
      <c r="X37" s="904"/>
      <c r="Y37" s="904"/>
      <c r="Z37" s="904"/>
      <c r="AA37" s="904"/>
      <c r="AB37" s="904"/>
      <c r="AC37" s="904"/>
      <c r="AD37" s="904"/>
      <c r="AE37" s="846"/>
      <c r="AF37" s="905"/>
      <c r="AG37" s="846"/>
    </row>
    <row r="38" spans="1:33">
      <c r="A38" s="904"/>
      <c r="B38" s="904"/>
      <c r="C38" s="904"/>
      <c r="D38" s="904"/>
      <c r="E38" s="904"/>
      <c r="F38" s="904"/>
      <c r="G38" s="904"/>
      <c r="H38" s="904"/>
      <c r="I38" s="904"/>
      <c r="J38" s="904"/>
      <c r="K38" s="904"/>
      <c r="L38" s="904"/>
      <c r="M38" s="904"/>
      <c r="N38" s="904"/>
      <c r="O38" s="904"/>
      <c r="P38" s="904"/>
      <c r="Q38" s="904"/>
      <c r="R38" s="904"/>
      <c r="S38" s="904"/>
      <c r="T38" s="904"/>
      <c r="U38" s="904"/>
      <c r="V38" s="904"/>
      <c r="W38" s="904"/>
      <c r="X38" s="904"/>
      <c r="Y38" s="904"/>
      <c r="Z38" s="904"/>
      <c r="AA38" s="904"/>
      <c r="AB38" s="904"/>
      <c r="AC38" s="904"/>
      <c r="AD38" s="904"/>
      <c r="AE38" s="846"/>
      <c r="AF38" s="905"/>
      <c r="AG38" s="846"/>
    </row>
    <row r="39" spans="1:33">
      <c r="A39" s="904"/>
      <c r="B39" s="904"/>
      <c r="C39" s="904"/>
      <c r="D39" s="904"/>
      <c r="E39" s="904"/>
      <c r="F39" s="904"/>
      <c r="G39" s="904"/>
      <c r="H39" s="904"/>
      <c r="I39" s="904"/>
      <c r="J39" s="904"/>
      <c r="K39" s="904"/>
      <c r="L39" s="904"/>
      <c r="M39" s="904"/>
      <c r="N39" s="904"/>
      <c r="O39" s="904"/>
      <c r="P39" s="904"/>
      <c r="Q39" s="904"/>
      <c r="R39" s="904"/>
      <c r="S39" s="904"/>
      <c r="T39" s="904"/>
      <c r="U39" s="904"/>
      <c r="V39" s="904"/>
      <c r="W39" s="904"/>
      <c r="X39" s="904"/>
      <c r="Y39" s="904"/>
      <c r="Z39" s="904"/>
      <c r="AA39" s="904"/>
      <c r="AB39" s="904"/>
      <c r="AC39" s="904"/>
      <c r="AD39" s="904"/>
      <c r="AE39" s="846"/>
      <c r="AF39" s="905"/>
      <c r="AG39" s="846"/>
    </row>
    <row r="40" spans="1:33">
      <c r="A40" s="904"/>
      <c r="B40" s="904"/>
      <c r="C40" s="904"/>
      <c r="D40" s="904"/>
      <c r="E40" s="904"/>
      <c r="F40" s="904"/>
      <c r="G40" s="904"/>
      <c r="H40" s="904"/>
      <c r="I40" s="904"/>
      <c r="J40" s="904"/>
      <c r="K40" s="904"/>
      <c r="L40" s="904"/>
      <c r="M40" s="904"/>
      <c r="N40" s="904"/>
      <c r="O40" s="904"/>
      <c r="P40" s="904"/>
      <c r="Q40" s="904"/>
      <c r="R40" s="904"/>
      <c r="S40" s="904"/>
      <c r="T40" s="904"/>
      <c r="U40" s="904"/>
      <c r="V40" s="904"/>
      <c r="W40" s="904"/>
      <c r="X40" s="904"/>
      <c r="Y40" s="904"/>
      <c r="Z40" s="904"/>
      <c r="AA40" s="904"/>
      <c r="AB40" s="904"/>
      <c r="AC40" s="904"/>
      <c r="AD40" s="904"/>
      <c r="AE40" s="846"/>
      <c r="AF40" s="905"/>
      <c r="AG40" s="846"/>
    </row>
    <row r="41" spans="1:33">
      <c r="A41" s="904"/>
      <c r="B41" s="904"/>
      <c r="C41" s="904"/>
      <c r="D41" s="904"/>
      <c r="E41" s="904"/>
      <c r="F41" s="904"/>
      <c r="G41" s="904"/>
      <c r="H41" s="904"/>
      <c r="I41" s="904"/>
      <c r="J41" s="904"/>
      <c r="K41" s="904"/>
      <c r="L41" s="904"/>
      <c r="M41" s="904"/>
      <c r="N41" s="904"/>
      <c r="O41" s="904"/>
      <c r="P41" s="904"/>
      <c r="Q41" s="904"/>
      <c r="R41" s="904"/>
      <c r="S41" s="904"/>
      <c r="T41" s="904"/>
      <c r="U41" s="904"/>
      <c r="V41" s="904"/>
      <c r="W41" s="904"/>
      <c r="X41" s="904"/>
      <c r="Y41" s="904"/>
      <c r="Z41" s="904"/>
      <c r="AA41" s="904"/>
      <c r="AB41" s="904"/>
      <c r="AC41" s="904"/>
      <c r="AD41" s="904"/>
      <c r="AE41" s="846"/>
      <c r="AF41" s="905"/>
      <c r="AG41" s="846"/>
    </row>
    <row r="42" spans="1:33">
      <c r="A42" s="904"/>
      <c r="B42" s="904"/>
      <c r="C42" s="904"/>
      <c r="D42" s="904"/>
      <c r="E42" s="904"/>
      <c r="F42" s="904"/>
      <c r="G42" s="904"/>
      <c r="H42" s="904"/>
      <c r="I42" s="904"/>
      <c r="J42" s="904"/>
      <c r="K42" s="904"/>
      <c r="L42" s="904"/>
      <c r="M42" s="904"/>
      <c r="N42" s="904"/>
      <c r="O42" s="904"/>
      <c r="P42" s="904"/>
      <c r="Q42" s="904"/>
      <c r="R42" s="904"/>
      <c r="S42" s="904"/>
      <c r="T42" s="904"/>
      <c r="U42" s="904"/>
      <c r="V42" s="904"/>
      <c r="W42" s="904"/>
      <c r="X42" s="904"/>
      <c r="Y42" s="904"/>
      <c r="Z42" s="904"/>
      <c r="AA42" s="904"/>
      <c r="AB42" s="904"/>
      <c r="AC42" s="904"/>
      <c r="AD42" s="904"/>
      <c r="AE42" s="846"/>
      <c r="AF42" s="905"/>
      <c r="AG42" s="846"/>
    </row>
    <row r="43" spans="1:33">
      <c r="A43" s="904"/>
      <c r="B43" s="904"/>
      <c r="C43" s="904"/>
      <c r="D43" s="904"/>
      <c r="E43" s="904"/>
      <c r="F43" s="904"/>
      <c r="G43" s="904"/>
      <c r="H43" s="904"/>
      <c r="I43" s="904"/>
      <c r="J43" s="904"/>
      <c r="K43" s="904"/>
      <c r="L43" s="904"/>
      <c r="M43" s="904"/>
      <c r="N43" s="904"/>
      <c r="O43" s="904"/>
      <c r="P43" s="904"/>
      <c r="Q43" s="904"/>
      <c r="R43" s="904"/>
      <c r="S43" s="904"/>
      <c r="T43" s="904"/>
      <c r="U43" s="904"/>
      <c r="V43" s="904"/>
      <c r="W43" s="904"/>
      <c r="X43" s="904"/>
      <c r="Y43" s="904"/>
      <c r="Z43" s="904"/>
      <c r="AA43" s="904"/>
      <c r="AB43" s="904"/>
      <c r="AC43" s="904"/>
      <c r="AD43" s="904"/>
      <c r="AE43" s="846"/>
      <c r="AF43" s="905"/>
      <c r="AG43" s="846"/>
    </row>
    <row r="44" spans="1:33">
      <c r="A44" s="904"/>
      <c r="B44" s="904"/>
      <c r="C44" s="904"/>
      <c r="D44" s="904"/>
      <c r="E44" s="904"/>
      <c r="F44" s="904"/>
      <c r="G44" s="904"/>
      <c r="H44" s="904"/>
      <c r="I44" s="904"/>
      <c r="J44" s="904"/>
      <c r="K44" s="904"/>
      <c r="L44" s="904"/>
      <c r="M44" s="904"/>
      <c r="N44" s="904"/>
      <c r="O44" s="904"/>
      <c r="P44" s="904"/>
      <c r="Q44" s="904"/>
      <c r="R44" s="904"/>
      <c r="S44" s="904"/>
      <c r="T44" s="904"/>
      <c r="U44" s="904"/>
      <c r="V44" s="904"/>
      <c r="W44" s="904"/>
      <c r="X44" s="904"/>
      <c r="Y44" s="904"/>
      <c r="Z44" s="904"/>
      <c r="AA44" s="904"/>
      <c r="AB44" s="904"/>
      <c r="AC44" s="904"/>
      <c r="AD44" s="904"/>
      <c r="AE44" s="846"/>
      <c r="AF44" s="905"/>
      <c r="AG44" s="846"/>
    </row>
    <row r="45" spans="1:33">
      <c r="A45" s="904"/>
      <c r="B45" s="904"/>
      <c r="C45" s="904"/>
      <c r="D45" s="904"/>
      <c r="E45" s="904"/>
      <c r="F45" s="904"/>
      <c r="G45" s="904"/>
      <c r="H45" s="904"/>
      <c r="I45" s="904"/>
      <c r="J45" s="904"/>
      <c r="K45" s="904"/>
      <c r="L45" s="904"/>
      <c r="M45" s="904"/>
      <c r="N45" s="904"/>
      <c r="O45" s="904"/>
      <c r="P45" s="904"/>
      <c r="Q45" s="904"/>
      <c r="R45" s="904"/>
      <c r="S45" s="904"/>
      <c r="T45" s="904"/>
      <c r="U45" s="904"/>
      <c r="V45" s="904"/>
      <c r="W45" s="904"/>
      <c r="X45" s="904"/>
      <c r="Y45" s="904"/>
      <c r="Z45" s="904"/>
      <c r="AA45" s="904"/>
      <c r="AB45" s="904"/>
      <c r="AC45" s="904"/>
      <c r="AD45" s="904"/>
      <c r="AE45" s="846"/>
      <c r="AF45" s="905"/>
      <c r="AG45" s="846"/>
    </row>
    <row r="46" spans="1:33">
      <c r="A46" s="904"/>
      <c r="B46" s="904"/>
      <c r="C46" s="904"/>
      <c r="D46" s="904"/>
      <c r="E46" s="904"/>
      <c r="F46" s="904"/>
      <c r="G46" s="904"/>
      <c r="H46" s="904"/>
      <c r="I46" s="904"/>
      <c r="J46" s="904"/>
      <c r="K46" s="904"/>
      <c r="L46" s="904"/>
      <c r="M46" s="904"/>
      <c r="N46" s="904"/>
      <c r="O46" s="904"/>
      <c r="P46" s="904"/>
      <c r="Q46" s="904"/>
      <c r="R46" s="904"/>
      <c r="S46" s="904"/>
      <c r="T46" s="904"/>
      <c r="U46" s="904"/>
      <c r="V46" s="904"/>
      <c r="W46" s="904"/>
      <c r="X46" s="904"/>
      <c r="Y46" s="904"/>
      <c r="Z46" s="904"/>
      <c r="AA46" s="904"/>
      <c r="AB46" s="904"/>
      <c r="AC46" s="904"/>
      <c r="AD46" s="904"/>
      <c r="AE46" s="846"/>
      <c r="AF46" s="905"/>
      <c r="AG46" s="846"/>
    </row>
    <row r="47" spans="1:33">
      <c r="A47" s="904"/>
      <c r="B47" s="904"/>
      <c r="C47" s="904"/>
      <c r="D47" s="904"/>
      <c r="E47" s="904"/>
      <c r="F47" s="904"/>
      <c r="G47" s="904"/>
      <c r="H47" s="904"/>
      <c r="I47" s="904"/>
      <c r="J47" s="904"/>
      <c r="K47" s="904"/>
      <c r="L47" s="904"/>
      <c r="M47" s="904"/>
      <c r="N47" s="904"/>
      <c r="O47" s="904"/>
      <c r="P47" s="904"/>
      <c r="Q47" s="904"/>
      <c r="R47" s="904"/>
      <c r="S47" s="904"/>
      <c r="T47" s="904"/>
      <c r="U47" s="904"/>
      <c r="V47" s="904"/>
      <c r="W47" s="904"/>
      <c r="X47" s="904"/>
      <c r="Y47" s="904"/>
      <c r="Z47" s="904"/>
      <c r="AA47" s="904"/>
      <c r="AB47" s="904"/>
      <c r="AC47" s="904"/>
      <c r="AD47" s="904"/>
      <c r="AE47" s="846"/>
      <c r="AF47" s="905"/>
      <c r="AG47" s="846"/>
    </row>
    <row r="48" spans="1:33">
      <c r="A48" s="904"/>
      <c r="B48" s="904"/>
      <c r="C48" s="904"/>
      <c r="D48" s="904"/>
      <c r="E48" s="904"/>
      <c r="F48" s="904"/>
      <c r="G48" s="904"/>
      <c r="H48" s="904"/>
      <c r="I48" s="904"/>
      <c r="J48" s="904"/>
      <c r="K48" s="904"/>
      <c r="L48" s="904"/>
      <c r="M48" s="904"/>
      <c r="N48" s="904"/>
      <c r="O48" s="904"/>
      <c r="P48" s="904"/>
      <c r="Q48" s="904"/>
      <c r="R48" s="904"/>
      <c r="S48" s="904"/>
      <c r="T48" s="904"/>
      <c r="U48" s="904"/>
      <c r="V48" s="904"/>
      <c r="W48" s="904"/>
      <c r="X48" s="904"/>
      <c r="Y48" s="904"/>
      <c r="Z48" s="904"/>
      <c r="AA48" s="904"/>
      <c r="AB48" s="904"/>
      <c r="AC48" s="904"/>
      <c r="AD48" s="904"/>
      <c r="AE48" s="846"/>
      <c r="AF48" s="905"/>
      <c r="AG48" s="846"/>
    </row>
    <row r="49" spans="1:33">
      <c r="A49" s="904"/>
      <c r="B49" s="904"/>
      <c r="C49" s="904"/>
      <c r="D49" s="904"/>
      <c r="E49" s="904"/>
      <c r="F49" s="904"/>
      <c r="G49" s="904"/>
      <c r="H49" s="904"/>
      <c r="I49" s="904"/>
      <c r="J49" s="904"/>
      <c r="K49" s="904"/>
      <c r="L49" s="904"/>
      <c r="M49" s="904"/>
      <c r="N49" s="904"/>
      <c r="O49" s="904"/>
      <c r="P49" s="904"/>
      <c r="Q49" s="904"/>
      <c r="R49" s="904"/>
      <c r="S49" s="904"/>
      <c r="T49" s="904"/>
      <c r="U49" s="904"/>
      <c r="V49" s="904"/>
      <c r="W49" s="904"/>
      <c r="X49" s="904"/>
      <c r="Y49" s="904"/>
      <c r="Z49" s="904"/>
      <c r="AA49" s="904"/>
      <c r="AB49" s="904"/>
      <c r="AC49" s="904"/>
      <c r="AD49" s="904"/>
      <c r="AE49" s="846"/>
      <c r="AF49" s="905"/>
      <c r="AG49" s="846"/>
    </row>
    <row r="50" spans="1:33">
      <c r="A50" s="904"/>
      <c r="B50" s="904"/>
      <c r="C50" s="904"/>
      <c r="D50" s="904"/>
      <c r="E50" s="904"/>
      <c r="F50" s="904"/>
      <c r="G50" s="904"/>
      <c r="H50" s="904"/>
      <c r="I50" s="904"/>
      <c r="J50" s="904"/>
      <c r="K50" s="904"/>
      <c r="L50" s="904"/>
      <c r="M50" s="904"/>
      <c r="N50" s="904"/>
      <c r="O50" s="904"/>
      <c r="P50" s="904"/>
      <c r="Q50" s="904"/>
      <c r="R50" s="904"/>
      <c r="S50" s="904"/>
      <c r="T50" s="904"/>
      <c r="U50" s="904"/>
      <c r="V50" s="904"/>
      <c r="W50" s="904"/>
      <c r="X50" s="904"/>
      <c r="Y50" s="904"/>
      <c r="Z50" s="904"/>
      <c r="AA50" s="904"/>
      <c r="AB50" s="904"/>
      <c r="AC50" s="904"/>
      <c r="AD50" s="904"/>
      <c r="AE50" s="846"/>
      <c r="AF50" s="905"/>
      <c r="AG50" s="846"/>
    </row>
    <row r="51" spans="1:33">
      <c r="A51" s="904"/>
      <c r="B51" s="904"/>
      <c r="C51" s="904"/>
      <c r="D51" s="904"/>
      <c r="E51" s="904"/>
      <c r="F51" s="904"/>
      <c r="G51" s="904"/>
      <c r="H51" s="904"/>
      <c r="I51" s="904"/>
      <c r="J51" s="904"/>
      <c r="K51" s="904"/>
      <c r="L51" s="904"/>
      <c r="M51" s="904"/>
      <c r="N51" s="904"/>
      <c r="O51" s="904"/>
      <c r="P51" s="904"/>
      <c r="Q51" s="904"/>
      <c r="R51" s="904"/>
      <c r="S51" s="904"/>
      <c r="T51" s="904"/>
      <c r="U51" s="904"/>
      <c r="V51" s="904"/>
      <c r="W51" s="904"/>
      <c r="X51" s="904"/>
      <c r="Y51" s="904"/>
      <c r="Z51" s="904"/>
      <c r="AA51" s="904"/>
      <c r="AB51" s="904"/>
      <c r="AC51" s="904"/>
      <c r="AD51" s="904"/>
      <c r="AE51" s="846"/>
      <c r="AF51" s="905"/>
      <c r="AG51" s="846"/>
    </row>
    <row r="52" spans="1:33">
      <c r="A52" s="904"/>
      <c r="B52" s="904"/>
      <c r="C52" s="904"/>
      <c r="D52" s="904"/>
      <c r="E52" s="904"/>
      <c r="F52" s="904"/>
      <c r="G52" s="904"/>
      <c r="H52" s="904"/>
      <c r="I52" s="904"/>
      <c r="J52" s="904"/>
      <c r="K52" s="904"/>
      <c r="L52" s="904"/>
      <c r="M52" s="904"/>
      <c r="N52" s="904"/>
      <c r="O52" s="904"/>
      <c r="P52" s="904"/>
      <c r="Q52" s="904"/>
      <c r="R52" s="904"/>
      <c r="S52" s="904"/>
      <c r="T52" s="904"/>
      <c r="U52" s="904"/>
      <c r="V52" s="904"/>
      <c r="W52" s="904"/>
      <c r="X52" s="904"/>
      <c r="Y52" s="904"/>
      <c r="Z52" s="904"/>
      <c r="AA52" s="904"/>
      <c r="AB52" s="904"/>
      <c r="AC52" s="904"/>
      <c r="AD52" s="904"/>
      <c r="AE52" s="846"/>
      <c r="AF52" s="905"/>
      <c r="AG52" s="846"/>
    </row>
    <row r="53" spans="1:33">
      <c r="A53" s="904"/>
      <c r="B53" s="904"/>
      <c r="C53" s="904"/>
      <c r="D53" s="904"/>
      <c r="E53" s="904"/>
      <c r="F53" s="904"/>
      <c r="G53" s="904"/>
      <c r="H53" s="904"/>
      <c r="I53" s="904"/>
      <c r="J53" s="904"/>
      <c r="K53" s="904"/>
      <c r="L53" s="904"/>
      <c r="M53" s="904"/>
      <c r="N53" s="904"/>
      <c r="O53" s="904"/>
      <c r="P53" s="904"/>
      <c r="Q53" s="904"/>
      <c r="R53" s="904"/>
      <c r="S53" s="904"/>
      <c r="T53" s="904"/>
      <c r="U53" s="904"/>
      <c r="V53" s="904"/>
      <c r="W53" s="904"/>
      <c r="X53" s="904"/>
      <c r="Y53" s="904"/>
      <c r="Z53" s="904"/>
      <c r="AA53" s="904"/>
      <c r="AB53" s="904"/>
      <c r="AC53" s="904"/>
      <c r="AD53" s="904"/>
      <c r="AE53" s="846"/>
      <c r="AF53" s="905"/>
      <c r="AG53" s="846"/>
    </row>
    <row r="54" spans="1:33">
      <c r="A54" s="904"/>
      <c r="B54" s="904"/>
      <c r="C54" s="904"/>
      <c r="D54" s="904"/>
      <c r="E54" s="904"/>
      <c r="F54" s="904"/>
      <c r="G54" s="904"/>
      <c r="H54" s="904"/>
      <c r="I54" s="904"/>
      <c r="J54" s="904"/>
      <c r="K54" s="904"/>
      <c r="L54" s="904"/>
      <c r="M54" s="904"/>
      <c r="N54" s="904"/>
      <c r="O54" s="904"/>
      <c r="P54" s="904"/>
      <c r="Q54" s="904"/>
      <c r="R54" s="904"/>
      <c r="S54" s="904"/>
      <c r="T54" s="904"/>
      <c r="U54" s="904"/>
      <c r="V54" s="904"/>
      <c r="W54" s="904"/>
      <c r="X54" s="904"/>
      <c r="Y54" s="904"/>
      <c r="Z54" s="904"/>
      <c r="AA54" s="904"/>
      <c r="AB54" s="904"/>
      <c r="AC54" s="904"/>
      <c r="AD54" s="904"/>
      <c r="AE54" s="846"/>
      <c r="AF54" s="905"/>
      <c r="AG54" s="846"/>
    </row>
    <row r="55" spans="1:33">
      <c r="A55" s="904"/>
      <c r="B55" s="904"/>
      <c r="C55" s="904"/>
      <c r="D55" s="904"/>
      <c r="E55" s="904"/>
      <c r="F55" s="904"/>
      <c r="G55" s="904"/>
      <c r="H55" s="904"/>
      <c r="I55" s="904"/>
      <c r="J55" s="904"/>
      <c r="K55" s="904"/>
      <c r="L55" s="904"/>
      <c r="M55" s="904"/>
      <c r="N55" s="904"/>
      <c r="O55" s="904"/>
      <c r="P55" s="904"/>
      <c r="Q55" s="904"/>
      <c r="R55" s="904"/>
      <c r="S55" s="904"/>
      <c r="T55" s="904"/>
      <c r="U55" s="904"/>
      <c r="V55" s="904"/>
      <c r="W55" s="904"/>
      <c r="X55" s="904"/>
      <c r="Y55" s="904"/>
      <c r="Z55" s="904"/>
      <c r="AA55" s="904"/>
      <c r="AB55" s="904"/>
      <c r="AC55" s="904"/>
      <c r="AD55" s="904"/>
      <c r="AE55" s="846"/>
      <c r="AF55" s="905"/>
      <c r="AG55" s="846"/>
    </row>
    <row r="56" spans="1:33">
      <c r="A56" s="904"/>
      <c r="B56" s="904"/>
      <c r="C56" s="904"/>
      <c r="D56" s="904"/>
      <c r="E56" s="904"/>
      <c r="F56" s="904"/>
      <c r="G56" s="904"/>
      <c r="H56" s="904"/>
      <c r="I56" s="904"/>
      <c r="J56" s="904"/>
      <c r="K56" s="904"/>
      <c r="L56" s="904"/>
      <c r="M56" s="904"/>
      <c r="N56" s="904"/>
      <c r="O56" s="904"/>
      <c r="P56" s="904"/>
      <c r="Q56" s="904"/>
      <c r="R56" s="904"/>
      <c r="S56" s="904"/>
      <c r="T56" s="904"/>
      <c r="U56" s="904"/>
      <c r="V56" s="904"/>
      <c r="W56" s="904"/>
      <c r="X56" s="904"/>
      <c r="Y56" s="904"/>
      <c r="Z56" s="904"/>
      <c r="AA56" s="904"/>
      <c r="AB56" s="904"/>
      <c r="AC56" s="904"/>
      <c r="AD56" s="904"/>
      <c r="AE56" s="846"/>
      <c r="AF56" s="905"/>
      <c r="AG56" s="846"/>
    </row>
    <row r="57" spans="1:33">
      <c r="A57" s="904"/>
      <c r="B57" s="904"/>
      <c r="C57" s="904"/>
      <c r="D57" s="904"/>
      <c r="E57" s="904"/>
      <c r="F57" s="904"/>
      <c r="G57" s="904"/>
      <c r="H57" s="904"/>
      <c r="I57" s="904"/>
      <c r="J57" s="904"/>
      <c r="K57" s="904"/>
      <c r="L57" s="904"/>
      <c r="M57" s="904"/>
      <c r="N57" s="904"/>
      <c r="O57" s="904"/>
      <c r="P57" s="904"/>
      <c r="Q57" s="904"/>
      <c r="R57" s="904"/>
      <c r="S57" s="904"/>
      <c r="T57" s="904"/>
      <c r="U57" s="904"/>
      <c r="V57" s="904"/>
      <c r="W57" s="904"/>
      <c r="X57" s="904"/>
      <c r="Y57" s="904"/>
      <c r="Z57" s="904"/>
      <c r="AA57" s="904"/>
      <c r="AB57" s="904"/>
      <c r="AC57" s="904"/>
      <c r="AD57" s="904"/>
      <c r="AE57" s="846"/>
      <c r="AF57" s="905"/>
      <c r="AG57" s="846"/>
    </row>
    <row r="58" spans="1:33">
      <c r="A58" s="904"/>
      <c r="B58" s="904"/>
      <c r="C58" s="904"/>
      <c r="D58" s="904"/>
      <c r="E58" s="904"/>
      <c r="F58" s="904"/>
      <c r="G58" s="904"/>
      <c r="H58" s="904"/>
      <c r="I58" s="904"/>
      <c r="J58" s="904"/>
      <c r="K58" s="904"/>
      <c r="L58" s="904"/>
      <c r="M58" s="904"/>
      <c r="N58" s="904"/>
      <c r="O58" s="904"/>
      <c r="P58" s="904"/>
      <c r="Q58" s="904"/>
      <c r="R58" s="904"/>
      <c r="S58" s="904"/>
      <c r="T58" s="904"/>
      <c r="U58" s="904"/>
      <c r="V58" s="904"/>
      <c r="W58" s="904"/>
      <c r="X58" s="904"/>
      <c r="Y58" s="904"/>
      <c r="Z58" s="904"/>
      <c r="AA58" s="904"/>
      <c r="AB58" s="904"/>
      <c r="AC58" s="904"/>
      <c r="AD58" s="904"/>
      <c r="AE58" s="846"/>
      <c r="AF58" s="905"/>
      <c r="AG58" s="846"/>
    </row>
    <row r="59" spans="1:33">
      <c r="A59" s="904"/>
      <c r="B59" s="904"/>
      <c r="C59" s="904"/>
      <c r="D59" s="904"/>
      <c r="E59" s="904"/>
      <c r="F59" s="904"/>
      <c r="G59" s="904"/>
      <c r="H59" s="904"/>
      <c r="I59" s="904"/>
      <c r="J59" s="904"/>
      <c r="K59" s="904"/>
      <c r="L59" s="904"/>
      <c r="M59" s="904"/>
      <c r="N59" s="904"/>
      <c r="O59" s="904"/>
      <c r="P59" s="904"/>
      <c r="Q59" s="904"/>
      <c r="R59" s="904"/>
      <c r="S59" s="904"/>
      <c r="T59" s="904"/>
      <c r="U59" s="904"/>
      <c r="V59" s="904"/>
      <c r="W59" s="904"/>
      <c r="X59" s="904"/>
      <c r="Y59" s="904"/>
      <c r="Z59" s="904"/>
      <c r="AA59" s="904"/>
      <c r="AB59" s="904"/>
      <c r="AC59" s="904"/>
      <c r="AD59" s="904"/>
      <c r="AE59" s="846"/>
      <c r="AF59" s="905"/>
      <c r="AG59" s="846"/>
    </row>
    <row r="60" spans="1:33">
      <c r="A60" s="904"/>
      <c r="B60" s="904"/>
      <c r="C60" s="904"/>
      <c r="D60" s="904"/>
      <c r="E60" s="904"/>
      <c r="F60" s="904"/>
      <c r="G60" s="904"/>
      <c r="H60" s="904"/>
      <c r="I60" s="904"/>
      <c r="J60" s="904"/>
      <c r="K60" s="904"/>
      <c r="L60" s="904"/>
      <c r="M60" s="904"/>
      <c r="N60" s="904"/>
      <c r="O60" s="904"/>
      <c r="P60" s="904"/>
      <c r="Q60" s="904"/>
      <c r="R60" s="904"/>
      <c r="S60" s="904"/>
      <c r="T60" s="904"/>
      <c r="U60" s="904"/>
      <c r="V60" s="904"/>
      <c r="W60" s="904"/>
      <c r="X60" s="904"/>
      <c r="Y60" s="904"/>
      <c r="Z60" s="904"/>
      <c r="AA60" s="904"/>
      <c r="AB60" s="904"/>
      <c r="AC60" s="904"/>
      <c r="AD60" s="904"/>
      <c r="AE60" s="846"/>
      <c r="AF60" s="905"/>
      <c r="AG60" s="846"/>
    </row>
    <row r="61" spans="1:33">
      <c r="A61" s="904"/>
      <c r="B61" s="904"/>
      <c r="C61" s="904"/>
      <c r="D61" s="904"/>
      <c r="E61" s="904"/>
      <c r="F61" s="904"/>
      <c r="G61" s="904"/>
      <c r="H61" s="904"/>
      <c r="I61" s="904"/>
      <c r="J61" s="904"/>
      <c r="K61" s="904"/>
      <c r="L61" s="904"/>
      <c r="M61" s="904"/>
      <c r="N61" s="904"/>
      <c r="O61" s="904"/>
      <c r="P61" s="904"/>
      <c r="Q61" s="904"/>
      <c r="R61" s="904"/>
      <c r="S61" s="904"/>
      <c r="T61" s="904"/>
      <c r="U61" s="904"/>
      <c r="V61" s="904"/>
      <c r="W61" s="904"/>
      <c r="X61" s="904"/>
      <c r="Y61" s="904"/>
      <c r="Z61" s="904"/>
      <c r="AA61" s="904"/>
      <c r="AB61" s="904"/>
      <c r="AC61" s="904"/>
      <c r="AD61" s="904"/>
      <c r="AE61" s="846"/>
      <c r="AF61" s="905"/>
      <c r="AG61" s="846"/>
    </row>
    <row r="62" spans="1:33">
      <c r="A62" s="904"/>
      <c r="B62" s="904"/>
      <c r="C62" s="904"/>
      <c r="D62" s="904"/>
      <c r="E62" s="904"/>
      <c r="F62" s="904"/>
      <c r="G62" s="904"/>
      <c r="H62" s="904"/>
      <c r="I62" s="904"/>
      <c r="J62" s="904"/>
      <c r="K62" s="904"/>
      <c r="L62" s="904"/>
      <c r="M62" s="904"/>
      <c r="N62" s="904"/>
      <c r="O62" s="904"/>
      <c r="P62" s="904"/>
      <c r="Q62" s="904"/>
      <c r="R62" s="904"/>
      <c r="S62" s="904"/>
      <c r="T62" s="904"/>
      <c r="U62" s="904"/>
      <c r="V62" s="904"/>
      <c r="W62" s="904"/>
      <c r="X62" s="904"/>
      <c r="Y62" s="904"/>
      <c r="Z62" s="904"/>
      <c r="AA62" s="904"/>
      <c r="AB62" s="904"/>
      <c r="AC62" s="904"/>
      <c r="AD62" s="904"/>
      <c r="AE62" s="846"/>
      <c r="AF62" s="905"/>
      <c r="AG62" s="846"/>
    </row>
    <row r="63" spans="1:33">
      <c r="A63" s="904"/>
      <c r="B63" s="904"/>
      <c r="C63" s="904"/>
      <c r="D63" s="904"/>
      <c r="E63" s="904"/>
      <c r="F63" s="904"/>
      <c r="G63" s="904"/>
      <c r="H63" s="904"/>
      <c r="I63" s="904"/>
      <c r="J63" s="904"/>
      <c r="K63" s="904"/>
      <c r="L63" s="904"/>
      <c r="M63" s="904"/>
      <c r="N63" s="904"/>
      <c r="O63" s="904"/>
      <c r="P63" s="904"/>
      <c r="Q63" s="904"/>
      <c r="R63" s="904"/>
      <c r="S63" s="904"/>
      <c r="T63" s="904"/>
      <c r="U63" s="904"/>
      <c r="V63" s="904"/>
      <c r="W63" s="904"/>
      <c r="X63" s="904"/>
      <c r="Y63" s="904"/>
      <c r="Z63" s="904"/>
      <c r="AA63" s="904"/>
      <c r="AB63" s="904"/>
      <c r="AC63" s="904"/>
      <c r="AD63" s="904"/>
      <c r="AE63" s="846"/>
      <c r="AF63" s="905"/>
      <c r="AG63" s="846"/>
    </row>
    <row r="64" spans="1:33">
      <c r="A64" s="904"/>
      <c r="B64" s="904"/>
      <c r="C64" s="904"/>
      <c r="D64" s="904"/>
      <c r="E64" s="904"/>
      <c r="F64" s="904"/>
      <c r="G64" s="904"/>
      <c r="H64" s="904"/>
      <c r="I64" s="904"/>
      <c r="J64" s="904"/>
      <c r="K64" s="904"/>
      <c r="L64" s="904"/>
      <c r="M64" s="904"/>
      <c r="N64" s="904"/>
      <c r="O64" s="904"/>
      <c r="P64" s="904"/>
      <c r="Q64" s="904"/>
      <c r="R64" s="904"/>
      <c r="S64" s="904"/>
      <c r="T64" s="904"/>
      <c r="U64" s="904"/>
      <c r="V64" s="904"/>
      <c r="W64" s="904"/>
      <c r="X64" s="904"/>
      <c r="Y64" s="904"/>
      <c r="Z64" s="904"/>
      <c r="AA64" s="904"/>
      <c r="AB64" s="904"/>
      <c r="AC64" s="904"/>
      <c r="AD64" s="904"/>
      <c r="AE64" s="846"/>
      <c r="AF64" s="905"/>
      <c r="AG64" s="846"/>
    </row>
    <row r="65" spans="1:33">
      <c r="A65" s="904"/>
      <c r="B65" s="904"/>
      <c r="C65" s="904"/>
      <c r="D65" s="904"/>
      <c r="E65" s="904"/>
      <c r="F65" s="904"/>
      <c r="G65" s="904"/>
      <c r="H65" s="904"/>
      <c r="I65" s="904"/>
      <c r="J65" s="904"/>
      <c r="K65" s="904"/>
      <c r="L65" s="904"/>
      <c r="M65" s="904"/>
      <c r="N65" s="904"/>
      <c r="O65" s="904"/>
      <c r="P65" s="904"/>
      <c r="Q65" s="904"/>
      <c r="R65" s="904"/>
      <c r="S65" s="904"/>
      <c r="T65" s="904"/>
      <c r="U65" s="904"/>
      <c r="V65" s="904"/>
      <c r="W65" s="904"/>
      <c r="X65" s="904"/>
      <c r="Y65" s="904"/>
      <c r="Z65" s="904"/>
      <c r="AA65" s="904"/>
      <c r="AB65" s="904"/>
      <c r="AC65" s="904"/>
      <c r="AD65" s="904"/>
      <c r="AE65" s="846"/>
      <c r="AF65" s="905"/>
      <c r="AG65" s="846"/>
    </row>
    <row r="66" spans="1:33">
      <c r="A66" s="904"/>
      <c r="B66" s="904"/>
      <c r="C66" s="904"/>
      <c r="D66" s="904"/>
      <c r="E66" s="904"/>
      <c r="F66" s="904"/>
      <c r="G66" s="904"/>
      <c r="H66" s="904"/>
      <c r="I66" s="904"/>
      <c r="J66" s="904"/>
      <c r="K66" s="904"/>
      <c r="L66" s="904"/>
      <c r="M66" s="904"/>
      <c r="N66" s="904"/>
      <c r="O66" s="904"/>
      <c r="P66" s="904"/>
      <c r="Q66" s="904"/>
      <c r="R66" s="904"/>
      <c r="S66" s="904"/>
      <c r="T66" s="904"/>
      <c r="U66" s="904"/>
      <c r="V66" s="904"/>
      <c r="W66" s="904"/>
      <c r="X66" s="904"/>
      <c r="Y66" s="904"/>
      <c r="Z66" s="904"/>
      <c r="AA66" s="904"/>
      <c r="AB66" s="904"/>
      <c r="AC66" s="904"/>
      <c r="AD66" s="904"/>
      <c r="AE66" s="846"/>
      <c r="AF66" s="905"/>
      <c r="AG66" s="846"/>
    </row>
    <row r="67" spans="1:33">
      <c r="A67" s="904"/>
      <c r="B67" s="904"/>
      <c r="C67" s="904"/>
      <c r="D67" s="904"/>
      <c r="E67" s="904"/>
      <c r="F67" s="904"/>
      <c r="G67" s="904"/>
      <c r="H67" s="904"/>
      <c r="I67" s="904"/>
      <c r="J67" s="904"/>
      <c r="K67" s="904"/>
      <c r="L67" s="904"/>
      <c r="M67" s="904"/>
      <c r="N67" s="904"/>
      <c r="O67" s="904"/>
      <c r="P67" s="904"/>
      <c r="Q67" s="904"/>
      <c r="R67" s="904"/>
      <c r="S67" s="904"/>
      <c r="T67" s="904"/>
      <c r="U67" s="904"/>
      <c r="V67" s="904"/>
      <c r="W67" s="904"/>
      <c r="X67" s="904"/>
      <c r="Y67" s="904"/>
      <c r="Z67" s="904"/>
      <c r="AA67" s="904"/>
      <c r="AB67" s="904"/>
      <c r="AC67" s="904"/>
      <c r="AD67" s="904"/>
      <c r="AE67" s="846"/>
      <c r="AF67" s="905"/>
      <c r="AG67" s="846"/>
    </row>
    <row r="68" spans="1:33">
      <c r="A68" s="904"/>
      <c r="B68" s="904"/>
      <c r="C68" s="904"/>
      <c r="D68" s="904"/>
      <c r="E68" s="904"/>
      <c r="F68" s="904"/>
      <c r="G68" s="904"/>
      <c r="H68" s="904"/>
      <c r="I68" s="904"/>
      <c r="J68" s="904"/>
      <c r="K68" s="904"/>
      <c r="L68" s="904"/>
      <c r="M68" s="904"/>
      <c r="N68" s="904"/>
      <c r="O68" s="904"/>
      <c r="P68" s="904"/>
      <c r="Q68" s="904"/>
      <c r="R68" s="904"/>
      <c r="S68" s="904"/>
      <c r="T68" s="904"/>
      <c r="U68" s="904"/>
      <c r="V68" s="904"/>
      <c r="W68" s="904"/>
      <c r="X68" s="904"/>
      <c r="Y68" s="904"/>
      <c r="Z68" s="904"/>
      <c r="AA68" s="904"/>
      <c r="AB68" s="904"/>
      <c r="AC68" s="904"/>
      <c r="AD68" s="904"/>
      <c r="AE68" s="846"/>
      <c r="AF68" s="905"/>
      <c r="AG68" s="846"/>
    </row>
    <row r="69" spans="1:33">
      <c r="A69" s="904"/>
      <c r="B69" s="904"/>
      <c r="C69" s="904"/>
      <c r="D69" s="904"/>
      <c r="E69" s="904"/>
      <c r="F69" s="904"/>
      <c r="G69" s="904"/>
      <c r="H69" s="904"/>
      <c r="I69" s="904"/>
      <c r="J69" s="904"/>
      <c r="K69" s="904"/>
      <c r="L69" s="904"/>
      <c r="M69" s="904"/>
      <c r="N69" s="904"/>
      <c r="O69" s="904"/>
      <c r="P69" s="904"/>
      <c r="Q69" s="904"/>
      <c r="R69" s="904"/>
      <c r="S69" s="904"/>
      <c r="T69" s="904"/>
      <c r="U69" s="904"/>
      <c r="V69" s="904"/>
      <c r="W69" s="904"/>
      <c r="X69" s="904"/>
      <c r="Y69" s="904"/>
      <c r="Z69" s="904"/>
      <c r="AA69" s="904"/>
      <c r="AB69" s="904"/>
      <c r="AC69" s="904"/>
      <c r="AD69" s="904"/>
      <c r="AE69" s="846"/>
      <c r="AF69" s="905"/>
      <c r="AG69" s="846"/>
    </row>
    <row r="70" spans="1:33">
      <c r="A70" s="904"/>
      <c r="B70" s="904"/>
      <c r="C70" s="904"/>
      <c r="D70" s="904"/>
      <c r="E70" s="904"/>
      <c r="F70" s="904"/>
      <c r="G70" s="904"/>
      <c r="H70" s="904"/>
      <c r="I70" s="904"/>
      <c r="J70" s="904"/>
      <c r="K70" s="904"/>
      <c r="L70" s="904"/>
      <c r="M70" s="904"/>
      <c r="N70" s="904"/>
      <c r="O70" s="904"/>
      <c r="P70" s="904"/>
      <c r="Q70" s="904"/>
      <c r="R70" s="904"/>
      <c r="S70" s="904"/>
      <c r="T70" s="904"/>
      <c r="U70" s="904"/>
      <c r="V70" s="904"/>
      <c r="W70" s="904"/>
      <c r="X70" s="904"/>
      <c r="Y70" s="904"/>
      <c r="Z70" s="904"/>
      <c r="AA70" s="904"/>
      <c r="AB70" s="904"/>
      <c r="AC70" s="904"/>
      <c r="AD70" s="904"/>
      <c r="AE70" s="846"/>
      <c r="AF70" s="905"/>
      <c r="AG70" s="846"/>
    </row>
    <row r="71" spans="1:33">
      <c r="A71" s="904"/>
      <c r="B71" s="904"/>
      <c r="C71" s="904"/>
      <c r="D71" s="904"/>
      <c r="E71" s="904"/>
      <c r="F71" s="904"/>
      <c r="G71" s="904"/>
      <c r="H71" s="904"/>
      <c r="I71" s="904"/>
      <c r="J71" s="904"/>
      <c r="K71" s="904"/>
      <c r="L71" s="904"/>
      <c r="M71" s="904"/>
      <c r="N71" s="904"/>
      <c r="O71" s="904"/>
      <c r="P71" s="904"/>
      <c r="Q71" s="904"/>
      <c r="R71" s="904"/>
      <c r="S71" s="904"/>
      <c r="T71" s="904"/>
      <c r="U71" s="904"/>
      <c r="V71" s="904"/>
      <c r="W71" s="904"/>
      <c r="X71" s="904"/>
      <c r="Y71" s="904"/>
      <c r="Z71" s="904"/>
      <c r="AA71" s="904"/>
      <c r="AB71" s="904"/>
      <c r="AC71" s="904"/>
      <c r="AD71" s="904"/>
      <c r="AE71" s="846"/>
      <c r="AF71" s="905"/>
      <c r="AG71" s="846"/>
    </row>
    <row r="72" spans="1:33">
      <c r="A72" s="904"/>
      <c r="B72" s="904"/>
      <c r="C72" s="904"/>
      <c r="D72" s="904"/>
      <c r="E72" s="904"/>
      <c r="F72" s="904"/>
      <c r="G72" s="904"/>
      <c r="H72" s="904"/>
      <c r="I72" s="904"/>
      <c r="J72" s="904"/>
      <c r="K72" s="904"/>
      <c r="L72" s="904"/>
      <c r="M72" s="904"/>
      <c r="N72" s="904"/>
      <c r="O72" s="904"/>
      <c r="P72" s="904"/>
      <c r="Q72" s="904"/>
      <c r="R72" s="904"/>
      <c r="S72" s="904"/>
      <c r="T72" s="904"/>
      <c r="U72" s="904"/>
      <c r="V72" s="904"/>
      <c r="W72" s="904"/>
      <c r="X72" s="904"/>
      <c r="Y72" s="904"/>
      <c r="Z72" s="904"/>
      <c r="AA72" s="904"/>
      <c r="AB72" s="904"/>
      <c r="AC72" s="904"/>
      <c r="AD72" s="904"/>
      <c r="AE72" s="846"/>
      <c r="AF72" s="905"/>
      <c r="AG72" s="846"/>
    </row>
    <row r="73" spans="1:33">
      <c r="A73" s="904"/>
      <c r="B73" s="904"/>
      <c r="C73" s="904"/>
      <c r="D73" s="904"/>
      <c r="E73" s="904"/>
      <c r="F73" s="904"/>
      <c r="G73" s="904"/>
      <c r="H73" s="904"/>
      <c r="I73" s="904"/>
      <c r="J73" s="904"/>
      <c r="K73" s="904"/>
      <c r="L73" s="904"/>
      <c r="M73" s="904"/>
      <c r="N73" s="904"/>
      <c r="O73" s="904"/>
      <c r="P73" s="904"/>
      <c r="Q73" s="904"/>
      <c r="R73" s="904"/>
      <c r="S73" s="904"/>
      <c r="T73" s="904"/>
      <c r="U73" s="904"/>
      <c r="V73" s="904"/>
      <c r="W73" s="904"/>
      <c r="X73" s="904"/>
      <c r="Y73" s="904"/>
      <c r="Z73" s="904"/>
      <c r="AA73" s="904"/>
      <c r="AB73" s="904"/>
      <c r="AC73" s="904"/>
      <c r="AD73" s="904"/>
      <c r="AE73" s="846"/>
      <c r="AF73" s="905"/>
      <c r="AG73" s="846"/>
    </row>
    <row r="74" spans="1:33">
      <c r="A74" s="904"/>
      <c r="B74" s="904"/>
      <c r="C74" s="904"/>
      <c r="D74" s="904"/>
      <c r="E74" s="904"/>
      <c r="F74" s="904"/>
      <c r="G74" s="904"/>
      <c r="H74" s="904"/>
      <c r="I74" s="904"/>
      <c r="J74" s="904"/>
      <c r="K74" s="904"/>
      <c r="L74" s="904"/>
      <c r="M74" s="904"/>
      <c r="N74" s="904"/>
      <c r="O74" s="904"/>
      <c r="P74" s="904"/>
      <c r="Q74" s="904"/>
      <c r="R74" s="904"/>
      <c r="S74" s="904"/>
      <c r="T74" s="904"/>
      <c r="U74" s="904"/>
      <c r="V74" s="904"/>
      <c r="W74" s="904"/>
      <c r="X74" s="904"/>
      <c r="Y74" s="904"/>
      <c r="Z74" s="904"/>
      <c r="AA74" s="904"/>
      <c r="AB74" s="904"/>
      <c r="AC74" s="904"/>
      <c r="AD74" s="904"/>
      <c r="AE74" s="846"/>
      <c r="AF74" s="905"/>
      <c r="AG74" s="846"/>
    </row>
    <row r="75" spans="1:33">
      <c r="A75" s="904"/>
      <c r="B75" s="904"/>
      <c r="C75" s="904"/>
      <c r="D75" s="904"/>
      <c r="E75" s="904"/>
      <c r="F75" s="904"/>
      <c r="G75" s="904"/>
      <c r="H75" s="904"/>
      <c r="I75" s="904"/>
      <c r="J75" s="904"/>
      <c r="K75" s="904"/>
      <c r="L75" s="904"/>
      <c r="M75" s="904"/>
      <c r="N75" s="904"/>
      <c r="O75" s="904"/>
      <c r="P75" s="904"/>
      <c r="Q75" s="904"/>
      <c r="R75" s="904"/>
      <c r="S75" s="904"/>
      <c r="T75" s="904"/>
      <c r="U75" s="904"/>
      <c r="V75" s="904"/>
      <c r="W75" s="904"/>
      <c r="X75" s="904"/>
      <c r="Y75" s="904"/>
      <c r="Z75" s="904"/>
      <c r="AA75" s="904"/>
      <c r="AB75" s="904"/>
      <c r="AC75" s="904"/>
      <c r="AD75" s="904"/>
      <c r="AE75" s="846"/>
      <c r="AF75" s="905"/>
      <c r="AG75" s="846"/>
    </row>
    <row r="76" spans="1:33">
      <c r="A76" s="904"/>
      <c r="B76" s="904"/>
      <c r="C76" s="904"/>
      <c r="D76" s="904"/>
      <c r="E76" s="904"/>
      <c r="F76" s="904"/>
      <c r="G76" s="904"/>
      <c r="H76" s="904"/>
      <c r="I76" s="904"/>
      <c r="J76" s="904"/>
      <c r="K76" s="904"/>
      <c r="L76" s="904"/>
      <c r="M76" s="904"/>
      <c r="N76" s="904"/>
      <c r="O76" s="904"/>
      <c r="P76" s="904"/>
      <c r="Q76" s="904"/>
      <c r="R76" s="904"/>
      <c r="S76" s="904"/>
      <c r="T76" s="904"/>
      <c r="U76" s="904"/>
      <c r="V76" s="904"/>
      <c r="W76" s="904"/>
      <c r="X76" s="904"/>
      <c r="Y76" s="904"/>
      <c r="Z76" s="904"/>
      <c r="AA76" s="904"/>
      <c r="AB76" s="904"/>
      <c r="AC76" s="904"/>
      <c r="AD76" s="904"/>
      <c r="AE76" s="846"/>
      <c r="AF76" s="905"/>
      <c r="AG76" s="846"/>
    </row>
    <row r="77" spans="1:33">
      <c r="A77" s="904"/>
      <c r="B77" s="904"/>
      <c r="C77" s="904"/>
      <c r="D77" s="904"/>
      <c r="E77" s="904"/>
      <c r="F77" s="904"/>
      <c r="G77" s="904"/>
      <c r="H77" s="904"/>
      <c r="I77" s="904"/>
      <c r="J77" s="904"/>
      <c r="K77" s="904"/>
      <c r="L77" s="904"/>
      <c r="M77" s="904"/>
      <c r="N77" s="904"/>
      <c r="O77" s="904"/>
      <c r="P77" s="904"/>
      <c r="Q77" s="904"/>
      <c r="R77" s="904"/>
      <c r="S77" s="904"/>
      <c r="T77" s="904"/>
      <c r="U77" s="904"/>
      <c r="V77" s="904"/>
      <c r="W77" s="904"/>
      <c r="X77" s="904"/>
      <c r="Y77" s="904"/>
      <c r="Z77" s="904"/>
      <c r="AA77" s="904"/>
      <c r="AB77" s="904"/>
      <c r="AC77" s="904"/>
      <c r="AD77" s="904"/>
      <c r="AE77" s="846"/>
      <c r="AF77" s="905"/>
      <c r="AG77" s="846"/>
    </row>
    <row r="78" spans="1:33">
      <c r="A78" s="904"/>
      <c r="B78" s="904"/>
      <c r="C78" s="904"/>
      <c r="D78" s="904"/>
      <c r="E78" s="904"/>
      <c r="F78" s="904"/>
      <c r="G78" s="904"/>
      <c r="H78" s="904"/>
      <c r="I78" s="904"/>
      <c r="J78" s="904"/>
      <c r="K78" s="904"/>
      <c r="L78" s="904"/>
      <c r="M78" s="904"/>
      <c r="N78" s="904"/>
      <c r="O78" s="904"/>
      <c r="P78" s="904"/>
      <c r="Q78" s="904"/>
      <c r="R78" s="904"/>
      <c r="S78" s="904"/>
      <c r="T78" s="904"/>
      <c r="U78" s="904"/>
      <c r="V78" s="904"/>
      <c r="W78" s="904"/>
      <c r="X78" s="904"/>
      <c r="Y78" s="904"/>
      <c r="Z78" s="904"/>
      <c r="AA78" s="904"/>
      <c r="AB78" s="904"/>
      <c r="AC78" s="904"/>
      <c r="AD78" s="904"/>
      <c r="AE78" s="846"/>
      <c r="AF78" s="905"/>
      <c r="AG78" s="846"/>
    </row>
    <row r="79" spans="1:33">
      <c r="A79" s="904"/>
      <c r="B79" s="904"/>
      <c r="C79" s="904"/>
      <c r="D79" s="904"/>
      <c r="E79" s="904"/>
      <c r="F79" s="904"/>
      <c r="G79" s="904"/>
      <c r="H79" s="904"/>
      <c r="I79" s="904"/>
      <c r="J79" s="904"/>
      <c r="K79" s="904"/>
      <c r="L79" s="904"/>
      <c r="M79" s="904"/>
      <c r="N79" s="904"/>
      <c r="O79" s="904"/>
      <c r="P79" s="904"/>
      <c r="Q79" s="904"/>
      <c r="R79" s="904"/>
      <c r="S79" s="904"/>
      <c r="T79" s="904"/>
      <c r="U79" s="904"/>
      <c r="V79" s="904"/>
      <c r="W79" s="904"/>
      <c r="X79" s="904"/>
      <c r="Y79" s="904"/>
      <c r="Z79" s="904"/>
      <c r="AA79" s="904"/>
      <c r="AB79" s="904"/>
      <c r="AC79" s="904"/>
      <c r="AD79" s="904"/>
      <c r="AE79" s="846"/>
      <c r="AF79" s="905"/>
      <c r="AG79" s="846"/>
    </row>
    <row r="80" spans="1:33">
      <c r="A80" s="904"/>
      <c r="B80" s="904"/>
      <c r="C80" s="904"/>
      <c r="D80" s="904"/>
      <c r="E80" s="904"/>
      <c r="F80" s="904"/>
      <c r="G80" s="904"/>
      <c r="H80" s="904"/>
      <c r="I80" s="904"/>
      <c r="J80" s="904"/>
      <c r="K80" s="904"/>
      <c r="L80" s="904"/>
      <c r="M80" s="904"/>
      <c r="N80" s="904"/>
      <c r="O80" s="904"/>
      <c r="P80" s="904"/>
      <c r="Q80" s="904"/>
      <c r="R80" s="904"/>
      <c r="S80" s="904"/>
      <c r="T80" s="904"/>
      <c r="U80" s="904"/>
      <c r="V80" s="904"/>
      <c r="W80" s="904"/>
      <c r="X80" s="904"/>
      <c r="Y80" s="904"/>
      <c r="Z80" s="904"/>
      <c r="AA80" s="904"/>
      <c r="AB80" s="904"/>
      <c r="AC80" s="904"/>
      <c r="AD80" s="904"/>
      <c r="AE80" s="846"/>
      <c r="AF80" s="905"/>
      <c r="AG80" s="846"/>
    </row>
    <row r="81" spans="1:33">
      <c r="A81" s="904"/>
      <c r="B81" s="904"/>
      <c r="C81" s="904"/>
      <c r="D81" s="904"/>
      <c r="E81" s="904"/>
      <c r="F81" s="904"/>
      <c r="G81" s="904"/>
      <c r="H81" s="904"/>
      <c r="I81" s="904"/>
      <c r="J81" s="904"/>
      <c r="K81" s="904"/>
      <c r="L81" s="904"/>
      <c r="M81" s="904"/>
      <c r="N81" s="904"/>
      <c r="O81" s="904"/>
      <c r="P81" s="904"/>
      <c r="Q81" s="904"/>
      <c r="R81" s="904"/>
      <c r="S81" s="904"/>
      <c r="T81" s="904"/>
      <c r="U81" s="904"/>
      <c r="V81" s="904"/>
      <c r="W81" s="904"/>
      <c r="X81" s="904"/>
      <c r="Y81" s="904"/>
      <c r="Z81" s="904"/>
      <c r="AA81" s="904"/>
      <c r="AB81" s="904"/>
      <c r="AC81" s="904"/>
      <c r="AD81" s="904"/>
      <c r="AE81" s="846"/>
      <c r="AF81" s="905"/>
      <c r="AG81" s="846"/>
    </row>
    <row r="82" spans="1:33">
      <c r="A82" s="904"/>
      <c r="B82" s="904"/>
      <c r="C82" s="904"/>
      <c r="D82" s="904"/>
      <c r="E82" s="904"/>
      <c r="F82" s="904"/>
      <c r="G82" s="904"/>
      <c r="H82" s="904"/>
      <c r="I82" s="904"/>
      <c r="J82" s="904"/>
      <c r="K82" s="904"/>
      <c r="L82" s="904"/>
      <c r="M82" s="904"/>
      <c r="N82" s="904"/>
      <c r="O82" s="904"/>
      <c r="P82" s="904"/>
      <c r="Q82" s="904"/>
      <c r="R82" s="904"/>
      <c r="S82" s="904"/>
      <c r="T82" s="904"/>
      <c r="U82" s="904"/>
      <c r="V82" s="904"/>
      <c r="W82" s="904"/>
      <c r="X82" s="904"/>
      <c r="Y82" s="904"/>
      <c r="Z82" s="904"/>
      <c r="AA82" s="904"/>
      <c r="AB82" s="904"/>
      <c r="AC82" s="904"/>
      <c r="AD82" s="904"/>
      <c r="AE82" s="846"/>
      <c r="AF82" s="905"/>
      <c r="AG82" s="846"/>
    </row>
    <row r="83" spans="1:33">
      <c r="A83" s="904"/>
      <c r="B83" s="904"/>
      <c r="C83" s="904"/>
      <c r="D83" s="904"/>
      <c r="E83" s="904"/>
      <c r="F83" s="904"/>
      <c r="G83" s="904"/>
      <c r="H83" s="904"/>
      <c r="I83" s="904"/>
      <c r="J83" s="904"/>
      <c r="K83" s="904"/>
      <c r="L83" s="904"/>
      <c r="M83" s="904"/>
      <c r="N83" s="904"/>
      <c r="O83" s="904"/>
      <c r="P83" s="904"/>
      <c r="Q83" s="904"/>
      <c r="R83" s="904"/>
      <c r="S83" s="904"/>
      <c r="T83" s="904"/>
      <c r="U83" s="904"/>
      <c r="V83" s="904"/>
      <c r="W83" s="904"/>
      <c r="X83" s="904"/>
      <c r="Y83" s="904"/>
      <c r="Z83" s="904"/>
      <c r="AA83" s="904"/>
      <c r="AB83" s="904"/>
      <c r="AC83" s="904"/>
      <c r="AD83" s="904"/>
      <c r="AE83" s="846"/>
      <c r="AF83" s="905"/>
      <c r="AG83" s="846"/>
    </row>
    <row r="84" spans="1:33">
      <c r="A84" s="904"/>
      <c r="B84" s="904"/>
      <c r="C84" s="904"/>
      <c r="D84" s="904"/>
      <c r="E84" s="904"/>
      <c r="F84" s="904"/>
      <c r="G84" s="904"/>
      <c r="H84" s="904"/>
      <c r="I84" s="904"/>
      <c r="J84" s="904"/>
      <c r="K84" s="904"/>
      <c r="L84" s="904"/>
      <c r="M84" s="904"/>
      <c r="N84" s="904"/>
      <c r="O84" s="904"/>
      <c r="P84" s="904"/>
      <c r="Q84" s="904"/>
      <c r="R84" s="904"/>
      <c r="S84" s="904"/>
      <c r="T84" s="904"/>
      <c r="U84" s="904"/>
      <c r="V84" s="904"/>
      <c r="W84" s="904"/>
      <c r="X84" s="904"/>
      <c r="Y84" s="904"/>
      <c r="Z84" s="904"/>
      <c r="AA84" s="904"/>
      <c r="AB84" s="904"/>
      <c r="AC84" s="904"/>
      <c r="AD84" s="904"/>
      <c r="AE84" s="846"/>
      <c r="AF84" s="905"/>
      <c r="AG84" s="846"/>
    </row>
    <row r="85" spans="1:33">
      <c r="A85" s="904"/>
      <c r="B85" s="904"/>
      <c r="C85" s="904"/>
      <c r="D85" s="904"/>
      <c r="E85" s="904"/>
      <c r="F85" s="904"/>
      <c r="G85" s="904"/>
      <c r="H85" s="904"/>
      <c r="I85" s="904"/>
      <c r="J85" s="904"/>
      <c r="K85" s="904"/>
      <c r="L85" s="904"/>
      <c r="M85" s="904"/>
      <c r="N85" s="904"/>
      <c r="O85" s="904"/>
      <c r="P85" s="904"/>
      <c r="Q85" s="904"/>
      <c r="R85" s="904"/>
      <c r="S85" s="904"/>
      <c r="T85" s="904"/>
      <c r="U85" s="904"/>
      <c r="V85" s="904"/>
      <c r="W85" s="904"/>
      <c r="X85" s="904"/>
      <c r="Y85" s="904"/>
      <c r="Z85" s="904"/>
      <c r="AA85" s="904"/>
      <c r="AB85" s="904"/>
      <c r="AC85" s="904"/>
      <c r="AD85" s="904"/>
      <c r="AE85" s="846"/>
      <c r="AF85" s="905"/>
      <c r="AG85" s="846"/>
    </row>
    <row r="86" spans="1:33">
      <c r="A86" s="904"/>
      <c r="B86" s="904"/>
      <c r="C86" s="904"/>
      <c r="D86" s="904"/>
      <c r="E86" s="904"/>
      <c r="F86" s="904"/>
      <c r="G86" s="904"/>
      <c r="H86" s="904"/>
      <c r="I86" s="904"/>
      <c r="J86" s="904"/>
      <c r="K86" s="904"/>
      <c r="L86" s="904"/>
      <c r="M86" s="904"/>
      <c r="N86" s="904"/>
      <c r="O86" s="904"/>
      <c r="P86" s="904"/>
      <c r="Q86" s="904"/>
      <c r="R86" s="904"/>
      <c r="S86" s="904"/>
      <c r="T86" s="904"/>
      <c r="U86" s="904"/>
      <c r="V86" s="904"/>
      <c r="W86" s="904"/>
      <c r="X86" s="904"/>
      <c r="Y86" s="904"/>
      <c r="Z86" s="904"/>
      <c r="AA86" s="904"/>
      <c r="AB86" s="904"/>
      <c r="AC86" s="904"/>
      <c r="AD86" s="904"/>
      <c r="AE86" s="846"/>
      <c r="AF86" s="905"/>
      <c r="AG86" s="846"/>
    </row>
    <row r="87" spans="1:33">
      <c r="A87" s="904"/>
      <c r="B87" s="904"/>
      <c r="C87" s="904"/>
      <c r="D87" s="904"/>
      <c r="E87" s="904"/>
      <c r="F87" s="904"/>
      <c r="G87" s="904"/>
      <c r="H87" s="904"/>
      <c r="I87" s="904"/>
      <c r="J87" s="904"/>
      <c r="K87" s="904"/>
      <c r="L87" s="904"/>
      <c r="M87" s="904"/>
      <c r="N87" s="904"/>
      <c r="O87" s="904"/>
      <c r="P87" s="904"/>
      <c r="Q87" s="904"/>
      <c r="R87" s="904"/>
      <c r="S87" s="904"/>
      <c r="T87" s="904"/>
      <c r="U87" s="904"/>
      <c r="V87" s="904"/>
      <c r="W87" s="904"/>
      <c r="X87" s="904"/>
      <c r="Y87" s="904"/>
      <c r="Z87" s="904"/>
      <c r="AA87" s="904"/>
      <c r="AB87" s="904"/>
      <c r="AC87" s="904"/>
      <c r="AD87" s="904"/>
      <c r="AE87" s="846"/>
      <c r="AF87" s="905"/>
      <c r="AG87" s="846"/>
    </row>
    <row r="88" spans="1:33">
      <c r="A88" s="904"/>
      <c r="B88" s="904"/>
      <c r="C88" s="904"/>
      <c r="D88" s="904"/>
      <c r="E88" s="904"/>
      <c r="F88" s="904"/>
      <c r="G88" s="904"/>
      <c r="H88" s="904"/>
      <c r="I88" s="904"/>
      <c r="J88" s="904"/>
      <c r="K88" s="904"/>
      <c r="L88" s="904"/>
      <c r="M88" s="904"/>
      <c r="N88" s="904"/>
      <c r="O88" s="904"/>
      <c r="P88" s="904"/>
      <c r="Q88" s="904"/>
      <c r="R88" s="904"/>
      <c r="S88" s="904"/>
      <c r="T88" s="904"/>
      <c r="U88" s="904"/>
      <c r="V88" s="904"/>
      <c r="W88" s="904"/>
      <c r="X88" s="904"/>
      <c r="Y88" s="904"/>
      <c r="Z88" s="904"/>
      <c r="AA88" s="904"/>
      <c r="AB88" s="904"/>
      <c r="AC88" s="904"/>
      <c r="AD88" s="904"/>
      <c r="AE88" s="846"/>
      <c r="AF88" s="905"/>
      <c r="AG88" s="846"/>
    </row>
    <row r="89" spans="1:33">
      <c r="A89" s="904"/>
      <c r="B89" s="904"/>
      <c r="C89" s="904"/>
      <c r="D89" s="904"/>
      <c r="E89" s="904"/>
      <c r="F89" s="904"/>
      <c r="G89" s="904"/>
      <c r="H89" s="904"/>
      <c r="I89" s="904"/>
      <c r="J89" s="904"/>
      <c r="K89" s="904"/>
      <c r="L89" s="904"/>
      <c r="M89" s="904"/>
      <c r="N89" s="904"/>
      <c r="O89" s="904"/>
      <c r="P89" s="904"/>
      <c r="Q89" s="904"/>
      <c r="R89" s="904"/>
      <c r="S89" s="904"/>
      <c r="T89" s="904"/>
      <c r="U89" s="904"/>
      <c r="V89" s="904"/>
      <c r="W89" s="904"/>
      <c r="X89" s="904"/>
      <c r="Y89" s="904"/>
      <c r="Z89" s="904"/>
      <c r="AA89" s="904"/>
      <c r="AB89" s="904"/>
      <c r="AC89" s="904"/>
      <c r="AD89" s="904"/>
      <c r="AE89" s="846"/>
      <c r="AF89" s="905"/>
      <c r="AG89" s="846"/>
    </row>
    <row r="90" spans="1:33">
      <c r="A90" s="904"/>
      <c r="B90" s="904"/>
      <c r="C90" s="904"/>
      <c r="D90" s="904"/>
      <c r="E90" s="904"/>
      <c r="F90" s="904"/>
      <c r="G90" s="904"/>
      <c r="H90" s="904"/>
      <c r="I90" s="904"/>
      <c r="J90" s="904"/>
      <c r="K90" s="904"/>
      <c r="L90" s="904"/>
      <c r="M90" s="904"/>
      <c r="N90" s="904"/>
      <c r="O90" s="904"/>
      <c r="P90" s="904"/>
      <c r="Q90" s="904"/>
      <c r="R90" s="904"/>
      <c r="S90" s="904"/>
      <c r="T90" s="904"/>
      <c r="U90" s="904"/>
      <c r="V90" s="904"/>
      <c r="W90" s="904"/>
      <c r="X90" s="904"/>
      <c r="Y90" s="904"/>
      <c r="Z90" s="904"/>
      <c r="AA90" s="904"/>
      <c r="AB90" s="904"/>
      <c r="AC90" s="904"/>
      <c r="AD90" s="904"/>
      <c r="AE90" s="846"/>
      <c r="AF90" s="905"/>
      <c r="AG90" s="846"/>
    </row>
    <row r="91" spans="1:33">
      <c r="A91" s="904"/>
      <c r="B91" s="904"/>
      <c r="C91" s="904"/>
      <c r="D91" s="904"/>
      <c r="E91" s="904"/>
      <c r="F91" s="904"/>
      <c r="G91" s="904"/>
      <c r="H91" s="904"/>
      <c r="I91" s="904"/>
      <c r="J91" s="904"/>
      <c r="K91" s="904"/>
      <c r="L91" s="904"/>
      <c r="M91" s="904"/>
      <c r="N91" s="904"/>
      <c r="O91" s="904"/>
      <c r="P91" s="904"/>
      <c r="Q91" s="904"/>
      <c r="R91" s="904"/>
      <c r="S91" s="904"/>
      <c r="T91" s="904"/>
      <c r="U91" s="904"/>
      <c r="V91" s="904"/>
      <c r="W91" s="904"/>
      <c r="X91" s="904"/>
      <c r="Y91" s="904"/>
      <c r="Z91" s="904"/>
      <c r="AA91" s="904"/>
      <c r="AB91" s="904"/>
      <c r="AC91" s="904"/>
      <c r="AD91" s="904"/>
      <c r="AE91" s="846"/>
      <c r="AF91" s="905"/>
      <c r="AG91" s="846"/>
    </row>
    <row r="92" spans="1:33">
      <c r="A92" s="904"/>
      <c r="B92" s="904"/>
      <c r="C92" s="904"/>
      <c r="D92" s="904"/>
      <c r="E92" s="904"/>
      <c r="F92" s="904"/>
      <c r="G92" s="904"/>
      <c r="H92" s="904"/>
      <c r="I92" s="904"/>
      <c r="J92" s="904"/>
      <c r="K92" s="904"/>
      <c r="L92" s="904"/>
      <c r="M92" s="904"/>
      <c r="N92" s="904"/>
      <c r="O92" s="904"/>
      <c r="P92" s="904"/>
      <c r="Q92" s="904"/>
      <c r="R92" s="904"/>
      <c r="S92" s="904"/>
      <c r="T92" s="904"/>
      <c r="U92" s="904"/>
      <c r="V92" s="904"/>
      <c r="W92" s="904"/>
      <c r="X92" s="904"/>
      <c r="Y92" s="904"/>
      <c r="Z92" s="904"/>
      <c r="AA92" s="904"/>
      <c r="AB92" s="904"/>
      <c r="AC92" s="904"/>
      <c r="AD92" s="904"/>
      <c r="AE92" s="846"/>
      <c r="AF92" s="905"/>
      <c r="AG92" s="846"/>
    </row>
    <row r="93" spans="1:33">
      <c r="A93" s="904"/>
      <c r="B93" s="904"/>
      <c r="C93" s="904"/>
      <c r="D93" s="904"/>
      <c r="E93" s="904"/>
      <c r="F93" s="904"/>
      <c r="G93" s="904"/>
      <c r="H93" s="904"/>
      <c r="I93" s="904"/>
      <c r="J93" s="904"/>
      <c r="K93" s="904"/>
      <c r="L93" s="904"/>
      <c r="M93" s="904"/>
      <c r="N93" s="904"/>
      <c r="O93" s="904"/>
      <c r="P93" s="904"/>
      <c r="Q93" s="904"/>
      <c r="R93" s="904"/>
      <c r="S93" s="904"/>
      <c r="T93" s="904"/>
      <c r="U93" s="904"/>
      <c r="V93" s="904"/>
      <c r="W93" s="904"/>
      <c r="X93" s="904"/>
      <c r="Y93" s="904"/>
      <c r="Z93" s="904"/>
      <c r="AA93" s="904"/>
      <c r="AB93" s="904"/>
      <c r="AC93" s="904"/>
      <c r="AD93" s="904"/>
      <c r="AE93" s="846"/>
      <c r="AF93" s="905"/>
      <c r="AG93" s="846"/>
    </row>
    <row r="94" spans="1:33">
      <c r="A94" s="904"/>
      <c r="B94" s="904"/>
      <c r="C94" s="904"/>
      <c r="D94" s="904"/>
      <c r="E94" s="904"/>
      <c r="F94" s="904"/>
      <c r="G94" s="904"/>
      <c r="H94" s="904"/>
      <c r="I94" s="904"/>
      <c r="J94" s="904"/>
      <c r="K94" s="904"/>
      <c r="L94" s="904"/>
      <c r="M94" s="904"/>
      <c r="N94" s="904"/>
      <c r="O94" s="904"/>
      <c r="P94" s="904"/>
      <c r="Q94" s="904"/>
      <c r="R94" s="904"/>
      <c r="S94" s="904"/>
      <c r="T94" s="904"/>
      <c r="U94" s="904"/>
      <c r="V94" s="904"/>
      <c r="W94" s="904"/>
      <c r="X94" s="904"/>
      <c r="Y94" s="904"/>
      <c r="Z94" s="904"/>
      <c r="AA94" s="904"/>
      <c r="AB94" s="904"/>
      <c r="AC94" s="904"/>
      <c r="AD94" s="904"/>
      <c r="AE94" s="846"/>
      <c r="AF94" s="905"/>
      <c r="AG94" s="846"/>
    </row>
    <row r="95" spans="1:33">
      <c r="A95" s="904"/>
      <c r="B95" s="904"/>
      <c r="C95" s="904"/>
      <c r="D95" s="904"/>
      <c r="E95" s="904"/>
      <c r="F95" s="904"/>
      <c r="G95" s="904"/>
      <c r="H95" s="904"/>
      <c r="I95" s="904"/>
      <c r="J95" s="904"/>
      <c r="K95" s="904"/>
      <c r="L95" s="904"/>
      <c r="M95" s="904"/>
      <c r="N95" s="904"/>
      <c r="O95" s="904"/>
      <c r="P95" s="904"/>
      <c r="Q95" s="904"/>
      <c r="R95" s="904"/>
      <c r="S95" s="904"/>
      <c r="T95" s="904"/>
      <c r="U95" s="904"/>
      <c r="V95" s="904"/>
      <c r="W95" s="904"/>
      <c r="X95" s="904"/>
      <c r="Y95" s="904"/>
      <c r="Z95" s="904"/>
      <c r="AA95" s="904"/>
      <c r="AB95" s="904"/>
      <c r="AC95" s="904"/>
      <c r="AD95" s="904"/>
      <c r="AE95" s="846"/>
      <c r="AF95" s="905"/>
      <c r="AG95" s="846"/>
    </row>
    <row r="96" spans="1:33">
      <c r="A96" s="904"/>
      <c r="B96" s="904"/>
      <c r="C96" s="904"/>
      <c r="D96" s="904"/>
      <c r="E96" s="904"/>
      <c r="F96" s="904"/>
      <c r="G96" s="904"/>
      <c r="H96" s="904"/>
      <c r="I96" s="904"/>
      <c r="J96" s="904"/>
      <c r="K96" s="904"/>
      <c r="L96" s="904"/>
      <c r="M96" s="904"/>
      <c r="N96" s="904"/>
      <c r="O96" s="904"/>
      <c r="P96" s="904"/>
      <c r="Q96" s="904"/>
      <c r="R96" s="904"/>
      <c r="S96" s="904"/>
      <c r="T96" s="904"/>
      <c r="U96" s="904"/>
      <c r="V96" s="904"/>
      <c r="W96" s="904"/>
      <c r="X96" s="904"/>
      <c r="Y96" s="904"/>
      <c r="Z96" s="904"/>
      <c r="AA96" s="904"/>
      <c r="AB96" s="904"/>
      <c r="AC96" s="904"/>
      <c r="AD96" s="904"/>
      <c r="AE96" s="846"/>
      <c r="AF96" s="905"/>
      <c r="AG96" s="846"/>
    </row>
    <row r="97" spans="1:33">
      <c r="A97" s="904"/>
      <c r="B97" s="904"/>
      <c r="C97" s="904"/>
      <c r="D97" s="904"/>
      <c r="E97" s="904"/>
      <c r="F97" s="904"/>
      <c r="G97" s="904"/>
      <c r="H97" s="904"/>
      <c r="I97" s="904"/>
      <c r="J97" s="904"/>
      <c r="K97" s="904"/>
      <c r="L97" s="904"/>
      <c r="M97" s="904"/>
      <c r="N97" s="904"/>
      <c r="O97" s="904"/>
      <c r="P97" s="904"/>
      <c r="Q97" s="904"/>
      <c r="R97" s="904"/>
      <c r="S97" s="904"/>
      <c r="T97" s="904"/>
      <c r="U97" s="904"/>
      <c r="V97" s="904"/>
      <c r="W97" s="904"/>
      <c r="X97" s="904"/>
      <c r="Y97" s="904"/>
      <c r="Z97" s="904"/>
      <c r="AA97" s="904"/>
      <c r="AB97" s="904"/>
      <c r="AC97" s="904"/>
      <c r="AD97" s="904"/>
      <c r="AE97" s="846"/>
      <c r="AF97" s="905"/>
      <c r="AG97" s="846"/>
    </row>
    <row r="98" spans="1:33">
      <c r="A98" s="904"/>
      <c r="B98" s="904"/>
      <c r="C98" s="904"/>
      <c r="D98" s="904"/>
      <c r="E98" s="904"/>
      <c r="F98" s="904"/>
      <c r="G98" s="904"/>
      <c r="H98" s="904"/>
      <c r="I98" s="904"/>
      <c r="J98" s="904"/>
      <c r="K98" s="904"/>
      <c r="L98" s="904"/>
      <c r="M98" s="904"/>
      <c r="N98" s="904"/>
      <c r="O98" s="904"/>
      <c r="P98" s="904"/>
      <c r="Q98" s="904"/>
      <c r="R98" s="904"/>
      <c r="S98" s="904"/>
      <c r="T98" s="904"/>
      <c r="U98" s="904"/>
      <c r="V98" s="904"/>
      <c r="W98" s="904"/>
      <c r="X98" s="904"/>
      <c r="Y98" s="904"/>
      <c r="Z98" s="904"/>
      <c r="AA98" s="904"/>
      <c r="AB98" s="904"/>
      <c r="AC98" s="904"/>
      <c r="AD98" s="904"/>
      <c r="AE98" s="846"/>
      <c r="AF98" s="905"/>
      <c r="AG98" s="846"/>
    </row>
    <row r="99" spans="1:33">
      <c r="A99" s="904"/>
      <c r="B99" s="904"/>
      <c r="C99" s="904"/>
      <c r="D99" s="904"/>
      <c r="E99" s="904"/>
      <c r="F99" s="904"/>
      <c r="G99" s="904"/>
      <c r="H99" s="904"/>
      <c r="I99" s="904"/>
      <c r="J99" s="904"/>
      <c r="K99" s="904"/>
      <c r="L99" s="904"/>
      <c r="M99" s="904"/>
      <c r="N99" s="904"/>
      <c r="O99" s="904"/>
      <c r="P99" s="904"/>
      <c r="Q99" s="904"/>
      <c r="R99" s="904"/>
      <c r="S99" s="904"/>
      <c r="T99" s="904"/>
      <c r="U99" s="904"/>
      <c r="V99" s="904"/>
      <c r="W99" s="904"/>
      <c r="X99" s="904"/>
      <c r="Y99" s="904"/>
      <c r="Z99" s="904"/>
      <c r="AA99" s="904"/>
      <c r="AB99" s="904"/>
      <c r="AC99" s="904"/>
      <c r="AD99" s="904"/>
      <c r="AE99" s="846"/>
      <c r="AF99" s="905"/>
      <c r="AG99" s="846"/>
    </row>
    <row r="100" spans="1:33">
      <c r="A100" s="904"/>
      <c r="B100" s="904"/>
      <c r="C100" s="904"/>
      <c r="D100" s="904"/>
      <c r="E100" s="904"/>
      <c r="F100" s="904"/>
      <c r="G100" s="904"/>
      <c r="H100" s="904"/>
      <c r="I100" s="904"/>
      <c r="J100" s="904"/>
      <c r="K100" s="904"/>
      <c r="L100" s="904"/>
      <c r="M100" s="904"/>
      <c r="N100" s="904"/>
      <c r="O100" s="904"/>
      <c r="P100" s="904"/>
      <c r="Q100" s="904"/>
      <c r="R100" s="904"/>
      <c r="S100" s="904"/>
      <c r="T100" s="904"/>
      <c r="U100" s="904"/>
      <c r="V100" s="904"/>
      <c r="W100" s="904"/>
      <c r="X100" s="904"/>
      <c r="Y100" s="904"/>
      <c r="Z100" s="904"/>
      <c r="AA100" s="904"/>
      <c r="AB100" s="904"/>
      <c r="AC100" s="904"/>
      <c r="AD100" s="904"/>
      <c r="AE100" s="846"/>
      <c r="AF100" s="905"/>
      <c r="AG100" s="846"/>
    </row>
    <row r="101" spans="1:33">
      <c r="A101" s="904"/>
      <c r="B101" s="904"/>
      <c r="C101" s="904"/>
      <c r="D101" s="904"/>
      <c r="E101" s="904"/>
      <c r="F101" s="904"/>
      <c r="G101" s="904"/>
      <c r="H101" s="904"/>
      <c r="I101" s="904"/>
      <c r="J101" s="904"/>
      <c r="K101" s="904"/>
      <c r="L101" s="904"/>
      <c r="M101" s="904"/>
      <c r="N101" s="904"/>
      <c r="O101" s="904"/>
      <c r="P101" s="904"/>
      <c r="Q101" s="904"/>
      <c r="R101" s="904"/>
      <c r="S101" s="904"/>
      <c r="T101" s="904"/>
      <c r="U101" s="904"/>
      <c r="V101" s="904"/>
      <c r="W101" s="904"/>
      <c r="X101" s="904"/>
      <c r="Y101" s="904"/>
      <c r="Z101" s="904"/>
      <c r="AA101" s="904"/>
      <c r="AB101" s="904"/>
      <c r="AC101" s="904"/>
      <c r="AD101" s="904"/>
      <c r="AE101" s="846"/>
      <c r="AF101" s="905"/>
      <c r="AG101" s="846"/>
    </row>
    <row r="102" spans="1:33">
      <c r="A102" s="904"/>
      <c r="B102" s="904"/>
      <c r="C102" s="904"/>
      <c r="D102" s="904"/>
      <c r="E102" s="904"/>
      <c r="F102" s="904"/>
      <c r="G102" s="904"/>
      <c r="H102" s="904"/>
      <c r="I102" s="904"/>
      <c r="J102" s="904"/>
      <c r="K102" s="904"/>
      <c r="L102" s="904"/>
      <c r="M102" s="904"/>
      <c r="N102" s="904"/>
      <c r="O102" s="904"/>
      <c r="P102" s="904"/>
      <c r="Q102" s="904"/>
      <c r="R102" s="904"/>
      <c r="S102" s="904"/>
      <c r="T102" s="904"/>
      <c r="U102" s="904"/>
      <c r="V102" s="904"/>
      <c r="W102" s="904"/>
      <c r="X102" s="904"/>
      <c r="Y102" s="904"/>
      <c r="Z102" s="904"/>
      <c r="AA102" s="904"/>
      <c r="AB102" s="904"/>
      <c r="AC102" s="904"/>
      <c r="AD102" s="904"/>
      <c r="AE102" s="846"/>
      <c r="AF102" s="905"/>
      <c r="AG102" s="846"/>
    </row>
    <row r="103" spans="1:33">
      <c r="A103" s="904"/>
      <c r="B103" s="904"/>
      <c r="C103" s="904"/>
      <c r="D103" s="904"/>
      <c r="E103" s="904"/>
      <c r="F103" s="904"/>
      <c r="G103" s="904"/>
      <c r="H103" s="904"/>
      <c r="I103" s="904"/>
      <c r="J103" s="904"/>
      <c r="K103" s="904"/>
      <c r="L103" s="904"/>
      <c r="M103" s="904"/>
      <c r="N103" s="904"/>
      <c r="O103" s="904"/>
      <c r="P103" s="904"/>
      <c r="Q103" s="904"/>
      <c r="R103" s="904"/>
      <c r="S103" s="904"/>
      <c r="T103" s="904"/>
      <c r="U103" s="904"/>
      <c r="V103" s="904"/>
      <c r="W103" s="904"/>
      <c r="X103" s="904"/>
      <c r="Y103" s="904"/>
      <c r="Z103" s="904"/>
      <c r="AA103" s="904"/>
      <c r="AB103" s="904"/>
      <c r="AC103" s="904"/>
      <c r="AD103" s="904"/>
      <c r="AE103" s="846"/>
      <c r="AF103" s="905"/>
      <c r="AG103" s="846"/>
    </row>
    <row r="104" spans="1:33">
      <c r="A104" s="904"/>
      <c r="B104" s="904"/>
      <c r="C104" s="904"/>
      <c r="D104" s="904"/>
      <c r="E104" s="904"/>
      <c r="F104" s="904"/>
      <c r="G104" s="904"/>
      <c r="H104" s="904"/>
      <c r="I104" s="904"/>
      <c r="J104" s="904"/>
      <c r="K104" s="904"/>
      <c r="L104" s="904"/>
      <c r="M104" s="904"/>
      <c r="N104" s="904"/>
      <c r="O104" s="904"/>
      <c r="P104" s="904"/>
      <c r="Q104" s="904"/>
      <c r="R104" s="904"/>
      <c r="S104" s="904"/>
      <c r="T104" s="904"/>
      <c r="U104" s="904"/>
      <c r="V104" s="904"/>
      <c r="W104" s="904"/>
      <c r="X104" s="904"/>
      <c r="Y104" s="904"/>
      <c r="Z104" s="904"/>
      <c r="AA104" s="904"/>
      <c r="AB104" s="904"/>
      <c r="AC104" s="904"/>
      <c r="AD104" s="904"/>
      <c r="AE104" s="846"/>
      <c r="AF104" s="905"/>
      <c r="AG104" s="846"/>
    </row>
    <row r="105" spans="1:33">
      <c r="A105" s="904"/>
      <c r="B105" s="904"/>
      <c r="C105" s="904"/>
      <c r="D105" s="904"/>
      <c r="E105" s="904"/>
      <c r="F105" s="904"/>
      <c r="G105" s="904"/>
      <c r="H105" s="904"/>
      <c r="I105" s="904"/>
      <c r="J105" s="904"/>
      <c r="K105" s="904"/>
      <c r="L105" s="904"/>
      <c r="M105" s="904"/>
      <c r="N105" s="904"/>
      <c r="O105" s="904"/>
      <c r="P105" s="904"/>
      <c r="Q105" s="904"/>
      <c r="R105" s="904"/>
      <c r="S105" s="904"/>
      <c r="T105" s="904"/>
      <c r="U105" s="904"/>
      <c r="V105" s="904"/>
      <c r="W105" s="904"/>
      <c r="X105" s="904"/>
      <c r="Y105" s="904"/>
      <c r="Z105" s="904"/>
      <c r="AA105" s="904"/>
      <c r="AB105" s="904"/>
      <c r="AC105" s="904"/>
      <c r="AD105" s="904"/>
      <c r="AE105" s="846"/>
      <c r="AF105" s="905"/>
      <c r="AG105" s="846"/>
    </row>
    <row r="106" spans="1:33">
      <c r="A106" s="904"/>
      <c r="B106" s="904"/>
      <c r="C106" s="904"/>
      <c r="D106" s="904"/>
      <c r="E106" s="904"/>
      <c r="F106" s="904"/>
      <c r="G106" s="904"/>
      <c r="H106" s="904"/>
      <c r="I106" s="904"/>
      <c r="J106" s="904"/>
      <c r="K106" s="904"/>
      <c r="L106" s="904"/>
      <c r="M106" s="904"/>
      <c r="N106" s="904"/>
      <c r="O106" s="904"/>
      <c r="P106" s="904"/>
      <c r="Q106" s="904"/>
      <c r="R106" s="904"/>
      <c r="S106" s="904"/>
      <c r="T106" s="904"/>
      <c r="U106" s="904"/>
      <c r="V106" s="904"/>
      <c r="W106" s="904"/>
      <c r="X106" s="904"/>
      <c r="Y106" s="904"/>
      <c r="Z106" s="904"/>
      <c r="AA106" s="904"/>
      <c r="AB106" s="904"/>
      <c r="AC106" s="904"/>
      <c r="AD106" s="904"/>
      <c r="AE106" s="846"/>
      <c r="AF106" s="905"/>
      <c r="AG106" s="846"/>
    </row>
    <row r="107" spans="1:33">
      <c r="A107" s="904"/>
      <c r="B107" s="904"/>
      <c r="C107" s="904"/>
      <c r="D107" s="904"/>
      <c r="E107" s="904"/>
      <c r="F107" s="904"/>
      <c r="G107" s="904"/>
      <c r="H107" s="904"/>
      <c r="I107" s="904"/>
      <c r="J107" s="904"/>
      <c r="K107" s="904"/>
      <c r="L107" s="904"/>
      <c r="M107" s="904"/>
      <c r="N107" s="904"/>
      <c r="O107" s="904"/>
      <c r="P107" s="904"/>
      <c r="Q107" s="904"/>
      <c r="R107" s="904"/>
      <c r="S107" s="904"/>
      <c r="T107" s="904"/>
      <c r="U107" s="904"/>
      <c r="V107" s="904"/>
      <c r="W107" s="904"/>
      <c r="X107" s="904"/>
      <c r="Y107" s="904"/>
      <c r="Z107" s="904"/>
      <c r="AA107" s="904"/>
      <c r="AB107" s="904"/>
      <c r="AC107" s="904"/>
      <c r="AD107" s="904"/>
      <c r="AE107" s="846"/>
      <c r="AF107" s="905"/>
      <c r="AG107" s="846"/>
    </row>
    <row r="108" spans="1:33">
      <c r="A108" s="904"/>
      <c r="B108" s="904"/>
      <c r="C108" s="904"/>
      <c r="D108" s="904"/>
      <c r="E108" s="904"/>
      <c r="F108" s="904"/>
      <c r="G108" s="904"/>
      <c r="H108" s="904"/>
      <c r="I108" s="904"/>
      <c r="J108" s="904"/>
      <c r="K108" s="904"/>
      <c r="L108" s="904"/>
      <c r="M108" s="904"/>
      <c r="N108" s="904"/>
      <c r="O108" s="904"/>
      <c r="P108" s="904"/>
      <c r="Q108" s="904"/>
      <c r="R108" s="904"/>
      <c r="S108" s="904"/>
      <c r="T108" s="904"/>
      <c r="U108" s="904"/>
      <c r="V108" s="904"/>
      <c r="W108" s="904"/>
      <c r="X108" s="904"/>
      <c r="Y108" s="904"/>
      <c r="Z108" s="904"/>
      <c r="AA108" s="904"/>
      <c r="AB108" s="904"/>
      <c r="AC108" s="904"/>
      <c r="AD108" s="904"/>
      <c r="AE108" s="846"/>
      <c r="AF108" s="905"/>
      <c r="AG108" s="846"/>
    </row>
    <row r="109" spans="1:33">
      <c r="A109" s="904"/>
      <c r="B109" s="904"/>
      <c r="C109" s="904"/>
      <c r="D109" s="904"/>
      <c r="E109" s="904"/>
      <c r="F109" s="904"/>
      <c r="G109" s="904"/>
      <c r="H109" s="904"/>
      <c r="I109" s="904"/>
      <c r="J109" s="904"/>
      <c r="K109" s="904"/>
      <c r="L109" s="904"/>
      <c r="M109" s="904"/>
      <c r="N109" s="904"/>
      <c r="O109" s="904"/>
      <c r="P109" s="904"/>
      <c r="Q109" s="904"/>
      <c r="R109" s="904"/>
      <c r="S109" s="904"/>
      <c r="T109" s="904"/>
      <c r="U109" s="904"/>
      <c r="V109" s="904"/>
      <c r="W109" s="904"/>
      <c r="X109" s="904"/>
      <c r="Y109" s="904"/>
      <c r="Z109" s="904"/>
      <c r="AA109" s="904"/>
      <c r="AB109" s="904"/>
      <c r="AC109" s="904"/>
      <c r="AD109" s="904"/>
      <c r="AE109" s="846"/>
      <c r="AF109" s="905"/>
      <c r="AG109" s="846"/>
    </row>
    <row r="110" spans="1:33">
      <c r="A110" s="904"/>
      <c r="B110" s="904"/>
      <c r="C110" s="904"/>
      <c r="D110" s="904"/>
      <c r="E110" s="904"/>
      <c r="F110" s="904"/>
      <c r="G110" s="904"/>
      <c r="H110" s="904"/>
      <c r="I110" s="904"/>
      <c r="J110" s="904"/>
      <c r="K110" s="904"/>
      <c r="L110" s="904"/>
      <c r="M110" s="904"/>
      <c r="N110" s="904"/>
      <c r="O110" s="904"/>
      <c r="P110" s="904"/>
      <c r="Q110" s="904"/>
      <c r="R110" s="904"/>
      <c r="S110" s="904"/>
      <c r="T110" s="904"/>
      <c r="U110" s="904"/>
      <c r="V110" s="904"/>
      <c r="W110" s="904"/>
      <c r="X110" s="904"/>
      <c r="Y110" s="904"/>
      <c r="Z110" s="904"/>
      <c r="AA110" s="904"/>
      <c r="AB110" s="904"/>
      <c r="AC110" s="904"/>
      <c r="AD110" s="904"/>
      <c r="AE110" s="846"/>
      <c r="AF110" s="905"/>
      <c r="AG110" s="846"/>
    </row>
    <row r="111" spans="1:33">
      <c r="A111" s="904"/>
      <c r="B111" s="904"/>
      <c r="C111" s="904"/>
      <c r="D111" s="904"/>
      <c r="E111" s="904"/>
      <c r="F111" s="904"/>
      <c r="G111" s="904"/>
      <c r="H111" s="904"/>
      <c r="I111" s="904"/>
      <c r="J111" s="904"/>
      <c r="K111" s="904"/>
      <c r="L111" s="904"/>
      <c r="M111" s="904"/>
      <c r="N111" s="904"/>
      <c r="O111" s="904"/>
      <c r="P111" s="904"/>
      <c r="Q111" s="904"/>
      <c r="R111" s="904"/>
      <c r="S111" s="904"/>
      <c r="T111" s="904"/>
      <c r="U111" s="904"/>
      <c r="V111" s="904"/>
      <c r="W111" s="904"/>
      <c r="X111" s="904"/>
      <c r="Y111" s="904"/>
      <c r="Z111" s="904"/>
      <c r="AA111" s="904"/>
      <c r="AB111" s="904"/>
      <c r="AC111" s="904"/>
      <c r="AD111" s="904"/>
      <c r="AE111" s="846"/>
      <c r="AF111" s="905"/>
      <c r="AG111" s="846"/>
    </row>
    <row r="112" spans="1:33">
      <c r="A112" s="904"/>
      <c r="B112" s="904"/>
      <c r="C112" s="904"/>
      <c r="D112" s="904"/>
      <c r="E112" s="904"/>
      <c r="F112" s="904"/>
      <c r="G112" s="904"/>
      <c r="H112" s="904"/>
      <c r="I112" s="904"/>
      <c r="J112" s="904"/>
      <c r="K112" s="904"/>
      <c r="L112" s="904"/>
      <c r="M112" s="904"/>
      <c r="N112" s="904"/>
      <c r="O112" s="904"/>
      <c r="P112" s="904"/>
      <c r="Q112" s="904"/>
      <c r="R112" s="904"/>
      <c r="S112" s="904"/>
      <c r="T112" s="904"/>
      <c r="U112" s="904"/>
      <c r="V112" s="904"/>
      <c r="W112" s="904"/>
      <c r="X112" s="904"/>
      <c r="Y112" s="904"/>
      <c r="Z112" s="904"/>
      <c r="AA112" s="904"/>
      <c r="AB112" s="904"/>
      <c r="AC112" s="904"/>
      <c r="AD112" s="904"/>
      <c r="AE112" s="846"/>
      <c r="AF112" s="905"/>
      <c r="AG112" s="846"/>
    </row>
    <row r="113" spans="1:33">
      <c r="A113" s="904"/>
      <c r="B113" s="904"/>
      <c r="C113" s="904"/>
      <c r="D113" s="904"/>
      <c r="E113" s="904"/>
      <c r="F113" s="904"/>
      <c r="G113" s="904"/>
      <c r="H113" s="904"/>
      <c r="I113" s="904"/>
      <c r="J113" s="904"/>
      <c r="K113" s="904"/>
      <c r="L113" s="904"/>
      <c r="M113" s="904"/>
      <c r="N113" s="904"/>
      <c r="O113" s="904"/>
      <c r="P113" s="904"/>
      <c r="Q113" s="904"/>
      <c r="R113" s="904"/>
      <c r="S113" s="904"/>
      <c r="T113" s="904"/>
      <c r="U113" s="904"/>
      <c r="V113" s="904"/>
      <c r="W113" s="904"/>
      <c r="X113" s="904"/>
      <c r="Y113" s="904"/>
      <c r="Z113" s="904"/>
      <c r="AA113" s="904"/>
      <c r="AB113" s="904"/>
      <c r="AC113" s="904"/>
      <c r="AD113" s="904"/>
      <c r="AE113" s="846"/>
      <c r="AF113" s="905"/>
      <c r="AG113" s="846"/>
    </row>
    <row r="114" spans="1:33">
      <c r="A114" s="904"/>
      <c r="B114" s="904"/>
      <c r="C114" s="904"/>
      <c r="D114" s="904"/>
      <c r="E114" s="904"/>
      <c r="F114" s="904"/>
      <c r="G114" s="904"/>
      <c r="H114" s="904"/>
      <c r="I114" s="904"/>
      <c r="J114" s="904"/>
      <c r="K114" s="904"/>
      <c r="L114" s="904"/>
      <c r="M114" s="904"/>
      <c r="N114" s="904"/>
      <c r="O114" s="904"/>
      <c r="P114" s="904"/>
      <c r="Q114" s="904"/>
      <c r="R114" s="904"/>
      <c r="S114" s="904"/>
      <c r="T114" s="904"/>
      <c r="U114" s="904"/>
      <c r="V114" s="904"/>
      <c r="W114" s="904"/>
      <c r="X114" s="904"/>
      <c r="Y114" s="904"/>
      <c r="Z114" s="904"/>
      <c r="AA114" s="904"/>
      <c r="AB114" s="904"/>
      <c r="AC114" s="904"/>
      <c r="AD114" s="904"/>
      <c r="AE114" s="846"/>
      <c r="AF114" s="905"/>
      <c r="AG114" s="846"/>
    </row>
    <row r="115" spans="1:33">
      <c r="A115" s="904"/>
      <c r="B115" s="904"/>
      <c r="C115" s="904"/>
      <c r="D115" s="904"/>
      <c r="E115" s="904"/>
      <c r="F115" s="904"/>
      <c r="G115" s="904"/>
      <c r="H115" s="904"/>
      <c r="I115" s="904"/>
      <c r="J115" s="904"/>
      <c r="K115" s="904"/>
      <c r="L115" s="904"/>
      <c r="M115" s="904"/>
      <c r="N115" s="904"/>
      <c r="O115" s="904"/>
      <c r="P115" s="904"/>
      <c r="Q115" s="904"/>
      <c r="R115" s="904"/>
      <c r="S115" s="904"/>
      <c r="T115" s="904"/>
      <c r="U115" s="904"/>
      <c r="V115" s="904"/>
      <c r="W115" s="904"/>
      <c r="X115" s="904"/>
      <c r="Y115" s="904"/>
      <c r="Z115" s="904"/>
      <c r="AA115" s="904"/>
      <c r="AB115" s="904"/>
      <c r="AC115" s="904"/>
      <c r="AD115" s="904"/>
      <c r="AE115" s="846"/>
      <c r="AF115" s="905"/>
      <c r="AG115" s="846"/>
    </row>
    <row r="116" spans="1:33">
      <c r="A116" s="904"/>
      <c r="B116" s="904"/>
      <c r="C116" s="904"/>
      <c r="D116" s="904"/>
      <c r="E116" s="904"/>
      <c r="F116" s="904"/>
      <c r="G116" s="904"/>
      <c r="H116" s="904"/>
      <c r="I116" s="904"/>
      <c r="J116" s="904"/>
      <c r="K116" s="904"/>
      <c r="L116" s="904"/>
      <c r="M116" s="904"/>
      <c r="N116" s="904"/>
      <c r="O116" s="904"/>
      <c r="P116" s="904"/>
      <c r="Q116" s="904"/>
      <c r="R116" s="904"/>
      <c r="S116" s="904"/>
      <c r="T116" s="904"/>
      <c r="U116" s="904"/>
      <c r="V116" s="904"/>
      <c r="W116" s="904"/>
      <c r="X116" s="904"/>
      <c r="Y116" s="904"/>
      <c r="Z116" s="904"/>
      <c r="AA116" s="904"/>
      <c r="AB116" s="904"/>
      <c r="AC116" s="904"/>
      <c r="AD116" s="904"/>
      <c r="AE116" s="846"/>
      <c r="AF116" s="905"/>
      <c r="AG116" s="846"/>
    </row>
    <row r="117" spans="1:33">
      <c r="A117" s="904"/>
      <c r="B117" s="904"/>
      <c r="C117" s="904"/>
      <c r="D117" s="904"/>
      <c r="E117" s="904"/>
      <c r="F117" s="904"/>
      <c r="G117" s="904"/>
      <c r="H117" s="904"/>
      <c r="I117" s="904"/>
      <c r="J117" s="904"/>
      <c r="K117" s="904"/>
      <c r="L117" s="904"/>
      <c r="M117" s="904"/>
      <c r="N117" s="904"/>
      <c r="O117" s="904"/>
      <c r="P117" s="904"/>
      <c r="Q117" s="904"/>
      <c r="R117" s="904"/>
      <c r="S117" s="904"/>
      <c r="T117" s="904"/>
      <c r="U117" s="904"/>
      <c r="V117" s="904"/>
      <c r="W117" s="904"/>
      <c r="X117" s="904"/>
      <c r="Y117" s="904"/>
      <c r="Z117" s="904"/>
      <c r="AA117" s="904"/>
      <c r="AB117" s="904"/>
      <c r="AC117" s="904"/>
      <c r="AD117" s="904"/>
      <c r="AE117" s="846"/>
      <c r="AF117" s="905"/>
      <c r="AG117" s="846"/>
    </row>
    <row r="118" spans="1:33">
      <c r="A118" s="904"/>
      <c r="B118" s="904"/>
      <c r="C118" s="904"/>
      <c r="D118" s="904"/>
      <c r="E118" s="904"/>
      <c r="F118" s="904"/>
      <c r="G118" s="904"/>
      <c r="H118" s="904"/>
      <c r="I118" s="904"/>
      <c r="J118" s="904"/>
      <c r="K118" s="904"/>
      <c r="L118" s="904"/>
      <c r="M118" s="904"/>
      <c r="N118" s="904"/>
      <c r="O118" s="904"/>
      <c r="P118" s="904"/>
      <c r="Q118" s="904"/>
      <c r="R118" s="904"/>
      <c r="S118" s="904"/>
      <c r="T118" s="904"/>
      <c r="U118" s="904"/>
      <c r="V118" s="904"/>
      <c r="W118" s="904"/>
      <c r="X118" s="904"/>
      <c r="Y118" s="904"/>
      <c r="Z118" s="904"/>
      <c r="AA118" s="904"/>
      <c r="AB118" s="904"/>
      <c r="AC118" s="904"/>
      <c r="AD118" s="904"/>
      <c r="AE118" s="846"/>
      <c r="AF118" s="905"/>
      <c r="AG118" s="846"/>
    </row>
    <row r="119" spans="1:33">
      <c r="A119" s="904"/>
      <c r="B119" s="904"/>
      <c r="C119" s="904"/>
      <c r="D119" s="904"/>
      <c r="E119" s="904"/>
      <c r="F119" s="904"/>
      <c r="G119" s="904"/>
      <c r="H119" s="904"/>
      <c r="I119" s="904"/>
      <c r="J119" s="904"/>
      <c r="K119" s="904"/>
      <c r="L119" s="904"/>
      <c r="M119" s="904"/>
      <c r="N119" s="904"/>
      <c r="O119" s="904"/>
      <c r="P119" s="904"/>
      <c r="Q119" s="904"/>
      <c r="R119" s="904"/>
      <c r="S119" s="904"/>
      <c r="T119" s="904"/>
      <c r="U119" s="904"/>
      <c r="V119" s="904"/>
      <c r="W119" s="904"/>
      <c r="X119" s="904"/>
      <c r="Y119" s="904"/>
      <c r="Z119" s="904"/>
      <c r="AA119" s="904"/>
      <c r="AB119" s="904"/>
      <c r="AC119" s="904"/>
      <c r="AD119" s="904"/>
      <c r="AE119" s="846"/>
      <c r="AF119" s="905"/>
      <c r="AG119" s="846"/>
    </row>
    <row r="120" spans="1:33">
      <c r="A120" s="904"/>
      <c r="B120" s="904"/>
      <c r="C120" s="904"/>
      <c r="D120" s="904"/>
      <c r="E120" s="904"/>
      <c r="F120" s="904"/>
      <c r="G120" s="904"/>
      <c r="H120" s="904"/>
      <c r="I120" s="904"/>
      <c r="J120" s="904"/>
      <c r="K120" s="904"/>
      <c r="L120" s="904"/>
      <c r="M120" s="904"/>
      <c r="N120" s="904"/>
      <c r="O120" s="904"/>
      <c r="P120" s="904"/>
      <c r="Q120" s="904"/>
      <c r="R120" s="904"/>
      <c r="S120" s="904"/>
      <c r="T120" s="904"/>
      <c r="U120" s="904"/>
      <c r="V120" s="904"/>
      <c r="W120" s="904"/>
      <c r="X120" s="904"/>
      <c r="Y120" s="904"/>
      <c r="Z120" s="904"/>
      <c r="AA120" s="904"/>
      <c r="AB120" s="904"/>
      <c r="AC120" s="904"/>
      <c r="AD120" s="904"/>
      <c r="AE120" s="846"/>
      <c r="AF120" s="905"/>
      <c r="AG120" s="846"/>
    </row>
    <row r="121" spans="1:33">
      <c r="A121" s="904"/>
      <c r="B121" s="904"/>
      <c r="C121" s="904"/>
      <c r="D121" s="904"/>
      <c r="E121" s="904"/>
      <c r="F121" s="904"/>
      <c r="G121" s="904"/>
      <c r="H121" s="904"/>
      <c r="I121" s="904"/>
      <c r="J121" s="904"/>
      <c r="K121" s="904"/>
      <c r="L121" s="904"/>
      <c r="M121" s="904"/>
      <c r="N121" s="904"/>
      <c r="O121" s="904"/>
      <c r="P121" s="904"/>
      <c r="Q121" s="904"/>
      <c r="R121" s="904"/>
      <c r="S121" s="904"/>
      <c r="T121" s="904"/>
      <c r="U121" s="904"/>
      <c r="V121" s="904"/>
      <c r="W121" s="904"/>
      <c r="X121" s="904"/>
      <c r="Y121" s="904"/>
      <c r="Z121" s="904"/>
      <c r="AA121" s="904"/>
      <c r="AB121" s="904"/>
      <c r="AC121" s="904"/>
      <c r="AD121" s="904"/>
      <c r="AE121" s="846"/>
      <c r="AF121" s="905"/>
      <c r="AG121" s="846"/>
    </row>
    <row r="122" spans="1:33">
      <c r="A122" s="904"/>
      <c r="B122" s="904"/>
      <c r="C122" s="904"/>
      <c r="D122" s="904"/>
      <c r="E122" s="904"/>
      <c r="F122" s="904"/>
      <c r="G122" s="904"/>
      <c r="H122" s="904"/>
      <c r="I122" s="904"/>
      <c r="J122" s="904"/>
      <c r="K122" s="904"/>
      <c r="L122" s="904"/>
      <c r="M122" s="904"/>
      <c r="N122" s="904"/>
      <c r="O122" s="904"/>
      <c r="P122" s="904"/>
      <c r="Q122" s="904"/>
      <c r="R122" s="904"/>
      <c r="S122" s="904"/>
      <c r="T122" s="904"/>
      <c r="U122" s="904"/>
      <c r="V122" s="904"/>
      <c r="W122" s="904"/>
      <c r="X122" s="904"/>
      <c r="Y122" s="904"/>
      <c r="Z122" s="904"/>
      <c r="AA122" s="904"/>
      <c r="AB122" s="904"/>
      <c r="AC122" s="904"/>
      <c r="AD122" s="904"/>
      <c r="AE122" s="846"/>
      <c r="AF122" s="905"/>
      <c r="AG122" s="846"/>
    </row>
    <row r="123" spans="1:33">
      <c r="A123" s="904"/>
      <c r="B123" s="904"/>
      <c r="C123" s="904"/>
      <c r="D123" s="904"/>
      <c r="E123" s="904"/>
      <c r="F123" s="904"/>
      <c r="G123" s="904"/>
      <c r="H123" s="904"/>
      <c r="I123" s="904"/>
      <c r="J123" s="904"/>
      <c r="K123" s="904"/>
      <c r="L123" s="904"/>
      <c r="M123" s="904"/>
      <c r="N123" s="904"/>
      <c r="O123" s="904"/>
      <c r="P123" s="904"/>
      <c r="Q123" s="904"/>
      <c r="R123" s="904"/>
      <c r="S123" s="904"/>
      <c r="T123" s="904"/>
      <c r="U123" s="904"/>
      <c r="V123" s="904"/>
      <c r="W123" s="904"/>
      <c r="X123" s="904"/>
      <c r="Y123" s="904"/>
      <c r="Z123" s="904"/>
      <c r="AA123" s="904"/>
      <c r="AB123" s="904"/>
      <c r="AC123" s="904"/>
      <c r="AD123" s="904"/>
      <c r="AE123" s="846"/>
      <c r="AF123" s="905"/>
      <c r="AG123" s="846"/>
    </row>
    <row r="124" spans="1:33">
      <c r="A124" s="904"/>
      <c r="B124" s="904"/>
      <c r="C124" s="904"/>
      <c r="D124" s="904"/>
      <c r="E124" s="904"/>
      <c r="F124" s="904"/>
      <c r="G124" s="904"/>
      <c r="H124" s="904"/>
      <c r="I124" s="904"/>
      <c r="J124" s="904"/>
      <c r="K124" s="904"/>
      <c r="L124" s="904"/>
      <c r="M124" s="904"/>
      <c r="N124" s="904"/>
      <c r="O124" s="904"/>
      <c r="P124" s="904"/>
      <c r="Q124" s="904"/>
      <c r="R124" s="904"/>
      <c r="S124" s="904"/>
      <c r="T124" s="904"/>
      <c r="U124" s="904"/>
      <c r="V124" s="904"/>
      <c r="W124" s="904"/>
      <c r="X124" s="904"/>
      <c r="Y124" s="904"/>
      <c r="Z124" s="904"/>
      <c r="AA124" s="904"/>
      <c r="AB124" s="904"/>
      <c r="AC124" s="904"/>
      <c r="AD124" s="904"/>
      <c r="AE124" s="846"/>
      <c r="AF124" s="905"/>
      <c r="AG124" s="846"/>
    </row>
    <row r="125" spans="1:33">
      <c r="A125" s="904"/>
      <c r="B125" s="904"/>
      <c r="C125" s="904"/>
      <c r="D125" s="904"/>
      <c r="E125" s="904"/>
      <c r="F125" s="904"/>
      <c r="G125" s="904"/>
      <c r="H125" s="904"/>
      <c r="I125" s="904"/>
      <c r="J125" s="904"/>
      <c r="K125" s="904"/>
      <c r="L125" s="904"/>
      <c r="M125" s="904"/>
      <c r="N125" s="904"/>
      <c r="O125" s="904"/>
      <c r="P125" s="904"/>
      <c r="Q125" s="904"/>
      <c r="R125" s="904"/>
      <c r="S125" s="904"/>
      <c r="T125" s="904"/>
      <c r="U125" s="904"/>
      <c r="V125" s="904"/>
      <c r="W125" s="904"/>
      <c r="X125" s="904"/>
      <c r="Y125" s="904"/>
      <c r="Z125" s="904"/>
      <c r="AA125" s="904"/>
      <c r="AB125" s="904"/>
      <c r="AC125" s="904"/>
      <c r="AD125" s="904"/>
      <c r="AE125" s="846"/>
      <c r="AF125" s="905"/>
      <c r="AG125" s="846"/>
    </row>
    <row r="126" spans="1:33">
      <c r="A126" s="904"/>
      <c r="B126" s="904"/>
      <c r="C126" s="904"/>
      <c r="D126" s="904"/>
      <c r="E126" s="904"/>
      <c r="F126" s="904"/>
      <c r="G126" s="904"/>
      <c r="H126" s="904"/>
      <c r="I126" s="904"/>
      <c r="J126" s="904"/>
      <c r="K126" s="904"/>
      <c r="L126" s="904"/>
      <c r="M126" s="904"/>
      <c r="N126" s="904"/>
      <c r="O126" s="904"/>
      <c r="P126" s="904"/>
      <c r="Q126" s="904"/>
      <c r="R126" s="904"/>
      <c r="S126" s="904"/>
      <c r="T126" s="904"/>
      <c r="U126" s="904"/>
      <c r="V126" s="904"/>
      <c r="W126" s="904"/>
      <c r="X126" s="904"/>
      <c r="Y126" s="904"/>
      <c r="Z126" s="904"/>
      <c r="AA126" s="904"/>
      <c r="AB126" s="904"/>
      <c r="AC126" s="904"/>
      <c r="AD126" s="904"/>
      <c r="AE126" s="846"/>
      <c r="AF126" s="905"/>
      <c r="AG126" s="846"/>
    </row>
    <row r="127" spans="1:33">
      <c r="A127" s="904"/>
      <c r="B127" s="904"/>
      <c r="C127" s="904"/>
      <c r="D127" s="904"/>
      <c r="E127" s="904"/>
      <c r="F127" s="904"/>
      <c r="G127" s="904"/>
      <c r="H127" s="904"/>
      <c r="I127" s="904"/>
      <c r="J127" s="904"/>
      <c r="K127" s="904"/>
      <c r="L127" s="904"/>
      <c r="M127" s="904"/>
      <c r="N127" s="904"/>
      <c r="O127" s="904"/>
      <c r="P127" s="904"/>
      <c r="Q127" s="904"/>
      <c r="R127" s="904"/>
      <c r="S127" s="904"/>
      <c r="T127" s="904"/>
      <c r="U127" s="904"/>
      <c r="V127" s="904"/>
      <c r="W127" s="904"/>
      <c r="X127" s="904"/>
      <c r="Y127" s="904"/>
      <c r="Z127" s="904"/>
      <c r="AA127" s="904"/>
      <c r="AB127" s="904"/>
      <c r="AC127" s="904"/>
      <c r="AD127" s="904"/>
      <c r="AE127" s="846"/>
      <c r="AF127" s="905"/>
      <c r="AG127" s="846"/>
    </row>
    <row r="128" spans="1:33">
      <c r="A128" s="904"/>
      <c r="B128" s="904"/>
      <c r="C128" s="904"/>
      <c r="D128" s="904"/>
      <c r="E128" s="904"/>
      <c r="F128" s="904"/>
      <c r="G128" s="904"/>
      <c r="H128" s="904"/>
      <c r="I128" s="904"/>
      <c r="J128" s="904"/>
      <c r="K128" s="904"/>
      <c r="L128" s="904"/>
      <c r="M128" s="904"/>
      <c r="N128" s="904"/>
      <c r="O128" s="904"/>
      <c r="P128" s="904"/>
      <c r="Q128" s="904"/>
      <c r="R128" s="904"/>
      <c r="S128" s="904"/>
      <c r="T128" s="904"/>
      <c r="U128" s="904"/>
      <c r="V128" s="904"/>
      <c r="W128" s="904"/>
      <c r="X128" s="904"/>
      <c r="Y128" s="904"/>
      <c r="Z128" s="904"/>
      <c r="AA128" s="904"/>
      <c r="AB128" s="904"/>
      <c r="AC128" s="904"/>
      <c r="AD128" s="904"/>
      <c r="AE128" s="846"/>
      <c r="AF128" s="905"/>
      <c r="AG128" s="846"/>
    </row>
    <row r="129" spans="1:33">
      <c r="A129" s="904"/>
      <c r="B129" s="904"/>
      <c r="C129" s="904"/>
      <c r="D129" s="904"/>
      <c r="E129" s="904"/>
      <c r="F129" s="904"/>
      <c r="G129" s="904"/>
      <c r="H129" s="904"/>
      <c r="I129" s="904"/>
      <c r="J129" s="904"/>
      <c r="K129" s="904"/>
      <c r="L129" s="904"/>
      <c r="M129" s="904"/>
      <c r="N129" s="904"/>
      <c r="O129" s="904"/>
      <c r="P129" s="904"/>
      <c r="Q129" s="904"/>
      <c r="R129" s="904"/>
      <c r="S129" s="904"/>
      <c r="T129" s="904"/>
      <c r="U129" s="904"/>
      <c r="V129" s="904"/>
      <c r="W129" s="904"/>
      <c r="X129" s="904"/>
      <c r="Y129" s="904"/>
      <c r="Z129" s="904"/>
      <c r="AA129" s="904"/>
      <c r="AB129" s="904"/>
      <c r="AC129" s="904"/>
      <c r="AD129" s="904"/>
      <c r="AE129" s="846"/>
      <c r="AF129" s="905"/>
      <c r="AG129" s="846"/>
    </row>
    <row r="130" spans="1:33">
      <c r="A130" s="904"/>
      <c r="B130" s="904"/>
      <c r="C130" s="904"/>
      <c r="D130" s="904"/>
      <c r="E130" s="904"/>
      <c r="F130" s="904"/>
      <c r="G130" s="904"/>
      <c r="H130" s="904"/>
      <c r="I130" s="904"/>
      <c r="J130" s="904"/>
      <c r="K130" s="904"/>
      <c r="L130" s="904"/>
      <c r="M130" s="904"/>
      <c r="N130" s="904"/>
      <c r="O130" s="904"/>
      <c r="P130" s="904"/>
      <c r="Q130" s="904"/>
      <c r="R130" s="904"/>
      <c r="S130" s="904"/>
      <c r="T130" s="904"/>
      <c r="U130" s="904"/>
      <c r="V130" s="904"/>
      <c r="W130" s="904"/>
      <c r="X130" s="904"/>
      <c r="Y130" s="904"/>
      <c r="Z130" s="904"/>
      <c r="AA130" s="904"/>
      <c r="AB130" s="904"/>
      <c r="AC130" s="904"/>
      <c r="AD130" s="904"/>
      <c r="AE130" s="846"/>
      <c r="AF130" s="905"/>
      <c r="AG130" s="846"/>
    </row>
    <row r="131" spans="1:33">
      <c r="A131" s="904"/>
      <c r="B131" s="904"/>
      <c r="C131" s="904"/>
      <c r="D131" s="904"/>
      <c r="E131" s="904"/>
      <c r="F131" s="904"/>
      <c r="G131" s="904"/>
      <c r="H131" s="904"/>
      <c r="I131" s="904"/>
      <c r="J131" s="904"/>
      <c r="K131" s="904"/>
      <c r="L131" s="904"/>
      <c r="M131" s="904"/>
      <c r="N131" s="904"/>
      <c r="O131" s="904"/>
      <c r="P131" s="904"/>
      <c r="Q131" s="904"/>
      <c r="R131" s="904"/>
      <c r="S131" s="904"/>
      <c r="T131" s="904"/>
      <c r="U131" s="904"/>
      <c r="V131" s="904"/>
      <c r="W131" s="904"/>
      <c r="X131" s="904"/>
      <c r="Y131" s="904"/>
      <c r="Z131" s="904"/>
      <c r="AA131" s="904"/>
      <c r="AB131" s="904"/>
      <c r="AC131" s="904"/>
      <c r="AD131" s="904"/>
      <c r="AE131" s="846"/>
      <c r="AF131" s="905"/>
      <c r="AG131" s="846"/>
    </row>
    <row r="132" spans="1:33">
      <c r="A132" s="904"/>
      <c r="B132" s="904"/>
      <c r="C132" s="904"/>
      <c r="D132" s="904"/>
      <c r="E132" s="904"/>
      <c r="F132" s="904"/>
      <c r="G132" s="904"/>
      <c r="H132" s="904"/>
      <c r="I132" s="904"/>
      <c r="J132" s="904"/>
      <c r="K132" s="904"/>
      <c r="L132" s="904"/>
      <c r="M132" s="904"/>
      <c r="N132" s="904"/>
      <c r="O132" s="904"/>
      <c r="P132" s="904"/>
      <c r="Q132" s="904"/>
      <c r="R132" s="904"/>
      <c r="S132" s="904"/>
      <c r="T132" s="904"/>
      <c r="U132" s="904"/>
      <c r="V132" s="904"/>
      <c r="W132" s="904"/>
      <c r="X132" s="904"/>
      <c r="Y132" s="904"/>
      <c r="Z132" s="904"/>
      <c r="AA132" s="904"/>
      <c r="AB132" s="904"/>
      <c r="AC132" s="904"/>
      <c r="AD132" s="904"/>
      <c r="AE132" s="846"/>
      <c r="AF132" s="905"/>
      <c r="AG132" s="846"/>
    </row>
    <row r="133" spans="1:33">
      <c r="A133" s="904"/>
      <c r="B133" s="904"/>
      <c r="C133" s="904"/>
      <c r="D133" s="904"/>
      <c r="E133" s="904"/>
      <c r="F133" s="904"/>
      <c r="G133" s="904"/>
      <c r="H133" s="904"/>
      <c r="I133" s="904"/>
      <c r="J133" s="904"/>
      <c r="K133" s="904"/>
      <c r="L133" s="904"/>
      <c r="M133" s="904"/>
      <c r="N133" s="904"/>
      <c r="O133" s="904"/>
      <c r="P133" s="904"/>
      <c r="Q133" s="904"/>
      <c r="R133" s="904"/>
      <c r="S133" s="904"/>
      <c r="T133" s="904"/>
      <c r="U133" s="904"/>
      <c r="V133" s="904"/>
      <c r="W133" s="904"/>
      <c r="X133" s="904"/>
      <c r="Y133" s="904"/>
      <c r="Z133" s="904"/>
      <c r="AA133" s="904"/>
      <c r="AB133" s="904"/>
      <c r="AC133" s="904"/>
      <c r="AD133" s="904"/>
      <c r="AE133" s="846"/>
      <c r="AF133" s="905"/>
      <c r="AG133" s="846"/>
    </row>
    <row r="134" spans="1:33">
      <c r="A134" s="904"/>
      <c r="B134" s="904"/>
      <c r="C134" s="904"/>
      <c r="D134" s="904"/>
      <c r="E134" s="904"/>
      <c r="F134" s="904"/>
      <c r="G134" s="904"/>
      <c r="H134" s="904"/>
      <c r="I134" s="904"/>
      <c r="J134" s="904"/>
      <c r="K134" s="904"/>
      <c r="L134" s="904"/>
      <c r="M134" s="904"/>
      <c r="N134" s="904"/>
      <c r="O134" s="904"/>
      <c r="P134" s="904"/>
      <c r="Q134" s="904"/>
      <c r="R134" s="904"/>
      <c r="S134" s="904"/>
      <c r="T134" s="904"/>
      <c r="U134" s="904"/>
      <c r="V134" s="904"/>
      <c r="W134" s="904"/>
      <c r="X134" s="904"/>
      <c r="Y134" s="904"/>
      <c r="Z134" s="904"/>
      <c r="AA134" s="904"/>
      <c r="AB134" s="904"/>
      <c r="AC134" s="904"/>
      <c r="AD134" s="904"/>
      <c r="AE134" s="846"/>
      <c r="AF134" s="905"/>
      <c r="AG134" s="846"/>
    </row>
    <row r="135" spans="1:33">
      <c r="A135" s="904"/>
      <c r="B135" s="904"/>
      <c r="C135" s="904"/>
      <c r="D135" s="904"/>
      <c r="E135" s="904"/>
      <c r="F135" s="904"/>
      <c r="G135" s="904"/>
      <c r="H135" s="904"/>
      <c r="I135" s="904"/>
      <c r="J135" s="904"/>
      <c r="K135" s="904"/>
      <c r="L135" s="904"/>
      <c r="M135" s="904"/>
      <c r="N135" s="904"/>
      <c r="O135" s="904"/>
      <c r="P135" s="904"/>
      <c r="Q135" s="904"/>
      <c r="R135" s="904"/>
      <c r="S135" s="904"/>
      <c r="T135" s="904"/>
      <c r="U135" s="904"/>
      <c r="V135" s="904"/>
      <c r="W135" s="904"/>
      <c r="X135" s="904"/>
      <c r="Y135" s="904"/>
      <c r="Z135" s="904"/>
      <c r="AA135" s="904"/>
      <c r="AB135" s="904"/>
      <c r="AC135" s="904"/>
      <c r="AD135" s="904"/>
      <c r="AE135" s="846"/>
      <c r="AF135" s="905"/>
      <c r="AG135" s="846"/>
    </row>
    <row r="136" spans="1:33">
      <c r="A136" s="904"/>
      <c r="B136" s="904"/>
      <c r="C136" s="904"/>
      <c r="D136" s="904"/>
      <c r="E136" s="904"/>
      <c r="F136" s="904"/>
      <c r="G136" s="904"/>
      <c r="H136" s="904"/>
      <c r="I136" s="904"/>
      <c r="J136" s="904"/>
      <c r="K136" s="904"/>
      <c r="L136" s="904"/>
      <c r="M136" s="904"/>
      <c r="N136" s="904"/>
      <c r="O136" s="904"/>
      <c r="P136" s="904"/>
      <c r="Q136" s="904"/>
      <c r="R136" s="904"/>
      <c r="S136" s="904"/>
      <c r="T136" s="904"/>
      <c r="U136" s="904"/>
      <c r="V136" s="904"/>
      <c r="W136" s="904"/>
      <c r="X136" s="904"/>
      <c r="Y136" s="904"/>
      <c r="Z136" s="904"/>
      <c r="AA136" s="904"/>
      <c r="AB136" s="904"/>
      <c r="AC136" s="904"/>
      <c r="AD136" s="904"/>
      <c r="AE136" s="846"/>
      <c r="AF136" s="905"/>
      <c r="AG136" s="846"/>
    </row>
    <row r="137" spans="1:33">
      <c r="A137" s="904"/>
      <c r="B137" s="904"/>
      <c r="C137" s="904"/>
      <c r="D137" s="904"/>
      <c r="E137" s="904"/>
      <c r="F137" s="904"/>
      <c r="G137" s="904"/>
      <c r="H137" s="904"/>
      <c r="I137" s="904"/>
      <c r="J137" s="904"/>
      <c r="K137" s="904"/>
      <c r="L137" s="904"/>
      <c r="M137" s="904"/>
      <c r="N137" s="904"/>
      <c r="O137" s="904"/>
      <c r="P137" s="904"/>
      <c r="Q137" s="904"/>
      <c r="R137" s="904"/>
      <c r="S137" s="904"/>
      <c r="T137" s="904"/>
      <c r="U137" s="904"/>
      <c r="V137" s="904"/>
      <c r="W137" s="904"/>
      <c r="X137" s="904"/>
      <c r="Y137" s="904"/>
      <c r="Z137" s="904"/>
      <c r="AA137" s="904"/>
      <c r="AB137" s="904"/>
      <c r="AC137" s="904"/>
      <c r="AD137" s="904"/>
      <c r="AE137" s="846"/>
      <c r="AF137" s="905"/>
      <c r="AG137" s="846"/>
    </row>
    <row r="138" spans="1:33">
      <c r="A138" s="904"/>
      <c r="B138" s="904"/>
      <c r="C138" s="904"/>
      <c r="D138" s="904"/>
      <c r="E138" s="904"/>
      <c r="F138" s="904"/>
      <c r="G138" s="904"/>
      <c r="H138" s="904"/>
      <c r="I138" s="904"/>
      <c r="J138" s="904"/>
      <c r="K138" s="904"/>
      <c r="L138" s="904"/>
      <c r="M138" s="904"/>
      <c r="N138" s="904"/>
      <c r="O138" s="904"/>
      <c r="P138" s="904"/>
      <c r="Q138" s="904"/>
      <c r="R138" s="904"/>
      <c r="S138" s="904"/>
      <c r="T138" s="904"/>
      <c r="U138" s="904"/>
      <c r="V138" s="904"/>
      <c r="W138" s="904"/>
      <c r="X138" s="904"/>
      <c r="Y138" s="904"/>
      <c r="Z138" s="904"/>
      <c r="AA138" s="904"/>
      <c r="AB138" s="904"/>
      <c r="AC138" s="904"/>
      <c r="AD138" s="904"/>
      <c r="AE138" s="846"/>
      <c r="AF138" s="905"/>
      <c r="AG138" s="846"/>
    </row>
    <row r="139" spans="1:33">
      <c r="A139" s="904"/>
      <c r="B139" s="904"/>
      <c r="C139" s="904"/>
      <c r="D139" s="904"/>
      <c r="E139" s="904"/>
      <c r="F139" s="904"/>
      <c r="G139" s="904"/>
      <c r="H139" s="904"/>
      <c r="I139" s="904"/>
      <c r="J139" s="904"/>
      <c r="K139" s="904"/>
      <c r="L139" s="904"/>
      <c r="M139" s="904"/>
      <c r="N139" s="904"/>
      <c r="O139" s="904"/>
      <c r="P139" s="904"/>
      <c r="Q139" s="904"/>
      <c r="R139" s="904"/>
      <c r="S139" s="904"/>
      <c r="T139" s="904"/>
      <c r="U139" s="904"/>
      <c r="V139" s="904"/>
      <c r="W139" s="904"/>
      <c r="X139" s="904"/>
      <c r="Y139" s="904"/>
      <c r="Z139" s="904"/>
      <c r="AA139" s="904"/>
      <c r="AB139" s="904"/>
      <c r="AC139" s="904"/>
      <c r="AD139" s="904"/>
      <c r="AE139" s="846"/>
      <c r="AF139" s="905"/>
      <c r="AG139" s="846"/>
    </row>
    <row r="140" spans="1:33">
      <c r="A140" s="904"/>
      <c r="B140" s="904"/>
      <c r="C140" s="904"/>
      <c r="D140" s="904"/>
      <c r="E140" s="904"/>
      <c r="F140" s="904"/>
      <c r="G140" s="904"/>
      <c r="H140" s="904"/>
      <c r="I140" s="904"/>
      <c r="J140" s="904"/>
      <c r="K140" s="904"/>
      <c r="L140" s="904"/>
      <c r="M140" s="904"/>
      <c r="N140" s="904"/>
      <c r="O140" s="904"/>
      <c r="P140" s="904"/>
      <c r="Q140" s="904"/>
      <c r="R140" s="904"/>
      <c r="S140" s="904"/>
      <c r="T140" s="904"/>
      <c r="U140" s="904"/>
      <c r="V140" s="904"/>
      <c r="W140" s="904"/>
      <c r="X140" s="904"/>
      <c r="Y140" s="904"/>
      <c r="Z140" s="904"/>
      <c r="AA140" s="904"/>
      <c r="AB140" s="904"/>
      <c r="AC140" s="904"/>
      <c r="AD140" s="904"/>
      <c r="AE140" s="846"/>
      <c r="AF140" s="905"/>
      <c r="AG140" s="846"/>
    </row>
    <row r="141" spans="1:33">
      <c r="A141" s="904"/>
      <c r="B141" s="904"/>
      <c r="C141" s="904"/>
      <c r="D141" s="904"/>
      <c r="E141" s="904"/>
      <c r="F141" s="904"/>
      <c r="G141" s="904"/>
      <c r="H141" s="904"/>
      <c r="I141" s="904"/>
      <c r="J141" s="904"/>
      <c r="K141" s="904"/>
      <c r="L141" s="904"/>
      <c r="M141" s="904"/>
      <c r="N141" s="904"/>
      <c r="O141" s="904"/>
      <c r="P141" s="904"/>
      <c r="Q141" s="904"/>
      <c r="R141" s="904"/>
      <c r="S141" s="904"/>
      <c r="T141" s="904"/>
      <c r="U141" s="904"/>
      <c r="V141" s="904"/>
      <c r="W141" s="904"/>
      <c r="X141" s="904"/>
      <c r="Y141" s="904"/>
      <c r="Z141" s="904"/>
      <c r="AA141" s="904"/>
      <c r="AB141" s="904"/>
      <c r="AC141" s="904"/>
      <c r="AD141" s="904"/>
      <c r="AE141" s="846"/>
      <c r="AF141" s="905"/>
      <c r="AG141" s="846"/>
    </row>
    <row r="142" spans="1:33">
      <c r="A142" s="904"/>
      <c r="B142" s="904"/>
      <c r="C142" s="904"/>
      <c r="D142" s="904"/>
      <c r="E142" s="904"/>
      <c r="F142" s="904"/>
      <c r="G142" s="904"/>
      <c r="H142" s="904"/>
      <c r="I142" s="904"/>
      <c r="J142" s="904"/>
      <c r="K142" s="904"/>
      <c r="L142" s="904"/>
      <c r="M142" s="904"/>
      <c r="N142" s="904"/>
      <c r="O142" s="904"/>
      <c r="P142" s="904"/>
      <c r="Q142" s="904"/>
      <c r="R142" s="904"/>
      <c r="S142" s="904"/>
      <c r="T142" s="904"/>
      <c r="U142" s="904"/>
      <c r="V142" s="904"/>
      <c r="W142" s="904"/>
      <c r="X142" s="904"/>
      <c r="Y142" s="904"/>
      <c r="Z142" s="904"/>
      <c r="AA142" s="904"/>
      <c r="AB142" s="904"/>
      <c r="AC142" s="904"/>
      <c r="AD142" s="904"/>
      <c r="AE142" s="846"/>
      <c r="AF142" s="905"/>
      <c r="AG142" s="846"/>
    </row>
    <row r="143" spans="1:33">
      <c r="A143" s="904"/>
      <c r="B143" s="904"/>
      <c r="C143" s="904"/>
      <c r="D143" s="904"/>
      <c r="E143" s="904"/>
      <c r="F143" s="904"/>
      <c r="G143" s="904"/>
      <c r="H143" s="904"/>
      <c r="I143" s="904"/>
      <c r="J143" s="904"/>
      <c r="K143" s="904"/>
      <c r="L143" s="904"/>
      <c r="M143" s="904"/>
      <c r="N143" s="904"/>
      <c r="O143" s="904"/>
      <c r="P143" s="904"/>
      <c r="Q143" s="904"/>
      <c r="R143" s="904"/>
      <c r="S143" s="904"/>
      <c r="T143" s="904"/>
      <c r="U143" s="904"/>
      <c r="V143" s="904"/>
      <c r="W143" s="904"/>
      <c r="X143" s="904"/>
      <c r="Y143" s="904"/>
      <c r="Z143" s="904"/>
      <c r="AA143" s="904"/>
      <c r="AB143" s="904"/>
      <c r="AC143" s="904"/>
      <c r="AD143" s="904"/>
      <c r="AE143" s="846"/>
      <c r="AF143" s="905"/>
      <c r="AG143" s="846"/>
    </row>
    <row r="144" spans="1:33">
      <c r="A144" s="904"/>
      <c r="B144" s="904"/>
      <c r="C144" s="904"/>
      <c r="D144" s="904"/>
      <c r="E144" s="904"/>
      <c r="F144" s="904"/>
      <c r="G144" s="904"/>
      <c r="H144" s="904"/>
      <c r="I144" s="904"/>
      <c r="J144" s="904"/>
      <c r="K144" s="904"/>
      <c r="L144" s="904"/>
      <c r="M144" s="904"/>
      <c r="N144" s="904"/>
      <c r="O144" s="904"/>
      <c r="P144" s="904"/>
      <c r="Q144" s="904"/>
      <c r="R144" s="904"/>
      <c r="S144" s="904"/>
      <c r="T144" s="904"/>
      <c r="U144" s="904"/>
      <c r="V144" s="904"/>
      <c r="W144" s="904"/>
      <c r="X144" s="904"/>
      <c r="Y144" s="904"/>
      <c r="Z144" s="904"/>
      <c r="AA144" s="904"/>
      <c r="AB144" s="904"/>
      <c r="AC144" s="904"/>
      <c r="AD144" s="904"/>
      <c r="AE144" s="846"/>
      <c r="AF144" s="905"/>
      <c r="AG144" s="846"/>
    </row>
    <row r="145" spans="1:33">
      <c r="A145" s="904"/>
      <c r="B145" s="904"/>
      <c r="C145" s="904"/>
      <c r="D145" s="904"/>
      <c r="E145" s="904"/>
      <c r="F145" s="904"/>
      <c r="G145" s="904"/>
      <c r="H145" s="904"/>
      <c r="I145" s="904"/>
      <c r="J145" s="904"/>
      <c r="K145" s="904"/>
      <c r="L145" s="904"/>
      <c r="M145" s="904"/>
      <c r="N145" s="904"/>
      <c r="O145" s="904"/>
      <c r="P145" s="904"/>
      <c r="Q145" s="904"/>
      <c r="R145" s="904"/>
      <c r="S145" s="904"/>
      <c r="T145" s="904"/>
      <c r="U145" s="904"/>
      <c r="V145" s="904"/>
      <c r="W145" s="904"/>
      <c r="X145" s="904"/>
      <c r="Y145" s="904"/>
      <c r="Z145" s="904"/>
      <c r="AA145" s="904"/>
      <c r="AB145" s="904"/>
      <c r="AC145" s="904"/>
      <c r="AD145" s="904"/>
      <c r="AE145" s="846"/>
      <c r="AF145" s="905"/>
      <c r="AG145" s="846"/>
    </row>
    <row r="146" spans="1:33">
      <c r="A146" s="904"/>
      <c r="B146" s="904"/>
      <c r="C146" s="904"/>
      <c r="D146" s="904"/>
      <c r="E146" s="904"/>
      <c r="F146" s="904"/>
      <c r="G146" s="904"/>
      <c r="H146" s="904"/>
      <c r="I146" s="904"/>
      <c r="J146" s="904"/>
      <c r="K146" s="904"/>
      <c r="L146" s="904"/>
      <c r="M146" s="904"/>
      <c r="N146" s="904"/>
      <c r="O146" s="904"/>
      <c r="P146" s="904"/>
      <c r="Q146" s="904"/>
      <c r="R146" s="904"/>
      <c r="S146" s="904"/>
      <c r="T146" s="904"/>
      <c r="U146" s="904"/>
      <c r="V146" s="904"/>
      <c r="W146" s="904"/>
      <c r="X146" s="904"/>
      <c r="Y146" s="904"/>
      <c r="Z146" s="904"/>
      <c r="AA146" s="904"/>
      <c r="AB146" s="904"/>
      <c r="AC146" s="904"/>
      <c r="AD146" s="904"/>
      <c r="AE146" s="846"/>
      <c r="AF146" s="905"/>
      <c r="AG146" s="846"/>
    </row>
    <row r="147" spans="1:33">
      <c r="A147" s="904"/>
      <c r="B147" s="904"/>
      <c r="C147" s="904"/>
      <c r="D147" s="904"/>
      <c r="E147" s="904"/>
      <c r="F147" s="904"/>
      <c r="G147" s="904"/>
      <c r="H147" s="904"/>
      <c r="I147" s="904"/>
      <c r="J147" s="904"/>
      <c r="K147" s="904"/>
      <c r="L147" s="904"/>
      <c r="M147" s="904"/>
      <c r="N147" s="904"/>
      <c r="O147" s="904"/>
      <c r="P147" s="904"/>
      <c r="Q147" s="904"/>
      <c r="R147" s="904"/>
      <c r="S147" s="904"/>
      <c r="T147" s="904"/>
      <c r="U147" s="904"/>
      <c r="V147" s="904"/>
      <c r="W147" s="904"/>
      <c r="X147" s="904"/>
      <c r="Y147" s="904"/>
      <c r="Z147" s="904"/>
      <c r="AA147" s="904"/>
      <c r="AB147" s="904"/>
      <c r="AC147" s="904"/>
      <c r="AD147" s="904"/>
      <c r="AE147" s="846"/>
      <c r="AF147" s="905"/>
      <c r="AG147" s="846"/>
    </row>
    <row r="148" spans="1:33">
      <c r="A148" s="904"/>
      <c r="B148" s="904"/>
      <c r="C148" s="904"/>
      <c r="D148" s="904"/>
      <c r="E148" s="904"/>
      <c r="F148" s="904"/>
      <c r="G148" s="904"/>
      <c r="H148" s="904"/>
      <c r="I148" s="904"/>
      <c r="J148" s="904"/>
      <c r="K148" s="904"/>
      <c r="L148" s="904"/>
      <c r="M148" s="904"/>
      <c r="N148" s="904"/>
      <c r="O148" s="904"/>
      <c r="P148" s="904"/>
      <c r="Q148" s="904"/>
      <c r="R148" s="904"/>
      <c r="S148" s="904"/>
      <c r="T148" s="904"/>
      <c r="U148" s="904"/>
      <c r="V148" s="904"/>
      <c r="W148" s="904"/>
      <c r="X148" s="904"/>
      <c r="Y148" s="904"/>
      <c r="Z148" s="904"/>
      <c r="AA148" s="904"/>
      <c r="AB148" s="904"/>
      <c r="AC148" s="904"/>
      <c r="AD148" s="904"/>
      <c r="AE148" s="846"/>
      <c r="AF148" s="905"/>
      <c r="AG148" s="846"/>
    </row>
    <row r="149" spans="1:33">
      <c r="A149" s="904"/>
      <c r="B149" s="904"/>
      <c r="C149" s="904"/>
      <c r="D149" s="904"/>
      <c r="E149" s="904"/>
      <c r="F149" s="904"/>
      <c r="G149" s="904"/>
      <c r="H149" s="904"/>
      <c r="I149" s="904"/>
      <c r="J149" s="904"/>
      <c r="K149" s="904"/>
      <c r="L149" s="904"/>
      <c r="M149" s="904"/>
      <c r="N149" s="904"/>
      <c r="O149" s="904"/>
      <c r="P149" s="904"/>
      <c r="Q149" s="904"/>
      <c r="R149" s="904"/>
      <c r="S149" s="904"/>
      <c r="T149" s="904"/>
      <c r="U149" s="904"/>
      <c r="V149" s="904"/>
      <c r="W149" s="904"/>
      <c r="X149" s="904"/>
      <c r="Y149" s="904"/>
      <c r="Z149" s="904"/>
      <c r="AA149" s="904"/>
      <c r="AB149" s="904"/>
      <c r="AC149" s="904"/>
      <c r="AD149" s="904"/>
      <c r="AE149" s="846"/>
      <c r="AF149" s="905"/>
      <c r="AG149" s="846"/>
    </row>
    <row r="150" spans="1:33">
      <c r="A150" s="904"/>
      <c r="B150" s="904"/>
      <c r="C150" s="904"/>
      <c r="D150" s="904"/>
      <c r="E150" s="904"/>
      <c r="F150" s="904"/>
      <c r="G150" s="904"/>
      <c r="H150" s="904"/>
      <c r="I150" s="904"/>
      <c r="J150" s="904"/>
      <c r="K150" s="904"/>
      <c r="L150" s="904"/>
      <c r="M150" s="904"/>
      <c r="N150" s="904"/>
      <c r="O150" s="904"/>
      <c r="P150" s="904"/>
      <c r="Q150" s="904"/>
      <c r="R150" s="904"/>
      <c r="S150" s="904"/>
      <c r="T150" s="904"/>
      <c r="U150" s="904"/>
      <c r="V150" s="904"/>
      <c r="W150" s="904"/>
      <c r="X150" s="904"/>
      <c r="Y150" s="904"/>
      <c r="Z150" s="904"/>
      <c r="AA150" s="904"/>
      <c r="AB150" s="904"/>
      <c r="AC150" s="904"/>
      <c r="AD150" s="904"/>
      <c r="AE150" s="846"/>
      <c r="AF150" s="905"/>
      <c r="AG150" s="846"/>
    </row>
    <row r="151" spans="1:33">
      <c r="A151" s="904"/>
      <c r="B151" s="904"/>
      <c r="C151" s="904"/>
      <c r="D151" s="904"/>
      <c r="E151" s="904"/>
      <c r="F151" s="904"/>
      <c r="G151" s="904"/>
      <c r="H151" s="904"/>
      <c r="I151" s="904"/>
      <c r="J151" s="904"/>
      <c r="K151" s="904"/>
      <c r="L151" s="904"/>
      <c r="M151" s="904"/>
      <c r="N151" s="904"/>
      <c r="O151" s="904"/>
      <c r="P151" s="904"/>
      <c r="Q151" s="904"/>
      <c r="R151" s="904"/>
      <c r="S151" s="904"/>
      <c r="T151" s="904"/>
      <c r="U151" s="904"/>
      <c r="V151" s="904"/>
      <c r="W151" s="904"/>
      <c r="X151" s="904"/>
      <c r="Y151" s="904"/>
      <c r="Z151" s="904"/>
      <c r="AA151" s="904"/>
      <c r="AB151" s="904"/>
      <c r="AC151" s="904"/>
      <c r="AD151" s="904"/>
      <c r="AE151" s="846"/>
      <c r="AF151" s="905"/>
      <c r="AG151" s="846"/>
    </row>
    <row r="152" spans="1:33">
      <c r="A152" s="904"/>
      <c r="B152" s="904"/>
      <c r="C152" s="904"/>
      <c r="D152" s="904"/>
      <c r="E152" s="904"/>
      <c r="F152" s="904"/>
      <c r="G152" s="904"/>
      <c r="H152" s="904"/>
      <c r="I152" s="904"/>
      <c r="J152" s="904"/>
      <c r="K152" s="904"/>
      <c r="L152" s="904"/>
      <c r="M152" s="904"/>
      <c r="N152" s="904"/>
      <c r="O152" s="904"/>
      <c r="P152" s="904"/>
      <c r="Q152" s="904"/>
      <c r="R152" s="904"/>
      <c r="S152" s="904"/>
      <c r="T152" s="904"/>
      <c r="U152" s="904"/>
      <c r="V152" s="904"/>
      <c r="W152" s="904"/>
      <c r="X152" s="904"/>
      <c r="Y152" s="904"/>
      <c r="Z152" s="904"/>
      <c r="AA152" s="904"/>
      <c r="AB152" s="904"/>
      <c r="AC152" s="904"/>
      <c r="AD152" s="904"/>
      <c r="AE152" s="846"/>
      <c r="AF152" s="905"/>
      <c r="AG152" s="846"/>
    </row>
    <row r="153" spans="1:33">
      <c r="A153" s="904"/>
      <c r="B153" s="904"/>
      <c r="C153" s="904"/>
      <c r="D153" s="904"/>
      <c r="E153" s="904"/>
      <c r="F153" s="904"/>
      <c r="G153" s="904"/>
      <c r="H153" s="904"/>
      <c r="I153" s="904"/>
      <c r="J153" s="904"/>
      <c r="K153" s="904"/>
      <c r="L153" s="904"/>
      <c r="M153" s="904"/>
      <c r="N153" s="904"/>
      <c r="O153" s="904"/>
      <c r="P153" s="904"/>
      <c r="Q153" s="904"/>
      <c r="R153" s="904"/>
      <c r="S153" s="904"/>
      <c r="T153" s="904"/>
      <c r="U153" s="904"/>
      <c r="V153" s="904"/>
      <c r="W153" s="904"/>
      <c r="X153" s="904"/>
      <c r="Y153" s="904"/>
      <c r="Z153" s="904"/>
      <c r="AA153" s="904"/>
      <c r="AB153" s="904"/>
      <c r="AC153" s="904"/>
      <c r="AD153" s="904"/>
      <c r="AE153" s="846"/>
      <c r="AF153" s="905"/>
      <c r="AG153" s="846"/>
    </row>
    <row r="154" spans="1:33">
      <c r="A154" s="904"/>
      <c r="B154" s="904"/>
      <c r="C154" s="904"/>
      <c r="D154" s="904"/>
      <c r="E154" s="904"/>
      <c r="F154" s="904"/>
      <c r="G154" s="904"/>
      <c r="H154" s="904"/>
      <c r="I154" s="904"/>
      <c r="J154" s="904"/>
      <c r="K154" s="904"/>
      <c r="L154" s="904"/>
      <c r="M154" s="904"/>
      <c r="N154" s="904"/>
      <c r="O154" s="904"/>
      <c r="P154" s="904"/>
      <c r="Q154" s="904"/>
      <c r="R154" s="904"/>
      <c r="S154" s="904"/>
      <c r="T154" s="904"/>
      <c r="U154" s="904"/>
      <c r="V154" s="904"/>
      <c r="W154" s="904"/>
      <c r="X154" s="904"/>
      <c r="Y154" s="904"/>
      <c r="Z154" s="904"/>
      <c r="AA154" s="904"/>
      <c r="AB154" s="904"/>
      <c r="AC154" s="904"/>
      <c r="AD154" s="904"/>
      <c r="AE154" s="846"/>
      <c r="AF154" s="905"/>
      <c r="AG154" s="846"/>
    </row>
    <row r="155" spans="1:33">
      <c r="A155" s="904"/>
      <c r="B155" s="904"/>
      <c r="C155" s="904"/>
      <c r="D155" s="904"/>
      <c r="E155" s="904"/>
      <c r="F155" s="904"/>
      <c r="G155" s="904"/>
      <c r="H155" s="904"/>
      <c r="I155" s="904"/>
      <c r="J155" s="904"/>
      <c r="K155" s="904"/>
      <c r="L155" s="904"/>
      <c r="M155" s="904"/>
      <c r="N155" s="904"/>
      <c r="O155" s="904"/>
      <c r="P155" s="904"/>
      <c r="Q155" s="904"/>
      <c r="R155" s="904"/>
      <c r="S155" s="904"/>
      <c r="T155" s="904"/>
      <c r="U155" s="904"/>
      <c r="V155" s="904"/>
      <c r="W155" s="904"/>
      <c r="X155" s="904"/>
      <c r="Y155" s="904"/>
      <c r="Z155" s="904"/>
      <c r="AA155" s="904"/>
      <c r="AB155" s="904"/>
      <c r="AC155" s="904"/>
      <c r="AD155" s="904"/>
      <c r="AE155" s="846"/>
      <c r="AF155" s="905"/>
      <c r="AG155" s="846"/>
    </row>
    <row r="156" spans="1:33">
      <c r="A156" s="904"/>
      <c r="B156" s="904"/>
      <c r="C156" s="904"/>
      <c r="D156" s="904"/>
      <c r="E156" s="904"/>
      <c r="F156" s="904"/>
      <c r="G156" s="904"/>
      <c r="H156" s="904"/>
      <c r="I156" s="904"/>
      <c r="J156" s="904"/>
      <c r="K156" s="904"/>
      <c r="L156" s="904"/>
      <c r="M156" s="904"/>
      <c r="N156" s="904"/>
      <c r="O156" s="904"/>
      <c r="P156" s="904"/>
      <c r="Q156" s="904"/>
      <c r="R156" s="904"/>
      <c r="S156" s="904"/>
      <c r="T156" s="904"/>
      <c r="U156" s="904"/>
      <c r="V156" s="904"/>
      <c r="W156" s="904"/>
      <c r="X156" s="904"/>
      <c r="Y156" s="904"/>
      <c r="Z156" s="904"/>
      <c r="AA156" s="904"/>
      <c r="AB156" s="904"/>
      <c r="AC156" s="904"/>
      <c r="AD156" s="904"/>
      <c r="AE156" s="846"/>
      <c r="AF156" s="905"/>
      <c r="AG156" s="846"/>
    </row>
    <row r="157" spans="1:33">
      <c r="A157" s="904"/>
      <c r="B157" s="904"/>
      <c r="C157" s="904"/>
      <c r="D157" s="904"/>
      <c r="E157" s="904"/>
      <c r="F157" s="904"/>
      <c r="G157" s="904"/>
      <c r="H157" s="904"/>
      <c r="I157" s="904"/>
      <c r="J157" s="904"/>
      <c r="K157" s="904"/>
      <c r="L157" s="904"/>
      <c r="M157" s="904"/>
      <c r="N157" s="904"/>
      <c r="O157" s="904"/>
      <c r="P157" s="904"/>
      <c r="Q157" s="904"/>
      <c r="R157" s="904"/>
      <c r="S157" s="904"/>
      <c r="T157" s="904"/>
      <c r="U157" s="904"/>
      <c r="V157" s="904"/>
      <c r="W157" s="904"/>
      <c r="X157" s="904"/>
      <c r="Y157" s="904"/>
      <c r="Z157" s="904"/>
      <c r="AA157" s="904"/>
      <c r="AB157" s="904"/>
      <c r="AC157" s="904"/>
      <c r="AD157" s="904"/>
      <c r="AE157" s="846"/>
      <c r="AF157" s="905"/>
      <c r="AG157" s="846"/>
    </row>
    <row r="158" spans="1:33">
      <c r="A158" s="904"/>
      <c r="B158" s="904"/>
      <c r="C158" s="904"/>
      <c r="D158" s="904"/>
      <c r="E158" s="904"/>
      <c r="F158" s="904"/>
      <c r="G158" s="904"/>
      <c r="H158" s="904"/>
      <c r="I158" s="904"/>
      <c r="J158" s="904"/>
      <c r="K158" s="904"/>
      <c r="L158" s="904"/>
      <c r="M158" s="904"/>
      <c r="N158" s="904"/>
      <c r="O158" s="904"/>
      <c r="P158" s="904"/>
      <c r="Q158" s="904"/>
      <c r="R158" s="904"/>
      <c r="S158" s="904"/>
      <c r="T158" s="904"/>
      <c r="U158" s="904"/>
      <c r="V158" s="904"/>
      <c r="W158" s="904"/>
      <c r="X158" s="904"/>
      <c r="Y158" s="904"/>
      <c r="Z158" s="904"/>
      <c r="AA158" s="904"/>
      <c r="AB158" s="904"/>
      <c r="AC158" s="904"/>
      <c r="AD158" s="904"/>
      <c r="AE158" s="846"/>
      <c r="AF158" s="905"/>
      <c r="AG158" s="846"/>
    </row>
    <row r="159" spans="1:33">
      <c r="A159" s="904"/>
      <c r="B159" s="904"/>
      <c r="C159" s="904"/>
      <c r="D159" s="904"/>
      <c r="E159" s="904"/>
      <c r="F159" s="904"/>
      <c r="G159" s="904"/>
      <c r="H159" s="904"/>
      <c r="I159" s="904"/>
      <c r="J159" s="904"/>
      <c r="K159" s="904"/>
      <c r="L159" s="904"/>
      <c r="M159" s="904"/>
      <c r="N159" s="904"/>
      <c r="O159" s="904"/>
      <c r="P159" s="904"/>
      <c r="Q159" s="904"/>
      <c r="R159" s="904"/>
      <c r="S159" s="904"/>
      <c r="T159" s="904"/>
      <c r="U159" s="904"/>
      <c r="V159" s="904"/>
      <c r="W159" s="904"/>
      <c r="X159" s="904"/>
      <c r="Y159" s="904"/>
      <c r="Z159" s="904"/>
      <c r="AA159" s="904"/>
      <c r="AB159" s="904"/>
      <c r="AC159" s="904"/>
      <c r="AD159" s="904"/>
      <c r="AE159" s="846"/>
      <c r="AF159" s="905"/>
      <c r="AG159" s="846"/>
    </row>
    <row r="160" spans="1:33">
      <c r="A160" s="904"/>
      <c r="B160" s="904"/>
      <c r="C160" s="904"/>
      <c r="D160" s="904"/>
      <c r="E160" s="904"/>
      <c r="F160" s="904"/>
      <c r="G160" s="904"/>
      <c r="H160" s="904"/>
      <c r="I160" s="904"/>
      <c r="J160" s="904"/>
      <c r="K160" s="904"/>
      <c r="L160" s="904"/>
      <c r="M160" s="904"/>
      <c r="N160" s="904"/>
      <c r="O160" s="904"/>
      <c r="P160" s="904"/>
      <c r="Q160" s="904"/>
      <c r="R160" s="904"/>
      <c r="S160" s="904"/>
      <c r="T160" s="904"/>
      <c r="U160" s="904"/>
      <c r="V160" s="904"/>
      <c r="W160" s="904"/>
      <c r="X160" s="904"/>
      <c r="Y160" s="904"/>
      <c r="Z160" s="904"/>
      <c r="AA160" s="904"/>
      <c r="AB160" s="904"/>
      <c r="AC160" s="904"/>
      <c r="AD160" s="904"/>
      <c r="AE160" s="846"/>
      <c r="AF160" s="905"/>
      <c r="AG160" s="846"/>
    </row>
    <row r="161" spans="1:33">
      <c r="A161" s="904"/>
      <c r="B161" s="904"/>
      <c r="C161" s="904"/>
      <c r="D161" s="904"/>
      <c r="E161" s="904"/>
      <c r="F161" s="904"/>
      <c r="G161" s="904"/>
      <c r="H161" s="904"/>
      <c r="I161" s="904"/>
      <c r="J161" s="904"/>
      <c r="K161" s="904"/>
      <c r="L161" s="904"/>
      <c r="M161" s="904"/>
      <c r="N161" s="904"/>
      <c r="O161" s="904"/>
      <c r="P161" s="904"/>
      <c r="Q161" s="904"/>
      <c r="R161" s="904"/>
      <c r="S161" s="904"/>
      <c r="T161" s="904"/>
      <c r="U161" s="904"/>
      <c r="V161" s="904"/>
      <c r="W161" s="904"/>
      <c r="X161" s="904"/>
      <c r="Y161" s="904"/>
      <c r="Z161" s="904"/>
      <c r="AA161" s="904"/>
      <c r="AB161" s="904"/>
      <c r="AC161" s="904"/>
      <c r="AD161" s="904"/>
      <c r="AE161" s="846"/>
      <c r="AF161" s="905"/>
      <c r="AG161" s="846"/>
    </row>
    <row r="162" spans="1:33">
      <c r="A162" s="904"/>
      <c r="B162" s="904"/>
      <c r="C162" s="904"/>
      <c r="D162" s="904"/>
      <c r="E162" s="904"/>
      <c r="F162" s="904"/>
      <c r="G162" s="904"/>
      <c r="H162" s="904"/>
      <c r="I162" s="904"/>
      <c r="J162" s="904"/>
      <c r="K162" s="904"/>
      <c r="L162" s="904"/>
      <c r="M162" s="904"/>
      <c r="N162" s="904"/>
      <c r="O162" s="904"/>
      <c r="P162" s="904"/>
      <c r="Q162" s="904"/>
      <c r="R162" s="904"/>
      <c r="S162" s="904"/>
      <c r="T162" s="904"/>
      <c r="U162" s="904"/>
      <c r="V162" s="904"/>
      <c r="W162" s="904"/>
      <c r="X162" s="904"/>
      <c r="Y162" s="904"/>
      <c r="Z162" s="904"/>
      <c r="AA162" s="904"/>
      <c r="AB162" s="904"/>
      <c r="AC162" s="904"/>
      <c r="AD162" s="904"/>
      <c r="AE162" s="846"/>
      <c r="AF162" s="905"/>
      <c r="AG162" s="846"/>
    </row>
    <row r="163" spans="1:33">
      <c r="A163" s="904"/>
      <c r="B163" s="904"/>
      <c r="C163" s="904"/>
      <c r="D163" s="904"/>
      <c r="E163" s="904"/>
      <c r="F163" s="904"/>
      <c r="G163" s="904"/>
      <c r="H163" s="904"/>
      <c r="I163" s="904"/>
      <c r="J163" s="904"/>
      <c r="K163" s="904"/>
      <c r="L163" s="904"/>
      <c r="M163" s="904"/>
      <c r="N163" s="904"/>
      <c r="O163" s="904"/>
      <c r="P163" s="904"/>
      <c r="Q163" s="904"/>
      <c r="R163" s="904"/>
      <c r="S163" s="904"/>
      <c r="T163" s="904"/>
      <c r="U163" s="904"/>
      <c r="V163" s="904"/>
      <c r="W163" s="904"/>
      <c r="X163" s="904"/>
      <c r="Y163" s="904"/>
      <c r="Z163" s="904"/>
      <c r="AA163" s="904"/>
      <c r="AB163" s="904"/>
      <c r="AC163" s="904"/>
      <c r="AD163" s="904"/>
      <c r="AE163" s="846"/>
      <c r="AF163" s="905"/>
      <c r="AG163" s="846"/>
    </row>
    <row r="164" spans="1:33">
      <c r="A164" s="904"/>
      <c r="B164" s="904"/>
      <c r="C164" s="904"/>
      <c r="D164" s="904"/>
      <c r="E164" s="904"/>
      <c r="F164" s="904"/>
      <c r="G164" s="904"/>
      <c r="H164" s="904"/>
      <c r="I164" s="904"/>
      <c r="J164" s="904"/>
      <c r="K164" s="904"/>
      <c r="L164" s="904"/>
      <c r="M164" s="904"/>
      <c r="N164" s="904"/>
      <c r="O164" s="904"/>
      <c r="P164" s="904"/>
      <c r="Q164" s="904"/>
      <c r="R164" s="904"/>
      <c r="S164" s="904"/>
      <c r="T164" s="904"/>
      <c r="U164" s="904"/>
      <c r="V164" s="904"/>
      <c r="W164" s="904"/>
      <c r="X164" s="904"/>
      <c r="Y164" s="904"/>
      <c r="Z164" s="904"/>
      <c r="AA164" s="904"/>
      <c r="AB164" s="904"/>
      <c r="AC164" s="904"/>
      <c r="AD164" s="904"/>
      <c r="AE164" s="846"/>
      <c r="AF164" s="905"/>
      <c r="AG164" s="846"/>
    </row>
    <row r="165" spans="1:33">
      <c r="A165" s="904"/>
      <c r="B165" s="904"/>
      <c r="C165" s="904"/>
      <c r="D165" s="904"/>
      <c r="E165" s="904"/>
      <c r="F165" s="904"/>
      <c r="G165" s="904"/>
      <c r="H165" s="904"/>
      <c r="I165" s="904"/>
      <c r="J165" s="904"/>
      <c r="K165" s="904"/>
      <c r="L165" s="904"/>
      <c r="M165" s="904"/>
      <c r="N165" s="904"/>
      <c r="O165" s="904"/>
      <c r="P165" s="904"/>
      <c r="Q165" s="904"/>
      <c r="R165" s="904"/>
      <c r="S165" s="904"/>
      <c r="T165" s="904"/>
      <c r="U165" s="904"/>
      <c r="V165" s="904"/>
      <c r="W165" s="904"/>
      <c r="X165" s="904"/>
      <c r="Y165" s="904"/>
      <c r="Z165" s="904"/>
      <c r="AA165" s="904"/>
      <c r="AB165" s="904"/>
      <c r="AC165" s="904"/>
      <c r="AD165" s="904"/>
      <c r="AE165" s="846"/>
      <c r="AF165" s="905"/>
      <c r="AG165" s="846"/>
    </row>
    <row r="166" spans="1:33">
      <c r="A166" s="904"/>
      <c r="B166" s="904"/>
      <c r="C166" s="904"/>
      <c r="D166" s="904"/>
      <c r="E166" s="904"/>
      <c r="F166" s="904"/>
      <c r="G166" s="904"/>
      <c r="H166" s="904"/>
      <c r="I166" s="904"/>
      <c r="J166" s="904"/>
      <c r="K166" s="904"/>
      <c r="L166" s="904"/>
      <c r="M166" s="904"/>
      <c r="N166" s="904"/>
      <c r="O166" s="904"/>
      <c r="P166" s="904"/>
      <c r="Q166" s="904"/>
      <c r="R166" s="904"/>
      <c r="S166" s="904"/>
      <c r="T166" s="904"/>
      <c r="U166" s="904"/>
      <c r="V166" s="904"/>
      <c r="W166" s="904"/>
      <c r="X166" s="904"/>
      <c r="Y166" s="904"/>
      <c r="Z166" s="904"/>
      <c r="AA166" s="904"/>
      <c r="AB166" s="904"/>
      <c r="AC166" s="904"/>
      <c r="AD166" s="904"/>
      <c r="AE166" s="846"/>
      <c r="AF166" s="905"/>
      <c r="AG166" s="846"/>
    </row>
    <row r="167" spans="1:33">
      <c r="A167" s="904"/>
      <c r="B167" s="904"/>
      <c r="C167" s="904"/>
      <c r="D167" s="904"/>
      <c r="E167" s="904"/>
      <c r="F167" s="904"/>
      <c r="G167" s="904"/>
      <c r="H167" s="904"/>
      <c r="I167" s="904"/>
      <c r="J167" s="904"/>
      <c r="K167" s="904"/>
      <c r="L167" s="904"/>
      <c r="M167" s="904"/>
      <c r="N167" s="904"/>
      <c r="O167" s="904"/>
      <c r="P167" s="904"/>
      <c r="Q167" s="904"/>
      <c r="R167" s="904"/>
      <c r="S167" s="904"/>
      <c r="T167" s="904"/>
      <c r="U167" s="904"/>
      <c r="V167" s="904"/>
      <c r="W167" s="904"/>
      <c r="X167" s="904"/>
      <c r="Y167" s="904"/>
      <c r="Z167" s="904"/>
      <c r="AA167" s="904"/>
      <c r="AB167" s="904"/>
      <c r="AC167" s="904"/>
      <c r="AD167" s="904"/>
      <c r="AE167" s="846"/>
      <c r="AF167" s="905"/>
      <c r="AG167" s="846"/>
    </row>
    <row r="168" spans="1:33">
      <c r="A168" s="904"/>
      <c r="B168" s="904"/>
      <c r="C168" s="904"/>
      <c r="D168" s="904"/>
      <c r="E168" s="904"/>
      <c r="F168" s="904"/>
      <c r="G168" s="904"/>
      <c r="H168" s="904"/>
      <c r="I168" s="904"/>
      <c r="J168" s="904"/>
      <c r="K168" s="904"/>
      <c r="L168" s="904"/>
      <c r="M168" s="904"/>
      <c r="N168" s="904"/>
      <c r="O168" s="904"/>
      <c r="P168" s="904"/>
      <c r="Q168" s="904"/>
      <c r="R168" s="904"/>
      <c r="S168" s="904"/>
      <c r="T168" s="904"/>
      <c r="U168" s="904"/>
      <c r="V168" s="904"/>
      <c r="W168" s="904"/>
      <c r="X168" s="904"/>
      <c r="Y168" s="904"/>
      <c r="Z168" s="904"/>
      <c r="AA168" s="904"/>
      <c r="AB168" s="904"/>
      <c r="AC168" s="904"/>
      <c r="AD168" s="904"/>
      <c r="AE168" s="846"/>
      <c r="AF168" s="905"/>
      <c r="AG168" s="846"/>
    </row>
    <row r="169" spans="1:33">
      <c r="A169" s="904"/>
      <c r="B169" s="904"/>
      <c r="C169" s="904"/>
      <c r="D169" s="904"/>
      <c r="E169" s="904"/>
      <c r="F169" s="904"/>
      <c r="G169" s="904"/>
      <c r="H169" s="904"/>
      <c r="I169" s="904"/>
      <c r="J169" s="904"/>
      <c r="K169" s="904"/>
      <c r="L169" s="904"/>
      <c r="M169" s="904"/>
      <c r="N169" s="904"/>
      <c r="O169" s="904"/>
      <c r="P169" s="904"/>
      <c r="Q169" s="904"/>
      <c r="R169" s="904"/>
      <c r="S169" s="904"/>
      <c r="T169" s="904"/>
      <c r="U169" s="904"/>
      <c r="V169" s="904"/>
      <c r="W169" s="904"/>
      <c r="X169" s="904"/>
      <c r="Y169" s="904"/>
      <c r="Z169" s="904"/>
      <c r="AA169" s="904"/>
      <c r="AB169" s="904"/>
      <c r="AC169" s="904"/>
      <c r="AD169" s="904"/>
      <c r="AE169" s="846"/>
      <c r="AF169" s="905"/>
      <c r="AG169" s="846"/>
    </row>
    <row r="170" spans="1:33">
      <c r="A170" s="904"/>
      <c r="B170" s="904"/>
      <c r="C170" s="904"/>
      <c r="D170" s="904"/>
      <c r="E170" s="904"/>
      <c r="F170" s="904"/>
      <c r="G170" s="904"/>
      <c r="H170" s="904"/>
      <c r="I170" s="904"/>
      <c r="J170" s="904"/>
      <c r="K170" s="904"/>
      <c r="L170" s="904"/>
      <c r="M170" s="904"/>
      <c r="N170" s="904"/>
      <c r="O170" s="904"/>
      <c r="P170" s="904"/>
      <c r="Q170" s="904"/>
      <c r="R170" s="904"/>
      <c r="S170" s="904"/>
      <c r="T170" s="904"/>
      <c r="U170" s="904"/>
      <c r="V170" s="904"/>
      <c r="W170" s="904"/>
      <c r="X170" s="904"/>
      <c r="Y170" s="904"/>
      <c r="Z170" s="904"/>
      <c r="AA170" s="904"/>
      <c r="AB170" s="904"/>
      <c r="AC170" s="904"/>
      <c r="AD170" s="904"/>
      <c r="AE170" s="846"/>
      <c r="AF170" s="905"/>
      <c r="AG170" s="846"/>
    </row>
    <row r="171" spans="1:33">
      <c r="A171" s="904"/>
      <c r="B171" s="904"/>
      <c r="C171" s="904"/>
      <c r="D171" s="904"/>
      <c r="E171" s="904"/>
      <c r="F171" s="904"/>
      <c r="G171" s="904"/>
      <c r="H171" s="904"/>
      <c r="I171" s="904"/>
      <c r="J171" s="904"/>
      <c r="K171" s="904"/>
      <c r="L171" s="904"/>
      <c r="M171" s="904"/>
      <c r="N171" s="904"/>
      <c r="O171" s="904"/>
      <c r="P171" s="904"/>
      <c r="Q171" s="904"/>
      <c r="R171" s="904"/>
      <c r="S171" s="904"/>
      <c r="T171" s="904"/>
      <c r="U171" s="904"/>
      <c r="V171" s="904"/>
      <c r="W171" s="904"/>
      <c r="X171" s="904"/>
      <c r="Y171" s="904"/>
      <c r="Z171" s="904"/>
      <c r="AA171" s="904"/>
      <c r="AB171" s="904"/>
      <c r="AC171" s="904"/>
      <c r="AD171" s="904"/>
      <c r="AE171" s="846"/>
      <c r="AF171" s="905"/>
      <c r="AG171" s="846"/>
    </row>
    <row r="172" spans="1:33">
      <c r="A172" s="904"/>
      <c r="B172" s="904"/>
      <c r="C172" s="904"/>
      <c r="D172" s="904"/>
      <c r="E172" s="904"/>
      <c r="F172" s="904"/>
      <c r="G172" s="904"/>
      <c r="H172" s="904"/>
      <c r="I172" s="904"/>
      <c r="J172" s="904"/>
      <c r="K172" s="904"/>
      <c r="L172" s="904"/>
      <c r="M172" s="904"/>
      <c r="N172" s="904"/>
      <c r="O172" s="904"/>
      <c r="P172" s="904"/>
      <c r="Q172" s="904"/>
      <c r="R172" s="904"/>
      <c r="S172" s="904"/>
      <c r="T172" s="904"/>
      <c r="U172" s="904"/>
      <c r="V172" s="904"/>
      <c r="W172" s="904"/>
      <c r="X172" s="904"/>
      <c r="Y172" s="904"/>
      <c r="Z172" s="904"/>
      <c r="AA172" s="904"/>
      <c r="AB172" s="904"/>
      <c r="AC172" s="904"/>
      <c r="AD172" s="904"/>
      <c r="AE172" s="846"/>
      <c r="AF172" s="905"/>
      <c r="AG172" s="846"/>
    </row>
    <row r="173" spans="1:33">
      <c r="A173" s="904"/>
      <c r="B173" s="904"/>
      <c r="C173" s="904"/>
      <c r="D173" s="904"/>
      <c r="E173" s="904"/>
      <c r="F173" s="904"/>
      <c r="G173" s="904"/>
      <c r="H173" s="904"/>
      <c r="I173" s="904"/>
      <c r="J173" s="904"/>
      <c r="K173" s="904"/>
      <c r="L173" s="904"/>
      <c r="M173" s="904"/>
      <c r="N173" s="904"/>
      <c r="O173" s="904"/>
      <c r="P173" s="904"/>
      <c r="Q173" s="904"/>
      <c r="R173" s="904"/>
      <c r="S173" s="904"/>
      <c r="T173" s="904"/>
      <c r="U173" s="904"/>
      <c r="V173" s="904"/>
      <c r="W173" s="904"/>
      <c r="X173" s="904"/>
      <c r="Y173" s="904"/>
      <c r="Z173" s="904"/>
      <c r="AA173" s="904"/>
      <c r="AB173" s="904"/>
      <c r="AC173" s="904"/>
      <c r="AD173" s="904"/>
      <c r="AE173" s="846"/>
      <c r="AF173" s="905"/>
      <c r="AG173" s="846"/>
    </row>
    <row r="174" spans="1:33">
      <c r="A174" s="904"/>
      <c r="B174" s="904"/>
      <c r="C174" s="904"/>
      <c r="D174" s="904"/>
      <c r="E174" s="904"/>
      <c r="F174" s="904"/>
      <c r="G174" s="904"/>
      <c r="H174" s="904"/>
      <c r="I174" s="904"/>
      <c r="J174" s="904"/>
      <c r="K174" s="904"/>
      <c r="L174" s="904"/>
      <c r="M174" s="904"/>
      <c r="N174" s="904"/>
      <c r="O174" s="904"/>
      <c r="P174" s="904"/>
      <c r="Q174" s="904"/>
      <c r="R174" s="904"/>
      <c r="S174" s="904"/>
      <c r="T174" s="904"/>
      <c r="U174" s="904"/>
      <c r="V174" s="904"/>
      <c r="W174" s="904"/>
      <c r="X174" s="904"/>
      <c r="Y174" s="904"/>
      <c r="Z174" s="904"/>
      <c r="AA174" s="904"/>
      <c r="AB174" s="904"/>
      <c r="AC174" s="904"/>
      <c r="AD174" s="904"/>
      <c r="AE174" s="846"/>
      <c r="AF174" s="905"/>
      <c r="AG174" s="846"/>
    </row>
    <row r="175" spans="1:33">
      <c r="A175" s="904"/>
      <c r="B175" s="904"/>
      <c r="C175" s="904"/>
      <c r="D175" s="904"/>
      <c r="E175" s="904"/>
      <c r="F175" s="904"/>
      <c r="G175" s="904"/>
      <c r="H175" s="904"/>
      <c r="I175" s="904"/>
      <c r="J175" s="904"/>
      <c r="K175" s="904"/>
      <c r="L175" s="904"/>
      <c r="M175" s="904"/>
      <c r="N175" s="904"/>
      <c r="O175" s="904"/>
      <c r="P175" s="904"/>
      <c r="Q175" s="904"/>
      <c r="R175" s="904"/>
      <c r="S175" s="904"/>
      <c r="T175" s="904"/>
      <c r="U175" s="904"/>
      <c r="V175" s="904"/>
      <c r="W175" s="904"/>
      <c r="X175" s="904"/>
      <c r="Y175" s="904"/>
      <c r="Z175" s="904"/>
      <c r="AA175" s="904"/>
      <c r="AB175" s="904"/>
      <c r="AC175" s="904"/>
      <c r="AD175" s="904"/>
      <c r="AE175" s="846"/>
      <c r="AF175" s="905"/>
      <c r="AG175" s="846"/>
    </row>
    <row r="176" spans="1:33">
      <c r="A176" s="904"/>
      <c r="B176" s="904"/>
      <c r="C176" s="904"/>
      <c r="D176" s="904"/>
      <c r="E176" s="904"/>
      <c r="F176" s="904"/>
      <c r="G176" s="904"/>
      <c r="H176" s="904"/>
      <c r="I176" s="904"/>
      <c r="J176" s="904"/>
      <c r="K176" s="904"/>
      <c r="L176" s="904"/>
      <c r="M176" s="904"/>
      <c r="N176" s="904"/>
      <c r="O176" s="904"/>
      <c r="P176" s="904"/>
      <c r="Q176" s="904"/>
      <c r="R176" s="904"/>
      <c r="S176" s="904"/>
      <c r="T176" s="904"/>
      <c r="U176" s="904"/>
      <c r="V176" s="904"/>
      <c r="W176" s="904"/>
      <c r="X176" s="904"/>
      <c r="Y176" s="904"/>
      <c r="Z176" s="904"/>
      <c r="AA176" s="904"/>
      <c r="AB176" s="904"/>
      <c r="AC176" s="904"/>
      <c r="AD176" s="904"/>
      <c r="AE176" s="846"/>
      <c r="AF176" s="905"/>
      <c r="AG176" s="846"/>
    </row>
    <row r="177" spans="1:33">
      <c r="A177" s="904"/>
      <c r="B177" s="904"/>
      <c r="C177" s="904"/>
      <c r="D177" s="904"/>
      <c r="E177" s="904"/>
      <c r="F177" s="904"/>
      <c r="G177" s="904"/>
      <c r="H177" s="904"/>
      <c r="I177" s="904"/>
      <c r="J177" s="904"/>
      <c r="K177" s="904"/>
      <c r="L177" s="904"/>
      <c r="M177" s="904"/>
      <c r="N177" s="904"/>
      <c r="O177" s="904"/>
      <c r="P177" s="904"/>
      <c r="Q177" s="904"/>
      <c r="R177" s="904"/>
      <c r="S177" s="904"/>
      <c r="T177" s="904"/>
      <c r="U177" s="904"/>
      <c r="V177" s="904"/>
      <c r="W177" s="904"/>
      <c r="X177" s="904"/>
      <c r="Y177" s="904"/>
      <c r="Z177" s="904"/>
      <c r="AA177" s="904"/>
      <c r="AB177" s="904"/>
      <c r="AC177" s="904"/>
      <c r="AD177" s="904"/>
      <c r="AE177" s="846"/>
      <c r="AF177" s="905"/>
      <c r="AG177" s="846"/>
    </row>
    <row r="178" spans="1:33">
      <c r="A178" s="904"/>
      <c r="B178" s="904"/>
      <c r="C178" s="904"/>
      <c r="D178" s="904"/>
      <c r="E178" s="904"/>
      <c r="F178" s="904"/>
      <c r="G178" s="904"/>
      <c r="H178" s="904"/>
      <c r="I178" s="904"/>
      <c r="J178" s="904"/>
      <c r="K178" s="904"/>
      <c r="L178" s="904"/>
      <c r="M178" s="904"/>
      <c r="N178" s="904"/>
      <c r="O178" s="904"/>
      <c r="P178" s="904"/>
      <c r="Q178" s="904"/>
      <c r="R178" s="904"/>
      <c r="S178" s="904"/>
      <c r="T178" s="904"/>
      <c r="U178" s="904"/>
      <c r="V178" s="904"/>
      <c r="W178" s="904"/>
      <c r="X178" s="904"/>
      <c r="Y178" s="904"/>
      <c r="Z178" s="904"/>
      <c r="AA178" s="904"/>
      <c r="AB178" s="904"/>
      <c r="AC178" s="904"/>
      <c r="AD178" s="904"/>
      <c r="AE178" s="846"/>
      <c r="AF178" s="905"/>
      <c r="AG178" s="846"/>
    </row>
    <row r="179" spans="1:33">
      <c r="A179" s="904"/>
      <c r="B179" s="904"/>
      <c r="C179" s="904"/>
      <c r="D179" s="904"/>
      <c r="E179" s="904"/>
      <c r="F179" s="904"/>
      <c r="G179" s="904"/>
      <c r="H179" s="904"/>
      <c r="I179" s="904"/>
      <c r="J179" s="904"/>
      <c r="K179" s="904"/>
      <c r="L179" s="904"/>
      <c r="M179" s="904"/>
      <c r="N179" s="904"/>
      <c r="O179" s="904"/>
      <c r="P179" s="904"/>
      <c r="Q179" s="904"/>
      <c r="R179" s="904"/>
      <c r="S179" s="904"/>
      <c r="T179" s="904"/>
      <c r="U179" s="904"/>
      <c r="V179" s="904"/>
      <c r="W179" s="904"/>
      <c r="X179" s="904"/>
      <c r="Y179" s="904"/>
      <c r="Z179" s="904"/>
      <c r="AA179" s="904"/>
      <c r="AB179" s="904"/>
      <c r="AC179" s="904"/>
      <c r="AD179" s="904"/>
      <c r="AE179" s="846"/>
      <c r="AF179" s="905"/>
      <c r="AG179" s="846"/>
    </row>
    <row r="180" spans="1:33">
      <c r="A180" s="904"/>
      <c r="B180" s="904"/>
      <c r="C180" s="904"/>
      <c r="D180" s="904"/>
      <c r="E180" s="904"/>
      <c r="F180" s="904"/>
      <c r="G180" s="904"/>
      <c r="H180" s="904"/>
      <c r="I180" s="904"/>
      <c r="J180" s="904"/>
      <c r="K180" s="904"/>
      <c r="L180" s="904"/>
      <c r="M180" s="904"/>
      <c r="N180" s="904"/>
      <c r="O180" s="904"/>
      <c r="P180" s="904"/>
      <c r="Q180" s="904"/>
      <c r="R180" s="904"/>
      <c r="S180" s="904"/>
      <c r="T180" s="904"/>
      <c r="U180" s="904"/>
      <c r="V180" s="904"/>
      <c r="W180" s="904"/>
      <c r="X180" s="904"/>
      <c r="Y180" s="904"/>
      <c r="Z180" s="904"/>
      <c r="AA180" s="904"/>
      <c r="AB180" s="904"/>
      <c r="AC180" s="904"/>
      <c r="AD180" s="904"/>
      <c r="AE180" s="846"/>
      <c r="AF180" s="905"/>
      <c r="AG180" s="846"/>
    </row>
    <row r="181" spans="1:33">
      <c r="A181" s="904"/>
      <c r="B181" s="904"/>
      <c r="C181" s="904"/>
      <c r="D181" s="904"/>
      <c r="E181" s="904"/>
      <c r="F181" s="904"/>
      <c r="G181" s="904"/>
      <c r="H181" s="904"/>
      <c r="I181" s="904"/>
      <c r="J181" s="904"/>
      <c r="K181" s="904"/>
      <c r="L181" s="904"/>
      <c r="M181" s="904"/>
      <c r="N181" s="904"/>
      <c r="O181" s="904"/>
      <c r="P181" s="904"/>
      <c r="Q181" s="904"/>
      <c r="R181" s="904"/>
      <c r="S181" s="904"/>
      <c r="T181" s="904"/>
      <c r="U181" s="904"/>
      <c r="V181" s="904"/>
      <c r="W181" s="904"/>
      <c r="X181" s="904"/>
      <c r="Y181" s="904"/>
      <c r="Z181" s="904"/>
      <c r="AA181" s="904"/>
      <c r="AB181" s="904"/>
      <c r="AC181" s="904"/>
      <c r="AD181" s="904"/>
      <c r="AE181" s="846"/>
      <c r="AF181" s="905"/>
      <c r="AG181" s="846"/>
    </row>
    <row r="182" spans="1:33">
      <c r="A182" s="904"/>
      <c r="B182" s="904"/>
      <c r="C182" s="904"/>
      <c r="D182" s="904"/>
      <c r="E182" s="904"/>
      <c r="F182" s="904"/>
      <c r="G182" s="904"/>
      <c r="H182" s="904"/>
      <c r="I182" s="904"/>
      <c r="J182" s="904"/>
      <c r="K182" s="904"/>
      <c r="L182" s="904"/>
      <c r="M182" s="904"/>
      <c r="N182" s="904"/>
      <c r="O182" s="904"/>
      <c r="P182" s="904"/>
      <c r="Q182" s="904"/>
      <c r="R182" s="904"/>
      <c r="S182" s="904"/>
      <c r="T182" s="904"/>
      <c r="U182" s="904"/>
      <c r="V182" s="904"/>
      <c r="W182" s="904"/>
      <c r="X182" s="904"/>
      <c r="Y182" s="904"/>
      <c r="Z182" s="904"/>
      <c r="AA182" s="904"/>
      <c r="AB182" s="904"/>
      <c r="AC182" s="904"/>
      <c r="AD182" s="904"/>
      <c r="AE182" s="846"/>
      <c r="AF182" s="905"/>
      <c r="AG182" s="846"/>
    </row>
    <row r="183" spans="1:33">
      <c r="A183" s="904"/>
      <c r="B183" s="904"/>
      <c r="C183" s="904"/>
      <c r="D183" s="904"/>
      <c r="E183" s="904"/>
      <c r="F183" s="904"/>
      <c r="G183" s="904"/>
      <c r="H183" s="904"/>
      <c r="I183" s="904"/>
      <c r="J183" s="904"/>
      <c r="K183" s="904"/>
      <c r="L183" s="904"/>
      <c r="M183" s="904"/>
      <c r="N183" s="904"/>
      <c r="O183" s="904"/>
      <c r="P183" s="904"/>
      <c r="Q183" s="904"/>
      <c r="R183" s="904"/>
      <c r="S183" s="904"/>
      <c r="T183" s="904"/>
      <c r="U183" s="904"/>
      <c r="V183" s="904"/>
      <c r="W183" s="904"/>
      <c r="X183" s="904"/>
      <c r="Y183" s="904"/>
      <c r="Z183" s="904"/>
      <c r="AA183" s="904"/>
      <c r="AB183" s="904"/>
      <c r="AC183" s="904"/>
      <c r="AD183" s="904"/>
      <c r="AE183" s="846"/>
      <c r="AF183" s="905"/>
      <c r="AG183" s="846"/>
    </row>
    <row r="184" spans="1:33">
      <c r="A184" s="904"/>
      <c r="B184" s="904"/>
      <c r="C184" s="904"/>
      <c r="D184" s="904"/>
      <c r="E184" s="904"/>
      <c r="F184" s="904"/>
      <c r="G184" s="904"/>
      <c r="H184" s="904"/>
      <c r="I184" s="904"/>
      <c r="J184" s="904"/>
      <c r="K184" s="904"/>
      <c r="L184" s="904"/>
      <c r="M184" s="904"/>
      <c r="N184" s="904"/>
      <c r="O184" s="904"/>
      <c r="P184" s="904"/>
      <c r="Q184" s="904"/>
      <c r="R184" s="904"/>
      <c r="S184" s="904"/>
      <c r="T184" s="904"/>
      <c r="U184" s="904"/>
      <c r="V184" s="904"/>
      <c r="W184" s="904"/>
      <c r="X184" s="904"/>
      <c r="Y184" s="904"/>
      <c r="Z184" s="904"/>
      <c r="AA184" s="904"/>
      <c r="AB184" s="904"/>
      <c r="AC184" s="904"/>
      <c r="AD184" s="904"/>
      <c r="AE184" s="846"/>
      <c r="AF184" s="905"/>
      <c r="AG184" s="846"/>
    </row>
    <row r="185" spans="1:33">
      <c r="A185" s="904"/>
      <c r="B185" s="904"/>
      <c r="C185" s="904"/>
      <c r="D185" s="904"/>
      <c r="E185" s="904"/>
      <c r="F185" s="904"/>
      <c r="G185" s="904"/>
      <c r="H185" s="904"/>
      <c r="I185" s="904"/>
      <c r="J185" s="904"/>
      <c r="K185" s="904"/>
      <c r="L185" s="904"/>
      <c r="M185" s="904"/>
      <c r="N185" s="904"/>
      <c r="O185" s="904"/>
      <c r="P185" s="904"/>
      <c r="Q185" s="904"/>
      <c r="R185" s="904"/>
      <c r="S185" s="904"/>
      <c r="T185" s="904"/>
      <c r="U185" s="904"/>
      <c r="V185" s="904"/>
      <c r="W185" s="904"/>
      <c r="X185" s="904"/>
      <c r="Y185" s="904"/>
      <c r="Z185" s="904"/>
      <c r="AA185" s="904"/>
      <c r="AB185" s="904"/>
      <c r="AC185" s="904"/>
      <c r="AD185" s="904"/>
      <c r="AE185" s="846"/>
      <c r="AF185" s="906"/>
      <c r="AG185" s="846"/>
    </row>
    <row r="186" spans="1:33">
      <c r="A186" s="846"/>
      <c r="B186" s="846"/>
      <c r="C186" s="907"/>
      <c r="D186" s="907"/>
      <c r="E186" s="907"/>
      <c r="F186" s="907"/>
      <c r="G186" s="907"/>
      <c r="H186" s="907"/>
      <c r="I186" s="907"/>
      <c r="J186" s="907"/>
      <c r="K186" s="907"/>
      <c r="L186" s="907"/>
      <c r="M186" s="907"/>
      <c r="N186" s="907"/>
      <c r="O186" s="907"/>
      <c r="P186" s="907"/>
      <c r="Q186" s="907"/>
      <c r="R186" s="907"/>
      <c r="S186" s="907"/>
      <c r="T186" s="907"/>
      <c r="U186" s="907"/>
      <c r="V186" s="907"/>
      <c r="W186" s="907"/>
      <c r="X186" s="907"/>
      <c r="Y186" s="907"/>
      <c r="Z186" s="907"/>
      <c r="AA186" s="907"/>
      <c r="AB186" s="907"/>
      <c r="AC186" s="907"/>
      <c r="AD186" s="907"/>
      <c r="AE186" s="846"/>
      <c r="AF186" s="846"/>
      <c r="AG186" s="846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topLeftCell="F7" workbookViewId="0">
      <selection activeCell="V29" sqref="V29"/>
    </sheetView>
  </sheetViews>
  <sheetFormatPr defaultRowHeight="12.75"/>
  <cols>
    <col min="1" max="1" width="15" customWidth="1"/>
    <col min="2" max="9" width="11.28515625" customWidth="1"/>
    <col min="13" max="13" width="38.7109375" customWidth="1"/>
    <col min="14" max="15" width="18.140625" customWidth="1"/>
  </cols>
  <sheetData>
    <row r="1" spans="1:17" ht="17.25" customHeight="1">
      <c r="A1" s="156" t="s">
        <v>254</v>
      </c>
      <c r="B1" s="157"/>
      <c r="C1" s="157"/>
      <c r="D1" s="157"/>
      <c r="E1" s="158" t="s">
        <v>550</v>
      </c>
      <c r="F1" s="157"/>
      <c r="G1" s="3"/>
      <c r="H1" s="159"/>
      <c r="I1" s="159"/>
    </row>
    <row r="2" spans="1:17" ht="15.7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17" ht="21" thickBot="1">
      <c r="A3" s="226" t="s">
        <v>551</v>
      </c>
      <c r="B3" s="160"/>
      <c r="C3" s="160"/>
      <c r="D3" s="160"/>
      <c r="E3" s="160"/>
      <c r="F3" s="160"/>
      <c r="G3" s="160"/>
      <c r="H3" s="160"/>
      <c r="I3" s="161"/>
      <c r="M3" s="646" t="s">
        <v>400</v>
      </c>
      <c r="N3" s="26"/>
      <c r="O3" s="26"/>
      <c r="P3" s="26"/>
    </row>
    <row r="4" spans="1:17" ht="21" customHeight="1" thickBot="1">
      <c r="A4" s="594" t="s">
        <v>2</v>
      </c>
      <c r="B4" s="595" t="s">
        <v>160</v>
      </c>
      <c r="C4" s="596"/>
      <c r="D4" s="596"/>
      <c r="E4" s="597"/>
      <c r="F4" s="598" t="s">
        <v>210</v>
      </c>
      <c r="G4" s="598" t="s">
        <v>4</v>
      </c>
      <c r="H4" s="598" t="s">
        <v>5</v>
      </c>
      <c r="I4" s="599" t="s">
        <v>211</v>
      </c>
      <c r="M4" s="490"/>
    </row>
    <row r="5" spans="1:17" ht="22.5" customHeight="1" thickBot="1">
      <c r="A5" s="918" t="s">
        <v>6</v>
      </c>
      <c r="B5" s="600" t="s">
        <v>237</v>
      </c>
      <c r="C5" s="601"/>
      <c r="D5" s="602" t="s">
        <v>7</v>
      </c>
      <c r="E5" s="601"/>
      <c r="F5" s="603" t="s">
        <v>212</v>
      </c>
      <c r="G5" s="603" t="s">
        <v>8</v>
      </c>
      <c r="H5" s="603" t="s">
        <v>9</v>
      </c>
      <c r="I5" s="604" t="s">
        <v>213</v>
      </c>
      <c r="N5" s="1452"/>
      <c r="O5" s="1452"/>
      <c r="P5" s="1452"/>
      <c r="Q5" s="1452"/>
    </row>
    <row r="6" spans="1:17" ht="29.25" customHeight="1" thickBot="1">
      <c r="A6" s="605" t="s">
        <v>214</v>
      </c>
      <c r="B6" s="1453" t="s">
        <v>552</v>
      </c>
      <c r="C6" s="1453" t="s">
        <v>539</v>
      </c>
      <c r="D6" s="1453" t="s">
        <v>552</v>
      </c>
      <c r="E6" s="1453" t="s">
        <v>539</v>
      </c>
      <c r="F6" s="606" t="s">
        <v>18</v>
      </c>
      <c r="G6" s="606" t="s">
        <v>10</v>
      </c>
      <c r="H6" s="606" t="s">
        <v>215</v>
      </c>
      <c r="I6" s="607" t="s">
        <v>18</v>
      </c>
      <c r="M6" s="1735" t="s">
        <v>149</v>
      </c>
      <c r="N6" s="1736"/>
      <c r="O6" s="1737"/>
    </row>
    <row r="7" spans="1:17" ht="16.5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M7" s="608" t="s">
        <v>45</v>
      </c>
      <c r="N7" s="609" t="s">
        <v>553</v>
      </c>
      <c r="O7" s="610" t="s">
        <v>540</v>
      </c>
    </row>
    <row r="8" spans="1:17" ht="16.5" thickBot="1">
      <c r="A8" s="59" t="s">
        <v>126</v>
      </c>
      <c r="B8" s="71">
        <v>5617.65</v>
      </c>
      <c r="C8" s="54">
        <v>5710.8440000000001</v>
      </c>
      <c r="D8" s="123">
        <v>5507.5</v>
      </c>
      <c r="E8" s="123">
        <v>5598.8666666666668</v>
      </c>
      <c r="F8" s="163">
        <v>-1.6318778800471598</v>
      </c>
      <c r="G8" s="60">
        <v>61.4</v>
      </c>
      <c r="H8" s="60">
        <v>94.2</v>
      </c>
      <c r="I8" s="35">
        <v>25.023601715161774</v>
      </c>
      <c r="M8" s="874" t="s">
        <v>11</v>
      </c>
      <c r="N8" s="611">
        <v>4.1740682941176468</v>
      </c>
      <c r="O8" s="612">
        <v>4.2439073529411759</v>
      </c>
      <c r="Q8" s="10"/>
    </row>
    <row r="9" spans="1:17" ht="15.75">
      <c r="A9" s="59" t="s">
        <v>12</v>
      </c>
      <c r="B9" s="71">
        <v>5505.7420000000002</v>
      </c>
      <c r="C9" s="54">
        <v>5593.9009999999998</v>
      </c>
      <c r="D9" s="123">
        <v>5397.7862745098037</v>
      </c>
      <c r="E9" s="123">
        <v>5484.2166666666662</v>
      </c>
      <c r="F9" s="163">
        <v>-1.5759842728714657</v>
      </c>
      <c r="G9" s="60">
        <v>57.69</v>
      </c>
      <c r="H9" s="60">
        <v>96.3</v>
      </c>
      <c r="I9" s="35">
        <v>57.51691270880066</v>
      </c>
      <c r="M9" s="875" t="s">
        <v>46</v>
      </c>
      <c r="N9" s="613">
        <v>4.1790136470588228</v>
      </c>
      <c r="O9" s="614">
        <v>4.2568790588235297</v>
      </c>
      <c r="Q9" s="10"/>
    </row>
    <row r="10" spans="1:17" ht="15.75">
      <c r="A10" s="59" t="s">
        <v>13</v>
      </c>
      <c r="B10" s="71">
        <v>5142.8329999999996</v>
      </c>
      <c r="C10" s="54">
        <v>5234.3379999999997</v>
      </c>
      <c r="D10" s="123">
        <v>5041.9931372549017</v>
      </c>
      <c r="E10" s="123">
        <v>5131.7039215686273</v>
      </c>
      <c r="F10" s="163">
        <v>-1.7481675810771127</v>
      </c>
      <c r="G10" s="60">
        <v>53.24</v>
      </c>
      <c r="H10" s="60">
        <v>97.9</v>
      </c>
      <c r="I10" s="35">
        <v>15.204754333061354</v>
      </c>
      <c r="M10" s="876" t="s">
        <v>47</v>
      </c>
      <c r="N10" s="615">
        <v>4.2603187058823524</v>
      </c>
      <c r="O10" s="616">
        <v>4.3249807058823526</v>
      </c>
      <c r="Q10" s="10"/>
    </row>
    <row r="11" spans="1:17" ht="15.75">
      <c r="A11" s="59" t="s">
        <v>14</v>
      </c>
      <c r="B11" s="71">
        <v>4765.13</v>
      </c>
      <c r="C11" s="54">
        <v>4876.9319999999998</v>
      </c>
      <c r="D11" s="123">
        <v>4671.6960784313724</v>
      </c>
      <c r="E11" s="123">
        <v>4781.3058823529409</v>
      </c>
      <c r="F11" s="163">
        <v>-2.2924658371287459</v>
      </c>
      <c r="G11" s="60">
        <v>48.33</v>
      </c>
      <c r="H11" s="60">
        <v>98.9</v>
      </c>
      <c r="I11" s="35">
        <v>2.0371772615603914</v>
      </c>
      <c r="M11" s="876" t="s">
        <v>189</v>
      </c>
      <c r="N11" s="615">
        <v>4.1594073529411775</v>
      </c>
      <c r="O11" s="616">
        <v>4.2201632352941179</v>
      </c>
      <c r="Q11" s="10"/>
    </row>
    <row r="12" spans="1:17" ht="16.5" thickBot="1">
      <c r="A12" s="59" t="s">
        <v>15</v>
      </c>
      <c r="B12" s="71">
        <v>4205.7749999999996</v>
      </c>
      <c r="C12" s="54">
        <v>4307.8090000000002</v>
      </c>
      <c r="D12" s="123">
        <v>4123.3088235294117</v>
      </c>
      <c r="E12" s="123">
        <v>4223.3421568627455</v>
      </c>
      <c r="F12" s="163">
        <v>-2.3685822653697173</v>
      </c>
      <c r="G12" s="60">
        <v>43.31</v>
      </c>
      <c r="H12" s="60">
        <v>102.5</v>
      </c>
      <c r="I12" s="35">
        <v>0.19895734251360714</v>
      </c>
      <c r="M12" s="877" t="s">
        <v>48</v>
      </c>
      <c r="N12" s="617">
        <v>4.0868520588235295</v>
      </c>
      <c r="O12" s="618">
        <v>4.1630496470588234</v>
      </c>
      <c r="Q12" s="10"/>
    </row>
    <row r="13" spans="1:17" ht="15">
      <c r="A13" s="59" t="s">
        <v>16</v>
      </c>
      <c r="B13" s="71">
        <v>3983.6840000000002</v>
      </c>
      <c r="C13" s="54">
        <v>3944.47</v>
      </c>
      <c r="D13" s="123">
        <v>3905.5725490196078</v>
      </c>
      <c r="E13" s="123">
        <v>3867.127450980392</v>
      </c>
      <c r="F13" s="163">
        <v>0.99415130549859421</v>
      </c>
      <c r="G13" s="60">
        <v>38.299999999999997</v>
      </c>
      <c r="H13" s="60">
        <v>101.7</v>
      </c>
      <c r="I13" s="35">
        <v>1.8596638902211044E-2</v>
      </c>
    </row>
    <row r="14" spans="1:17" ht="15" thickBot="1">
      <c r="A14" s="61" t="s">
        <v>125</v>
      </c>
      <c r="B14" s="72">
        <v>5458.3969999999999</v>
      </c>
      <c r="C14" s="73">
        <v>5549.7250000000004</v>
      </c>
      <c r="D14" s="164">
        <v>5351.3696078431367</v>
      </c>
      <c r="E14" s="164">
        <v>5440.9068627450979</v>
      </c>
      <c r="F14" s="165">
        <v>-1.6456310898287827</v>
      </c>
      <c r="G14" s="62">
        <v>57.72</v>
      </c>
      <c r="H14" s="62">
        <v>96.1</v>
      </c>
      <c r="I14" s="69">
        <v>100</v>
      </c>
      <c r="M14" s="1" t="s">
        <v>401</v>
      </c>
      <c r="N14" s="1"/>
      <c r="O14" s="1"/>
    </row>
    <row r="15" spans="1:17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  <c r="M15" s="1" t="s">
        <v>402</v>
      </c>
      <c r="N15" s="1"/>
      <c r="O15" s="1"/>
    </row>
    <row r="16" spans="1:17" ht="15">
      <c r="A16" s="59" t="s">
        <v>126</v>
      </c>
      <c r="B16" s="71">
        <v>5627.8389999999999</v>
      </c>
      <c r="C16" s="54">
        <v>5721.4170000000004</v>
      </c>
      <c r="D16" s="123">
        <v>5517.4892156862743</v>
      </c>
      <c r="E16" s="123">
        <v>5609.2323529411769</v>
      </c>
      <c r="F16" s="163">
        <v>-1.635573844731129</v>
      </c>
      <c r="G16" s="60">
        <v>61.46</v>
      </c>
      <c r="H16" s="60">
        <v>92.3</v>
      </c>
      <c r="I16" s="35">
        <v>24.290342411616038</v>
      </c>
    </row>
    <row r="17" spans="1:9" ht="15">
      <c r="A17" s="59" t="s">
        <v>12</v>
      </c>
      <c r="B17" s="71">
        <v>5502.6570000000002</v>
      </c>
      <c r="C17" s="54">
        <v>5593.8389999999999</v>
      </c>
      <c r="D17" s="123">
        <v>5394.7617647058823</v>
      </c>
      <c r="E17" s="123">
        <v>5484.1558823529413</v>
      </c>
      <c r="F17" s="163">
        <v>-1.630043338751791</v>
      </c>
      <c r="G17" s="60">
        <v>57.68</v>
      </c>
      <c r="H17" s="60">
        <v>94.2</v>
      </c>
      <c r="I17" s="35">
        <v>58.651528605860712</v>
      </c>
    </row>
    <row r="18" spans="1:9" ht="15">
      <c r="A18" s="59" t="s">
        <v>13</v>
      </c>
      <c r="B18" s="71">
        <v>5153.8010000000004</v>
      </c>
      <c r="C18" s="54">
        <v>5251.5429999999997</v>
      </c>
      <c r="D18" s="123">
        <v>5052.7460784313726</v>
      </c>
      <c r="E18" s="123">
        <v>5148.5715686274507</v>
      </c>
      <c r="F18" s="163">
        <v>-1.8612053638330541</v>
      </c>
      <c r="G18" s="60">
        <v>53.23</v>
      </c>
      <c r="H18" s="60">
        <v>96.4</v>
      </c>
      <c r="I18" s="35">
        <v>15.486099591135744</v>
      </c>
    </row>
    <row r="19" spans="1:9" ht="15">
      <c r="A19" s="59" t="s">
        <v>14</v>
      </c>
      <c r="B19" s="71">
        <v>4800.6099999999997</v>
      </c>
      <c r="C19" s="54">
        <v>4881.2920000000004</v>
      </c>
      <c r="D19" s="123">
        <v>4706.4803921568628</v>
      </c>
      <c r="E19" s="123">
        <v>4785.5803921568631</v>
      </c>
      <c r="F19" s="163">
        <v>-1.652882064830391</v>
      </c>
      <c r="G19" s="60">
        <v>48.4</v>
      </c>
      <c r="H19" s="60">
        <v>97.7</v>
      </c>
      <c r="I19" s="35">
        <v>1.4485894671103348</v>
      </c>
    </row>
    <row r="20" spans="1:9" ht="15">
      <c r="A20" s="59" t="s">
        <v>15</v>
      </c>
      <c r="B20" s="71">
        <v>4206.6679999999997</v>
      </c>
      <c r="C20" s="54">
        <v>4328.6289999999999</v>
      </c>
      <c r="D20" s="123">
        <v>4124.18431372549</v>
      </c>
      <c r="E20" s="123">
        <v>4243.7539215686274</v>
      </c>
      <c r="F20" s="163">
        <v>-2.817543383828927</v>
      </c>
      <c r="G20" s="60">
        <v>43.19</v>
      </c>
      <c r="H20" s="60">
        <v>100</v>
      </c>
      <c r="I20" s="35">
        <v>0.10782696942788278</v>
      </c>
    </row>
    <row r="21" spans="1:9" ht="15">
      <c r="A21" s="59" t="s">
        <v>16</v>
      </c>
      <c r="B21" s="71" t="s">
        <v>298</v>
      </c>
      <c r="C21" s="54" t="s">
        <v>298</v>
      </c>
      <c r="D21" s="123" t="s">
        <v>298</v>
      </c>
      <c r="E21" s="123" t="s">
        <v>298</v>
      </c>
      <c r="F21" s="163" t="s">
        <v>298</v>
      </c>
      <c r="G21" s="60" t="s">
        <v>298</v>
      </c>
      <c r="H21" s="60" t="s">
        <v>298</v>
      </c>
      <c r="I21" s="35" t="s">
        <v>298</v>
      </c>
    </row>
    <row r="22" spans="1:9" ht="15" thickBot="1">
      <c r="A22" s="61" t="s">
        <v>125</v>
      </c>
      <c r="B22" s="72">
        <v>5464.8639999999996</v>
      </c>
      <c r="C22" s="73">
        <v>5566.6880000000001</v>
      </c>
      <c r="D22" s="164">
        <v>5357.709803921568</v>
      </c>
      <c r="E22" s="164">
        <v>5457.5372549019612</v>
      </c>
      <c r="F22" s="165">
        <v>-1.829166642714672</v>
      </c>
      <c r="G22" s="62">
        <v>57.75</v>
      </c>
      <c r="H22" s="62">
        <v>94.1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5729.1540000000005</v>
      </c>
      <c r="C24" s="54">
        <v>5820.7730000000001</v>
      </c>
      <c r="D24" s="123">
        <v>5616.8176470588242</v>
      </c>
      <c r="E24" s="123">
        <v>5706.6401960784315</v>
      </c>
      <c r="F24" s="163">
        <v>-1.5740005665914079</v>
      </c>
      <c r="G24" s="60">
        <v>61.44</v>
      </c>
      <c r="H24" s="60">
        <v>95.3</v>
      </c>
      <c r="I24" s="35">
        <v>29.176314652685921</v>
      </c>
    </row>
    <row r="25" spans="1:9" ht="15">
      <c r="A25" s="59" t="s">
        <v>12</v>
      </c>
      <c r="B25" s="71">
        <v>5612.8950000000004</v>
      </c>
      <c r="C25" s="54">
        <v>5697.8739999999998</v>
      </c>
      <c r="D25" s="123">
        <v>5502.838235294118</v>
      </c>
      <c r="E25" s="123">
        <v>5586.1509803921563</v>
      </c>
      <c r="F25" s="163">
        <v>-1.491415921096173</v>
      </c>
      <c r="G25" s="60">
        <v>57.57</v>
      </c>
      <c r="H25" s="60">
        <v>97.9</v>
      </c>
      <c r="I25" s="35">
        <v>54.33253824090496</v>
      </c>
    </row>
    <row r="26" spans="1:9" ht="15">
      <c r="A26" s="59" t="s">
        <v>13</v>
      </c>
      <c r="B26" s="71">
        <v>5204.4560000000001</v>
      </c>
      <c r="C26" s="54">
        <v>5280.29</v>
      </c>
      <c r="D26" s="123">
        <v>5102.4078431372545</v>
      </c>
      <c r="E26" s="123">
        <v>5176.7549019607841</v>
      </c>
      <c r="F26" s="163">
        <v>-1.4361711193892728</v>
      </c>
      <c r="G26" s="60">
        <v>53.2</v>
      </c>
      <c r="H26" s="60">
        <v>98.7</v>
      </c>
      <c r="I26" s="35">
        <v>14.650271127412443</v>
      </c>
    </row>
    <row r="27" spans="1:9" ht="15">
      <c r="A27" s="59" t="s">
        <v>14</v>
      </c>
      <c r="B27" s="71">
        <v>4875.7120000000004</v>
      </c>
      <c r="C27" s="54">
        <v>4958.1229999999996</v>
      </c>
      <c r="D27" s="123">
        <v>4780.1098039215685</v>
      </c>
      <c r="E27" s="123">
        <v>4860.9049019607837</v>
      </c>
      <c r="F27" s="163">
        <v>-1.6621410965399437</v>
      </c>
      <c r="G27" s="60">
        <v>48.38</v>
      </c>
      <c r="H27" s="60">
        <v>99</v>
      </c>
      <c r="I27" s="35">
        <v>1.6933053933024418</v>
      </c>
    </row>
    <row r="28" spans="1:9" ht="15">
      <c r="A28" s="59" t="s">
        <v>15</v>
      </c>
      <c r="B28" s="71">
        <v>4688.6620000000003</v>
      </c>
      <c r="C28" s="54">
        <v>4708.433</v>
      </c>
      <c r="D28" s="123">
        <v>4596.7274509803919</v>
      </c>
      <c r="E28" s="123">
        <v>4616.1107843137252</v>
      </c>
      <c r="F28" s="163">
        <v>-0.41990615561482408</v>
      </c>
      <c r="G28" s="60">
        <v>43.53</v>
      </c>
      <c r="H28" s="60">
        <v>101.2</v>
      </c>
      <c r="I28" s="35">
        <v>0.12449591229477627</v>
      </c>
    </row>
    <row r="29" spans="1:9" ht="15">
      <c r="A29" s="59" t="s">
        <v>16</v>
      </c>
      <c r="B29" s="71">
        <v>4376.1109999999999</v>
      </c>
      <c r="C29" s="54">
        <v>4210.5739999999996</v>
      </c>
      <c r="D29" s="123">
        <v>4290.3049019607843</v>
      </c>
      <c r="E29" s="123">
        <v>4128.0137254901956</v>
      </c>
      <c r="F29" s="163">
        <v>3.9314592262242694</v>
      </c>
      <c r="G29" s="60">
        <v>38.65</v>
      </c>
      <c r="H29" s="60">
        <v>105.1</v>
      </c>
      <c r="I29" s="35">
        <v>2.3074673399462845E-2</v>
      </c>
    </row>
    <row r="30" spans="1:9" ht="15" thickBot="1">
      <c r="A30" s="61" t="s">
        <v>125</v>
      </c>
      <c r="B30" s="72">
        <v>5571.1859999999997</v>
      </c>
      <c r="C30" s="73">
        <v>5655.7439999999997</v>
      </c>
      <c r="D30" s="164">
        <v>5461.947058823529</v>
      </c>
      <c r="E30" s="164">
        <v>5544.8470588235286</v>
      </c>
      <c r="F30" s="165">
        <v>-1.4950818141698068</v>
      </c>
      <c r="G30" s="62">
        <v>57.88</v>
      </c>
      <c r="H30" s="62">
        <v>97.2</v>
      </c>
      <c r="I30" s="69">
        <v>100</v>
      </c>
    </row>
    <row r="31" spans="1:9" ht="14.25">
      <c r="A31" s="63" t="s">
        <v>189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5547.85</v>
      </c>
      <c r="C32" s="54">
        <v>5624.0469999999996</v>
      </c>
      <c r="D32" s="123">
        <v>5439.0686274509808</v>
      </c>
      <c r="E32" s="123">
        <v>5513.7715686274505</v>
      </c>
      <c r="F32" s="163">
        <v>-1.3548428738237646</v>
      </c>
      <c r="G32" s="60">
        <v>61.2</v>
      </c>
      <c r="H32" s="60">
        <v>95.2</v>
      </c>
      <c r="I32" s="35">
        <v>24.827811208584063</v>
      </c>
    </row>
    <row r="33" spans="1:9" ht="15">
      <c r="A33" s="59" t="s">
        <v>12</v>
      </c>
      <c r="B33" s="71">
        <v>5492.0309999999999</v>
      </c>
      <c r="C33" s="54">
        <v>5571.9489999999996</v>
      </c>
      <c r="D33" s="123">
        <v>5384.3441176470587</v>
      </c>
      <c r="E33" s="123">
        <v>5462.6950980392148</v>
      </c>
      <c r="F33" s="163">
        <v>-1.4342916634735829</v>
      </c>
      <c r="G33" s="60">
        <v>57.8</v>
      </c>
      <c r="H33" s="60">
        <v>96.8</v>
      </c>
      <c r="I33" s="35">
        <v>58.202400803720309</v>
      </c>
    </row>
    <row r="34" spans="1:9" ht="15">
      <c r="A34" s="59" t="s">
        <v>13</v>
      </c>
      <c r="B34" s="71">
        <v>5189.3159999999998</v>
      </c>
      <c r="C34" s="54">
        <v>5269.0460000000003</v>
      </c>
      <c r="D34" s="123">
        <v>5087.5647058823524</v>
      </c>
      <c r="E34" s="123">
        <v>5165.7313725490194</v>
      </c>
      <c r="F34" s="163">
        <v>-1.5131771481972347</v>
      </c>
      <c r="G34" s="60">
        <v>53.15</v>
      </c>
      <c r="H34" s="60">
        <v>97.8</v>
      </c>
      <c r="I34" s="35">
        <v>14.229267433791467</v>
      </c>
    </row>
    <row r="35" spans="1:9" ht="15">
      <c r="A35" s="59" t="s">
        <v>14</v>
      </c>
      <c r="B35" s="71">
        <v>4742.2030000000004</v>
      </c>
      <c r="C35" s="54">
        <v>4814.8549999999996</v>
      </c>
      <c r="D35" s="123">
        <v>4649.2186274509804</v>
      </c>
      <c r="E35" s="123">
        <v>4720.4460784313724</v>
      </c>
      <c r="F35" s="163">
        <v>-1.5089135602214219</v>
      </c>
      <c r="G35" s="60">
        <v>48.15</v>
      </c>
      <c r="H35" s="60">
        <v>98.6</v>
      </c>
      <c r="I35" s="35">
        <v>2.4862507897380657</v>
      </c>
    </row>
    <row r="36" spans="1:9" ht="15">
      <c r="A36" s="59" t="s">
        <v>15</v>
      </c>
      <c r="B36" s="71">
        <v>4066.6289999999999</v>
      </c>
      <c r="C36" s="54">
        <v>4172.8969999999999</v>
      </c>
      <c r="D36" s="123">
        <v>3986.8911764705881</v>
      </c>
      <c r="E36" s="123">
        <v>4091.0754901960781</v>
      </c>
      <c r="F36" s="163">
        <v>-2.5466240839397676</v>
      </c>
      <c r="G36" s="60">
        <v>43.37</v>
      </c>
      <c r="H36" s="60">
        <v>101.1</v>
      </c>
      <c r="I36" s="35">
        <v>0.25012687595156963</v>
      </c>
    </row>
    <row r="37" spans="1:9" ht="15">
      <c r="A37" s="59" t="s">
        <v>16</v>
      </c>
      <c r="B37" s="71">
        <v>3809.79</v>
      </c>
      <c r="C37" s="54">
        <v>4453.1450000000004</v>
      </c>
      <c r="D37" s="123">
        <v>3735.0882352941176</v>
      </c>
      <c r="E37" s="123">
        <v>4365.8284313725489</v>
      </c>
      <c r="F37" s="163">
        <v>-14.447205289744671</v>
      </c>
      <c r="G37" s="60">
        <v>38.19</v>
      </c>
      <c r="H37" s="60">
        <v>100</v>
      </c>
      <c r="I37" s="35">
        <v>4.1428882145187517E-3</v>
      </c>
    </row>
    <row r="38" spans="1:9" ht="15" thickBot="1">
      <c r="A38" s="61" t="s">
        <v>125</v>
      </c>
      <c r="B38" s="72">
        <v>5439.2250000000004</v>
      </c>
      <c r="C38" s="73">
        <v>5518.6750000000002</v>
      </c>
      <c r="D38" s="164">
        <v>5332.5735294117649</v>
      </c>
      <c r="E38" s="164">
        <v>5410.4656862745096</v>
      </c>
      <c r="F38" s="165">
        <v>-1.4396571640837668</v>
      </c>
      <c r="G38" s="62">
        <v>57.71</v>
      </c>
      <c r="H38" s="62">
        <v>96.6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5490.9560000000001</v>
      </c>
      <c r="C40" s="54">
        <v>5591.0780000000004</v>
      </c>
      <c r="D40" s="123">
        <v>5383.2901960784311</v>
      </c>
      <c r="E40" s="123">
        <v>5481.4490196078432</v>
      </c>
      <c r="F40" s="163">
        <v>-1.7907458990913789</v>
      </c>
      <c r="G40" s="60">
        <v>61.42</v>
      </c>
      <c r="H40" s="60">
        <v>93.3</v>
      </c>
      <c r="I40" s="35">
        <v>21.172995445997689</v>
      </c>
    </row>
    <row r="41" spans="1:9" ht="15">
      <c r="A41" s="59" t="s">
        <v>12</v>
      </c>
      <c r="B41" s="71">
        <v>5409.9319999999998</v>
      </c>
      <c r="C41" s="54">
        <v>5506.6970000000001</v>
      </c>
      <c r="D41" s="123">
        <v>5303.8549019607844</v>
      </c>
      <c r="E41" s="123">
        <v>5398.7225490196079</v>
      </c>
      <c r="F41" s="163">
        <v>-1.7572239765507405</v>
      </c>
      <c r="G41" s="60">
        <v>57.76</v>
      </c>
      <c r="H41" s="60">
        <v>95.8</v>
      </c>
      <c r="I41" s="35">
        <v>59.844631488320452</v>
      </c>
    </row>
    <row r="42" spans="1:9" ht="15">
      <c r="A42" s="59" t="s">
        <v>13</v>
      </c>
      <c r="B42" s="71">
        <v>5055.1559999999999</v>
      </c>
      <c r="C42" s="54">
        <v>5163.6760000000004</v>
      </c>
      <c r="D42" s="123">
        <v>4956.035294117647</v>
      </c>
      <c r="E42" s="123">
        <v>5062.4274509803927</v>
      </c>
      <c r="F42" s="163">
        <v>-2.101603586282339</v>
      </c>
      <c r="G42" s="60">
        <v>53.35</v>
      </c>
      <c r="H42" s="60">
        <v>98</v>
      </c>
      <c r="I42" s="35">
        <v>16.160194394725515</v>
      </c>
    </row>
    <row r="43" spans="1:9" ht="15">
      <c r="A43" s="59" t="s">
        <v>14</v>
      </c>
      <c r="B43" s="71">
        <v>4686.7280000000001</v>
      </c>
      <c r="C43" s="54">
        <v>4850.3320000000003</v>
      </c>
      <c r="D43" s="123">
        <v>4594.8313725490198</v>
      </c>
      <c r="E43" s="123">
        <v>4755.2274509803919</v>
      </c>
      <c r="F43" s="163">
        <v>-3.3730474532465049</v>
      </c>
      <c r="G43" s="60">
        <v>48.36</v>
      </c>
      <c r="H43" s="60">
        <v>99.2</v>
      </c>
      <c r="I43" s="35">
        <v>2.4962049980741785</v>
      </c>
    </row>
    <row r="44" spans="1:9" ht="15">
      <c r="A44" s="59" t="s">
        <v>15</v>
      </c>
      <c r="B44" s="71">
        <v>4062.8409999999999</v>
      </c>
      <c r="C44" s="54">
        <v>4201.1270000000004</v>
      </c>
      <c r="D44" s="123">
        <v>3983.1774509803918</v>
      </c>
      <c r="E44" s="123">
        <v>4118.7519607843142</v>
      </c>
      <c r="F44" s="163">
        <v>-3.2916405526421957</v>
      </c>
      <c r="G44" s="60">
        <v>43.22</v>
      </c>
      <c r="H44" s="60">
        <v>104.2</v>
      </c>
      <c r="I44" s="35">
        <v>0.30246731766998208</v>
      </c>
    </row>
    <row r="45" spans="1:9" ht="15">
      <c r="A45" s="59" t="s">
        <v>16</v>
      </c>
      <c r="B45" s="71">
        <v>3617.6329999999998</v>
      </c>
      <c r="C45" s="54">
        <v>3652.1390000000001</v>
      </c>
      <c r="D45" s="123">
        <v>3546.6990196078427</v>
      </c>
      <c r="E45" s="123">
        <v>3580.5284313725492</v>
      </c>
      <c r="F45" s="163">
        <v>-0.94481617484987057</v>
      </c>
      <c r="G45" s="60">
        <v>38.270000000000003</v>
      </c>
      <c r="H45" s="60">
        <v>98.8</v>
      </c>
      <c r="I45" s="35">
        <v>2.3506355212180259E-2</v>
      </c>
    </row>
    <row r="46" spans="1:9" ht="15" thickBot="1">
      <c r="A46" s="74" t="s">
        <v>125</v>
      </c>
      <c r="B46" s="75">
        <v>5344.3450000000003</v>
      </c>
      <c r="C46" s="55">
        <v>5443.9880000000003</v>
      </c>
      <c r="D46" s="166">
        <v>5239.5539215686276</v>
      </c>
      <c r="E46" s="166">
        <v>5337.2431372549017</v>
      </c>
      <c r="F46" s="165">
        <v>-1.8303309999948572</v>
      </c>
      <c r="G46" s="76">
        <v>57.54</v>
      </c>
      <c r="H46" s="76">
        <v>95.7</v>
      </c>
      <c r="I46" s="36">
        <v>100</v>
      </c>
    </row>
    <row r="47" spans="1:9">
      <c r="A47" s="167"/>
      <c r="B47" s="167"/>
      <c r="C47" s="167"/>
      <c r="D47" s="167"/>
      <c r="E47" s="167"/>
      <c r="F47" s="167"/>
      <c r="G47" s="33"/>
      <c r="H47" s="33"/>
      <c r="I47" s="33"/>
    </row>
    <row r="48" spans="1:9">
      <c r="A48" s="245" t="s">
        <v>41</v>
      </c>
      <c r="B48" s="245"/>
      <c r="C48" s="245"/>
      <c r="D48" s="245"/>
      <c r="E48" s="245"/>
      <c r="F48" s="245"/>
      <c r="G48" s="33"/>
      <c r="H48" s="33"/>
      <c r="I48" s="33"/>
    </row>
    <row r="49" spans="1:9">
      <c r="A49" s="245" t="s">
        <v>42</v>
      </c>
      <c r="B49" s="245"/>
      <c r="C49" s="245"/>
      <c r="D49" s="245"/>
      <c r="E49" s="245"/>
      <c r="F49" s="245"/>
      <c r="G49" s="33"/>
      <c r="H49" s="33"/>
      <c r="I49" s="33"/>
    </row>
    <row r="50" spans="1:9">
      <c r="A50" s="245" t="s">
        <v>43</v>
      </c>
      <c r="B50" s="245"/>
      <c r="C50" s="245"/>
      <c r="D50" s="245"/>
      <c r="E50" s="245"/>
      <c r="F50" s="245"/>
      <c r="G50" s="33"/>
      <c r="H50" s="33"/>
      <c r="I50" s="33"/>
    </row>
    <row r="51" spans="1:9">
      <c r="A51" s="245" t="s">
        <v>44</v>
      </c>
      <c r="B51" s="245"/>
      <c r="C51" s="245"/>
      <c r="D51" s="245"/>
      <c r="E51" s="245"/>
      <c r="F51" s="245"/>
      <c r="G51" s="33"/>
      <c r="H51" s="33"/>
      <c r="I51" s="33"/>
    </row>
    <row r="52" spans="1:9">
      <c r="A52" s="245"/>
      <c r="B52" s="245"/>
      <c r="C52" s="245"/>
      <c r="D52" s="245"/>
      <c r="E52" s="245"/>
      <c r="F52" s="245"/>
      <c r="G52" s="33"/>
      <c r="H52" s="33"/>
      <c r="I52" s="33"/>
    </row>
    <row r="53" spans="1:9">
      <c r="A53" s="245"/>
      <c r="B53" s="245"/>
      <c r="C53" s="245"/>
      <c r="D53" s="245"/>
      <c r="E53" s="245"/>
      <c r="F53" s="245"/>
      <c r="G53" s="33"/>
      <c r="H53" s="33"/>
      <c r="I53" s="33"/>
    </row>
    <row r="54" spans="1:9">
      <c r="A54" s="245"/>
      <c r="B54" s="245"/>
      <c r="C54" s="245"/>
      <c r="D54" s="245"/>
      <c r="E54" s="245"/>
      <c r="F54" s="245"/>
      <c r="G54" s="33"/>
      <c r="H54" s="33"/>
      <c r="I54" s="33"/>
    </row>
    <row r="55" spans="1:9">
      <c r="A55" s="245"/>
      <c r="B55" s="245"/>
      <c r="C55" s="245"/>
      <c r="D55" s="245"/>
      <c r="E55" s="245"/>
      <c r="F55" s="245"/>
      <c r="G55" s="33"/>
      <c r="H55" s="33"/>
      <c r="I55" s="33"/>
    </row>
    <row r="56" spans="1:9">
      <c r="A56" s="245"/>
      <c r="B56" s="245"/>
      <c r="C56" s="245"/>
      <c r="D56" s="245"/>
      <c r="E56" s="245"/>
      <c r="F56" s="245"/>
      <c r="G56" s="33"/>
      <c r="H56" s="33"/>
      <c r="I56" s="33"/>
    </row>
    <row r="57" spans="1:9">
      <c r="A57" s="245"/>
      <c r="B57" s="245"/>
      <c r="C57" s="245"/>
      <c r="D57" s="245"/>
      <c r="E57" s="245"/>
      <c r="F57" s="245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M6:O6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topLeftCell="C25" zoomScale="85" workbookViewId="0">
      <selection activeCell="N56" sqref="N56"/>
    </sheetView>
  </sheetViews>
  <sheetFormatPr defaultRowHeight="28.5" customHeight="1"/>
  <cols>
    <col min="1" max="1" width="12" style="991" customWidth="1"/>
    <col min="2" max="2" width="54.140625" style="991" customWidth="1"/>
    <col min="3" max="3" width="21.28515625" style="991" customWidth="1"/>
    <col min="4" max="4" width="22" style="991" customWidth="1"/>
    <col min="5" max="5" width="22.7109375" style="991" customWidth="1"/>
    <col min="6" max="6" width="16.140625" style="991" customWidth="1"/>
    <col min="7" max="8" width="9.140625" style="991" customWidth="1"/>
    <col min="9" max="10" width="9.140625" style="991"/>
    <col min="11" max="11" width="9" style="991" customWidth="1"/>
    <col min="12" max="253" width="9.140625" style="991"/>
    <col min="254" max="254" width="12" style="991" customWidth="1"/>
    <col min="255" max="255" width="54.140625" style="991" customWidth="1"/>
    <col min="256" max="256" width="21.28515625" style="991" customWidth="1"/>
    <col min="257" max="257" width="22" style="991" customWidth="1"/>
    <col min="258" max="258" width="22.7109375" style="991" customWidth="1"/>
    <col min="259" max="259" width="16.140625" style="991" customWidth="1"/>
    <col min="260" max="260" width="12.7109375" style="991" customWidth="1"/>
    <col min="261" max="261" width="9.140625" style="991" customWidth="1"/>
    <col min="262" max="262" width="9.140625" style="991"/>
    <col min="263" max="264" width="9.140625" style="991" customWidth="1"/>
    <col min="265" max="266" width="9.140625" style="991"/>
    <col min="267" max="267" width="9" style="991" customWidth="1"/>
    <col min="268" max="509" width="9.140625" style="991"/>
    <col min="510" max="510" width="12" style="991" customWidth="1"/>
    <col min="511" max="511" width="54.140625" style="991" customWidth="1"/>
    <col min="512" max="512" width="21.28515625" style="991" customWidth="1"/>
    <col min="513" max="513" width="22" style="991" customWidth="1"/>
    <col min="514" max="514" width="22.7109375" style="991" customWidth="1"/>
    <col min="515" max="515" width="16.140625" style="991" customWidth="1"/>
    <col min="516" max="516" width="12.7109375" style="991" customWidth="1"/>
    <col min="517" max="517" width="9.140625" style="991" customWidth="1"/>
    <col min="518" max="518" width="9.140625" style="991"/>
    <col min="519" max="520" width="9.140625" style="991" customWidth="1"/>
    <col min="521" max="522" width="9.140625" style="991"/>
    <col min="523" max="523" width="9" style="991" customWidth="1"/>
    <col min="524" max="765" width="9.140625" style="991"/>
    <col min="766" max="766" width="12" style="991" customWidth="1"/>
    <col min="767" max="767" width="54.140625" style="991" customWidth="1"/>
    <col min="768" max="768" width="21.28515625" style="991" customWidth="1"/>
    <col min="769" max="769" width="22" style="991" customWidth="1"/>
    <col min="770" max="770" width="22.7109375" style="991" customWidth="1"/>
    <col min="771" max="771" width="16.140625" style="991" customWidth="1"/>
    <col min="772" max="772" width="12.7109375" style="991" customWidth="1"/>
    <col min="773" max="773" width="9.140625" style="991" customWidth="1"/>
    <col min="774" max="774" width="9.140625" style="991"/>
    <col min="775" max="776" width="9.140625" style="991" customWidth="1"/>
    <col min="777" max="778" width="9.140625" style="991"/>
    <col min="779" max="779" width="9" style="991" customWidth="1"/>
    <col min="780" max="1021" width="9.140625" style="991"/>
    <col min="1022" max="1022" width="12" style="991" customWidth="1"/>
    <col min="1023" max="1023" width="54.140625" style="991" customWidth="1"/>
    <col min="1024" max="1024" width="21.28515625" style="991" customWidth="1"/>
    <col min="1025" max="1025" width="22" style="991" customWidth="1"/>
    <col min="1026" max="1026" width="22.7109375" style="991" customWidth="1"/>
    <col min="1027" max="1027" width="16.140625" style="991" customWidth="1"/>
    <col min="1028" max="1028" width="12.7109375" style="991" customWidth="1"/>
    <col min="1029" max="1029" width="9.140625" style="991" customWidth="1"/>
    <col min="1030" max="1030" width="9.140625" style="991"/>
    <col min="1031" max="1032" width="9.140625" style="991" customWidth="1"/>
    <col min="1033" max="1034" width="9.140625" style="991"/>
    <col min="1035" max="1035" width="9" style="991" customWidth="1"/>
    <col min="1036" max="1277" width="9.140625" style="991"/>
    <col min="1278" max="1278" width="12" style="991" customWidth="1"/>
    <col min="1279" max="1279" width="54.140625" style="991" customWidth="1"/>
    <col min="1280" max="1280" width="21.28515625" style="991" customWidth="1"/>
    <col min="1281" max="1281" width="22" style="991" customWidth="1"/>
    <col min="1282" max="1282" width="22.7109375" style="991" customWidth="1"/>
    <col min="1283" max="1283" width="16.140625" style="991" customWidth="1"/>
    <col min="1284" max="1284" width="12.7109375" style="991" customWidth="1"/>
    <col min="1285" max="1285" width="9.140625" style="991" customWidth="1"/>
    <col min="1286" max="1286" width="9.140625" style="991"/>
    <col min="1287" max="1288" width="9.140625" style="991" customWidth="1"/>
    <col min="1289" max="1290" width="9.140625" style="991"/>
    <col min="1291" max="1291" width="9" style="991" customWidth="1"/>
    <col min="1292" max="1533" width="9.140625" style="991"/>
    <col min="1534" max="1534" width="12" style="991" customWidth="1"/>
    <col min="1535" max="1535" width="54.140625" style="991" customWidth="1"/>
    <col min="1536" max="1536" width="21.28515625" style="991" customWidth="1"/>
    <col min="1537" max="1537" width="22" style="991" customWidth="1"/>
    <col min="1538" max="1538" width="22.7109375" style="991" customWidth="1"/>
    <col min="1539" max="1539" width="16.140625" style="991" customWidth="1"/>
    <col min="1540" max="1540" width="12.7109375" style="991" customWidth="1"/>
    <col min="1541" max="1541" width="9.140625" style="991" customWidth="1"/>
    <col min="1542" max="1542" width="9.140625" style="991"/>
    <col min="1543" max="1544" width="9.140625" style="991" customWidth="1"/>
    <col min="1545" max="1546" width="9.140625" style="991"/>
    <col min="1547" max="1547" width="9" style="991" customWidth="1"/>
    <col min="1548" max="1789" width="9.140625" style="991"/>
    <col min="1790" max="1790" width="12" style="991" customWidth="1"/>
    <col min="1791" max="1791" width="54.140625" style="991" customWidth="1"/>
    <col min="1792" max="1792" width="21.28515625" style="991" customWidth="1"/>
    <col min="1793" max="1793" width="22" style="991" customWidth="1"/>
    <col min="1794" max="1794" width="22.7109375" style="991" customWidth="1"/>
    <col min="1795" max="1795" width="16.140625" style="991" customWidth="1"/>
    <col min="1796" max="1796" width="12.7109375" style="991" customWidth="1"/>
    <col min="1797" max="1797" width="9.140625" style="991" customWidth="1"/>
    <col min="1798" max="1798" width="9.140625" style="991"/>
    <col min="1799" max="1800" width="9.140625" style="991" customWidth="1"/>
    <col min="1801" max="1802" width="9.140625" style="991"/>
    <col min="1803" max="1803" width="9" style="991" customWidth="1"/>
    <col min="1804" max="2045" width="9.140625" style="991"/>
    <col min="2046" max="2046" width="12" style="991" customWidth="1"/>
    <col min="2047" max="2047" width="54.140625" style="991" customWidth="1"/>
    <col min="2048" max="2048" width="21.28515625" style="991" customWidth="1"/>
    <col min="2049" max="2049" width="22" style="991" customWidth="1"/>
    <col min="2050" max="2050" width="22.7109375" style="991" customWidth="1"/>
    <col min="2051" max="2051" width="16.140625" style="991" customWidth="1"/>
    <col min="2052" max="2052" width="12.7109375" style="991" customWidth="1"/>
    <col min="2053" max="2053" width="9.140625" style="991" customWidth="1"/>
    <col min="2054" max="2054" width="9.140625" style="991"/>
    <col min="2055" max="2056" width="9.140625" style="991" customWidth="1"/>
    <col min="2057" max="2058" width="9.140625" style="991"/>
    <col min="2059" max="2059" width="9" style="991" customWidth="1"/>
    <col min="2060" max="2301" width="9.140625" style="991"/>
    <col min="2302" max="2302" width="12" style="991" customWidth="1"/>
    <col min="2303" max="2303" width="54.140625" style="991" customWidth="1"/>
    <col min="2304" max="2304" width="21.28515625" style="991" customWidth="1"/>
    <col min="2305" max="2305" width="22" style="991" customWidth="1"/>
    <col min="2306" max="2306" width="22.7109375" style="991" customWidth="1"/>
    <col min="2307" max="2307" width="16.140625" style="991" customWidth="1"/>
    <col min="2308" max="2308" width="12.7109375" style="991" customWidth="1"/>
    <col min="2309" max="2309" width="9.140625" style="991" customWidth="1"/>
    <col min="2310" max="2310" width="9.140625" style="991"/>
    <col min="2311" max="2312" width="9.140625" style="991" customWidth="1"/>
    <col min="2313" max="2314" width="9.140625" style="991"/>
    <col min="2315" max="2315" width="9" style="991" customWidth="1"/>
    <col min="2316" max="2557" width="9.140625" style="991"/>
    <col min="2558" max="2558" width="12" style="991" customWidth="1"/>
    <col min="2559" max="2559" width="54.140625" style="991" customWidth="1"/>
    <col min="2560" max="2560" width="21.28515625" style="991" customWidth="1"/>
    <col min="2561" max="2561" width="22" style="991" customWidth="1"/>
    <col min="2562" max="2562" width="22.7109375" style="991" customWidth="1"/>
    <col min="2563" max="2563" width="16.140625" style="991" customWidth="1"/>
    <col min="2564" max="2564" width="12.7109375" style="991" customWidth="1"/>
    <col min="2565" max="2565" width="9.140625" style="991" customWidth="1"/>
    <col min="2566" max="2566" width="9.140625" style="991"/>
    <col min="2567" max="2568" width="9.140625" style="991" customWidth="1"/>
    <col min="2569" max="2570" width="9.140625" style="991"/>
    <col min="2571" max="2571" width="9" style="991" customWidth="1"/>
    <col min="2572" max="2813" width="9.140625" style="991"/>
    <col min="2814" max="2814" width="12" style="991" customWidth="1"/>
    <col min="2815" max="2815" width="54.140625" style="991" customWidth="1"/>
    <col min="2816" max="2816" width="21.28515625" style="991" customWidth="1"/>
    <col min="2817" max="2817" width="22" style="991" customWidth="1"/>
    <col min="2818" max="2818" width="22.7109375" style="991" customWidth="1"/>
    <col min="2819" max="2819" width="16.140625" style="991" customWidth="1"/>
    <col min="2820" max="2820" width="12.7109375" style="991" customWidth="1"/>
    <col min="2821" max="2821" width="9.140625" style="991" customWidth="1"/>
    <col min="2822" max="2822" width="9.140625" style="991"/>
    <col min="2823" max="2824" width="9.140625" style="991" customWidth="1"/>
    <col min="2825" max="2826" width="9.140625" style="991"/>
    <col min="2827" max="2827" width="9" style="991" customWidth="1"/>
    <col min="2828" max="3069" width="9.140625" style="991"/>
    <col min="3070" max="3070" width="12" style="991" customWidth="1"/>
    <col min="3071" max="3071" width="54.140625" style="991" customWidth="1"/>
    <col min="3072" max="3072" width="21.28515625" style="991" customWidth="1"/>
    <col min="3073" max="3073" width="22" style="991" customWidth="1"/>
    <col min="3074" max="3074" width="22.7109375" style="991" customWidth="1"/>
    <col min="3075" max="3075" width="16.140625" style="991" customWidth="1"/>
    <col min="3076" max="3076" width="12.7109375" style="991" customWidth="1"/>
    <col min="3077" max="3077" width="9.140625" style="991" customWidth="1"/>
    <col min="3078" max="3078" width="9.140625" style="991"/>
    <col min="3079" max="3080" width="9.140625" style="991" customWidth="1"/>
    <col min="3081" max="3082" width="9.140625" style="991"/>
    <col min="3083" max="3083" width="9" style="991" customWidth="1"/>
    <col min="3084" max="3325" width="9.140625" style="991"/>
    <col min="3326" max="3326" width="12" style="991" customWidth="1"/>
    <col min="3327" max="3327" width="54.140625" style="991" customWidth="1"/>
    <col min="3328" max="3328" width="21.28515625" style="991" customWidth="1"/>
    <col min="3329" max="3329" width="22" style="991" customWidth="1"/>
    <col min="3330" max="3330" width="22.7109375" style="991" customWidth="1"/>
    <col min="3331" max="3331" width="16.140625" style="991" customWidth="1"/>
    <col min="3332" max="3332" width="12.7109375" style="991" customWidth="1"/>
    <col min="3333" max="3333" width="9.140625" style="991" customWidth="1"/>
    <col min="3334" max="3334" width="9.140625" style="991"/>
    <col min="3335" max="3336" width="9.140625" style="991" customWidth="1"/>
    <col min="3337" max="3338" width="9.140625" style="991"/>
    <col min="3339" max="3339" width="9" style="991" customWidth="1"/>
    <col min="3340" max="3581" width="9.140625" style="991"/>
    <col min="3582" max="3582" width="12" style="991" customWidth="1"/>
    <col min="3583" max="3583" width="54.140625" style="991" customWidth="1"/>
    <col min="3584" max="3584" width="21.28515625" style="991" customWidth="1"/>
    <col min="3585" max="3585" width="22" style="991" customWidth="1"/>
    <col min="3586" max="3586" width="22.7109375" style="991" customWidth="1"/>
    <col min="3587" max="3587" width="16.140625" style="991" customWidth="1"/>
    <col min="3588" max="3588" width="12.7109375" style="991" customWidth="1"/>
    <col min="3589" max="3589" width="9.140625" style="991" customWidth="1"/>
    <col min="3590" max="3590" width="9.140625" style="991"/>
    <col min="3591" max="3592" width="9.140625" style="991" customWidth="1"/>
    <col min="3593" max="3594" width="9.140625" style="991"/>
    <col min="3595" max="3595" width="9" style="991" customWidth="1"/>
    <col min="3596" max="3837" width="9.140625" style="991"/>
    <col min="3838" max="3838" width="12" style="991" customWidth="1"/>
    <col min="3839" max="3839" width="54.140625" style="991" customWidth="1"/>
    <col min="3840" max="3840" width="21.28515625" style="991" customWidth="1"/>
    <col min="3841" max="3841" width="22" style="991" customWidth="1"/>
    <col min="3842" max="3842" width="22.7109375" style="991" customWidth="1"/>
    <col min="3843" max="3843" width="16.140625" style="991" customWidth="1"/>
    <col min="3844" max="3844" width="12.7109375" style="991" customWidth="1"/>
    <col min="3845" max="3845" width="9.140625" style="991" customWidth="1"/>
    <col min="3846" max="3846" width="9.140625" style="991"/>
    <col min="3847" max="3848" width="9.140625" style="991" customWidth="1"/>
    <col min="3849" max="3850" width="9.140625" style="991"/>
    <col min="3851" max="3851" width="9" style="991" customWidth="1"/>
    <col min="3852" max="4093" width="9.140625" style="991"/>
    <col min="4094" max="4094" width="12" style="991" customWidth="1"/>
    <col min="4095" max="4095" width="54.140625" style="991" customWidth="1"/>
    <col min="4096" max="4096" width="21.28515625" style="991" customWidth="1"/>
    <col min="4097" max="4097" width="22" style="991" customWidth="1"/>
    <col min="4098" max="4098" width="22.7109375" style="991" customWidth="1"/>
    <col min="4099" max="4099" width="16.140625" style="991" customWidth="1"/>
    <col min="4100" max="4100" width="12.7109375" style="991" customWidth="1"/>
    <col min="4101" max="4101" width="9.140625" style="991" customWidth="1"/>
    <col min="4102" max="4102" width="9.140625" style="991"/>
    <col min="4103" max="4104" width="9.140625" style="991" customWidth="1"/>
    <col min="4105" max="4106" width="9.140625" style="991"/>
    <col min="4107" max="4107" width="9" style="991" customWidth="1"/>
    <col min="4108" max="4349" width="9.140625" style="991"/>
    <col min="4350" max="4350" width="12" style="991" customWidth="1"/>
    <col min="4351" max="4351" width="54.140625" style="991" customWidth="1"/>
    <col min="4352" max="4352" width="21.28515625" style="991" customWidth="1"/>
    <col min="4353" max="4353" width="22" style="991" customWidth="1"/>
    <col min="4354" max="4354" width="22.7109375" style="991" customWidth="1"/>
    <col min="4355" max="4355" width="16.140625" style="991" customWidth="1"/>
    <col min="4356" max="4356" width="12.7109375" style="991" customWidth="1"/>
    <col min="4357" max="4357" width="9.140625" style="991" customWidth="1"/>
    <col min="4358" max="4358" width="9.140625" style="991"/>
    <col min="4359" max="4360" width="9.140625" style="991" customWidth="1"/>
    <col min="4361" max="4362" width="9.140625" style="991"/>
    <col min="4363" max="4363" width="9" style="991" customWidth="1"/>
    <col min="4364" max="4605" width="9.140625" style="991"/>
    <col min="4606" max="4606" width="12" style="991" customWidth="1"/>
    <col min="4607" max="4607" width="54.140625" style="991" customWidth="1"/>
    <col min="4608" max="4608" width="21.28515625" style="991" customWidth="1"/>
    <col min="4609" max="4609" width="22" style="991" customWidth="1"/>
    <col min="4610" max="4610" width="22.7109375" style="991" customWidth="1"/>
    <col min="4611" max="4611" width="16.140625" style="991" customWidth="1"/>
    <col min="4612" max="4612" width="12.7109375" style="991" customWidth="1"/>
    <col min="4613" max="4613" width="9.140625" style="991" customWidth="1"/>
    <col min="4614" max="4614" width="9.140625" style="991"/>
    <col min="4615" max="4616" width="9.140625" style="991" customWidth="1"/>
    <col min="4617" max="4618" width="9.140625" style="991"/>
    <col min="4619" max="4619" width="9" style="991" customWidth="1"/>
    <col min="4620" max="4861" width="9.140625" style="991"/>
    <col min="4862" max="4862" width="12" style="991" customWidth="1"/>
    <col min="4863" max="4863" width="54.140625" style="991" customWidth="1"/>
    <col min="4864" max="4864" width="21.28515625" style="991" customWidth="1"/>
    <col min="4865" max="4865" width="22" style="991" customWidth="1"/>
    <col min="4866" max="4866" width="22.7109375" style="991" customWidth="1"/>
    <col min="4867" max="4867" width="16.140625" style="991" customWidth="1"/>
    <col min="4868" max="4868" width="12.7109375" style="991" customWidth="1"/>
    <col min="4869" max="4869" width="9.140625" style="991" customWidth="1"/>
    <col min="4870" max="4870" width="9.140625" style="991"/>
    <col min="4871" max="4872" width="9.140625" style="991" customWidth="1"/>
    <col min="4873" max="4874" width="9.140625" style="991"/>
    <col min="4875" max="4875" width="9" style="991" customWidth="1"/>
    <col min="4876" max="5117" width="9.140625" style="991"/>
    <col min="5118" max="5118" width="12" style="991" customWidth="1"/>
    <col min="5119" max="5119" width="54.140625" style="991" customWidth="1"/>
    <col min="5120" max="5120" width="21.28515625" style="991" customWidth="1"/>
    <col min="5121" max="5121" width="22" style="991" customWidth="1"/>
    <col min="5122" max="5122" width="22.7109375" style="991" customWidth="1"/>
    <col min="5123" max="5123" width="16.140625" style="991" customWidth="1"/>
    <col min="5124" max="5124" width="12.7109375" style="991" customWidth="1"/>
    <col min="5125" max="5125" width="9.140625" style="991" customWidth="1"/>
    <col min="5126" max="5126" width="9.140625" style="991"/>
    <col min="5127" max="5128" width="9.140625" style="991" customWidth="1"/>
    <col min="5129" max="5130" width="9.140625" style="991"/>
    <col min="5131" max="5131" width="9" style="991" customWidth="1"/>
    <col min="5132" max="5373" width="9.140625" style="991"/>
    <col min="5374" max="5374" width="12" style="991" customWidth="1"/>
    <col min="5375" max="5375" width="54.140625" style="991" customWidth="1"/>
    <col min="5376" max="5376" width="21.28515625" style="991" customWidth="1"/>
    <col min="5377" max="5377" width="22" style="991" customWidth="1"/>
    <col min="5378" max="5378" width="22.7109375" style="991" customWidth="1"/>
    <col min="5379" max="5379" width="16.140625" style="991" customWidth="1"/>
    <col min="5380" max="5380" width="12.7109375" style="991" customWidth="1"/>
    <col min="5381" max="5381" width="9.140625" style="991" customWidth="1"/>
    <col min="5382" max="5382" width="9.140625" style="991"/>
    <col min="5383" max="5384" width="9.140625" style="991" customWidth="1"/>
    <col min="5385" max="5386" width="9.140625" style="991"/>
    <col min="5387" max="5387" width="9" style="991" customWidth="1"/>
    <col min="5388" max="5629" width="9.140625" style="991"/>
    <col min="5630" max="5630" width="12" style="991" customWidth="1"/>
    <col min="5631" max="5631" width="54.140625" style="991" customWidth="1"/>
    <col min="5632" max="5632" width="21.28515625" style="991" customWidth="1"/>
    <col min="5633" max="5633" width="22" style="991" customWidth="1"/>
    <col min="5634" max="5634" width="22.7109375" style="991" customWidth="1"/>
    <col min="5635" max="5635" width="16.140625" style="991" customWidth="1"/>
    <col min="5636" max="5636" width="12.7109375" style="991" customWidth="1"/>
    <col min="5637" max="5637" width="9.140625" style="991" customWidth="1"/>
    <col min="5638" max="5638" width="9.140625" style="991"/>
    <col min="5639" max="5640" width="9.140625" style="991" customWidth="1"/>
    <col min="5641" max="5642" width="9.140625" style="991"/>
    <col min="5643" max="5643" width="9" style="991" customWidth="1"/>
    <col min="5644" max="5885" width="9.140625" style="991"/>
    <col min="5886" max="5886" width="12" style="991" customWidth="1"/>
    <col min="5887" max="5887" width="54.140625" style="991" customWidth="1"/>
    <col min="5888" max="5888" width="21.28515625" style="991" customWidth="1"/>
    <col min="5889" max="5889" width="22" style="991" customWidth="1"/>
    <col min="5890" max="5890" width="22.7109375" style="991" customWidth="1"/>
    <col min="5891" max="5891" width="16.140625" style="991" customWidth="1"/>
    <col min="5892" max="5892" width="12.7109375" style="991" customWidth="1"/>
    <col min="5893" max="5893" width="9.140625" style="991" customWidth="1"/>
    <col min="5894" max="5894" width="9.140625" style="991"/>
    <col min="5895" max="5896" width="9.140625" style="991" customWidth="1"/>
    <col min="5897" max="5898" width="9.140625" style="991"/>
    <col min="5899" max="5899" width="9" style="991" customWidth="1"/>
    <col min="5900" max="6141" width="9.140625" style="991"/>
    <col min="6142" max="6142" width="12" style="991" customWidth="1"/>
    <col min="6143" max="6143" width="54.140625" style="991" customWidth="1"/>
    <col min="6144" max="6144" width="21.28515625" style="991" customWidth="1"/>
    <col min="6145" max="6145" width="22" style="991" customWidth="1"/>
    <col min="6146" max="6146" width="22.7109375" style="991" customWidth="1"/>
    <col min="6147" max="6147" width="16.140625" style="991" customWidth="1"/>
    <col min="6148" max="6148" width="12.7109375" style="991" customWidth="1"/>
    <col min="6149" max="6149" width="9.140625" style="991" customWidth="1"/>
    <col min="6150" max="6150" width="9.140625" style="991"/>
    <col min="6151" max="6152" width="9.140625" style="991" customWidth="1"/>
    <col min="6153" max="6154" width="9.140625" style="991"/>
    <col min="6155" max="6155" width="9" style="991" customWidth="1"/>
    <col min="6156" max="6397" width="9.140625" style="991"/>
    <col min="6398" max="6398" width="12" style="991" customWidth="1"/>
    <col min="6399" max="6399" width="54.140625" style="991" customWidth="1"/>
    <col min="6400" max="6400" width="21.28515625" style="991" customWidth="1"/>
    <col min="6401" max="6401" width="22" style="991" customWidth="1"/>
    <col min="6402" max="6402" width="22.7109375" style="991" customWidth="1"/>
    <col min="6403" max="6403" width="16.140625" style="991" customWidth="1"/>
    <col min="6404" max="6404" width="12.7109375" style="991" customWidth="1"/>
    <col min="6405" max="6405" width="9.140625" style="991" customWidth="1"/>
    <col min="6406" max="6406" width="9.140625" style="991"/>
    <col min="6407" max="6408" width="9.140625" style="991" customWidth="1"/>
    <col min="6409" max="6410" width="9.140625" style="991"/>
    <col min="6411" max="6411" width="9" style="991" customWidth="1"/>
    <col min="6412" max="6653" width="9.140625" style="991"/>
    <col min="6654" max="6654" width="12" style="991" customWidth="1"/>
    <col min="6655" max="6655" width="54.140625" style="991" customWidth="1"/>
    <col min="6656" max="6656" width="21.28515625" style="991" customWidth="1"/>
    <col min="6657" max="6657" width="22" style="991" customWidth="1"/>
    <col min="6658" max="6658" width="22.7109375" style="991" customWidth="1"/>
    <col min="6659" max="6659" width="16.140625" style="991" customWidth="1"/>
    <col min="6660" max="6660" width="12.7109375" style="991" customWidth="1"/>
    <col min="6661" max="6661" width="9.140625" style="991" customWidth="1"/>
    <col min="6662" max="6662" width="9.140625" style="991"/>
    <col min="6663" max="6664" width="9.140625" style="991" customWidth="1"/>
    <col min="6665" max="6666" width="9.140625" style="991"/>
    <col min="6667" max="6667" width="9" style="991" customWidth="1"/>
    <col min="6668" max="6909" width="9.140625" style="991"/>
    <col min="6910" max="6910" width="12" style="991" customWidth="1"/>
    <col min="6911" max="6911" width="54.140625" style="991" customWidth="1"/>
    <col min="6912" max="6912" width="21.28515625" style="991" customWidth="1"/>
    <col min="6913" max="6913" width="22" style="991" customWidth="1"/>
    <col min="6914" max="6914" width="22.7109375" style="991" customWidth="1"/>
    <col min="6915" max="6915" width="16.140625" style="991" customWidth="1"/>
    <col min="6916" max="6916" width="12.7109375" style="991" customWidth="1"/>
    <col min="6917" max="6917" width="9.140625" style="991" customWidth="1"/>
    <col min="6918" max="6918" width="9.140625" style="991"/>
    <col min="6919" max="6920" width="9.140625" style="991" customWidth="1"/>
    <col min="6921" max="6922" width="9.140625" style="991"/>
    <col min="6923" max="6923" width="9" style="991" customWidth="1"/>
    <col min="6924" max="7165" width="9.140625" style="991"/>
    <col min="7166" max="7166" width="12" style="991" customWidth="1"/>
    <col min="7167" max="7167" width="54.140625" style="991" customWidth="1"/>
    <col min="7168" max="7168" width="21.28515625" style="991" customWidth="1"/>
    <col min="7169" max="7169" width="22" style="991" customWidth="1"/>
    <col min="7170" max="7170" width="22.7109375" style="991" customWidth="1"/>
    <col min="7171" max="7171" width="16.140625" style="991" customWidth="1"/>
    <col min="7172" max="7172" width="12.7109375" style="991" customWidth="1"/>
    <col min="7173" max="7173" width="9.140625" style="991" customWidth="1"/>
    <col min="7174" max="7174" width="9.140625" style="991"/>
    <col min="7175" max="7176" width="9.140625" style="991" customWidth="1"/>
    <col min="7177" max="7178" width="9.140625" style="991"/>
    <col min="7179" max="7179" width="9" style="991" customWidth="1"/>
    <col min="7180" max="7421" width="9.140625" style="991"/>
    <col min="7422" max="7422" width="12" style="991" customWidth="1"/>
    <col min="7423" max="7423" width="54.140625" style="991" customWidth="1"/>
    <col min="7424" max="7424" width="21.28515625" style="991" customWidth="1"/>
    <col min="7425" max="7425" width="22" style="991" customWidth="1"/>
    <col min="7426" max="7426" width="22.7109375" style="991" customWidth="1"/>
    <col min="7427" max="7427" width="16.140625" style="991" customWidth="1"/>
    <col min="7428" max="7428" width="12.7109375" style="991" customWidth="1"/>
    <col min="7429" max="7429" width="9.140625" style="991" customWidth="1"/>
    <col min="7430" max="7430" width="9.140625" style="991"/>
    <col min="7431" max="7432" width="9.140625" style="991" customWidth="1"/>
    <col min="7433" max="7434" width="9.140625" style="991"/>
    <col min="7435" max="7435" width="9" style="991" customWidth="1"/>
    <col min="7436" max="7677" width="9.140625" style="991"/>
    <col min="7678" max="7678" width="12" style="991" customWidth="1"/>
    <col min="7679" max="7679" width="54.140625" style="991" customWidth="1"/>
    <col min="7680" max="7680" width="21.28515625" style="991" customWidth="1"/>
    <col min="7681" max="7681" width="22" style="991" customWidth="1"/>
    <col min="7682" max="7682" width="22.7109375" style="991" customWidth="1"/>
    <col min="7683" max="7683" width="16.140625" style="991" customWidth="1"/>
    <col min="7684" max="7684" width="12.7109375" style="991" customWidth="1"/>
    <col min="7685" max="7685" width="9.140625" style="991" customWidth="1"/>
    <col min="7686" max="7686" width="9.140625" style="991"/>
    <col min="7687" max="7688" width="9.140625" style="991" customWidth="1"/>
    <col min="7689" max="7690" width="9.140625" style="991"/>
    <col min="7691" max="7691" width="9" style="991" customWidth="1"/>
    <col min="7692" max="7933" width="9.140625" style="991"/>
    <col min="7934" max="7934" width="12" style="991" customWidth="1"/>
    <col min="7935" max="7935" width="54.140625" style="991" customWidth="1"/>
    <col min="7936" max="7936" width="21.28515625" style="991" customWidth="1"/>
    <col min="7937" max="7937" width="22" style="991" customWidth="1"/>
    <col min="7938" max="7938" width="22.7109375" style="991" customWidth="1"/>
    <col min="7939" max="7939" width="16.140625" style="991" customWidth="1"/>
    <col min="7940" max="7940" width="12.7109375" style="991" customWidth="1"/>
    <col min="7941" max="7941" width="9.140625" style="991" customWidth="1"/>
    <col min="7942" max="7942" width="9.140625" style="991"/>
    <col min="7943" max="7944" width="9.140625" style="991" customWidth="1"/>
    <col min="7945" max="7946" width="9.140625" style="991"/>
    <col min="7947" max="7947" width="9" style="991" customWidth="1"/>
    <col min="7948" max="8189" width="9.140625" style="991"/>
    <col min="8190" max="8190" width="12" style="991" customWidth="1"/>
    <col min="8191" max="8191" width="54.140625" style="991" customWidth="1"/>
    <col min="8192" max="8192" width="21.28515625" style="991" customWidth="1"/>
    <col min="8193" max="8193" width="22" style="991" customWidth="1"/>
    <col min="8194" max="8194" width="22.7109375" style="991" customWidth="1"/>
    <col min="8195" max="8195" width="16.140625" style="991" customWidth="1"/>
    <col min="8196" max="8196" width="12.7109375" style="991" customWidth="1"/>
    <col min="8197" max="8197" width="9.140625" style="991" customWidth="1"/>
    <col min="8198" max="8198" width="9.140625" style="991"/>
    <col min="8199" max="8200" width="9.140625" style="991" customWidth="1"/>
    <col min="8201" max="8202" width="9.140625" style="991"/>
    <col min="8203" max="8203" width="9" style="991" customWidth="1"/>
    <col min="8204" max="8445" width="9.140625" style="991"/>
    <col min="8446" max="8446" width="12" style="991" customWidth="1"/>
    <col min="8447" max="8447" width="54.140625" style="991" customWidth="1"/>
    <col min="8448" max="8448" width="21.28515625" style="991" customWidth="1"/>
    <col min="8449" max="8449" width="22" style="991" customWidth="1"/>
    <col min="8450" max="8450" width="22.7109375" style="991" customWidth="1"/>
    <col min="8451" max="8451" width="16.140625" style="991" customWidth="1"/>
    <col min="8452" max="8452" width="12.7109375" style="991" customWidth="1"/>
    <col min="8453" max="8453" width="9.140625" style="991" customWidth="1"/>
    <col min="8454" max="8454" width="9.140625" style="991"/>
    <col min="8455" max="8456" width="9.140625" style="991" customWidth="1"/>
    <col min="8457" max="8458" width="9.140625" style="991"/>
    <col min="8459" max="8459" width="9" style="991" customWidth="1"/>
    <col min="8460" max="8701" width="9.140625" style="991"/>
    <col min="8702" max="8702" width="12" style="991" customWidth="1"/>
    <col min="8703" max="8703" width="54.140625" style="991" customWidth="1"/>
    <col min="8704" max="8704" width="21.28515625" style="991" customWidth="1"/>
    <col min="8705" max="8705" width="22" style="991" customWidth="1"/>
    <col min="8706" max="8706" width="22.7109375" style="991" customWidth="1"/>
    <col min="8707" max="8707" width="16.140625" style="991" customWidth="1"/>
    <col min="8708" max="8708" width="12.7109375" style="991" customWidth="1"/>
    <col min="8709" max="8709" width="9.140625" style="991" customWidth="1"/>
    <col min="8710" max="8710" width="9.140625" style="991"/>
    <col min="8711" max="8712" width="9.140625" style="991" customWidth="1"/>
    <col min="8713" max="8714" width="9.140625" style="991"/>
    <col min="8715" max="8715" width="9" style="991" customWidth="1"/>
    <col min="8716" max="8957" width="9.140625" style="991"/>
    <col min="8958" max="8958" width="12" style="991" customWidth="1"/>
    <col min="8959" max="8959" width="54.140625" style="991" customWidth="1"/>
    <col min="8960" max="8960" width="21.28515625" style="991" customWidth="1"/>
    <col min="8961" max="8961" width="22" style="991" customWidth="1"/>
    <col min="8962" max="8962" width="22.7109375" style="991" customWidth="1"/>
    <col min="8963" max="8963" width="16.140625" style="991" customWidth="1"/>
    <col min="8964" max="8964" width="12.7109375" style="991" customWidth="1"/>
    <col min="8965" max="8965" width="9.140625" style="991" customWidth="1"/>
    <col min="8966" max="8966" width="9.140625" style="991"/>
    <col min="8967" max="8968" width="9.140625" style="991" customWidth="1"/>
    <col min="8969" max="8970" width="9.140625" style="991"/>
    <col min="8971" max="8971" width="9" style="991" customWidth="1"/>
    <col min="8972" max="9213" width="9.140625" style="991"/>
    <col min="9214" max="9214" width="12" style="991" customWidth="1"/>
    <col min="9215" max="9215" width="54.140625" style="991" customWidth="1"/>
    <col min="9216" max="9216" width="21.28515625" style="991" customWidth="1"/>
    <col min="9217" max="9217" width="22" style="991" customWidth="1"/>
    <col min="9218" max="9218" width="22.7109375" style="991" customWidth="1"/>
    <col min="9219" max="9219" width="16.140625" style="991" customWidth="1"/>
    <col min="9220" max="9220" width="12.7109375" style="991" customWidth="1"/>
    <col min="9221" max="9221" width="9.140625" style="991" customWidth="1"/>
    <col min="9222" max="9222" width="9.140625" style="991"/>
    <col min="9223" max="9224" width="9.140625" style="991" customWidth="1"/>
    <col min="9225" max="9226" width="9.140625" style="991"/>
    <col min="9227" max="9227" width="9" style="991" customWidth="1"/>
    <col min="9228" max="9469" width="9.140625" style="991"/>
    <col min="9470" max="9470" width="12" style="991" customWidth="1"/>
    <col min="9471" max="9471" width="54.140625" style="991" customWidth="1"/>
    <col min="9472" max="9472" width="21.28515625" style="991" customWidth="1"/>
    <col min="9473" max="9473" width="22" style="991" customWidth="1"/>
    <col min="9474" max="9474" width="22.7109375" style="991" customWidth="1"/>
    <col min="9475" max="9475" width="16.140625" style="991" customWidth="1"/>
    <col min="9476" max="9476" width="12.7109375" style="991" customWidth="1"/>
    <col min="9477" max="9477" width="9.140625" style="991" customWidth="1"/>
    <col min="9478" max="9478" width="9.140625" style="991"/>
    <col min="9479" max="9480" width="9.140625" style="991" customWidth="1"/>
    <col min="9481" max="9482" width="9.140625" style="991"/>
    <col min="9483" max="9483" width="9" style="991" customWidth="1"/>
    <col min="9484" max="9725" width="9.140625" style="991"/>
    <col min="9726" max="9726" width="12" style="991" customWidth="1"/>
    <col min="9727" max="9727" width="54.140625" style="991" customWidth="1"/>
    <col min="9728" max="9728" width="21.28515625" style="991" customWidth="1"/>
    <col min="9729" max="9729" width="22" style="991" customWidth="1"/>
    <col min="9730" max="9730" width="22.7109375" style="991" customWidth="1"/>
    <col min="9731" max="9731" width="16.140625" style="991" customWidth="1"/>
    <col min="9732" max="9732" width="12.7109375" style="991" customWidth="1"/>
    <col min="9733" max="9733" width="9.140625" style="991" customWidth="1"/>
    <col min="9734" max="9734" width="9.140625" style="991"/>
    <col min="9735" max="9736" width="9.140625" style="991" customWidth="1"/>
    <col min="9737" max="9738" width="9.140625" style="991"/>
    <col min="9739" max="9739" width="9" style="991" customWidth="1"/>
    <col min="9740" max="9981" width="9.140625" style="991"/>
    <col min="9982" max="9982" width="12" style="991" customWidth="1"/>
    <col min="9983" max="9983" width="54.140625" style="991" customWidth="1"/>
    <col min="9984" max="9984" width="21.28515625" style="991" customWidth="1"/>
    <col min="9985" max="9985" width="22" style="991" customWidth="1"/>
    <col min="9986" max="9986" width="22.7109375" style="991" customWidth="1"/>
    <col min="9987" max="9987" width="16.140625" style="991" customWidth="1"/>
    <col min="9988" max="9988" width="12.7109375" style="991" customWidth="1"/>
    <col min="9989" max="9989" width="9.140625" style="991" customWidth="1"/>
    <col min="9990" max="9990" width="9.140625" style="991"/>
    <col min="9991" max="9992" width="9.140625" style="991" customWidth="1"/>
    <col min="9993" max="9994" width="9.140625" style="991"/>
    <col min="9995" max="9995" width="9" style="991" customWidth="1"/>
    <col min="9996" max="10237" width="9.140625" style="991"/>
    <col min="10238" max="10238" width="12" style="991" customWidth="1"/>
    <col min="10239" max="10239" width="54.140625" style="991" customWidth="1"/>
    <col min="10240" max="10240" width="21.28515625" style="991" customWidth="1"/>
    <col min="10241" max="10241" width="22" style="991" customWidth="1"/>
    <col min="10242" max="10242" width="22.7109375" style="991" customWidth="1"/>
    <col min="10243" max="10243" width="16.140625" style="991" customWidth="1"/>
    <col min="10244" max="10244" width="12.7109375" style="991" customWidth="1"/>
    <col min="10245" max="10245" width="9.140625" style="991" customWidth="1"/>
    <col min="10246" max="10246" width="9.140625" style="991"/>
    <col min="10247" max="10248" width="9.140625" style="991" customWidth="1"/>
    <col min="10249" max="10250" width="9.140625" style="991"/>
    <col min="10251" max="10251" width="9" style="991" customWidth="1"/>
    <col min="10252" max="10493" width="9.140625" style="991"/>
    <col min="10494" max="10494" width="12" style="991" customWidth="1"/>
    <col min="10495" max="10495" width="54.140625" style="991" customWidth="1"/>
    <col min="10496" max="10496" width="21.28515625" style="991" customWidth="1"/>
    <col min="10497" max="10497" width="22" style="991" customWidth="1"/>
    <col min="10498" max="10498" width="22.7109375" style="991" customWidth="1"/>
    <col min="10499" max="10499" width="16.140625" style="991" customWidth="1"/>
    <col min="10500" max="10500" width="12.7109375" style="991" customWidth="1"/>
    <col min="10501" max="10501" width="9.140625" style="991" customWidth="1"/>
    <col min="10502" max="10502" width="9.140625" style="991"/>
    <col min="10503" max="10504" width="9.140625" style="991" customWidth="1"/>
    <col min="10505" max="10506" width="9.140625" style="991"/>
    <col min="10507" max="10507" width="9" style="991" customWidth="1"/>
    <col min="10508" max="10749" width="9.140625" style="991"/>
    <col min="10750" max="10750" width="12" style="991" customWidth="1"/>
    <col min="10751" max="10751" width="54.140625" style="991" customWidth="1"/>
    <col min="10752" max="10752" width="21.28515625" style="991" customWidth="1"/>
    <col min="10753" max="10753" width="22" style="991" customWidth="1"/>
    <col min="10754" max="10754" width="22.7109375" style="991" customWidth="1"/>
    <col min="10755" max="10755" width="16.140625" style="991" customWidth="1"/>
    <col min="10756" max="10756" width="12.7109375" style="991" customWidth="1"/>
    <col min="10757" max="10757" width="9.140625" style="991" customWidth="1"/>
    <col min="10758" max="10758" width="9.140625" style="991"/>
    <col min="10759" max="10760" width="9.140625" style="991" customWidth="1"/>
    <col min="10761" max="10762" width="9.140625" style="991"/>
    <col min="10763" max="10763" width="9" style="991" customWidth="1"/>
    <col min="10764" max="11005" width="9.140625" style="991"/>
    <col min="11006" max="11006" width="12" style="991" customWidth="1"/>
    <col min="11007" max="11007" width="54.140625" style="991" customWidth="1"/>
    <col min="11008" max="11008" width="21.28515625" style="991" customWidth="1"/>
    <col min="11009" max="11009" width="22" style="991" customWidth="1"/>
    <col min="11010" max="11010" width="22.7109375" style="991" customWidth="1"/>
    <col min="11011" max="11011" width="16.140625" style="991" customWidth="1"/>
    <col min="11012" max="11012" width="12.7109375" style="991" customWidth="1"/>
    <col min="11013" max="11013" width="9.140625" style="991" customWidth="1"/>
    <col min="11014" max="11014" width="9.140625" style="991"/>
    <col min="11015" max="11016" width="9.140625" style="991" customWidth="1"/>
    <col min="11017" max="11018" width="9.140625" style="991"/>
    <col min="11019" max="11019" width="9" style="991" customWidth="1"/>
    <col min="11020" max="11261" width="9.140625" style="991"/>
    <col min="11262" max="11262" width="12" style="991" customWidth="1"/>
    <col min="11263" max="11263" width="54.140625" style="991" customWidth="1"/>
    <col min="11264" max="11264" width="21.28515625" style="991" customWidth="1"/>
    <col min="11265" max="11265" width="22" style="991" customWidth="1"/>
    <col min="11266" max="11266" width="22.7109375" style="991" customWidth="1"/>
    <col min="11267" max="11267" width="16.140625" style="991" customWidth="1"/>
    <col min="11268" max="11268" width="12.7109375" style="991" customWidth="1"/>
    <col min="11269" max="11269" width="9.140625" style="991" customWidth="1"/>
    <col min="11270" max="11270" width="9.140625" style="991"/>
    <col min="11271" max="11272" width="9.140625" style="991" customWidth="1"/>
    <col min="11273" max="11274" width="9.140625" style="991"/>
    <col min="11275" max="11275" width="9" style="991" customWidth="1"/>
    <col min="11276" max="11517" width="9.140625" style="991"/>
    <col min="11518" max="11518" width="12" style="991" customWidth="1"/>
    <col min="11519" max="11519" width="54.140625" style="991" customWidth="1"/>
    <col min="11520" max="11520" width="21.28515625" style="991" customWidth="1"/>
    <col min="11521" max="11521" width="22" style="991" customWidth="1"/>
    <col min="11522" max="11522" width="22.7109375" style="991" customWidth="1"/>
    <col min="11523" max="11523" width="16.140625" style="991" customWidth="1"/>
    <col min="11524" max="11524" width="12.7109375" style="991" customWidth="1"/>
    <col min="11525" max="11525" width="9.140625" style="991" customWidth="1"/>
    <col min="11526" max="11526" width="9.140625" style="991"/>
    <col min="11527" max="11528" width="9.140625" style="991" customWidth="1"/>
    <col min="11529" max="11530" width="9.140625" style="991"/>
    <col min="11531" max="11531" width="9" style="991" customWidth="1"/>
    <col min="11532" max="11773" width="9.140625" style="991"/>
    <col min="11774" max="11774" width="12" style="991" customWidth="1"/>
    <col min="11775" max="11775" width="54.140625" style="991" customWidth="1"/>
    <col min="11776" max="11776" width="21.28515625" style="991" customWidth="1"/>
    <col min="11777" max="11777" width="22" style="991" customWidth="1"/>
    <col min="11778" max="11778" width="22.7109375" style="991" customWidth="1"/>
    <col min="11779" max="11779" width="16.140625" style="991" customWidth="1"/>
    <col min="11780" max="11780" width="12.7109375" style="991" customWidth="1"/>
    <col min="11781" max="11781" width="9.140625" style="991" customWidth="1"/>
    <col min="11782" max="11782" width="9.140625" style="991"/>
    <col min="11783" max="11784" width="9.140625" style="991" customWidth="1"/>
    <col min="11785" max="11786" width="9.140625" style="991"/>
    <col min="11787" max="11787" width="9" style="991" customWidth="1"/>
    <col min="11788" max="12029" width="9.140625" style="991"/>
    <col min="12030" max="12030" width="12" style="991" customWidth="1"/>
    <col min="12031" max="12031" width="54.140625" style="991" customWidth="1"/>
    <col min="12032" max="12032" width="21.28515625" style="991" customWidth="1"/>
    <col min="12033" max="12033" width="22" style="991" customWidth="1"/>
    <col min="12034" max="12034" width="22.7109375" style="991" customWidth="1"/>
    <col min="12035" max="12035" width="16.140625" style="991" customWidth="1"/>
    <col min="12036" max="12036" width="12.7109375" style="991" customWidth="1"/>
    <col min="12037" max="12037" width="9.140625" style="991" customWidth="1"/>
    <col min="12038" max="12038" width="9.140625" style="991"/>
    <col min="12039" max="12040" width="9.140625" style="991" customWidth="1"/>
    <col min="12041" max="12042" width="9.140625" style="991"/>
    <col min="12043" max="12043" width="9" style="991" customWidth="1"/>
    <col min="12044" max="12285" width="9.140625" style="991"/>
    <col min="12286" max="12286" width="12" style="991" customWidth="1"/>
    <col min="12287" max="12287" width="54.140625" style="991" customWidth="1"/>
    <col min="12288" max="12288" width="21.28515625" style="991" customWidth="1"/>
    <col min="12289" max="12289" width="22" style="991" customWidth="1"/>
    <col min="12290" max="12290" width="22.7109375" style="991" customWidth="1"/>
    <col min="12291" max="12291" width="16.140625" style="991" customWidth="1"/>
    <col min="12292" max="12292" width="12.7109375" style="991" customWidth="1"/>
    <col min="12293" max="12293" width="9.140625" style="991" customWidth="1"/>
    <col min="12294" max="12294" width="9.140625" style="991"/>
    <col min="12295" max="12296" width="9.140625" style="991" customWidth="1"/>
    <col min="12297" max="12298" width="9.140625" style="991"/>
    <col min="12299" max="12299" width="9" style="991" customWidth="1"/>
    <col min="12300" max="12541" width="9.140625" style="991"/>
    <col min="12542" max="12542" width="12" style="991" customWidth="1"/>
    <col min="12543" max="12543" width="54.140625" style="991" customWidth="1"/>
    <col min="12544" max="12544" width="21.28515625" style="991" customWidth="1"/>
    <col min="12545" max="12545" width="22" style="991" customWidth="1"/>
    <col min="12546" max="12546" width="22.7109375" style="991" customWidth="1"/>
    <col min="12547" max="12547" width="16.140625" style="991" customWidth="1"/>
    <col min="12548" max="12548" width="12.7109375" style="991" customWidth="1"/>
    <col min="12549" max="12549" width="9.140625" style="991" customWidth="1"/>
    <col min="12550" max="12550" width="9.140625" style="991"/>
    <col min="12551" max="12552" width="9.140625" style="991" customWidth="1"/>
    <col min="12553" max="12554" width="9.140625" style="991"/>
    <col min="12555" max="12555" width="9" style="991" customWidth="1"/>
    <col min="12556" max="12797" width="9.140625" style="991"/>
    <col min="12798" max="12798" width="12" style="991" customWidth="1"/>
    <col min="12799" max="12799" width="54.140625" style="991" customWidth="1"/>
    <col min="12800" max="12800" width="21.28515625" style="991" customWidth="1"/>
    <col min="12801" max="12801" width="22" style="991" customWidth="1"/>
    <col min="12802" max="12802" width="22.7109375" style="991" customWidth="1"/>
    <col min="12803" max="12803" width="16.140625" style="991" customWidth="1"/>
    <col min="12804" max="12804" width="12.7109375" style="991" customWidth="1"/>
    <col min="12805" max="12805" width="9.140625" style="991" customWidth="1"/>
    <col min="12806" max="12806" width="9.140625" style="991"/>
    <col min="12807" max="12808" width="9.140625" style="991" customWidth="1"/>
    <col min="12809" max="12810" width="9.140625" style="991"/>
    <col min="12811" max="12811" width="9" style="991" customWidth="1"/>
    <col min="12812" max="13053" width="9.140625" style="991"/>
    <col min="13054" max="13054" width="12" style="991" customWidth="1"/>
    <col min="13055" max="13055" width="54.140625" style="991" customWidth="1"/>
    <col min="13056" max="13056" width="21.28515625" style="991" customWidth="1"/>
    <col min="13057" max="13057" width="22" style="991" customWidth="1"/>
    <col min="13058" max="13058" width="22.7109375" style="991" customWidth="1"/>
    <col min="13059" max="13059" width="16.140625" style="991" customWidth="1"/>
    <col min="13060" max="13060" width="12.7109375" style="991" customWidth="1"/>
    <col min="13061" max="13061" width="9.140625" style="991" customWidth="1"/>
    <col min="13062" max="13062" width="9.140625" style="991"/>
    <col min="13063" max="13064" width="9.140625" style="991" customWidth="1"/>
    <col min="13065" max="13066" width="9.140625" style="991"/>
    <col min="13067" max="13067" width="9" style="991" customWidth="1"/>
    <col min="13068" max="13309" width="9.140625" style="991"/>
    <col min="13310" max="13310" width="12" style="991" customWidth="1"/>
    <col min="13311" max="13311" width="54.140625" style="991" customWidth="1"/>
    <col min="13312" max="13312" width="21.28515625" style="991" customWidth="1"/>
    <col min="13313" max="13313" width="22" style="991" customWidth="1"/>
    <col min="13314" max="13314" width="22.7109375" style="991" customWidth="1"/>
    <col min="13315" max="13315" width="16.140625" style="991" customWidth="1"/>
    <col min="13316" max="13316" width="12.7109375" style="991" customWidth="1"/>
    <col min="13317" max="13317" width="9.140625" style="991" customWidth="1"/>
    <col min="13318" max="13318" width="9.140625" style="991"/>
    <col min="13319" max="13320" width="9.140625" style="991" customWidth="1"/>
    <col min="13321" max="13322" width="9.140625" style="991"/>
    <col min="13323" max="13323" width="9" style="991" customWidth="1"/>
    <col min="13324" max="13565" width="9.140625" style="991"/>
    <col min="13566" max="13566" width="12" style="991" customWidth="1"/>
    <col min="13567" max="13567" width="54.140625" style="991" customWidth="1"/>
    <col min="13568" max="13568" width="21.28515625" style="991" customWidth="1"/>
    <col min="13569" max="13569" width="22" style="991" customWidth="1"/>
    <col min="13570" max="13570" width="22.7109375" style="991" customWidth="1"/>
    <col min="13571" max="13571" width="16.140625" style="991" customWidth="1"/>
    <col min="13572" max="13572" width="12.7109375" style="991" customWidth="1"/>
    <col min="13573" max="13573" width="9.140625" style="991" customWidth="1"/>
    <col min="13574" max="13574" width="9.140625" style="991"/>
    <col min="13575" max="13576" width="9.140625" style="991" customWidth="1"/>
    <col min="13577" max="13578" width="9.140625" style="991"/>
    <col min="13579" max="13579" width="9" style="991" customWidth="1"/>
    <col min="13580" max="13821" width="9.140625" style="991"/>
    <col min="13822" max="13822" width="12" style="991" customWidth="1"/>
    <col min="13823" max="13823" width="54.140625" style="991" customWidth="1"/>
    <col min="13824" max="13824" width="21.28515625" style="991" customWidth="1"/>
    <col min="13825" max="13825" width="22" style="991" customWidth="1"/>
    <col min="13826" max="13826" width="22.7109375" style="991" customWidth="1"/>
    <col min="13827" max="13827" width="16.140625" style="991" customWidth="1"/>
    <col min="13828" max="13828" width="12.7109375" style="991" customWidth="1"/>
    <col min="13829" max="13829" width="9.140625" style="991" customWidth="1"/>
    <col min="13830" max="13830" width="9.140625" style="991"/>
    <col min="13831" max="13832" width="9.140625" style="991" customWidth="1"/>
    <col min="13833" max="13834" width="9.140625" style="991"/>
    <col min="13835" max="13835" width="9" style="991" customWidth="1"/>
    <col min="13836" max="14077" width="9.140625" style="991"/>
    <col min="14078" max="14078" width="12" style="991" customWidth="1"/>
    <col min="14079" max="14079" width="54.140625" style="991" customWidth="1"/>
    <col min="14080" max="14080" width="21.28515625" style="991" customWidth="1"/>
    <col min="14081" max="14081" width="22" style="991" customWidth="1"/>
    <col min="14082" max="14082" width="22.7109375" style="991" customWidth="1"/>
    <col min="14083" max="14083" width="16.140625" style="991" customWidth="1"/>
    <col min="14084" max="14084" width="12.7109375" style="991" customWidth="1"/>
    <col min="14085" max="14085" width="9.140625" style="991" customWidth="1"/>
    <col min="14086" max="14086" width="9.140625" style="991"/>
    <col min="14087" max="14088" width="9.140625" style="991" customWidth="1"/>
    <col min="14089" max="14090" width="9.140625" style="991"/>
    <col min="14091" max="14091" width="9" style="991" customWidth="1"/>
    <col min="14092" max="14333" width="9.140625" style="991"/>
    <col min="14334" max="14334" width="12" style="991" customWidth="1"/>
    <col min="14335" max="14335" width="54.140625" style="991" customWidth="1"/>
    <col min="14336" max="14336" width="21.28515625" style="991" customWidth="1"/>
    <col min="14337" max="14337" width="22" style="991" customWidth="1"/>
    <col min="14338" max="14338" width="22.7109375" style="991" customWidth="1"/>
    <col min="14339" max="14339" width="16.140625" style="991" customWidth="1"/>
    <col min="14340" max="14340" width="12.7109375" style="991" customWidth="1"/>
    <col min="14341" max="14341" width="9.140625" style="991" customWidth="1"/>
    <col min="14342" max="14342" width="9.140625" style="991"/>
    <col min="14343" max="14344" width="9.140625" style="991" customWidth="1"/>
    <col min="14345" max="14346" width="9.140625" style="991"/>
    <col min="14347" max="14347" width="9" style="991" customWidth="1"/>
    <col min="14348" max="14589" width="9.140625" style="991"/>
    <col min="14590" max="14590" width="12" style="991" customWidth="1"/>
    <col min="14591" max="14591" width="54.140625" style="991" customWidth="1"/>
    <col min="14592" max="14592" width="21.28515625" style="991" customWidth="1"/>
    <col min="14593" max="14593" width="22" style="991" customWidth="1"/>
    <col min="14594" max="14594" width="22.7109375" style="991" customWidth="1"/>
    <col min="14595" max="14595" width="16.140625" style="991" customWidth="1"/>
    <col min="14596" max="14596" width="12.7109375" style="991" customWidth="1"/>
    <col min="14597" max="14597" width="9.140625" style="991" customWidth="1"/>
    <col min="14598" max="14598" width="9.140625" style="991"/>
    <col min="14599" max="14600" width="9.140625" style="991" customWidth="1"/>
    <col min="14601" max="14602" width="9.140625" style="991"/>
    <col min="14603" max="14603" width="9" style="991" customWidth="1"/>
    <col min="14604" max="14845" width="9.140625" style="991"/>
    <col min="14846" max="14846" width="12" style="991" customWidth="1"/>
    <col min="14847" max="14847" width="54.140625" style="991" customWidth="1"/>
    <col min="14848" max="14848" width="21.28515625" style="991" customWidth="1"/>
    <col min="14849" max="14849" width="22" style="991" customWidth="1"/>
    <col min="14850" max="14850" width="22.7109375" style="991" customWidth="1"/>
    <col min="14851" max="14851" width="16.140625" style="991" customWidth="1"/>
    <col min="14852" max="14852" width="12.7109375" style="991" customWidth="1"/>
    <col min="14853" max="14853" width="9.140625" style="991" customWidth="1"/>
    <col min="14854" max="14854" width="9.140625" style="991"/>
    <col min="14855" max="14856" width="9.140625" style="991" customWidth="1"/>
    <col min="14857" max="14858" width="9.140625" style="991"/>
    <col min="14859" max="14859" width="9" style="991" customWidth="1"/>
    <col min="14860" max="15101" width="9.140625" style="991"/>
    <col min="15102" max="15102" width="12" style="991" customWidth="1"/>
    <col min="15103" max="15103" width="54.140625" style="991" customWidth="1"/>
    <col min="15104" max="15104" width="21.28515625" style="991" customWidth="1"/>
    <col min="15105" max="15105" width="22" style="991" customWidth="1"/>
    <col min="15106" max="15106" width="22.7109375" style="991" customWidth="1"/>
    <col min="15107" max="15107" width="16.140625" style="991" customWidth="1"/>
    <col min="15108" max="15108" width="12.7109375" style="991" customWidth="1"/>
    <col min="15109" max="15109" width="9.140625" style="991" customWidth="1"/>
    <col min="15110" max="15110" width="9.140625" style="991"/>
    <col min="15111" max="15112" width="9.140625" style="991" customWidth="1"/>
    <col min="15113" max="15114" width="9.140625" style="991"/>
    <col min="15115" max="15115" width="9" style="991" customWidth="1"/>
    <col min="15116" max="15357" width="9.140625" style="991"/>
    <col min="15358" max="15358" width="12" style="991" customWidth="1"/>
    <col min="15359" max="15359" width="54.140625" style="991" customWidth="1"/>
    <col min="15360" max="15360" width="21.28515625" style="991" customWidth="1"/>
    <col min="15361" max="15361" width="22" style="991" customWidth="1"/>
    <col min="15362" max="15362" width="22.7109375" style="991" customWidth="1"/>
    <col min="15363" max="15363" width="16.140625" style="991" customWidth="1"/>
    <col min="15364" max="15364" width="12.7109375" style="991" customWidth="1"/>
    <col min="15365" max="15365" width="9.140625" style="991" customWidth="1"/>
    <col min="15366" max="15366" width="9.140625" style="991"/>
    <col min="15367" max="15368" width="9.140625" style="991" customWidth="1"/>
    <col min="15369" max="15370" width="9.140625" style="991"/>
    <col min="15371" max="15371" width="9" style="991" customWidth="1"/>
    <col min="15372" max="15613" width="9.140625" style="991"/>
    <col min="15614" max="15614" width="12" style="991" customWidth="1"/>
    <col min="15615" max="15615" width="54.140625" style="991" customWidth="1"/>
    <col min="15616" max="15616" width="21.28515625" style="991" customWidth="1"/>
    <col min="15617" max="15617" width="22" style="991" customWidth="1"/>
    <col min="15618" max="15618" width="22.7109375" style="991" customWidth="1"/>
    <col min="15619" max="15619" width="16.140625" style="991" customWidth="1"/>
    <col min="15620" max="15620" width="12.7109375" style="991" customWidth="1"/>
    <col min="15621" max="15621" width="9.140625" style="991" customWidth="1"/>
    <col min="15622" max="15622" width="9.140625" style="991"/>
    <col min="15623" max="15624" width="9.140625" style="991" customWidth="1"/>
    <col min="15625" max="15626" width="9.140625" style="991"/>
    <col min="15627" max="15627" width="9" style="991" customWidth="1"/>
    <col min="15628" max="15869" width="9.140625" style="991"/>
    <col min="15870" max="15870" width="12" style="991" customWidth="1"/>
    <col min="15871" max="15871" width="54.140625" style="991" customWidth="1"/>
    <col min="15872" max="15872" width="21.28515625" style="991" customWidth="1"/>
    <col min="15873" max="15873" width="22" style="991" customWidth="1"/>
    <col min="15874" max="15874" width="22.7109375" style="991" customWidth="1"/>
    <col min="15875" max="15875" width="16.140625" style="991" customWidth="1"/>
    <col min="15876" max="15876" width="12.7109375" style="991" customWidth="1"/>
    <col min="15877" max="15877" width="9.140625" style="991" customWidth="1"/>
    <col min="15878" max="15878" width="9.140625" style="991"/>
    <col min="15879" max="15880" width="9.140625" style="991" customWidth="1"/>
    <col min="15881" max="15882" width="9.140625" style="991"/>
    <col min="15883" max="15883" width="9" style="991" customWidth="1"/>
    <col min="15884" max="16125" width="9.140625" style="991"/>
    <col min="16126" max="16126" width="12" style="991" customWidth="1"/>
    <col min="16127" max="16127" width="54.140625" style="991" customWidth="1"/>
    <col min="16128" max="16128" width="21.28515625" style="991" customWidth="1"/>
    <col min="16129" max="16129" width="22" style="991" customWidth="1"/>
    <col min="16130" max="16130" width="22.7109375" style="991" customWidth="1"/>
    <col min="16131" max="16131" width="16.140625" style="991" customWidth="1"/>
    <col min="16132" max="16132" width="12.7109375" style="991" customWidth="1"/>
    <col min="16133" max="16133" width="9.140625" style="991" customWidth="1"/>
    <col min="16134" max="16134" width="9.140625" style="991"/>
    <col min="16135" max="16136" width="9.140625" style="991" customWidth="1"/>
    <col min="16137" max="16138" width="9.140625" style="991"/>
    <col min="16139" max="16139" width="9" style="991" customWidth="1"/>
    <col min="16140" max="16384" width="9.140625" style="991"/>
  </cols>
  <sheetData>
    <row r="1" spans="2:6" ht="28.5" customHeight="1">
      <c r="B1" s="1524"/>
      <c r="C1" s="1525"/>
      <c r="D1" s="1525"/>
    </row>
    <row r="2" spans="2:6" ht="28.5" customHeight="1">
      <c r="B2" s="992" t="s">
        <v>569</v>
      </c>
      <c r="C2" s="992"/>
      <c r="D2" s="992"/>
      <c r="E2" s="1526"/>
    </row>
    <row r="3" spans="2:6" ht="21.75" customHeight="1" thickBot="1">
      <c r="B3" s="993" t="s">
        <v>378</v>
      </c>
      <c r="C3" s="993"/>
      <c r="D3" s="993"/>
      <c r="E3" s="993"/>
    </row>
    <row r="4" spans="2:6" ht="21" customHeight="1" thickBot="1">
      <c r="B4" s="1738" t="s">
        <v>379</v>
      </c>
      <c r="C4" s="1739"/>
      <c r="D4" s="1739"/>
      <c r="E4" s="1740"/>
    </row>
    <row r="5" spans="2:6" ht="21" customHeight="1" thickBot="1">
      <c r="B5" s="994" t="s">
        <v>380</v>
      </c>
      <c r="C5" s="995" t="s">
        <v>570</v>
      </c>
      <c r="D5" s="996" t="s">
        <v>571</v>
      </c>
      <c r="E5" s="997"/>
      <c r="F5" s="998"/>
    </row>
    <row r="6" spans="2:6" ht="30" customHeight="1" thickBot="1">
      <c r="B6" s="999" t="s">
        <v>166</v>
      </c>
      <c r="C6" s="1000" t="s">
        <v>167</v>
      </c>
      <c r="D6" s="1001" t="s">
        <v>167</v>
      </c>
      <c r="E6" s="1002" t="s">
        <v>381</v>
      </c>
      <c r="F6" s="1003"/>
    </row>
    <row r="7" spans="2:6" ht="21" customHeight="1">
      <c r="B7" s="1004" t="s">
        <v>382</v>
      </c>
      <c r="C7" s="1005">
        <v>8972.9930000000004</v>
      </c>
      <c r="D7" s="1006">
        <v>8885.9429999999993</v>
      </c>
      <c r="E7" s="1007">
        <v>0.97963716400162704</v>
      </c>
      <c r="F7" s="1008"/>
    </row>
    <row r="8" spans="2:6" ht="21" customHeight="1">
      <c r="B8" s="1010" t="s">
        <v>383</v>
      </c>
      <c r="C8" s="1011">
        <v>8896.4359999999997</v>
      </c>
      <c r="D8" s="1012">
        <v>8866.0380000000005</v>
      </c>
      <c r="E8" s="1013">
        <v>0.34285889593524443</v>
      </c>
      <c r="F8" s="1008"/>
    </row>
    <row r="9" spans="2:6" ht="21" customHeight="1">
      <c r="B9" s="1014" t="s">
        <v>384</v>
      </c>
      <c r="C9" s="1015">
        <v>464465.9</v>
      </c>
      <c r="D9" s="1016">
        <v>442728.10700000002</v>
      </c>
      <c r="E9" s="1013">
        <v>4.9099645259251643</v>
      </c>
      <c r="F9" s="1008"/>
    </row>
    <row r="10" spans="2:6" ht="21" customHeight="1" thickBot="1">
      <c r="B10" s="1010" t="s">
        <v>383</v>
      </c>
      <c r="C10" s="1015">
        <v>332031.364</v>
      </c>
      <c r="D10" s="1016">
        <v>313436.52299999999</v>
      </c>
      <c r="E10" s="1017">
        <v>5.9325699577135804</v>
      </c>
      <c r="F10" s="1008"/>
    </row>
    <row r="11" spans="2:6" ht="29.25" customHeight="1" thickBot="1">
      <c r="B11" s="1018" t="s">
        <v>385</v>
      </c>
      <c r="C11" s="1431" t="s">
        <v>167</v>
      </c>
      <c r="D11" s="1432" t="s">
        <v>167</v>
      </c>
      <c r="E11" s="1019" t="s">
        <v>381</v>
      </c>
      <c r="F11" s="1008"/>
    </row>
    <row r="12" spans="2:6" ht="21" customHeight="1">
      <c r="B12" s="1004" t="s">
        <v>386</v>
      </c>
      <c r="C12" s="1020">
        <v>220306.046</v>
      </c>
      <c r="D12" s="1006">
        <v>207018.492</v>
      </c>
      <c r="E12" s="1021">
        <v>6.4185348234494937</v>
      </c>
      <c r="F12" s="1008"/>
    </row>
    <row r="13" spans="2:6" ht="21" customHeight="1">
      <c r="B13" s="1010" t="s">
        <v>383</v>
      </c>
      <c r="C13" s="1022">
        <v>220306.046</v>
      </c>
      <c r="D13" s="1012">
        <v>207018.492</v>
      </c>
      <c r="E13" s="1023">
        <v>6.4185348234494937</v>
      </c>
      <c r="F13" s="1008"/>
    </row>
    <row r="14" spans="2:6" ht="21" customHeight="1">
      <c r="B14" s="1014" t="s">
        <v>387</v>
      </c>
      <c r="C14" s="1024">
        <v>702112.80700000003</v>
      </c>
      <c r="D14" s="1016">
        <v>653611.41299999994</v>
      </c>
      <c r="E14" s="1023">
        <v>7.42052434142549</v>
      </c>
      <c r="F14" s="1008"/>
    </row>
    <row r="15" spans="2:6" ht="21" customHeight="1" thickBot="1">
      <c r="B15" s="1025" t="s">
        <v>383</v>
      </c>
      <c r="C15" s="1026">
        <v>702027.02099999995</v>
      </c>
      <c r="D15" s="1027">
        <v>653296.18400000001</v>
      </c>
      <c r="E15" s="1028">
        <v>7.4592257223409622</v>
      </c>
      <c r="F15" s="1008"/>
    </row>
    <row r="16" spans="2:6" ht="21" customHeight="1" thickBot="1">
      <c r="B16" s="1029" t="s">
        <v>388</v>
      </c>
      <c r="C16" s="1030"/>
      <c r="D16" s="1030"/>
      <c r="E16" s="1031"/>
      <c r="F16" s="1008"/>
    </row>
    <row r="17" spans="2:6" ht="21" customHeight="1" thickBot="1">
      <c r="B17" s="1032"/>
      <c r="C17" s="1033" t="s">
        <v>166</v>
      </c>
      <c r="D17" s="1034" t="s">
        <v>385</v>
      </c>
      <c r="E17" s="1035"/>
      <c r="F17" s="1008"/>
    </row>
    <row r="18" spans="2:6" ht="21" customHeight="1">
      <c r="B18" s="1527" t="s">
        <v>389</v>
      </c>
      <c r="C18" s="1528">
        <f>C8/C7*100</f>
        <v>99.14680642233867</v>
      </c>
      <c r="D18" s="1529">
        <f>C13/C12*100</f>
        <v>100</v>
      </c>
      <c r="E18" s="1036"/>
      <c r="F18" s="1008"/>
    </row>
    <row r="19" spans="2:6" ht="21" customHeight="1" thickBot="1">
      <c r="B19" s="1530" t="s">
        <v>390</v>
      </c>
      <c r="C19" s="1531">
        <f>C10/C9*100</f>
        <v>71.48670419077051</v>
      </c>
      <c r="D19" s="1532">
        <f>C15/C14*100</f>
        <v>99.987781735478293</v>
      </c>
      <c r="E19" s="1035"/>
      <c r="F19" s="1008"/>
    </row>
    <row r="20" spans="2:6" ht="21" customHeight="1" thickBot="1">
      <c r="B20" s="1533"/>
      <c r="C20" s="1534"/>
      <c r="D20" s="1534"/>
      <c r="E20" s="1035"/>
      <c r="F20" s="1008"/>
    </row>
    <row r="21" spans="2:6" ht="21" customHeight="1" thickBot="1">
      <c r="B21" s="1741" t="s">
        <v>391</v>
      </c>
      <c r="C21" s="1742"/>
      <c r="D21" s="1743"/>
      <c r="E21" s="1037"/>
      <c r="F21" s="1008"/>
    </row>
    <row r="22" spans="2:6" ht="21" customHeight="1" thickBot="1">
      <c r="B22" s="1038" t="s">
        <v>392</v>
      </c>
      <c r="C22" s="995" t="s">
        <v>570</v>
      </c>
      <c r="D22" s="996" t="s">
        <v>571</v>
      </c>
      <c r="F22" s="1008"/>
    </row>
    <row r="23" spans="2:6" ht="21" customHeight="1">
      <c r="B23" s="1039" t="s">
        <v>393</v>
      </c>
      <c r="C23" s="1040">
        <v>-211333.05300000001</v>
      </c>
      <c r="D23" s="1041">
        <v>-198132.549</v>
      </c>
      <c r="E23" s="1009"/>
      <c r="F23" s="1008"/>
    </row>
    <row r="24" spans="2:6" ht="21" customHeight="1">
      <c r="B24" s="1042" t="s">
        <v>383</v>
      </c>
      <c r="C24" s="1043">
        <v>-211409.61000000002</v>
      </c>
      <c r="D24" s="1044">
        <v>-198152.454</v>
      </c>
      <c r="E24" s="1009"/>
      <c r="F24" s="1008"/>
    </row>
    <row r="25" spans="2:6" ht="21" customHeight="1">
      <c r="B25" s="1045" t="s">
        <v>394</v>
      </c>
      <c r="C25" s="1043">
        <v>-237646.90700000001</v>
      </c>
      <c r="D25" s="1044">
        <v>-210883.30599999992</v>
      </c>
      <c r="E25" s="1009"/>
      <c r="F25" s="1008"/>
    </row>
    <row r="26" spans="2:6" ht="21" customHeight="1" thickBot="1">
      <c r="B26" s="1046" t="s">
        <v>383</v>
      </c>
      <c r="C26" s="1047">
        <v>-369995.65699999995</v>
      </c>
      <c r="D26" s="1048">
        <v>-339859.66100000002</v>
      </c>
      <c r="E26" s="1009"/>
      <c r="F26" s="1008"/>
    </row>
    <row r="27" spans="2:6" ht="21" customHeight="1">
      <c r="B27" s="1526" t="s">
        <v>572</v>
      </c>
      <c r="C27" s="1526"/>
      <c r="D27" s="1526"/>
      <c r="E27" s="1526"/>
      <c r="F27" s="1008"/>
    </row>
    <row r="28" spans="2:6" ht="21" customHeight="1">
      <c r="B28" s="1049" t="s">
        <v>378</v>
      </c>
      <c r="C28" s="1050"/>
      <c r="D28" s="1050"/>
    </row>
    <row r="29" spans="2:6" ht="11.25" customHeight="1" thickBot="1"/>
    <row r="30" spans="2:6" ht="18" customHeight="1" thickBot="1">
      <c r="B30" s="1738" t="s">
        <v>204</v>
      </c>
      <c r="C30" s="1739"/>
      <c r="D30" s="1740"/>
    </row>
    <row r="31" spans="2:6" ht="18" customHeight="1" thickBot="1">
      <c r="B31" s="994" t="s">
        <v>380</v>
      </c>
      <c r="C31" s="995" t="s">
        <v>570</v>
      </c>
      <c r="D31" s="996" t="s">
        <v>571</v>
      </c>
    </row>
    <row r="32" spans="2:6" ht="18" customHeight="1" thickBot="1">
      <c r="B32" s="1018" t="s">
        <v>166</v>
      </c>
      <c r="C32" s="1051" t="s">
        <v>167</v>
      </c>
      <c r="D32" s="1052" t="s">
        <v>167</v>
      </c>
    </row>
    <row r="33" spans="2:6" ht="18" customHeight="1">
      <c r="B33" s="1053" t="s">
        <v>395</v>
      </c>
      <c r="C33" s="1054">
        <v>12491.32</v>
      </c>
      <c r="D33" s="1055">
        <v>13384.816999999999</v>
      </c>
      <c r="E33" s="1008"/>
    </row>
    <row r="34" spans="2:6" ht="18" customHeight="1">
      <c r="B34" s="1056" t="s">
        <v>383</v>
      </c>
      <c r="C34" s="1057">
        <v>12161.254999999999</v>
      </c>
      <c r="D34" s="1058">
        <v>13182.686</v>
      </c>
      <c r="E34" s="1008"/>
    </row>
    <row r="35" spans="2:6" ht="18" customHeight="1">
      <c r="B35" s="1059" t="s">
        <v>396</v>
      </c>
      <c r="C35" s="1060">
        <v>798885.29599999997</v>
      </c>
      <c r="D35" s="1061">
        <v>893600.51899999997</v>
      </c>
      <c r="E35" s="1008"/>
    </row>
    <row r="36" spans="2:6" ht="18" customHeight="1" thickBot="1">
      <c r="B36" s="1056" t="s">
        <v>383</v>
      </c>
      <c r="C36" s="1060">
        <v>573093.89399999997</v>
      </c>
      <c r="D36" s="1061">
        <v>611966.83200000005</v>
      </c>
      <c r="E36" s="1008"/>
    </row>
    <row r="37" spans="2:6" ht="18" customHeight="1" thickBot="1">
      <c r="B37" s="1018" t="s">
        <v>385</v>
      </c>
      <c r="C37" s="1051" t="s">
        <v>167</v>
      </c>
      <c r="D37" s="1052" t="s">
        <v>167</v>
      </c>
      <c r="E37" s="1008"/>
    </row>
    <row r="38" spans="2:6" ht="18" customHeight="1">
      <c r="B38" s="1053" t="s">
        <v>395</v>
      </c>
      <c r="C38" s="1054">
        <v>390621.516</v>
      </c>
      <c r="D38" s="1055">
        <v>476149.68099999998</v>
      </c>
      <c r="E38" s="1008"/>
    </row>
    <row r="39" spans="2:6" ht="18" customHeight="1">
      <c r="B39" s="1056" t="s">
        <v>383</v>
      </c>
      <c r="C39" s="1057">
        <v>390621.516</v>
      </c>
      <c r="D39" s="1058">
        <v>476149.68099999998</v>
      </c>
      <c r="E39" s="1008"/>
    </row>
    <row r="40" spans="2:6" ht="18" customHeight="1">
      <c r="B40" s="1059" t="s">
        <v>397</v>
      </c>
      <c r="C40" s="1060">
        <v>1306175.06</v>
      </c>
      <c r="D40" s="1061">
        <v>1355784.406</v>
      </c>
      <c r="E40" s="1008"/>
    </row>
    <row r="41" spans="2:6" ht="18" customHeight="1" thickBot="1">
      <c r="B41" s="1062" t="s">
        <v>383</v>
      </c>
      <c r="C41" s="1063">
        <v>1305937.46</v>
      </c>
      <c r="D41" s="1064">
        <v>1354923.781</v>
      </c>
      <c r="E41" s="1008"/>
    </row>
    <row r="42" spans="2:6" ht="18" customHeight="1" thickBot="1"/>
    <row r="43" spans="2:6" ht="18" customHeight="1" thickBot="1">
      <c r="B43" s="1744" t="s">
        <v>398</v>
      </c>
      <c r="C43" s="1745"/>
      <c r="D43" s="1746"/>
    </row>
    <row r="44" spans="2:6" ht="18" customHeight="1" thickBot="1">
      <c r="B44" s="1065" t="s">
        <v>204</v>
      </c>
      <c r="C44" s="995" t="s">
        <v>570</v>
      </c>
      <c r="D44" s="996" t="s">
        <v>571</v>
      </c>
      <c r="F44" s="1402"/>
    </row>
    <row r="45" spans="2:6" ht="18" customHeight="1">
      <c r="B45" s="1053" t="s">
        <v>395</v>
      </c>
      <c r="C45" s="1054">
        <v>-378130.196</v>
      </c>
      <c r="D45" s="1055">
        <v>-462764.864</v>
      </c>
      <c r="E45" s="1008"/>
      <c r="F45" s="1402"/>
    </row>
    <row r="46" spans="2:6" ht="18" customHeight="1">
      <c r="B46" s="1056" t="s">
        <v>383</v>
      </c>
      <c r="C46" s="1057">
        <v>-378460.261</v>
      </c>
      <c r="D46" s="1058">
        <v>-462966.995</v>
      </c>
      <c r="E46" s="1008"/>
      <c r="F46" s="1030"/>
    </row>
    <row r="47" spans="2:6" ht="18" customHeight="1">
      <c r="B47" s="1059" t="s">
        <v>396</v>
      </c>
      <c r="C47" s="1060">
        <v>-507289.76400000008</v>
      </c>
      <c r="D47" s="1058">
        <v>-462183.88699999999</v>
      </c>
      <c r="E47" s="1008"/>
      <c r="F47" s="1030"/>
    </row>
    <row r="48" spans="2:6" ht="18" customHeight="1" thickBot="1">
      <c r="B48" s="1062" t="s">
        <v>383</v>
      </c>
      <c r="C48" s="1063">
        <v>-732843.56599999999</v>
      </c>
      <c r="D48" s="1066">
        <v>-742956.94899999991</v>
      </c>
      <c r="E48" s="1008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3"/>
  <sheetViews>
    <sheetView topLeftCell="B1" zoomScale="90" zoomScaleNormal="90" workbookViewId="0">
      <selection activeCell="O33" sqref="O33"/>
    </sheetView>
  </sheetViews>
  <sheetFormatPr defaultRowHeight="12.75"/>
  <cols>
    <col min="1" max="1" width="5.7109375" style="564" customWidth="1"/>
    <col min="2" max="2" width="14.140625" style="564" customWidth="1"/>
    <col min="3" max="3" width="11.140625" style="564" customWidth="1"/>
    <col min="4" max="4" width="11.42578125" style="564" customWidth="1"/>
    <col min="5" max="5" width="10.85546875" style="564" customWidth="1"/>
    <col min="6" max="6" width="15.7109375" style="564" customWidth="1"/>
    <col min="7" max="7" width="14.7109375" style="564" customWidth="1"/>
    <col min="8" max="8" width="10.5703125" style="564" customWidth="1"/>
    <col min="9" max="9" width="11.5703125" style="564" customWidth="1"/>
    <col min="10" max="10" width="9.85546875" style="564" customWidth="1"/>
    <col min="11" max="11" width="14.140625" style="564" customWidth="1"/>
    <col min="12" max="12" width="3.42578125" style="564" customWidth="1"/>
    <col min="13" max="13" width="15" style="564" customWidth="1"/>
    <col min="14" max="14" width="10.42578125" style="564" customWidth="1"/>
    <col min="15" max="15" width="14.28515625" style="564" customWidth="1"/>
    <col min="16" max="16" width="11.7109375" style="564" customWidth="1"/>
    <col min="17" max="17" width="12.5703125" style="564" customWidth="1"/>
    <col min="18" max="18" width="16.140625" style="564" customWidth="1"/>
    <col min="19" max="19" width="9.5703125" style="564" customWidth="1"/>
    <col min="20" max="20" width="11.42578125" style="564" customWidth="1"/>
    <col min="21" max="22" width="10.140625" style="564" customWidth="1"/>
    <col min="23" max="24" width="9.28515625" style="564" customWidth="1"/>
    <col min="25" max="25" width="16.5703125" style="564" customWidth="1"/>
    <col min="26" max="29" width="9.7109375" style="564" customWidth="1"/>
    <col min="30" max="30" width="9.140625" style="564"/>
    <col min="31" max="31" width="15.42578125" style="564" customWidth="1"/>
    <col min="32" max="35" width="14" style="564" customWidth="1"/>
    <col min="36" max="36" width="15.42578125" style="564" customWidth="1"/>
    <col min="37" max="40" width="14.140625" style="564" customWidth="1"/>
    <col min="41" max="16384" width="9.140625" style="564"/>
  </cols>
  <sheetData>
    <row r="1" spans="2:20" ht="24.75" customHeight="1">
      <c r="B1" s="560" t="s">
        <v>205</v>
      </c>
      <c r="C1" s="561"/>
      <c r="D1" s="561"/>
      <c r="E1" s="561"/>
      <c r="F1" s="561"/>
      <c r="G1" s="561"/>
      <c r="H1" s="562"/>
      <c r="I1" s="563"/>
      <c r="K1" s="565"/>
      <c r="L1" s="565"/>
      <c r="M1" s="565"/>
      <c r="N1" s="565"/>
      <c r="O1" s="81"/>
      <c r="P1" s="81"/>
      <c r="Q1" s="81"/>
    </row>
    <row r="2" spans="2:20" ht="9.75" customHeight="1">
      <c r="B2" s="560"/>
      <c r="C2" s="561"/>
      <c r="D2" s="561"/>
      <c r="E2" s="561"/>
      <c r="F2" s="561"/>
      <c r="G2" s="561"/>
      <c r="H2" s="562"/>
      <c r="I2" s="563"/>
      <c r="K2" s="565"/>
      <c r="L2" s="565"/>
      <c r="M2" s="565"/>
      <c r="N2" s="565"/>
      <c r="O2" s="81"/>
      <c r="P2" s="81"/>
      <c r="Q2" s="81"/>
    </row>
    <row r="3" spans="2:20" ht="24.75" customHeight="1">
      <c r="B3" s="1454" t="s">
        <v>541</v>
      </c>
      <c r="C3"/>
      <c r="F3" s="561"/>
      <c r="G3" s="561"/>
      <c r="H3" s="562"/>
      <c r="I3" s="563"/>
      <c r="M3" s="1454" t="s">
        <v>542</v>
      </c>
      <c r="N3"/>
      <c r="Q3" s="561"/>
      <c r="R3" s="561"/>
      <c r="S3" s="562"/>
    </row>
    <row r="4" spans="2:20" ht="21" customHeight="1">
      <c r="B4" s="567" t="s">
        <v>562</v>
      </c>
      <c r="C4" s="567"/>
      <c r="D4" s="567"/>
      <c r="E4" s="567"/>
      <c r="F4" s="567"/>
      <c r="G4" s="567"/>
      <c r="H4" s="567"/>
      <c r="I4" s="568"/>
      <c r="J4" s="568"/>
      <c r="M4" s="567" t="s">
        <v>563</v>
      </c>
      <c r="N4" s="567"/>
      <c r="O4" s="567"/>
      <c r="P4" s="567"/>
      <c r="Q4" s="567"/>
      <c r="R4" s="567"/>
      <c r="S4" s="567"/>
      <c r="T4" s="567"/>
    </row>
    <row r="5" spans="2:20" ht="15" customHeight="1" thickBot="1">
      <c r="B5" s="565"/>
      <c r="C5" s="565"/>
      <c r="D5" s="565"/>
      <c r="E5" s="565"/>
      <c r="F5" s="565"/>
      <c r="G5" s="566"/>
      <c r="H5" s="566"/>
      <c r="M5" s="566"/>
      <c r="N5" s="566"/>
      <c r="O5" s="566"/>
      <c r="P5" s="566"/>
      <c r="Q5" s="566"/>
      <c r="R5" s="566"/>
      <c r="S5" s="566"/>
    </row>
    <row r="6" spans="2:20" ht="21" thickBot="1">
      <c r="B6" s="571" t="s">
        <v>166</v>
      </c>
      <c r="C6" s="572"/>
      <c r="D6" s="572"/>
      <c r="E6" s="572"/>
      <c r="F6" s="572"/>
      <c r="G6" s="572"/>
      <c r="H6" s="572"/>
      <c r="I6" s="573"/>
      <c r="M6" s="571" t="s">
        <v>206</v>
      </c>
      <c r="N6" s="572"/>
      <c r="O6" s="572"/>
      <c r="P6" s="573"/>
      <c r="Q6" s="572"/>
      <c r="R6" s="572"/>
      <c r="S6" s="572"/>
      <c r="T6" s="573"/>
    </row>
    <row r="7" spans="2:20" ht="16.5" thickBot="1">
      <c r="B7" s="574" t="s">
        <v>564</v>
      </c>
      <c r="C7" s="575"/>
      <c r="D7" s="576"/>
      <c r="E7" s="577"/>
      <c r="F7" s="574" t="s">
        <v>565</v>
      </c>
      <c r="G7" s="575"/>
      <c r="H7" s="576"/>
      <c r="I7" s="577"/>
      <c r="M7" s="574" t="s">
        <v>564</v>
      </c>
      <c r="N7" s="575"/>
      <c r="O7" s="576"/>
      <c r="P7" s="577"/>
      <c r="Q7" s="574" t="s">
        <v>565</v>
      </c>
      <c r="R7" s="575"/>
      <c r="S7" s="576"/>
      <c r="T7" s="577"/>
    </row>
    <row r="8" spans="2:20" ht="43.5" thickBot="1">
      <c r="B8" s="578" t="s">
        <v>207</v>
      </c>
      <c r="C8" s="579" t="s">
        <v>204</v>
      </c>
      <c r="D8" s="580" t="s">
        <v>208</v>
      </c>
      <c r="E8" s="581" t="s">
        <v>170</v>
      </c>
      <c r="F8" s="582" t="s">
        <v>207</v>
      </c>
      <c r="G8" s="579" t="s">
        <v>204</v>
      </c>
      <c r="H8" s="580" t="s">
        <v>208</v>
      </c>
      <c r="I8" s="581" t="s">
        <v>170</v>
      </c>
      <c r="M8" s="578" t="s">
        <v>207</v>
      </c>
      <c r="N8" s="579" t="s">
        <v>204</v>
      </c>
      <c r="O8" s="580" t="s">
        <v>208</v>
      </c>
      <c r="P8" s="581" t="s">
        <v>170</v>
      </c>
      <c r="Q8" s="578" t="s">
        <v>207</v>
      </c>
      <c r="R8" s="579" t="s">
        <v>204</v>
      </c>
      <c r="S8" s="580" t="s">
        <v>208</v>
      </c>
      <c r="T8" s="581" t="s">
        <v>170</v>
      </c>
    </row>
    <row r="9" spans="2:20" ht="15" thickBot="1">
      <c r="B9" s="1067" t="s">
        <v>167</v>
      </c>
      <c r="C9" s="1068">
        <v>893600.51899999997</v>
      </c>
      <c r="D9" s="1069">
        <v>3819888.61</v>
      </c>
      <c r="E9" s="1070">
        <v>442728.10700000002</v>
      </c>
      <c r="F9" s="1067" t="s">
        <v>167</v>
      </c>
      <c r="G9" s="1068">
        <v>798885.29599999997</v>
      </c>
      <c r="H9" s="1071">
        <v>3393391.8059999999</v>
      </c>
      <c r="I9" s="1070">
        <v>464465.9</v>
      </c>
      <c r="M9" s="583" t="s">
        <v>167</v>
      </c>
      <c r="N9" s="185">
        <v>1355784.406</v>
      </c>
      <c r="O9" s="225">
        <v>5790158.5710000005</v>
      </c>
      <c r="P9" s="186">
        <v>653611.41299999994</v>
      </c>
      <c r="Q9" s="583" t="s">
        <v>167</v>
      </c>
      <c r="R9" s="185">
        <v>1306175.06</v>
      </c>
      <c r="S9" s="225">
        <v>5549412.8540000003</v>
      </c>
      <c r="T9" s="186">
        <v>702112.80700000003</v>
      </c>
    </row>
    <row r="10" spans="2:20">
      <c r="B10" s="1072" t="s">
        <v>369</v>
      </c>
      <c r="C10" s="1073">
        <v>162407.636</v>
      </c>
      <c r="D10" s="1074">
        <v>693592.43700000003</v>
      </c>
      <c r="E10" s="1075">
        <v>53480.86</v>
      </c>
      <c r="F10" s="1072" t="s">
        <v>369</v>
      </c>
      <c r="G10" s="1076">
        <v>137054.323</v>
      </c>
      <c r="H10" s="1077">
        <v>580556.51500000001</v>
      </c>
      <c r="I10" s="1078">
        <v>55722.849000000002</v>
      </c>
      <c r="M10" s="236" t="s">
        <v>109</v>
      </c>
      <c r="N10" s="584">
        <v>398961.446</v>
      </c>
      <c r="O10" s="585">
        <v>1704410.75</v>
      </c>
      <c r="P10" s="586">
        <v>169234.58100000001</v>
      </c>
      <c r="Q10" s="908" t="s">
        <v>109</v>
      </c>
      <c r="R10" s="909">
        <v>369149.45799999998</v>
      </c>
      <c r="S10" s="910">
        <v>1567927.44</v>
      </c>
      <c r="T10" s="911">
        <v>166608.625</v>
      </c>
    </row>
    <row r="11" spans="2:20">
      <c r="B11" s="1079" t="s">
        <v>114</v>
      </c>
      <c r="C11" s="1080">
        <v>95128.051000000007</v>
      </c>
      <c r="D11" s="1081">
        <v>406215.288</v>
      </c>
      <c r="E11" s="1082">
        <v>56770.773999999998</v>
      </c>
      <c r="F11" s="1079" t="s">
        <v>114</v>
      </c>
      <c r="G11" s="1080">
        <v>83524.11</v>
      </c>
      <c r="H11" s="1081">
        <v>354941.14</v>
      </c>
      <c r="I11" s="1083">
        <v>58824.451999999997</v>
      </c>
      <c r="M11" s="237" t="s">
        <v>105</v>
      </c>
      <c r="N11" s="588">
        <v>302756.41200000001</v>
      </c>
      <c r="O11" s="589">
        <v>1293509.7960000001</v>
      </c>
      <c r="P11" s="590">
        <v>164142.87100000001</v>
      </c>
      <c r="Q11" s="237" t="s">
        <v>105</v>
      </c>
      <c r="R11" s="588">
        <v>313065.36099999998</v>
      </c>
      <c r="S11" s="589">
        <v>1330456.2919999999</v>
      </c>
      <c r="T11" s="590">
        <v>194408.15900000001</v>
      </c>
    </row>
    <row r="12" spans="2:20">
      <c r="B12" s="1079" t="s">
        <v>109</v>
      </c>
      <c r="C12" s="1080">
        <v>88492.918999999994</v>
      </c>
      <c r="D12" s="1081">
        <v>378552.72700000001</v>
      </c>
      <c r="E12" s="1082">
        <v>64457.966</v>
      </c>
      <c r="F12" s="1079" t="s">
        <v>109</v>
      </c>
      <c r="G12" s="1080">
        <v>75557.126000000004</v>
      </c>
      <c r="H12" s="1081">
        <v>320902.391</v>
      </c>
      <c r="I12" s="1083">
        <v>65896.365999999995</v>
      </c>
      <c r="M12" s="237" t="s">
        <v>107</v>
      </c>
      <c r="N12" s="588">
        <v>212992.79699999999</v>
      </c>
      <c r="O12" s="589">
        <v>908349.38500000001</v>
      </c>
      <c r="P12" s="590">
        <v>121922.067</v>
      </c>
      <c r="Q12" s="237" t="s">
        <v>107</v>
      </c>
      <c r="R12" s="588">
        <v>198764.307</v>
      </c>
      <c r="S12" s="589">
        <v>844961.71600000001</v>
      </c>
      <c r="T12" s="590">
        <v>127810.56299999999</v>
      </c>
    </row>
    <row r="13" spans="2:20">
      <c r="B13" s="1079" t="s">
        <v>169</v>
      </c>
      <c r="C13" s="1080">
        <v>70631.585000000006</v>
      </c>
      <c r="D13" s="1081">
        <v>301756.82900000003</v>
      </c>
      <c r="E13" s="1082">
        <v>26429.345000000001</v>
      </c>
      <c r="F13" s="1079" t="s">
        <v>169</v>
      </c>
      <c r="G13" s="1080">
        <v>70063.023000000001</v>
      </c>
      <c r="H13" s="1081">
        <v>297835.60200000001</v>
      </c>
      <c r="I13" s="1083">
        <v>27517.857</v>
      </c>
      <c r="M13" s="237" t="s">
        <v>111</v>
      </c>
      <c r="N13" s="588">
        <v>148616.98199999999</v>
      </c>
      <c r="O13" s="589">
        <v>634720.70799999998</v>
      </c>
      <c r="P13" s="590">
        <v>55921.898999999998</v>
      </c>
      <c r="Q13" s="237" t="s">
        <v>111</v>
      </c>
      <c r="R13" s="588">
        <v>154296.09400000001</v>
      </c>
      <c r="S13" s="589">
        <v>655940.00600000005</v>
      </c>
      <c r="T13" s="590">
        <v>64836.027000000002</v>
      </c>
    </row>
    <row r="14" spans="2:20">
      <c r="B14" s="1079" t="s">
        <v>135</v>
      </c>
      <c r="C14" s="1080">
        <v>67281.784</v>
      </c>
      <c r="D14" s="1081">
        <v>287611.00300000003</v>
      </c>
      <c r="E14" s="1082">
        <v>29448.23</v>
      </c>
      <c r="F14" s="1079" t="s">
        <v>135</v>
      </c>
      <c r="G14" s="1080">
        <v>66061.925000000003</v>
      </c>
      <c r="H14" s="1081">
        <v>280722.69199999998</v>
      </c>
      <c r="I14" s="1083">
        <v>32416.313999999998</v>
      </c>
      <c r="M14" s="237" t="s">
        <v>116</v>
      </c>
      <c r="N14" s="588">
        <v>130728.60799999999</v>
      </c>
      <c r="O14" s="589">
        <v>558332.772</v>
      </c>
      <c r="P14" s="590">
        <v>75288.341</v>
      </c>
      <c r="Q14" s="237" t="s">
        <v>116</v>
      </c>
      <c r="R14" s="588">
        <v>122669.99099999999</v>
      </c>
      <c r="S14" s="589">
        <v>521128.52</v>
      </c>
      <c r="T14" s="590">
        <v>80744.929999999993</v>
      </c>
    </row>
    <row r="15" spans="2:20">
      <c r="B15" s="1079" t="s">
        <v>187</v>
      </c>
      <c r="C15" s="1080">
        <v>43531.904000000002</v>
      </c>
      <c r="D15" s="1081">
        <v>186468.22200000001</v>
      </c>
      <c r="E15" s="1082">
        <v>31238.535</v>
      </c>
      <c r="F15" s="1079" t="s">
        <v>130</v>
      </c>
      <c r="G15" s="1080">
        <v>42028.148000000001</v>
      </c>
      <c r="H15" s="1081">
        <v>178738.261</v>
      </c>
      <c r="I15" s="1083">
        <v>22363.296999999999</v>
      </c>
      <c r="M15" s="237" t="s">
        <v>168</v>
      </c>
      <c r="N15" s="588">
        <v>66737.115000000005</v>
      </c>
      <c r="O15" s="589">
        <v>285387.04100000003</v>
      </c>
      <c r="P15" s="590">
        <v>26044.756000000001</v>
      </c>
      <c r="Q15" s="237" t="s">
        <v>168</v>
      </c>
      <c r="R15" s="588">
        <v>65833.369000000006</v>
      </c>
      <c r="S15" s="589">
        <v>279705.24900000001</v>
      </c>
      <c r="T15" s="590">
        <v>27221.485000000001</v>
      </c>
    </row>
    <row r="16" spans="2:20">
      <c r="B16" s="1079" t="s">
        <v>168</v>
      </c>
      <c r="C16" s="1080">
        <v>42966.862999999998</v>
      </c>
      <c r="D16" s="1081">
        <v>183568.864</v>
      </c>
      <c r="E16" s="1082">
        <v>16330.125</v>
      </c>
      <c r="F16" s="1079" t="s">
        <v>168</v>
      </c>
      <c r="G16" s="1080">
        <v>35037.578999999998</v>
      </c>
      <c r="H16" s="1081">
        <v>148771.166</v>
      </c>
      <c r="I16" s="1083">
        <v>14898.59</v>
      </c>
      <c r="M16" s="237" t="s">
        <v>112</v>
      </c>
      <c r="N16" s="588">
        <v>28527.037</v>
      </c>
      <c r="O16" s="589">
        <v>121883.106</v>
      </c>
      <c r="P16" s="590">
        <v>16607.463</v>
      </c>
      <c r="Q16" s="237" t="s">
        <v>112</v>
      </c>
      <c r="R16" s="588">
        <v>23118.852999999999</v>
      </c>
      <c r="S16" s="589">
        <v>98017.407000000007</v>
      </c>
      <c r="T16" s="590">
        <v>14807.18</v>
      </c>
    </row>
    <row r="17" spans="2:29">
      <c r="B17" s="1079" t="s">
        <v>153</v>
      </c>
      <c r="C17" s="1080">
        <v>34143.728000000003</v>
      </c>
      <c r="D17" s="1081">
        <v>145511.21100000001</v>
      </c>
      <c r="E17" s="1082">
        <v>16883.539000000001</v>
      </c>
      <c r="F17" s="1079" t="s">
        <v>132</v>
      </c>
      <c r="G17" s="1080">
        <v>34501.563999999998</v>
      </c>
      <c r="H17" s="1081">
        <v>146546.212</v>
      </c>
      <c r="I17" s="1083">
        <v>17965.012999999999</v>
      </c>
      <c r="M17" s="237" t="s">
        <v>114</v>
      </c>
      <c r="N17" s="588">
        <v>19710.64</v>
      </c>
      <c r="O17" s="589">
        <v>84146.218999999997</v>
      </c>
      <c r="P17" s="590">
        <v>6605.7690000000002</v>
      </c>
      <c r="Q17" s="237" t="s">
        <v>120</v>
      </c>
      <c r="R17" s="588">
        <v>19360.407999999999</v>
      </c>
      <c r="S17" s="589">
        <v>82172.202000000005</v>
      </c>
      <c r="T17" s="590">
        <v>5659.0129999999999</v>
      </c>
    </row>
    <row r="18" spans="2:29">
      <c r="B18" s="1079" t="s">
        <v>130</v>
      </c>
      <c r="C18" s="1080">
        <v>33951.483999999997</v>
      </c>
      <c r="D18" s="1081">
        <v>145121.924</v>
      </c>
      <c r="E18" s="1082">
        <v>17983.945</v>
      </c>
      <c r="F18" s="1079" t="s">
        <v>153</v>
      </c>
      <c r="G18" s="1080">
        <v>32627.95</v>
      </c>
      <c r="H18" s="1081">
        <v>138565.50399999999</v>
      </c>
      <c r="I18" s="1083">
        <v>18555.772000000001</v>
      </c>
      <c r="M18" s="237" t="s">
        <v>132</v>
      </c>
      <c r="N18" s="588">
        <v>18273.647000000001</v>
      </c>
      <c r="O18" s="589">
        <v>77717.353000000003</v>
      </c>
      <c r="P18" s="590">
        <v>7702.8909999999996</v>
      </c>
      <c r="Q18" s="237" t="s">
        <v>114</v>
      </c>
      <c r="R18" s="588">
        <v>10789.821</v>
      </c>
      <c r="S18" s="589">
        <v>45561.841999999997</v>
      </c>
      <c r="T18" s="590">
        <v>3815.4740000000002</v>
      </c>
    </row>
    <row r="19" spans="2:29">
      <c r="B19" s="1079" t="s">
        <v>132</v>
      </c>
      <c r="C19" s="1080">
        <v>31931.739000000001</v>
      </c>
      <c r="D19" s="1081">
        <v>136784.55499999999</v>
      </c>
      <c r="E19" s="1082">
        <v>13795.518</v>
      </c>
      <c r="F19" s="1079" t="s">
        <v>116</v>
      </c>
      <c r="G19" s="1080">
        <v>27911.147000000001</v>
      </c>
      <c r="H19" s="1081">
        <v>118839.405</v>
      </c>
      <c r="I19" s="1083">
        <v>15880.36</v>
      </c>
      <c r="M19" s="237" t="s">
        <v>120</v>
      </c>
      <c r="N19" s="588">
        <v>12521.124</v>
      </c>
      <c r="O19" s="589">
        <v>53678.733999999997</v>
      </c>
      <c r="P19" s="590">
        <v>3497.7370000000001</v>
      </c>
      <c r="Q19" s="237" t="s">
        <v>132</v>
      </c>
      <c r="R19" s="588">
        <v>9961.8439999999991</v>
      </c>
      <c r="S19" s="589">
        <v>42126.364999999998</v>
      </c>
      <c r="T19" s="590">
        <v>5633.9369999999999</v>
      </c>
      <c r="U19" s="921"/>
      <c r="V19" s="921"/>
      <c r="W19" s="921"/>
      <c r="X19" s="1389"/>
      <c r="Y19" s="1389"/>
      <c r="Z19" s="1389"/>
      <c r="AA19" s="1389"/>
      <c r="AB19" s="1389"/>
      <c r="AC19" s="1389"/>
    </row>
    <row r="20" spans="2:29">
      <c r="B20" s="1079" t="s">
        <v>277</v>
      </c>
      <c r="C20" s="1080">
        <v>26770.473000000002</v>
      </c>
      <c r="D20" s="1081">
        <v>114848.26300000001</v>
      </c>
      <c r="E20" s="1082">
        <v>8787.4770000000008</v>
      </c>
      <c r="F20" s="1079" t="s">
        <v>111</v>
      </c>
      <c r="G20" s="1080">
        <v>21200.394</v>
      </c>
      <c r="H20" s="1081">
        <v>89971.600999999995</v>
      </c>
      <c r="I20" s="1083">
        <v>11213.436</v>
      </c>
      <c r="M20" s="237" t="s">
        <v>119</v>
      </c>
      <c r="N20" s="584">
        <v>5208.9380000000001</v>
      </c>
      <c r="O20" s="585">
        <v>22244.994999999999</v>
      </c>
      <c r="P20" s="586">
        <v>1670.509</v>
      </c>
      <c r="Q20" s="236" t="s">
        <v>119</v>
      </c>
      <c r="R20" s="588">
        <v>6923.4570000000003</v>
      </c>
      <c r="S20" s="589">
        <v>29409.771000000001</v>
      </c>
      <c r="T20" s="590">
        <v>4610.3389999999999</v>
      </c>
    </row>
    <row r="21" spans="2:29">
      <c r="B21" s="1079" t="s">
        <v>131</v>
      </c>
      <c r="C21" s="1080">
        <v>25175.248</v>
      </c>
      <c r="D21" s="1081">
        <v>107736.035</v>
      </c>
      <c r="E21" s="1082">
        <v>11368.206</v>
      </c>
      <c r="F21" s="1079" t="s">
        <v>187</v>
      </c>
      <c r="G21" s="1080">
        <v>17897.726999999999</v>
      </c>
      <c r="H21" s="1081">
        <v>75863.832999999999</v>
      </c>
      <c r="I21" s="1083">
        <v>17737.647000000001</v>
      </c>
      <c r="M21" s="237" t="s">
        <v>130</v>
      </c>
      <c r="N21" s="588">
        <v>2878.6350000000002</v>
      </c>
      <c r="O21" s="589">
        <v>12334.341</v>
      </c>
      <c r="P21" s="590">
        <v>1314.6010000000001</v>
      </c>
      <c r="Q21" s="237" t="s">
        <v>113</v>
      </c>
      <c r="R21" s="584">
        <v>4805.42</v>
      </c>
      <c r="S21" s="585">
        <v>20390.921999999999</v>
      </c>
      <c r="T21" s="586">
        <v>1968.739</v>
      </c>
    </row>
    <row r="22" spans="2:29">
      <c r="B22" s="1079" t="s">
        <v>111</v>
      </c>
      <c r="C22" s="1080">
        <v>23584.614000000001</v>
      </c>
      <c r="D22" s="1081">
        <v>100610.981</v>
      </c>
      <c r="E22" s="1082">
        <v>11636.620999999999</v>
      </c>
      <c r="F22" s="1079" t="s">
        <v>131</v>
      </c>
      <c r="G22" s="1080">
        <v>14676.775</v>
      </c>
      <c r="H22" s="1081">
        <v>62345.212</v>
      </c>
      <c r="I22" s="1083">
        <v>6828.4859999999999</v>
      </c>
      <c r="M22" s="237" t="s">
        <v>113</v>
      </c>
      <c r="N22" s="588">
        <v>2503.1289999999999</v>
      </c>
      <c r="O22" s="589">
        <v>10631.141</v>
      </c>
      <c r="P22" s="590">
        <v>1010.141</v>
      </c>
      <c r="Q22" s="237" t="s">
        <v>130</v>
      </c>
      <c r="R22" s="588">
        <v>2970.828</v>
      </c>
      <c r="S22" s="589">
        <v>12696.073</v>
      </c>
      <c r="T22" s="590">
        <v>1574.721</v>
      </c>
    </row>
    <row r="23" spans="2:29">
      <c r="B23" s="1079" t="s">
        <v>116</v>
      </c>
      <c r="C23" s="1080">
        <v>19742.445</v>
      </c>
      <c r="D23" s="1081">
        <v>84505.551999999996</v>
      </c>
      <c r="E23" s="1082">
        <v>9764.0769999999993</v>
      </c>
      <c r="F23" s="1079" t="s">
        <v>277</v>
      </c>
      <c r="G23" s="1080">
        <v>14350.11</v>
      </c>
      <c r="H23" s="1081">
        <v>60689.81</v>
      </c>
      <c r="I23" s="1083">
        <v>5411.5510000000004</v>
      </c>
      <c r="M23" s="237" t="s">
        <v>169</v>
      </c>
      <c r="N23" s="588">
        <v>1780.6279999999999</v>
      </c>
      <c r="O23" s="589">
        <v>7564.3459999999995</v>
      </c>
      <c r="P23" s="590">
        <v>1073.0350000000001</v>
      </c>
      <c r="Q23" s="237" t="s">
        <v>118</v>
      </c>
      <c r="R23" s="588">
        <v>1324.394</v>
      </c>
      <c r="S23" s="589">
        <v>5649.085</v>
      </c>
      <c r="T23" s="590">
        <v>531.15499999999997</v>
      </c>
    </row>
    <row r="24" spans="2:29">
      <c r="B24" s="1079" t="s">
        <v>127</v>
      </c>
      <c r="C24" s="1080">
        <v>13998.808999999999</v>
      </c>
      <c r="D24" s="1081">
        <v>59859.919000000002</v>
      </c>
      <c r="E24" s="1082">
        <v>6369.63</v>
      </c>
      <c r="F24" s="1079" t="s">
        <v>127</v>
      </c>
      <c r="G24" s="1080">
        <v>13305.094999999999</v>
      </c>
      <c r="H24" s="1081">
        <v>56422.504000000001</v>
      </c>
      <c r="I24" s="1083">
        <v>6382.8540000000003</v>
      </c>
      <c r="M24" s="236" t="s">
        <v>118</v>
      </c>
      <c r="N24" s="584">
        <v>1354.2560000000001</v>
      </c>
      <c r="O24" s="585">
        <v>5765.9390000000003</v>
      </c>
      <c r="P24" s="586">
        <v>542.17700000000002</v>
      </c>
      <c r="Q24" s="236" t="s">
        <v>169</v>
      </c>
      <c r="R24" s="588">
        <v>1106.45</v>
      </c>
      <c r="S24" s="589">
        <v>4696.2129999999997</v>
      </c>
      <c r="T24" s="590">
        <v>839.72699999999998</v>
      </c>
    </row>
    <row r="25" spans="2:29" ht="13.5" thickBot="1">
      <c r="B25" s="1072" t="s">
        <v>117</v>
      </c>
      <c r="C25" s="1080">
        <v>10766.861999999999</v>
      </c>
      <c r="D25" s="1081">
        <v>45953.733</v>
      </c>
      <c r="E25" s="1082">
        <v>5248.84</v>
      </c>
      <c r="F25" s="1072" t="s">
        <v>437</v>
      </c>
      <c r="G25" s="1080">
        <v>13164.737999999999</v>
      </c>
      <c r="H25" s="1081">
        <v>56345.637999999999</v>
      </c>
      <c r="I25" s="1083">
        <v>9472.5319999999992</v>
      </c>
      <c r="M25" s="1236" t="s">
        <v>127</v>
      </c>
      <c r="N25" s="1136">
        <v>1050.576</v>
      </c>
      <c r="O25" s="1137">
        <v>4447.4110000000001</v>
      </c>
      <c r="P25" s="1138">
        <v>453.45499999999998</v>
      </c>
      <c r="Q25" s="1135" t="s">
        <v>117</v>
      </c>
      <c r="R25" s="1136">
        <v>829.60500000000002</v>
      </c>
      <c r="S25" s="1137">
        <v>3516.9740000000002</v>
      </c>
      <c r="T25" s="1138">
        <v>472.82</v>
      </c>
    </row>
    <row r="26" spans="2:29">
      <c r="B26" s="1072" t="s">
        <v>253</v>
      </c>
      <c r="C26" s="1080">
        <v>10647.717000000001</v>
      </c>
      <c r="D26" s="1081">
        <v>45623.947999999997</v>
      </c>
      <c r="E26" s="1082">
        <v>4824.8639999999996</v>
      </c>
      <c r="F26" s="1072" t="s">
        <v>253</v>
      </c>
      <c r="G26" s="1080">
        <v>12133.503000000001</v>
      </c>
      <c r="H26" s="1081">
        <v>51710.705999999998</v>
      </c>
      <c r="I26" s="1083">
        <v>6496.9570000000003</v>
      </c>
      <c r="M26" s="591" t="s">
        <v>209</v>
      </c>
      <c r="N26" s="930"/>
      <c r="O26" s="920"/>
      <c r="P26" s="920"/>
    </row>
    <row r="27" spans="2:29">
      <c r="B27" s="1072" t="s">
        <v>107</v>
      </c>
      <c r="C27" s="1080">
        <v>10006.758</v>
      </c>
      <c r="D27" s="1081">
        <v>42763.927000000003</v>
      </c>
      <c r="E27" s="1082">
        <v>4787.2719999999999</v>
      </c>
      <c r="F27" s="1072" t="s">
        <v>294</v>
      </c>
      <c r="G27" s="1080">
        <v>11955.174000000001</v>
      </c>
      <c r="H27" s="1081">
        <v>51124.622000000003</v>
      </c>
      <c r="I27" s="1083">
        <v>12873.076999999999</v>
      </c>
      <c r="L27" s="920"/>
      <c r="M27" s="920"/>
      <c r="N27" s="920"/>
      <c r="O27" s="1172"/>
      <c r="P27" s="920"/>
      <c r="Q27" s="920"/>
      <c r="R27" s="920"/>
    </row>
    <row r="28" spans="2:29">
      <c r="B28" s="1072" t="s">
        <v>293</v>
      </c>
      <c r="C28" s="1080">
        <v>9586.9639999999999</v>
      </c>
      <c r="D28" s="1081">
        <v>41433.303</v>
      </c>
      <c r="E28" s="1082">
        <v>4598.116</v>
      </c>
      <c r="F28" s="1072" t="s">
        <v>113</v>
      </c>
      <c r="G28" s="1080">
        <v>10534.602999999999</v>
      </c>
      <c r="H28" s="1081">
        <v>44919.169000000002</v>
      </c>
      <c r="I28" s="1083">
        <v>3876.4360000000001</v>
      </c>
      <c r="K28" s="1172"/>
      <c r="L28" s="920"/>
      <c r="M28" s="920"/>
      <c r="N28" s="920"/>
      <c r="O28" s="1172"/>
    </row>
    <row r="29" spans="2:29">
      <c r="B29" s="1072" t="s">
        <v>113</v>
      </c>
      <c r="C29" s="1080">
        <v>7729.1379999999999</v>
      </c>
      <c r="D29" s="1081">
        <v>33033.894</v>
      </c>
      <c r="E29" s="1082">
        <v>2660.1570000000002</v>
      </c>
      <c r="F29" s="1079" t="s">
        <v>107</v>
      </c>
      <c r="G29" s="1080">
        <v>8020.37</v>
      </c>
      <c r="H29" s="1081">
        <v>34009.159</v>
      </c>
      <c r="I29" s="1083">
        <v>4705.1930000000002</v>
      </c>
      <c r="K29" s="1240"/>
      <c r="L29" s="1241"/>
      <c r="M29" s="1242"/>
      <c r="N29" s="1242"/>
      <c r="O29" s="1173"/>
    </row>
    <row r="30" spans="2:29">
      <c r="B30" s="1072" t="s">
        <v>120</v>
      </c>
      <c r="C30" s="1080">
        <v>6187.2389999999996</v>
      </c>
      <c r="D30" s="1081">
        <v>26456.411</v>
      </c>
      <c r="E30" s="1082">
        <v>1852.7929999999999</v>
      </c>
      <c r="F30" s="1072" t="s">
        <v>120</v>
      </c>
      <c r="G30" s="1080">
        <v>7525.8220000000001</v>
      </c>
      <c r="H30" s="1081">
        <v>31920.958999999999</v>
      </c>
      <c r="I30" s="1083">
        <v>6629.1379999999999</v>
      </c>
      <c r="L30" s="587"/>
      <c r="O30" s="587"/>
    </row>
    <row r="31" spans="2:29">
      <c r="B31" s="1072" t="s">
        <v>105</v>
      </c>
      <c r="C31" s="1080">
        <v>6054.3180000000002</v>
      </c>
      <c r="D31" s="1081">
        <v>25844.416000000001</v>
      </c>
      <c r="E31" s="1082">
        <v>6087.6459999999997</v>
      </c>
      <c r="F31" s="1072" t="s">
        <v>154</v>
      </c>
      <c r="G31" s="1080">
        <v>6611.5959999999995</v>
      </c>
      <c r="H31" s="1081">
        <v>28127.333999999999</v>
      </c>
      <c r="I31" s="1083">
        <v>3932.8690000000001</v>
      </c>
      <c r="L31" s="587"/>
      <c r="O31" s="587"/>
    </row>
    <row r="32" spans="2:29">
      <c r="B32" s="1072" t="s">
        <v>294</v>
      </c>
      <c r="C32" s="1080">
        <v>5769.4949999999999</v>
      </c>
      <c r="D32" s="1081">
        <v>24819.977999999999</v>
      </c>
      <c r="E32" s="1082">
        <v>5050.3010000000004</v>
      </c>
      <c r="F32" s="1072" t="s">
        <v>293</v>
      </c>
      <c r="G32" s="1080">
        <v>5203.3779999999997</v>
      </c>
      <c r="H32" s="1081">
        <v>22039.325000000001</v>
      </c>
      <c r="I32" s="1082">
        <v>2713.924</v>
      </c>
      <c r="K32" s="587"/>
      <c r="L32" s="587"/>
      <c r="N32" s="587"/>
    </row>
    <row r="33" spans="2:22" ht="13.5" customHeight="1" thickBot="1">
      <c r="B33" s="1084" t="s">
        <v>112</v>
      </c>
      <c r="C33" s="1085">
        <v>5590.6270000000004</v>
      </c>
      <c r="D33" s="1086">
        <v>23803.246999999999</v>
      </c>
      <c r="E33" s="1087">
        <v>2484.3710000000001</v>
      </c>
      <c r="F33" s="1084" t="s">
        <v>105</v>
      </c>
      <c r="G33" s="1085">
        <v>5056.47</v>
      </c>
      <c r="H33" s="1086">
        <v>21481.982</v>
      </c>
      <c r="I33" s="1087">
        <v>4180.7060000000001</v>
      </c>
      <c r="L33" s="592"/>
      <c r="M33" s="592"/>
      <c r="N33" s="592"/>
    </row>
    <row r="34" spans="2:22" ht="14.25" customHeight="1">
      <c r="B34" s="591" t="s">
        <v>209</v>
      </c>
      <c r="C34" s="1259"/>
      <c r="D34" s="1259"/>
      <c r="E34" s="1259"/>
      <c r="F34" s="1260"/>
      <c r="G34" s="1259"/>
      <c r="H34" s="1259"/>
      <c r="I34" s="1259"/>
      <c r="L34" s="592"/>
      <c r="M34" s="592"/>
      <c r="N34" s="592"/>
      <c r="O34" s="921"/>
    </row>
    <row r="36" spans="2:22" ht="25.5">
      <c r="B36" s="1454" t="s">
        <v>514</v>
      </c>
      <c r="C36"/>
      <c r="H36" s="587"/>
      <c r="I36" s="587"/>
      <c r="J36" s="587"/>
      <c r="M36" s="1454" t="s">
        <v>531</v>
      </c>
    </row>
    <row r="37" spans="2:22" ht="15.75">
      <c r="B37" s="567" t="s">
        <v>566</v>
      </c>
      <c r="C37" s="567"/>
      <c r="D37" s="567"/>
      <c r="E37" s="567"/>
      <c r="F37" s="567"/>
      <c r="G37" s="567"/>
      <c r="H37" s="567"/>
      <c r="I37" s="567"/>
      <c r="J37" s="567"/>
      <c r="K37" s="568"/>
      <c r="M37" s="567" t="s">
        <v>567</v>
      </c>
      <c r="N37" s="569"/>
      <c r="O37" s="569"/>
      <c r="P37" s="569"/>
      <c r="Q37" s="569"/>
      <c r="R37" s="569"/>
      <c r="S37" s="569"/>
      <c r="T37" s="569"/>
      <c r="U37" s="569"/>
      <c r="V37" s="570"/>
    </row>
    <row r="38" spans="2:22" ht="13.5" thickBot="1"/>
    <row r="39" spans="2:22" ht="21" thickBot="1">
      <c r="B39" s="571" t="s">
        <v>166</v>
      </c>
      <c r="C39" s="572"/>
      <c r="D39" s="572"/>
      <c r="E39" s="572"/>
      <c r="F39" s="573"/>
      <c r="G39" s="572"/>
      <c r="H39" s="572"/>
      <c r="I39" s="572"/>
      <c r="J39" s="572"/>
      <c r="K39" s="573"/>
      <c r="M39" s="571" t="s">
        <v>206</v>
      </c>
      <c r="N39" s="572"/>
      <c r="O39" s="572"/>
      <c r="P39" s="572"/>
      <c r="Q39" s="572"/>
      <c r="R39" s="572"/>
      <c r="S39" s="572"/>
      <c r="T39" s="572"/>
      <c r="U39" s="572"/>
      <c r="V39" s="573"/>
    </row>
    <row r="40" spans="2:22" ht="16.5" thickBot="1">
      <c r="B40" s="574" t="s">
        <v>564</v>
      </c>
      <c r="C40" s="575"/>
      <c r="D40" s="576"/>
      <c r="E40" s="577"/>
      <c r="F40" s="577"/>
      <c r="G40" s="574" t="s">
        <v>568</v>
      </c>
      <c r="H40" s="575"/>
      <c r="I40" s="576"/>
      <c r="J40" s="577"/>
      <c r="K40" s="577"/>
      <c r="M40" s="574" t="s">
        <v>564</v>
      </c>
      <c r="N40" s="575"/>
      <c r="O40" s="576"/>
      <c r="P40" s="577"/>
      <c r="Q40" s="577"/>
      <c r="R40" s="574" t="s">
        <v>568</v>
      </c>
      <c r="S40" s="575"/>
      <c r="T40" s="576"/>
      <c r="U40" s="577"/>
      <c r="V40" s="577"/>
    </row>
    <row r="41" spans="2:22" ht="43.5" thickBot="1">
      <c r="B41" s="578" t="s">
        <v>207</v>
      </c>
      <c r="C41" s="579" t="s">
        <v>204</v>
      </c>
      <c r="D41" s="580" t="s">
        <v>208</v>
      </c>
      <c r="E41" s="1359" t="s">
        <v>170</v>
      </c>
      <c r="F41" s="1455" t="s">
        <v>517</v>
      </c>
      <c r="G41" s="582" t="s">
        <v>207</v>
      </c>
      <c r="H41" s="579" t="s">
        <v>204</v>
      </c>
      <c r="I41" s="580" t="s">
        <v>208</v>
      </c>
      <c r="J41" s="1359" t="s">
        <v>170</v>
      </c>
      <c r="K41" s="1455" t="s">
        <v>517</v>
      </c>
      <c r="M41" s="578" t="s">
        <v>207</v>
      </c>
      <c r="N41" s="579" t="s">
        <v>204</v>
      </c>
      <c r="O41" s="580" t="s">
        <v>208</v>
      </c>
      <c r="P41" s="1359" t="s">
        <v>170</v>
      </c>
      <c r="Q41" s="1456" t="s">
        <v>517</v>
      </c>
      <c r="R41" s="578" t="s">
        <v>207</v>
      </c>
      <c r="S41" s="579" t="s">
        <v>204</v>
      </c>
      <c r="T41" s="580" t="s">
        <v>208</v>
      </c>
      <c r="U41" s="1359" t="s">
        <v>170</v>
      </c>
      <c r="V41" s="1455" t="s">
        <v>517</v>
      </c>
    </row>
    <row r="42" spans="2:22" ht="15" thickBot="1">
      <c r="B42" s="583" t="s">
        <v>167</v>
      </c>
      <c r="C42" s="185">
        <v>13384.816999999999</v>
      </c>
      <c r="D42" s="1269">
        <v>57051.093000000001</v>
      </c>
      <c r="E42" s="1269">
        <v>8885.9429999999993</v>
      </c>
      <c r="F42" s="1344">
        <v>97.664000000000001</v>
      </c>
      <c r="G42" s="1457" t="s">
        <v>167</v>
      </c>
      <c r="H42" s="185">
        <v>12491.32</v>
      </c>
      <c r="I42" s="1269">
        <v>53104.358999999997</v>
      </c>
      <c r="J42" s="1269">
        <v>8972.9930000000004</v>
      </c>
      <c r="K42" s="1344">
        <v>127.79900000000001</v>
      </c>
      <c r="M42" s="583" t="s">
        <v>167</v>
      </c>
      <c r="N42" s="185">
        <v>476149.68099999998</v>
      </c>
      <c r="O42" s="1269">
        <v>2033975.8160000001</v>
      </c>
      <c r="P42" s="1269">
        <v>207018.492</v>
      </c>
      <c r="Q42" s="1344">
        <v>6388.3959999999997</v>
      </c>
      <c r="R42" s="583" t="s">
        <v>167</v>
      </c>
      <c r="S42" s="185">
        <v>390621.516</v>
      </c>
      <c r="T42" s="1269">
        <v>1657306.398</v>
      </c>
      <c r="U42" s="1269">
        <v>220306.046</v>
      </c>
      <c r="V42" s="1344">
        <v>6863.59</v>
      </c>
    </row>
    <row r="43" spans="2:22">
      <c r="B43" s="1281" t="s">
        <v>135</v>
      </c>
      <c r="C43" s="1282">
        <v>4119.0839999999998</v>
      </c>
      <c r="D43" s="1279">
        <v>17537.615000000002</v>
      </c>
      <c r="E43" s="1279">
        <v>2778.0680000000002</v>
      </c>
      <c r="F43" s="1347">
        <v>30.827000000000002</v>
      </c>
      <c r="G43" s="1348" t="s">
        <v>135</v>
      </c>
      <c r="H43" s="1282">
        <v>4731.335</v>
      </c>
      <c r="I43" s="1279">
        <v>20222.100999999999</v>
      </c>
      <c r="J43" s="1279">
        <v>3886.8180000000002</v>
      </c>
      <c r="K43" s="1347">
        <v>33.393999999999998</v>
      </c>
      <c r="M43" s="1302" t="s">
        <v>107</v>
      </c>
      <c r="N43" s="1303">
        <v>381194.73</v>
      </c>
      <c r="O43" s="1300">
        <v>1628613.1140000001</v>
      </c>
      <c r="P43" s="1300">
        <v>156203.891</v>
      </c>
      <c r="Q43" s="1376">
        <v>5257.951</v>
      </c>
      <c r="R43" s="1302" t="s">
        <v>107</v>
      </c>
      <c r="S43" s="1303">
        <v>313258.91800000001</v>
      </c>
      <c r="T43" s="1300">
        <v>1328929.0379999999</v>
      </c>
      <c r="U43" s="1300">
        <v>171959.32399999999</v>
      </c>
      <c r="V43" s="1376">
        <v>5765.5370000000003</v>
      </c>
    </row>
    <row r="44" spans="2:22">
      <c r="B44" s="187" t="s">
        <v>114</v>
      </c>
      <c r="C44" s="188">
        <v>3732.739</v>
      </c>
      <c r="D44" s="1288">
        <v>15912.053</v>
      </c>
      <c r="E44" s="1288">
        <v>2599.4769999999999</v>
      </c>
      <c r="F44" s="1351">
        <v>22.047999999999998</v>
      </c>
      <c r="G44" s="238" t="s">
        <v>116</v>
      </c>
      <c r="H44" s="188">
        <v>3395.9580000000001</v>
      </c>
      <c r="I44" s="1288">
        <v>14355.92</v>
      </c>
      <c r="J44" s="1288">
        <v>2712.3879999999999</v>
      </c>
      <c r="K44" s="1351">
        <v>29.393999999999998</v>
      </c>
      <c r="M44" s="187" t="s">
        <v>109</v>
      </c>
      <c r="N44" s="188">
        <v>47374.233</v>
      </c>
      <c r="O44" s="1288">
        <v>202155.63500000001</v>
      </c>
      <c r="P44" s="1288">
        <v>21654.643</v>
      </c>
      <c r="Q44" s="1351">
        <v>578.86099999999999</v>
      </c>
      <c r="R44" s="187" t="s">
        <v>109</v>
      </c>
      <c r="S44" s="188">
        <v>40153.180999999997</v>
      </c>
      <c r="T44" s="1288">
        <v>169988.639</v>
      </c>
      <c r="U44" s="1288">
        <v>24196.402999999998</v>
      </c>
      <c r="V44" s="1351">
        <v>635.32899999999995</v>
      </c>
    </row>
    <row r="45" spans="2:22">
      <c r="B45" s="187" t="s">
        <v>109</v>
      </c>
      <c r="C45" s="188">
        <v>3439.4810000000002</v>
      </c>
      <c r="D45" s="1288">
        <v>14662.253000000001</v>
      </c>
      <c r="E45" s="1288">
        <v>1905.3119999999999</v>
      </c>
      <c r="F45" s="1351">
        <v>33.393000000000001</v>
      </c>
      <c r="G45" s="238" t="s">
        <v>109</v>
      </c>
      <c r="H45" s="188">
        <v>1615.829</v>
      </c>
      <c r="I45" s="1288">
        <v>6861.23</v>
      </c>
      <c r="J45" s="1288">
        <v>901.26199999999994</v>
      </c>
      <c r="K45" s="1351">
        <v>28.41</v>
      </c>
      <c r="M45" s="187" t="s">
        <v>130</v>
      </c>
      <c r="N45" s="188">
        <v>23011.974999999999</v>
      </c>
      <c r="O45" s="1288">
        <v>98274.182000000001</v>
      </c>
      <c r="P45" s="1288">
        <v>18758.939999999999</v>
      </c>
      <c r="Q45" s="1351">
        <v>181.78899999999999</v>
      </c>
      <c r="R45" s="187" t="s">
        <v>130</v>
      </c>
      <c r="S45" s="188">
        <v>13760.286</v>
      </c>
      <c r="T45" s="1288">
        <v>58528.76</v>
      </c>
      <c r="U45" s="1288">
        <v>12733.079</v>
      </c>
      <c r="V45" s="1351">
        <v>120.742</v>
      </c>
    </row>
    <row r="46" spans="2:22">
      <c r="B46" s="187" t="s">
        <v>116</v>
      </c>
      <c r="C46" s="188">
        <v>1656.01</v>
      </c>
      <c r="D46" s="1288">
        <v>7053.4070000000002</v>
      </c>
      <c r="E46" s="1288">
        <v>1383.12</v>
      </c>
      <c r="F46" s="1351">
        <v>9.5079999999999991</v>
      </c>
      <c r="G46" s="238" t="s">
        <v>114</v>
      </c>
      <c r="H46" s="188">
        <v>1353.3620000000001</v>
      </c>
      <c r="I46" s="1288">
        <v>5693.0780000000004</v>
      </c>
      <c r="J46" s="1288">
        <v>821.327</v>
      </c>
      <c r="K46" s="1351">
        <v>13.439</v>
      </c>
      <c r="M46" s="187" t="s">
        <v>116</v>
      </c>
      <c r="N46" s="188">
        <v>15951.584999999999</v>
      </c>
      <c r="O46" s="1288">
        <v>68051.456000000006</v>
      </c>
      <c r="P46" s="1288">
        <v>6733.29</v>
      </c>
      <c r="Q46" s="1351">
        <v>247.90299999999999</v>
      </c>
      <c r="R46" s="187" t="s">
        <v>116</v>
      </c>
      <c r="S46" s="188">
        <v>12563.421</v>
      </c>
      <c r="T46" s="1288">
        <v>53490.785000000003</v>
      </c>
      <c r="U46" s="1288">
        <v>6330.2259999999997</v>
      </c>
      <c r="V46" s="1351">
        <v>240.23</v>
      </c>
    </row>
    <row r="47" spans="2:22">
      <c r="B47" s="236" t="s">
        <v>437</v>
      </c>
      <c r="C47" s="239">
        <v>202.131</v>
      </c>
      <c r="D47" s="1294">
        <v>862.46799999999996</v>
      </c>
      <c r="E47" s="1294">
        <v>19.905000000000001</v>
      </c>
      <c r="F47" s="1362">
        <v>0.25900000000000001</v>
      </c>
      <c r="G47" s="238" t="s">
        <v>169</v>
      </c>
      <c r="H47" s="188">
        <v>435.35599999999999</v>
      </c>
      <c r="I47" s="1288">
        <v>1856.54</v>
      </c>
      <c r="J47" s="1288">
        <v>187.92099999999999</v>
      </c>
      <c r="K47" s="1351">
        <v>8.2080000000000002</v>
      </c>
      <c r="M47" s="236" t="s">
        <v>132</v>
      </c>
      <c r="N47" s="239">
        <v>2837.5540000000001</v>
      </c>
      <c r="O47" s="1294">
        <v>12153.079</v>
      </c>
      <c r="P47" s="1294">
        <v>1070.67</v>
      </c>
      <c r="Q47" s="1362">
        <v>41.752000000000002</v>
      </c>
      <c r="R47" s="236" t="s">
        <v>169</v>
      </c>
      <c r="S47" s="239">
        <v>4850.2389999999996</v>
      </c>
      <c r="T47" s="1294">
        <v>20825.724999999999</v>
      </c>
      <c r="U47" s="1294">
        <v>2132.1370000000002</v>
      </c>
      <c r="V47" s="1362">
        <v>14.798999999999999</v>
      </c>
    </row>
    <row r="48" spans="2:22">
      <c r="B48" s="187" t="s">
        <v>130</v>
      </c>
      <c r="C48" s="188">
        <v>178.256</v>
      </c>
      <c r="D48" s="1288">
        <v>779.06899999999996</v>
      </c>
      <c r="E48" s="1288">
        <v>159.63300000000001</v>
      </c>
      <c r="F48" s="1351">
        <v>1.3149999999999999</v>
      </c>
      <c r="G48" s="1377" t="s">
        <v>437</v>
      </c>
      <c r="H48" s="1303">
        <v>284.62299999999999</v>
      </c>
      <c r="I48" s="1300">
        <v>1220.491</v>
      </c>
      <c r="J48" s="1300">
        <v>38.991</v>
      </c>
      <c r="K48" s="1376">
        <v>0.44500000000000001</v>
      </c>
      <c r="M48" s="187" t="s">
        <v>135</v>
      </c>
      <c r="N48" s="188">
        <v>2748.9859999999999</v>
      </c>
      <c r="O48" s="1288">
        <v>11780.031999999999</v>
      </c>
      <c r="P48" s="1288">
        <v>1295.9849999999999</v>
      </c>
      <c r="Q48" s="1351">
        <v>41.759</v>
      </c>
      <c r="R48" s="187" t="s">
        <v>132</v>
      </c>
      <c r="S48" s="188">
        <v>2098.098</v>
      </c>
      <c r="T48" s="1288">
        <v>8857.9709999999995</v>
      </c>
      <c r="U48" s="1288">
        <v>932.17100000000005</v>
      </c>
      <c r="V48" s="1351">
        <v>34.917999999999999</v>
      </c>
    </row>
    <row r="49" spans="2:22" ht="13.5" thickBot="1">
      <c r="B49" s="1302" t="s">
        <v>132</v>
      </c>
      <c r="C49" s="1303">
        <v>55.927999999999997</v>
      </c>
      <c r="D49" s="1300">
        <v>239.19200000000001</v>
      </c>
      <c r="E49" s="1300">
        <v>39.798999999999999</v>
      </c>
      <c r="F49" s="1376">
        <v>0.28899999999999998</v>
      </c>
      <c r="G49" s="1385" t="s">
        <v>488</v>
      </c>
      <c r="H49" s="1313">
        <v>45.442</v>
      </c>
      <c r="I49" s="1310">
        <v>192.47900000000001</v>
      </c>
      <c r="J49" s="1310">
        <v>37.566000000000003</v>
      </c>
      <c r="K49" s="1384">
        <v>0.32</v>
      </c>
      <c r="M49" s="1302" t="s">
        <v>131</v>
      </c>
      <c r="N49" s="1303">
        <v>2000.067</v>
      </c>
      <c r="O49" s="1300">
        <v>8565.33</v>
      </c>
      <c r="P49" s="1300">
        <v>917.82299999999998</v>
      </c>
      <c r="Q49" s="1376">
        <v>30.445</v>
      </c>
      <c r="R49" s="1302" t="s">
        <v>135</v>
      </c>
      <c r="S49" s="1303">
        <v>2065.5189999999998</v>
      </c>
      <c r="T49" s="1300">
        <v>8720.1029999999992</v>
      </c>
      <c r="U49" s="1300">
        <v>1307.135</v>
      </c>
      <c r="V49" s="1376">
        <v>43.11</v>
      </c>
    </row>
    <row r="50" spans="2:22" ht="13.5" thickBot="1">
      <c r="B50" s="1312" t="s">
        <v>169</v>
      </c>
      <c r="C50" s="1313">
        <v>1.1879999999999999</v>
      </c>
      <c r="D50" s="1310">
        <v>5.0359999999999996</v>
      </c>
      <c r="E50" s="1310">
        <v>0.629</v>
      </c>
      <c r="F50" s="1384">
        <v>2.5000000000000001E-2</v>
      </c>
      <c r="M50" s="187" t="s">
        <v>112</v>
      </c>
      <c r="N50" s="188">
        <v>615.35699999999997</v>
      </c>
      <c r="O50" s="1288">
        <v>2615.6080000000002</v>
      </c>
      <c r="P50" s="1288">
        <v>218.5</v>
      </c>
      <c r="Q50" s="1351">
        <v>2.6469999999999998</v>
      </c>
      <c r="R50" s="187" t="s">
        <v>112</v>
      </c>
      <c r="S50" s="188">
        <v>1790.96</v>
      </c>
      <c r="T50" s="1288">
        <v>7620.5240000000003</v>
      </c>
      <c r="U50" s="1288">
        <v>626.43600000000004</v>
      </c>
      <c r="V50" s="1351">
        <v>6.9710000000000001</v>
      </c>
    </row>
    <row r="51" spans="2:22">
      <c r="B51" s="591" t="s">
        <v>209</v>
      </c>
      <c r="M51" s="1302" t="s">
        <v>105</v>
      </c>
      <c r="N51" s="1303">
        <v>305.10199999999998</v>
      </c>
      <c r="O51" s="1300">
        <v>1296.9880000000001</v>
      </c>
      <c r="P51" s="1300">
        <v>134.16</v>
      </c>
      <c r="Q51" s="1376">
        <v>4.5670000000000002</v>
      </c>
      <c r="R51" s="1302" t="s">
        <v>120</v>
      </c>
      <c r="S51" s="1303">
        <v>39.215000000000003</v>
      </c>
      <c r="T51" s="1300">
        <v>168.489</v>
      </c>
      <c r="U51" s="1300">
        <v>46.878999999999998</v>
      </c>
      <c r="V51" s="1376">
        <v>1.581</v>
      </c>
    </row>
    <row r="52" spans="2:22" ht="13.5" thickBot="1">
      <c r="M52" s="242" t="s">
        <v>169</v>
      </c>
      <c r="N52" s="243">
        <v>110.092</v>
      </c>
      <c r="O52" s="1458">
        <v>470.392</v>
      </c>
      <c r="P52" s="1458">
        <v>30.59</v>
      </c>
      <c r="Q52" s="1459">
        <v>0.72199999999999998</v>
      </c>
      <c r="R52" s="1302" t="s">
        <v>131</v>
      </c>
      <c r="S52" s="1303">
        <v>26.184000000000001</v>
      </c>
      <c r="T52" s="1300">
        <v>109.678</v>
      </c>
      <c r="U52" s="1300">
        <v>34.44</v>
      </c>
      <c r="V52" s="1376">
        <v>0.30299999999999999</v>
      </c>
    </row>
    <row r="53" spans="2:22" ht="13.5" thickBot="1">
      <c r="M53" s="591" t="s">
        <v>209</v>
      </c>
      <c r="R53" s="242" t="s">
        <v>115</v>
      </c>
      <c r="S53" s="243">
        <v>15.494999999999999</v>
      </c>
      <c r="T53" s="1458">
        <v>66.686000000000007</v>
      </c>
      <c r="U53" s="1458">
        <v>7.8159999999999998</v>
      </c>
      <c r="V53" s="1459">
        <v>7.0000000000000007E-2</v>
      </c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6"/>
      <c r="B1" s="156"/>
      <c r="C1" s="156"/>
      <c r="D1" s="156"/>
      <c r="E1" s="156"/>
      <c r="F1" s="156"/>
      <c r="G1" s="939"/>
      <c r="H1" s="939"/>
      <c r="I1" s="939"/>
      <c r="J1" s="939"/>
      <c r="K1" s="939"/>
      <c r="L1" s="939"/>
      <c r="M1" s="939"/>
      <c r="N1" s="939"/>
      <c r="O1" s="939"/>
      <c r="P1" s="939"/>
      <c r="Q1" s="1672"/>
      <c r="R1" s="1672"/>
      <c r="S1" s="1672"/>
      <c r="T1" s="1672"/>
      <c r="U1" s="1672"/>
      <c r="V1" s="1672"/>
    </row>
    <row r="2" spans="1:22" ht="15" customHeight="1" thickBot="1">
      <c r="A2" s="171" t="s">
        <v>220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59"/>
      <c r="R2" s="159"/>
      <c r="S2" s="159"/>
      <c r="T2" s="159"/>
      <c r="U2" s="159"/>
      <c r="V2" s="159"/>
    </row>
    <row r="3" spans="1:22" ht="21" thickBot="1">
      <c r="A3" s="1666" t="s">
        <v>555</v>
      </c>
      <c r="B3" s="1667"/>
      <c r="C3" s="1667"/>
      <c r="D3" s="1667"/>
      <c r="E3" s="1667"/>
      <c r="F3" s="1667"/>
      <c r="G3" s="1667"/>
      <c r="H3" s="1667"/>
      <c r="I3" s="1667"/>
      <c r="J3" s="1668"/>
      <c r="K3" s="1666">
        <v>2017</v>
      </c>
      <c r="L3" s="1667"/>
      <c r="M3" s="1668"/>
      <c r="N3" s="1666">
        <v>2016</v>
      </c>
      <c r="O3" s="1667"/>
      <c r="P3" s="1668"/>
      <c r="Q3" s="1666">
        <v>2015</v>
      </c>
      <c r="R3" s="1667"/>
      <c r="S3" s="1668"/>
      <c r="T3" s="1666">
        <v>2014</v>
      </c>
      <c r="U3" s="1667"/>
      <c r="V3" s="1668"/>
    </row>
    <row r="4" spans="1:22" ht="24.75" customHeight="1">
      <c r="A4" s="84" t="s">
        <v>2</v>
      </c>
      <c r="B4" s="1652" t="s">
        <v>160</v>
      </c>
      <c r="C4" s="1653"/>
      <c r="D4" s="1653"/>
      <c r="E4" s="1653"/>
      <c r="F4" s="1654"/>
      <c r="G4" s="1156" t="s">
        <v>210</v>
      </c>
      <c r="H4" s="1157" t="s">
        <v>4</v>
      </c>
      <c r="I4" s="1158" t="s">
        <v>5</v>
      </c>
      <c r="J4" s="1159" t="s">
        <v>211</v>
      </c>
      <c r="K4" s="1471" t="s">
        <v>4</v>
      </c>
      <c r="L4" s="1472" t="s">
        <v>5</v>
      </c>
      <c r="M4" s="1473" t="s">
        <v>211</v>
      </c>
      <c r="N4" s="656" t="s">
        <v>4</v>
      </c>
      <c r="O4" s="657" t="s">
        <v>5</v>
      </c>
      <c r="P4" s="658" t="s">
        <v>211</v>
      </c>
      <c r="Q4" s="650" t="s">
        <v>4</v>
      </c>
      <c r="R4" s="651" t="s">
        <v>5</v>
      </c>
      <c r="S4" s="652" t="s">
        <v>211</v>
      </c>
      <c r="T4" s="653" t="s">
        <v>4</v>
      </c>
      <c r="U4" s="654" t="s">
        <v>5</v>
      </c>
      <c r="V4" s="655" t="s">
        <v>211</v>
      </c>
    </row>
    <row r="5" spans="1:22" ht="22.5" customHeight="1" thickBot="1">
      <c r="A5" s="169" t="s">
        <v>6</v>
      </c>
      <c r="B5" s="1655"/>
      <c r="C5" s="1656"/>
      <c r="D5" s="1656"/>
      <c r="E5" s="1656"/>
      <c r="F5" s="1657"/>
      <c r="G5" s="1160" t="s">
        <v>554</v>
      </c>
      <c r="H5" s="1161" t="s">
        <v>8</v>
      </c>
      <c r="I5" s="1162" t="s">
        <v>9</v>
      </c>
      <c r="J5" s="1163" t="s">
        <v>213</v>
      </c>
      <c r="K5" s="1474" t="s">
        <v>8</v>
      </c>
      <c r="L5" s="1475" t="s">
        <v>9</v>
      </c>
      <c r="M5" s="1476" t="s">
        <v>213</v>
      </c>
      <c r="N5" s="671" t="s">
        <v>8</v>
      </c>
      <c r="O5" s="672" t="s">
        <v>9</v>
      </c>
      <c r="P5" s="673" t="s">
        <v>213</v>
      </c>
      <c r="Q5" s="665" t="s">
        <v>8</v>
      </c>
      <c r="R5" s="666" t="s">
        <v>9</v>
      </c>
      <c r="S5" s="667" t="s">
        <v>213</v>
      </c>
      <c r="T5" s="668" t="s">
        <v>8</v>
      </c>
      <c r="U5" s="669" t="s">
        <v>9</v>
      </c>
      <c r="V5" s="670" t="s">
        <v>213</v>
      </c>
    </row>
    <row r="6" spans="1:22" ht="29.25" customHeight="1" thickBot="1">
      <c r="A6" s="190" t="s">
        <v>221</v>
      </c>
      <c r="B6" s="227">
        <v>2018</v>
      </c>
      <c r="C6" s="227">
        <v>2017</v>
      </c>
      <c r="D6" s="227">
        <v>2016</v>
      </c>
      <c r="E6" s="227">
        <v>2015</v>
      </c>
      <c r="F6" s="227">
        <v>2014</v>
      </c>
      <c r="G6" s="1164" t="s">
        <v>18</v>
      </c>
      <c r="H6" s="1165" t="s">
        <v>10</v>
      </c>
      <c r="I6" s="1166" t="s">
        <v>215</v>
      </c>
      <c r="J6" s="1167" t="s">
        <v>18</v>
      </c>
      <c r="K6" s="1477" t="s">
        <v>10</v>
      </c>
      <c r="L6" s="1478" t="s">
        <v>215</v>
      </c>
      <c r="M6" s="1479" t="s">
        <v>18</v>
      </c>
      <c r="N6" s="686" t="s">
        <v>10</v>
      </c>
      <c r="O6" s="687" t="s">
        <v>215</v>
      </c>
      <c r="P6" s="688" t="s">
        <v>18</v>
      </c>
      <c r="Q6" s="680" t="s">
        <v>10</v>
      </c>
      <c r="R6" s="681" t="s">
        <v>215</v>
      </c>
      <c r="S6" s="682" t="s">
        <v>18</v>
      </c>
      <c r="T6" s="683" t="s">
        <v>10</v>
      </c>
      <c r="U6" s="684" t="s">
        <v>215</v>
      </c>
      <c r="V6" s="685" t="s">
        <v>18</v>
      </c>
    </row>
    <row r="7" spans="1:22" ht="16.5" thickBot="1">
      <c r="A7" s="1658" t="s">
        <v>11</v>
      </c>
      <c r="B7" s="1659"/>
      <c r="C7" s="1659"/>
      <c r="D7" s="1659"/>
      <c r="E7" s="1659"/>
      <c r="F7" s="1659"/>
      <c r="G7" s="1659"/>
      <c r="H7" s="1659"/>
      <c r="I7" s="1659"/>
      <c r="J7" s="1659"/>
      <c r="K7" s="1659"/>
      <c r="L7" s="1659"/>
      <c r="M7" s="1659"/>
      <c r="N7" s="1659"/>
      <c r="O7" s="1659"/>
      <c r="P7" s="1659"/>
      <c r="Q7" s="1659"/>
      <c r="R7" s="1659"/>
      <c r="S7" s="1659"/>
      <c r="T7" s="1659"/>
      <c r="U7" s="1659"/>
      <c r="V7" s="1660"/>
    </row>
    <row r="8" spans="1:22" ht="15">
      <c r="A8" s="162" t="s">
        <v>126</v>
      </c>
      <c r="B8" s="172">
        <v>5938.9196078431378</v>
      </c>
      <c r="C8" s="172">
        <v>6761.0617647058825</v>
      </c>
      <c r="D8" s="172">
        <v>6323.8970588235297</v>
      </c>
      <c r="E8" s="172">
        <v>5711.3470588235286</v>
      </c>
      <c r="F8" s="172">
        <v>6439.2186274509804</v>
      </c>
      <c r="G8" s="1168">
        <v>-12.159956312697725</v>
      </c>
      <c r="H8" s="1168">
        <v>61.43</v>
      </c>
      <c r="I8" s="1168">
        <v>92.8</v>
      </c>
      <c r="J8" s="1168">
        <v>27.907274336214442</v>
      </c>
      <c r="K8" s="1480">
        <v>61.28</v>
      </c>
      <c r="L8" s="1480">
        <v>92.1</v>
      </c>
      <c r="M8" s="1480">
        <v>23.190450371082807</v>
      </c>
      <c r="N8" s="697">
        <v>61.19</v>
      </c>
      <c r="O8" s="697">
        <v>90.5</v>
      </c>
      <c r="P8" s="697">
        <v>17.785475462509499</v>
      </c>
      <c r="Q8" s="695">
        <v>61.18</v>
      </c>
      <c r="R8" s="695">
        <v>90.4</v>
      </c>
      <c r="S8" s="695">
        <v>17.099599396384015</v>
      </c>
      <c r="T8" s="696">
        <v>61.13</v>
      </c>
      <c r="U8" s="696">
        <v>89.3</v>
      </c>
      <c r="V8" s="1468">
        <v>17.430702307458251</v>
      </c>
    </row>
    <row r="9" spans="1:22" ht="15">
      <c r="A9" s="59" t="s">
        <v>12</v>
      </c>
      <c r="B9" s="175">
        <v>5812.1950980392157</v>
      </c>
      <c r="C9" s="175">
        <v>6658.4558823529414</v>
      </c>
      <c r="D9" s="175">
        <v>6204.8745098039208</v>
      </c>
      <c r="E9" s="175">
        <v>5596.3166666666666</v>
      </c>
      <c r="F9" s="175">
        <v>6309.5911764705888</v>
      </c>
      <c r="G9" s="1169">
        <v>-12.709565089356373</v>
      </c>
      <c r="H9" s="1169">
        <v>57.58</v>
      </c>
      <c r="I9" s="1169">
        <v>94.7</v>
      </c>
      <c r="J9" s="1169">
        <v>56.13318590833417</v>
      </c>
      <c r="K9" s="1481">
        <v>57.54</v>
      </c>
      <c r="L9" s="1481">
        <v>93.5</v>
      </c>
      <c r="M9" s="1481">
        <v>60.21153005577191</v>
      </c>
      <c r="N9" s="706">
        <v>57.47</v>
      </c>
      <c r="O9" s="706">
        <v>92.2</v>
      </c>
      <c r="P9" s="706">
        <v>61.446259016761104</v>
      </c>
      <c r="Q9" s="704">
        <v>57.51</v>
      </c>
      <c r="R9" s="704">
        <v>92.3</v>
      </c>
      <c r="S9" s="704">
        <v>59.727595804873388</v>
      </c>
      <c r="T9" s="705">
        <v>57.52</v>
      </c>
      <c r="U9" s="705">
        <v>91.5</v>
      </c>
      <c r="V9" s="1469">
        <v>59.00853745093255</v>
      </c>
    </row>
    <row r="10" spans="1:22" ht="15">
      <c r="A10" s="59" t="s">
        <v>13</v>
      </c>
      <c r="B10" s="175">
        <v>5442.1450980392156</v>
      </c>
      <c r="C10" s="175">
        <v>6214.5382352941169</v>
      </c>
      <c r="D10" s="175">
        <v>5719.1725490196077</v>
      </c>
      <c r="E10" s="175">
        <v>5155.6901960784317</v>
      </c>
      <c r="F10" s="175">
        <v>5877.451960784314</v>
      </c>
      <c r="G10" s="1169">
        <v>-12.428809800674532</v>
      </c>
      <c r="H10" s="1169">
        <v>53.25</v>
      </c>
      <c r="I10" s="1169">
        <v>96.4</v>
      </c>
      <c r="J10" s="1169">
        <v>13.819110834286082</v>
      </c>
      <c r="K10" s="1481">
        <v>53.29</v>
      </c>
      <c r="L10" s="1481">
        <v>95.3</v>
      </c>
      <c r="M10" s="1481">
        <v>14.451497596798408</v>
      </c>
      <c r="N10" s="706">
        <v>53.29</v>
      </c>
      <c r="O10" s="706">
        <v>93.8</v>
      </c>
      <c r="P10" s="706">
        <v>17.887536215798097</v>
      </c>
      <c r="Q10" s="704">
        <v>53.22</v>
      </c>
      <c r="R10" s="704">
        <v>94</v>
      </c>
      <c r="S10" s="704">
        <v>19.569467625884261</v>
      </c>
      <c r="T10" s="705">
        <v>53.19</v>
      </c>
      <c r="U10" s="705">
        <v>93.3</v>
      </c>
      <c r="V10" s="1469">
        <v>19.923638897859451</v>
      </c>
    </row>
    <row r="11" spans="1:22" ht="15">
      <c r="A11" s="59" t="s">
        <v>14</v>
      </c>
      <c r="B11" s="175">
        <v>5095.9000000000005</v>
      </c>
      <c r="C11" s="175">
        <v>5822.9852941176468</v>
      </c>
      <c r="D11" s="175">
        <v>5245.9029411764704</v>
      </c>
      <c r="E11" s="175">
        <v>4736.2647058823522</v>
      </c>
      <c r="F11" s="175">
        <v>5514.9245098039219</v>
      </c>
      <c r="G11" s="1169">
        <v>-12.486469695400825</v>
      </c>
      <c r="H11" s="1169">
        <v>48.34</v>
      </c>
      <c r="I11" s="1169">
        <v>97.2</v>
      </c>
      <c r="J11" s="1169">
        <v>1.9354811893782318</v>
      </c>
      <c r="K11" s="1481">
        <v>48.35</v>
      </c>
      <c r="L11" s="1481">
        <v>97</v>
      </c>
      <c r="M11" s="1481">
        <v>1.9134067597055524</v>
      </c>
      <c r="N11" s="706">
        <v>48.34</v>
      </c>
      <c r="O11" s="706">
        <v>95.2</v>
      </c>
      <c r="P11" s="706">
        <v>2.5582127475032266</v>
      </c>
      <c r="Q11" s="704">
        <v>48.3</v>
      </c>
      <c r="R11" s="704">
        <v>95.6</v>
      </c>
      <c r="S11" s="704">
        <v>3.1739874529781229</v>
      </c>
      <c r="T11" s="705">
        <v>48.2</v>
      </c>
      <c r="U11" s="705">
        <v>94.9</v>
      </c>
      <c r="V11" s="1469">
        <v>3.2725530848827926</v>
      </c>
    </row>
    <row r="12" spans="1:22" ht="15">
      <c r="A12" s="59" t="s">
        <v>15</v>
      </c>
      <c r="B12" s="175">
        <v>4630.9205882352935</v>
      </c>
      <c r="C12" s="175">
        <v>5348.166666666667</v>
      </c>
      <c r="D12" s="175">
        <v>4638.1127450980393</v>
      </c>
      <c r="E12" s="175">
        <v>4183.0490196078435</v>
      </c>
      <c r="F12" s="175">
        <v>5006.3647058823526</v>
      </c>
      <c r="G12" s="1169">
        <v>-13.411064447593372</v>
      </c>
      <c r="H12" s="1169">
        <v>43.49</v>
      </c>
      <c r="I12" s="1169">
        <v>100.5</v>
      </c>
      <c r="J12" s="1169">
        <v>0.18928944707244247</v>
      </c>
      <c r="K12" s="1481">
        <v>43.52</v>
      </c>
      <c r="L12" s="1481">
        <v>100</v>
      </c>
      <c r="M12" s="1481">
        <v>0.21634606555028668</v>
      </c>
      <c r="N12" s="706">
        <v>43.56</v>
      </c>
      <c r="O12" s="706">
        <v>98.9</v>
      </c>
      <c r="P12" s="706">
        <v>0.28508498411768479</v>
      </c>
      <c r="Q12" s="704">
        <v>43.56</v>
      </c>
      <c r="R12" s="704">
        <v>99.8</v>
      </c>
      <c r="S12" s="704">
        <v>0.36943404029361143</v>
      </c>
      <c r="T12" s="705">
        <v>43.53</v>
      </c>
      <c r="U12" s="705">
        <v>98</v>
      </c>
      <c r="V12" s="1469">
        <v>0.32409552819170517</v>
      </c>
    </row>
    <row r="13" spans="1:22" ht="15">
      <c r="A13" s="59" t="s">
        <v>16</v>
      </c>
      <c r="B13" s="175">
        <v>4360.1990196078432</v>
      </c>
      <c r="C13" s="175">
        <v>4597.2254901960787</v>
      </c>
      <c r="D13" s="175">
        <v>3855.5196078431372</v>
      </c>
      <c r="E13" s="175">
        <v>3470.9803921568628</v>
      </c>
      <c r="F13" s="175">
        <v>4276.709803921568</v>
      </c>
      <c r="G13" s="1169">
        <v>-5.1558591392506532</v>
      </c>
      <c r="H13" s="1169">
        <v>37.9</v>
      </c>
      <c r="I13" s="1169">
        <v>94.7</v>
      </c>
      <c r="J13" s="1169">
        <v>1.5658284714631852E-2</v>
      </c>
      <c r="K13" s="1481">
        <v>38.409999999999997</v>
      </c>
      <c r="L13" s="1481">
        <v>101.9</v>
      </c>
      <c r="M13" s="1481">
        <v>1.6769151091040244E-2</v>
      </c>
      <c r="N13" s="706">
        <v>38.64</v>
      </c>
      <c r="O13" s="706">
        <v>91.9</v>
      </c>
      <c r="P13" s="706">
        <v>3.7431573310387121E-2</v>
      </c>
      <c r="Q13" s="704">
        <v>38.64</v>
      </c>
      <c r="R13" s="704">
        <v>93.4</v>
      </c>
      <c r="S13" s="704">
        <v>5.9915679586604931E-2</v>
      </c>
      <c r="T13" s="705">
        <v>38.25</v>
      </c>
      <c r="U13" s="705">
        <v>90.8</v>
      </c>
      <c r="V13" s="1469">
        <v>4.0472730675246579E-2</v>
      </c>
    </row>
    <row r="14" spans="1:22" ht="15" thickBot="1">
      <c r="A14" s="61" t="s">
        <v>125</v>
      </c>
      <c r="B14" s="179">
        <v>5777.9088235294112</v>
      </c>
      <c r="C14" s="179">
        <v>6596.5401960784311</v>
      </c>
      <c r="D14" s="179">
        <v>6106.3215686274516</v>
      </c>
      <c r="E14" s="179">
        <v>5492.7215686274512</v>
      </c>
      <c r="F14" s="179">
        <v>6211.6352941176474</v>
      </c>
      <c r="G14" s="1170">
        <v>-12.410011130314746</v>
      </c>
      <c r="H14" s="1170">
        <v>57.85</v>
      </c>
      <c r="I14" s="1170">
        <v>94.5</v>
      </c>
      <c r="J14" s="1170">
        <v>100</v>
      </c>
      <c r="K14" s="1482">
        <v>57.58</v>
      </c>
      <c r="L14" s="1482">
        <v>93.5</v>
      </c>
      <c r="M14" s="1482">
        <v>100</v>
      </c>
      <c r="N14" s="717">
        <v>57.1</v>
      </c>
      <c r="O14" s="717">
        <v>92.3</v>
      </c>
      <c r="P14" s="717">
        <v>100</v>
      </c>
      <c r="Q14" s="715">
        <v>56.94</v>
      </c>
      <c r="R14" s="715">
        <v>92.5</v>
      </c>
      <c r="S14" s="715">
        <v>100</v>
      </c>
      <c r="T14" s="716">
        <v>56.93</v>
      </c>
      <c r="U14" s="716">
        <v>91.6</v>
      </c>
      <c r="V14" s="1470">
        <v>100</v>
      </c>
    </row>
    <row r="15" spans="1:22" ht="15" thickBot="1">
      <c r="A15" s="1661" t="s">
        <v>46</v>
      </c>
      <c r="B15" s="1662"/>
      <c r="C15" s="1662"/>
      <c r="D15" s="1662"/>
      <c r="E15" s="1662"/>
      <c r="F15" s="1662"/>
      <c r="G15" s="1662"/>
      <c r="H15" s="1662"/>
      <c r="I15" s="1662"/>
      <c r="J15" s="1662"/>
      <c r="K15" s="1662"/>
      <c r="L15" s="1662"/>
      <c r="M15" s="1662"/>
      <c r="N15" s="1662"/>
      <c r="O15" s="1662"/>
      <c r="P15" s="1662"/>
      <c r="Q15" s="1662"/>
      <c r="R15" s="1662"/>
      <c r="S15" s="1662"/>
      <c r="T15" s="1662"/>
      <c r="U15" s="1662"/>
      <c r="V15" s="1663"/>
    </row>
    <row r="16" spans="1:22" ht="15">
      <c r="A16" s="162" t="s">
        <v>126</v>
      </c>
      <c r="B16" s="172">
        <v>5966.5441176470586</v>
      </c>
      <c r="C16" s="172">
        <v>6817.6127450980393</v>
      </c>
      <c r="D16" s="172">
        <v>6390.2254901960778</v>
      </c>
      <c r="E16" s="172">
        <v>5728.7460784313726</v>
      </c>
      <c r="F16" s="172">
        <v>6472.3029411764701</v>
      </c>
      <c r="G16" s="1168">
        <v>-12.483381782910902</v>
      </c>
      <c r="H16" s="1168">
        <v>61.37</v>
      </c>
      <c r="I16" s="1168">
        <v>91.3</v>
      </c>
      <c r="J16" s="1168">
        <v>26.752288825942884</v>
      </c>
      <c r="K16" s="1480">
        <v>61.12</v>
      </c>
      <c r="L16" s="1480">
        <v>91.8</v>
      </c>
      <c r="M16" s="1480">
        <v>22.051298758542448</v>
      </c>
      <c r="N16" s="697">
        <v>61.08</v>
      </c>
      <c r="O16" s="697">
        <v>91.3</v>
      </c>
      <c r="P16" s="697">
        <v>17.855299278442043</v>
      </c>
      <c r="Q16" s="695">
        <v>61.09</v>
      </c>
      <c r="R16" s="695">
        <v>90.5</v>
      </c>
      <c r="S16" s="695">
        <v>15.741010300867448</v>
      </c>
      <c r="T16" s="696">
        <v>61.16</v>
      </c>
      <c r="U16" s="696">
        <v>87.9</v>
      </c>
      <c r="V16" s="1468">
        <v>16.993020261134941</v>
      </c>
    </row>
    <row r="17" spans="1:22" ht="15">
      <c r="A17" s="59" t="s">
        <v>12</v>
      </c>
      <c r="B17" s="175">
        <v>5814.6117647058827</v>
      </c>
      <c r="C17" s="175">
        <v>6690.5960784313729</v>
      </c>
      <c r="D17" s="175">
        <v>6246.8647058823526</v>
      </c>
      <c r="E17" s="175">
        <v>5622.7931372549019</v>
      </c>
      <c r="F17" s="175">
        <v>6331.1705882352935</v>
      </c>
      <c r="G17" s="1169">
        <v>-13.092769365489282</v>
      </c>
      <c r="H17" s="1169">
        <v>57.79</v>
      </c>
      <c r="I17" s="1169">
        <v>93.3</v>
      </c>
      <c r="J17" s="1169">
        <v>58.766661831776943</v>
      </c>
      <c r="K17" s="1481">
        <v>57.82</v>
      </c>
      <c r="L17" s="1481">
        <v>92.2</v>
      </c>
      <c r="M17" s="1481">
        <v>64.090945677129056</v>
      </c>
      <c r="N17" s="706">
        <v>57.69</v>
      </c>
      <c r="O17" s="706">
        <v>91.5</v>
      </c>
      <c r="P17" s="706">
        <v>65.294224744950782</v>
      </c>
      <c r="Q17" s="704">
        <v>57.65</v>
      </c>
      <c r="R17" s="704">
        <v>91.3</v>
      </c>
      <c r="S17" s="704">
        <v>65.180174480288898</v>
      </c>
      <c r="T17" s="705">
        <v>57.66</v>
      </c>
      <c r="U17" s="705">
        <v>89.9</v>
      </c>
      <c r="V17" s="1469">
        <v>64.352705366630389</v>
      </c>
    </row>
    <row r="18" spans="1:22" ht="15">
      <c r="A18" s="59" t="s">
        <v>13</v>
      </c>
      <c r="B18" s="175">
        <v>5459.7107843137255</v>
      </c>
      <c r="C18" s="175">
        <v>6264.1392156862739</v>
      </c>
      <c r="D18" s="175">
        <v>5768.4637254901954</v>
      </c>
      <c r="E18" s="175">
        <v>5184.863725490196</v>
      </c>
      <c r="F18" s="175">
        <v>5894.6529411764704</v>
      </c>
      <c r="G18" s="1169">
        <v>-12.841803217881051</v>
      </c>
      <c r="H18" s="1169">
        <v>53.23</v>
      </c>
      <c r="I18" s="1169">
        <v>95.1</v>
      </c>
      <c r="J18" s="1169">
        <v>13.002983765983622</v>
      </c>
      <c r="K18" s="1481">
        <v>53.26</v>
      </c>
      <c r="L18" s="1481">
        <v>94.6</v>
      </c>
      <c r="M18" s="1481">
        <v>12.381268134134142</v>
      </c>
      <c r="N18" s="706">
        <v>53.26</v>
      </c>
      <c r="O18" s="706">
        <v>93.4</v>
      </c>
      <c r="P18" s="706">
        <v>15.061017247147451</v>
      </c>
      <c r="Q18" s="704">
        <v>53.18</v>
      </c>
      <c r="R18" s="704">
        <v>93.8</v>
      </c>
      <c r="S18" s="704">
        <v>16.609562525053114</v>
      </c>
      <c r="T18" s="705">
        <v>53.2</v>
      </c>
      <c r="U18" s="705">
        <v>92.8</v>
      </c>
      <c r="V18" s="1469">
        <v>16.353298917779842</v>
      </c>
    </row>
    <row r="19" spans="1:22" ht="15">
      <c r="A19" s="59" t="s">
        <v>14</v>
      </c>
      <c r="B19" s="175">
        <v>5118.2019607843131</v>
      </c>
      <c r="C19" s="175">
        <v>5904.2470588235292</v>
      </c>
      <c r="D19" s="175">
        <v>5364.9274509803918</v>
      </c>
      <c r="E19" s="175">
        <v>4825.3725490196075</v>
      </c>
      <c r="F19" s="175">
        <v>5505.2235294117654</v>
      </c>
      <c r="G19" s="1169">
        <v>-13.313214880880039</v>
      </c>
      <c r="H19" s="1169">
        <v>48.33</v>
      </c>
      <c r="I19" s="1169">
        <v>96.6</v>
      </c>
      <c r="J19" s="1169">
        <v>1.3648857513147343</v>
      </c>
      <c r="K19" s="1481">
        <v>48.25</v>
      </c>
      <c r="L19" s="1481">
        <v>96</v>
      </c>
      <c r="M19" s="1481">
        <v>1.3388500707159365</v>
      </c>
      <c r="N19" s="706">
        <v>48.28</v>
      </c>
      <c r="O19" s="706">
        <v>94.7</v>
      </c>
      <c r="P19" s="706">
        <v>1.6369728979349001</v>
      </c>
      <c r="Q19" s="704">
        <v>48.2</v>
      </c>
      <c r="R19" s="704">
        <v>95</v>
      </c>
      <c r="S19" s="704">
        <v>2.2216195218295036</v>
      </c>
      <c r="T19" s="705">
        <v>48.23</v>
      </c>
      <c r="U19" s="705">
        <v>94.4</v>
      </c>
      <c r="V19" s="1469">
        <v>2.0831715845197083</v>
      </c>
    </row>
    <row r="20" spans="1:22" ht="15">
      <c r="A20" s="59" t="s">
        <v>15</v>
      </c>
      <c r="B20" s="175">
        <v>4514.6862745098033</v>
      </c>
      <c r="C20" s="175">
        <v>5327.81568627451</v>
      </c>
      <c r="D20" s="175">
        <v>4793.4558823529405</v>
      </c>
      <c r="E20" s="175">
        <v>4268.1107843137252</v>
      </c>
      <c r="F20" s="175">
        <v>4972.4078431372545</v>
      </c>
      <c r="G20" s="1169">
        <v>-15.261965872045577</v>
      </c>
      <c r="H20" s="1169">
        <v>43.38</v>
      </c>
      <c r="I20" s="1169">
        <v>98.1</v>
      </c>
      <c r="J20" s="1169">
        <v>0.10540300734963523</v>
      </c>
      <c r="K20" s="1481">
        <v>43.35</v>
      </c>
      <c r="L20" s="1481">
        <v>96.5</v>
      </c>
      <c r="M20" s="1481">
        <v>0.13269299318137392</v>
      </c>
      <c r="N20" s="706">
        <v>43.43</v>
      </c>
      <c r="O20" s="706">
        <v>95.8</v>
      </c>
      <c r="P20" s="706">
        <v>0.14736130767849487</v>
      </c>
      <c r="Q20" s="704">
        <v>43.4</v>
      </c>
      <c r="R20" s="704">
        <v>96.7</v>
      </c>
      <c r="S20" s="704">
        <v>0.23940380444545123</v>
      </c>
      <c r="T20" s="705">
        <v>43.4</v>
      </c>
      <c r="U20" s="705">
        <v>95.5</v>
      </c>
      <c r="V20" s="1469">
        <v>0.21123437965865294</v>
      </c>
    </row>
    <row r="21" spans="1:22" ht="15">
      <c r="A21" s="59" t="s">
        <v>16</v>
      </c>
      <c r="B21" s="175">
        <v>4252.802941176471</v>
      </c>
      <c r="C21" s="175">
        <v>5076.4264705882351</v>
      </c>
      <c r="D21" s="175">
        <v>4556.8274509803923</v>
      </c>
      <c r="E21" s="175">
        <v>3918.0058823529412</v>
      </c>
      <c r="F21" s="175">
        <v>4440.9735294117645</v>
      </c>
      <c r="G21" s="1169">
        <v>-16.224474720232209</v>
      </c>
      <c r="H21" s="1169">
        <v>37.39</v>
      </c>
      <c r="I21" s="1169">
        <v>98.1</v>
      </c>
      <c r="J21" s="1169">
        <v>7.776817632179675E-3</v>
      </c>
      <c r="K21" s="1481">
        <v>38.39</v>
      </c>
      <c r="L21" s="1481">
        <v>93.4</v>
      </c>
      <c r="M21" s="1481">
        <v>4.9443662970529278E-3</v>
      </c>
      <c r="N21" s="706">
        <v>38.92</v>
      </c>
      <c r="O21" s="706">
        <v>95</v>
      </c>
      <c r="P21" s="706">
        <v>5.1245238463259457E-3</v>
      </c>
      <c r="Q21" s="704">
        <v>38.86</v>
      </c>
      <c r="R21" s="704">
        <v>97.4</v>
      </c>
      <c r="S21" s="704">
        <v>8.2293675155893434E-3</v>
      </c>
      <c r="T21" s="705">
        <v>38.65</v>
      </c>
      <c r="U21" s="705">
        <v>98.7</v>
      </c>
      <c r="V21" s="1469">
        <v>6.5694902764652837E-3</v>
      </c>
    </row>
    <row r="22" spans="1:22" ht="15" thickBot="1">
      <c r="A22" s="61" t="s">
        <v>125</v>
      </c>
      <c r="B22" s="179">
        <v>5795.9156862745094</v>
      </c>
      <c r="C22" s="179">
        <v>6651.5</v>
      </c>
      <c r="D22" s="179">
        <v>6181.8431372549012</v>
      </c>
      <c r="E22" s="179">
        <v>5542.8960784313722</v>
      </c>
      <c r="F22" s="179">
        <v>6259.894117647058</v>
      </c>
      <c r="G22" s="1170">
        <v>-12.863028094798018</v>
      </c>
      <c r="H22" s="1170">
        <v>58.01</v>
      </c>
      <c r="I22" s="1170">
        <v>93.1</v>
      </c>
      <c r="J22" s="1170">
        <v>100</v>
      </c>
      <c r="K22" s="1482">
        <v>57.84</v>
      </c>
      <c r="L22" s="1482">
        <v>92.5</v>
      </c>
      <c r="M22" s="1482">
        <v>100</v>
      </c>
      <c r="N22" s="717">
        <v>57.45</v>
      </c>
      <c r="O22" s="717">
        <v>91.8</v>
      </c>
      <c r="P22" s="717">
        <v>100</v>
      </c>
      <c r="Q22" s="715">
        <v>57.2</v>
      </c>
      <c r="R22" s="715">
        <v>91.7</v>
      </c>
      <c r="S22" s="715">
        <v>100</v>
      </c>
      <c r="T22" s="716">
        <v>57.29</v>
      </c>
      <c r="U22" s="716">
        <v>90.2</v>
      </c>
      <c r="V22" s="1470">
        <v>100</v>
      </c>
    </row>
    <row r="23" spans="1:22" ht="15" thickBot="1">
      <c r="A23" s="1661" t="s">
        <v>47</v>
      </c>
      <c r="B23" s="1662"/>
      <c r="C23" s="1662"/>
      <c r="D23" s="1662"/>
      <c r="E23" s="1662"/>
      <c r="F23" s="1662"/>
      <c r="G23" s="1662"/>
      <c r="H23" s="1662"/>
      <c r="I23" s="1662"/>
      <c r="J23" s="1662"/>
      <c r="K23" s="1662"/>
      <c r="L23" s="1662"/>
      <c r="M23" s="1662"/>
      <c r="N23" s="1662"/>
      <c r="O23" s="1662"/>
      <c r="P23" s="1662"/>
      <c r="Q23" s="1662"/>
      <c r="R23" s="1662"/>
      <c r="S23" s="1662"/>
      <c r="T23" s="1662"/>
      <c r="U23" s="1662"/>
      <c r="V23" s="1663"/>
    </row>
    <row r="24" spans="1:22" ht="15">
      <c r="A24" s="162" t="s">
        <v>126</v>
      </c>
      <c r="B24" s="172">
        <v>5982.0588235294117</v>
      </c>
      <c r="C24" s="172">
        <v>6751.846078431372</v>
      </c>
      <c r="D24" s="172">
        <v>6402.6735294117643</v>
      </c>
      <c r="E24" s="172">
        <v>5792.161764705882</v>
      </c>
      <c r="F24" s="172">
        <v>6492.9568627450981</v>
      </c>
      <c r="G24" s="1168">
        <v>-11.4011374957292</v>
      </c>
      <c r="H24" s="1168">
        <v>61.49</v>
      </c>
      <c r="I24" s="1168">
        <v>93.2</v>
      </c>
      <c r="J24" s="1168">
        <v>31.483889726549226</v>
      </c>
      <c r="K24" s="1480">
        <v>61.2</v>
      </c>
      <c r="L24" s="1480">
        <v>92.2</v>
      </c>
      <c r="M24" s="1480">
        <v>23.182592123585568</v>
      </c>
      <c r="N24" s="697">
        <v>60.99</v>
      </c>
      <c r="O24" s="697">
        <v>90</v>
      </c>
      <c r="P24" s="697">
        <v>13.302401505313224</v>
      </c>
      <c r="Q24" s="695">
        <v>60.98</v>
      </c>
      <c r="R24" s="695">
        <v>90.3</v>
      </c>
      <c r="S24" s="695">
        <v>13.376425263062661</v>
      </c>
      <c r="T24" s="696">
        <v>60.97</v>
      </c>
      <c r="U24" s="696">
        <v>90</v>
      </c>
      <c r="V24" s="1468">
        <v>14.289850530773968</v>
      </c>
    </row>
    <row r="25" spans="1:22" ht="15">
      <c r="A25" s="59" t="s">
        <v>12</v>
      </c>
      <c r="B25" s="175">
        <v>5868.8549019607844</v>
      </c>
      <c r="C25" s="175">
        <v>6703.9225490196077</v>
      </c>
      <c r="D25" s="175">
        <v>6289.6931372549016</v>
      </c>
      <c r="E25" s="175">
        <v>5683.6676470588236</v>
      </c>
      <c r="F25" s="175">
        <v>6387.2068627450981</v>
      </c>
      <c r="G25" s="1169">
        <v>-12.456403560046279</v>
      </c>
      <c r="H25" s="1169">
        <v>57.05</v>
      </c>
      <c r="I25" s="1169">
        <v>95.6</v>
      </c>
      <c r="J25" s="1169">
        <v>52.829976489621124</v>
      </c>
      <c r="K25" s="1481">
        <v>57.03</v>
      </c>
      <c r="L25" s="1481">
        <v>94.1</v>
      </c>
      <c r="M25" s="1481">
        <v>60.757096738872498</v>
      </c>
      <c r="N25" s="706">
        <v>57</v>
      </c>
      <c r="O25" s="706">
        <v>92.3</v>
      </c>
      <c r="P25" s="706">
        <v>64.26939638708744</v>
      </c>
      <c r="Q25" s="704">
        <v>57.19</v>
      </c>
      <c r="R25" s="704">
        <v>92.5</v>
      </c>
      <c r="S25" s="704">
        <v>62.010953928326998</v>
      </c>
      <c r="T25" s="705">
        <v>57.29</v>
      </c>
      <c r="U25" s="705">
        <v>92.6</v>
      </c>
      <c r="V25" s="1469">
        <v>62.083795434767239</v>
      </c>
    </row>
    <row r="26" spans="1:22" ht="15">
      <c r="A26" s="59" t="s">
        <v>13</v>
      </c>
      <c r="B26" s="175">
        <v>5441.9676470588229</v>
      </c>
      <c r="C26" s="175">
        <v>6164.8813725490199</v>
      </c>
      <c r="D26" s="175">
        <v>5727.7</v>
      </c>
      <c r="E26" s="175">
        <v>5228.1460784313722</v>
      </c>
      <c r="F26" s="175">
        <v>5934.8421568627446</v>
      </c>
      <c r="G26" s="1169">
        <v>-11.726320131790146</v>
      </c>
      <c r="H26" s="1169">
        <v>53.17</v>
      </c>
      <c r="I26" s="1169">
        <v>97.2</v>
      </c>
      <c r="J26" s="1169">
        <v>13.744186303292475</v>
      </c>
      <c r="K26" s="1481">
        <v>53.27</v>
      </c>
      <c r="L26" s="1481">
        <v>95.4</v>
      </c>
      <c r="M26" s="1481">
        <v>14.090088153873017</v>
      </c>
      <c r="N26" s="706">
        <v>53.3</v>
      </c>
      <c r="O26" s="706">
        <v>94</v>
      </c>
      <c r="P26" s="706">
        <v>19.379721693959851</v>
      </c>
      <c r="Q26" s="704">
        <v>53.21</v>
      </c>
      <c r="R26" s="704">
        <v>93.8</v>
      </c>
      <c r="S26" s="704">
        <v>21.134229183054419</v>
      </c>
      <c r="T26" s="705">
        <v>53.12</v>
      </c>
      <c r="U26" s="705">
        <v>93.6</v>
      </c>
      <c r="V26" s="1469">
        <v>20.088458592621226</v>
      </c>
    </row>
    <row r="27" spans="1:22" ht="15">
      <c r="A27" s="59" t="s">
        <v>14</v>
      </c>
      <c r="B27" s="175">
        <v>5152.8186274509799</v>
      </c>
      <c r="C27" s="175">
        <v>5800.75</v>
      </c>
      <c r="D27" s="175">
        <v>5271.6401960784315</v>
      </c>
      <c r="E27" s="175">
        <v>4814.974509803922</v>
      </c>
      <c r="F27" s="175">
        <v>5596.5264705882355</v>
      </c>
      <c r="G27" s="1169">
        <v>-11.169786192285823</v>
      </c>
      <c r="H27" s="1169">
        <v>48.33</v>
      </c>
      <c r="I27" s="1169">
        <v>96.9</v>
      </c>
      <c r="J27" s="1169">
        <v>1.7641372050825603</v>
      </c>
      <c r="K27" s="1481">
        <v>48.3</v>
      </c>
      <c r="L27" s="1481">
        <v>96.1</v>
      </c>
      <c r="M27" s="1481">
        <v>1.7814148662020648</v>
      </c>
      <c r="N27" s="706">
        <v>48.26</v>
      </c>
      <c r="O27" s="706">
        <v>94.8</v>
      </c>
      <c r="P27" s="706">
        <v>2.7848093631769189</v>
      </c>
      <c r="Q27" s="704">
        <v>48.26</v>
      </c>
      <c r="R27" s="704">
        <v>94.7</v>
      </c>
      <c r="S27" s="704">
        <v>3.1818204664885692</v>
      </c>
      <c r="T27" s="705">
        <v>48.23</v>
      </c>
      <c r="U27" s="705">
        <v>93.7</v>
      </c>
      <c r="V27" s="1469">
        <v>3.2376203509777124</v>
      </c>
    </row>
    <row r="28" spans="1:22" ht="15">
      <c r="A28" s="59" t="s">
        <v>15</v>
      </c>
      <c r="B28" s="175">
        <v>4987.123529411765</v>
      </c>
      <c r="C28" s="175">
        <v>5576.5911764705879</v>
      </c>
      <c r="D28" s="175">
        <v>4855.9529411764706</v>
      </c>
      <c r="E28" s="175">
        <v>4480.035294117647</v>
      </c>
      <c r="F28" s="175">
        <v>5336.3686274509801</v>
      </c>
      <c r="G28" s="1169">
        <v>-10.570393783678721</v>
      </c>
      <c r="H28" s="1169">
        <v>43.53</v>
      </c>
      <c r="I28" s="1169">
        <v>98.3</v>
      </c>
      <c r="J28" s="1169">
        <v>0.15666770130327407</v>
      </c>
      <c r="K28" s="1481">
        <v>43.45</v>
      </c>
      <c r="L28" s="1481">
        <v>97.6</v>
      </c>
      <c r="M28" s="1481">
        <v>0.18013804545641418</v>
      </c>
      <c r="N28" s="706">
        <v>43.51</v>
      </c>
      <c r="O28" s="706">
        <v>96.9</v>
      </c>
      <c r="P28" s="706">
        <v>0.25281542624407466</v>
      </c>
      <c r="Q28" s="704">
        <v>43.53</v>
      </c>
      <c r="R28" s="704">
        <v>96.9</v>
      </c>
      <c r="S28" s="704">
        <v>0.28589032500730904</v>
      </c>
      <c r="T28" s="705">
        <v>43.57</v>
      </c>
      <c r="U28" s="705">
        <v>95.2</v>
      </c>
      <c r="V28" s="1469">
        <v>0.28725508793799626</v>
      </c>
    </row>
    <row r="29" spans="1:22" ht="15">
      <c r="A29" s="59" t="s">
        <v>16</v>
      </c>
      <c r="B29" s="175">
        <v>4726.5196078431372</v>
      </c>
      <c r="C29" s="175">
        <v>4862.3245098039215</v>
      </c>
      <c r="D29" s="175">
        <v>4368.6098039215685</v>
      </c>
      <c r="E29" s="175">
        <v>3969.9196078431373</v>
      </c>
      <c r="F29" s="175">
        <v>4766.2833333333338</v>
      </c>
      <c r="G29" s="1169">
        <v>-2.793003669067339</v>
      </c>
      <c r="H29" s="1169">
        <v>37.549999999999997</v>
      </c>
      <c r="I29" s="1169">
        <v>97.6</v>
      </c>
      <c r="J29" s="1169">
        <v>2.1142574151342391E-2</v>
      </c>
      <c r="K29" s="1481">
        <v>37.58</v>
      </c>
      <c r="L29" s="1481">
        <v>95.2</v>
      </c>
      <c r="M29" s="1481">
        <v>8.6700720104431628E-3</v>
      </c>
      <c r="N29" s="706">
        <v>37.869999999999997</v>
      </c>
      <c r="O29" s="706">
        <v>98.4</v>
      </c>
      <c r="P29" s="706">
        <v>1.0855624218495572E-2</v>
      </c>
      <c r="Q29" s="704">
        <v>37.659999999999997</v>
      </c>
      <c r="R29" s="704">
        <v>98.6</v>
      </c>
      <c r="S29" s="704">
        <v>1.0680834060048905E-2</v>
      </c>
      <c r="T29" s="705">
        <v>36.78</v>
      </c>
      <c r="U29" s="705">
        <v>95.9</v>
      </c>
      <c r="V29" s="1469">
        <v>1.302000292185981E-2</v>
      </c>
    </row>
    <row r="30" spans="1:22" ht="15" thickBot="1">
      <c r="A30" s="61" t="s">
        <v>125</v>
      </c>
      <c r="B30" s="179">
        <v>5829.3049019607843</v>
      </c>
      <c r="C30" s="179">
        <v>6618.876470588235</v>
      </c>
      <c r="D30" s="179">
        <v>6160.3980392156864</v>
      </c>
      <c r="E30" s="179">
        <v>5568.1352941176465</v>
      </c>
      <c r="F30" s="179">
        <v>6280.6294117647058</v>
      </c>
      <c r="G30" s="1170">
        <v>-11.929087544328807</v>
      </c>
      <c r="H30" s="1170">
        <v>57.74</v>
      </c>
      <c r="I30" s="1170">
        <v>95.1</v>
      </c>
      <c r="J30" s="1170">
        <v>100</v>
      </c>
      <c r="K30" s="1482">
        <v>57.28</v>
      </c>
      <c r="L30" s="1482">
        <v>93.9</v>
      </c>
      <c r="M30" s="1482">
        <v>100</v>
      </c>
      <c r="N30" s="717">
        <v>56.53</v>
      </c>
      <c r="O30" s="717">
        <v>92.4</v>
      </c>
      <c r="P30" s="717">
        <v>100</v>
      </c>
      <c r="Q30" s="715">
        <v>56.53</v>
      </c>
      <c r="R30" s="715">
        <v>92.5</v>
      </c>
      <c r="S30" s="715">
        <v>100</v>
      </c>
      <c r="T30" s="716">
        <v>56.64</v>
      </c>
      <c r="U30" s="716">
        <v>92.4</v>
      </c>
      <c r="V30" s="1470">
        <v>100</v>
      </c>
    </row>
    <row r="31" spans="1:22" ht="15" thickBot="1">
      <c r="A31" s="1661" t="s">
        <v>189</v>
      </c>
      <c r="B31" s="1662"/>
      <c r="C31" s="1662"/>
      <c r="D31" s="1662"/>
      <c r="E31" s="1662"/>
      <c r="F31" s="1662"/>
      <c r="G31" s="1664"/>
      <c r="H31" s="1664"/>
      <c r="I31" s="1664"/>
      <c r="J31" s="1664"/>
      <c r="K31" s="1664"/>
      <c r="L31" s="1664"/>
      <c r="M31" s="1664"/>
      <c r="N31" s="1664"/>
      <c r="O31" s="1664"/>
      <c r="P31" s="1664"/>
      <c r="Q31" s="1664"/>
      <c r="R31" s="1664"/>
      <c r="S31" s="1664"/>
      <c r="T31" s="1664"/>
      <c r="U31" s="1664"/>
      <c r="V31" s="1665"/>
    </row>
    <row r="32" spans="1:22" ht="15">
      <c r="A32" s="162" t="s">
        <v>126</v>
      </c>
      <c r="B32" s="172">
        <v>5921.8362745098038</v>
      </c>
      <c r="C32" s="172">
        <v>6779.8676470588234</v>
      </c>
      <c r="D32" s="172">
        <v>6282.2823529411762</v>
      </c>
      <c r="E32" s="172">
        <v>5706.9588235294113</v>
      </c>
      <c r="F32" s="172">
        <v>6494.2666666666664</v>
      </c>
      <c r="G32" s="1168">
        <v>-12.655577029165791</v>
      </c>
      <c r="H32" s="1168">
        <v>61.3</v>
      </c>
      <c r="I32" s="1168">
        <v>93.6</v>
      </c>
      <c r="J32" s="1168">
        <v>28.780334124930107</v>
      </c>
      <c r="K32" s="1480">
        <v>61.27</v>
      </c>
      <c r="L32" s="1480">
        <v>92.6</v>
      </c>
      <c r="M32" s="1480">
        <v>25.578114675719345</v>
      </c>
      <c r="N32" s="697">
        <v>61.27</v>
      </c>
      <c r="O32" s="697">
        <v>91.3</v>
      </c>
      <c r="P32" s="697">
        <v>25.101632736077967</v>
      </c>
      <c r="Q32" s="695">
        <v>61.28</v>
      </c>
      <c r="R32" s="695">
        <v>90.8</v>
      </c>
      <c r="S32" s="695">
        <v>23.826920434603391</v>
      </c>
      <c r="T32" s="696">
        <v>61.28</v>
      </c>
      <c r="U32" s="696">
        <v>89.4</v>
      </c>
      <c r="V32" s="1468">
        <v>23.560448803053308</v>
      </c>
    </row>
    <row r="33" spans="1:22" ht="15">
      <c r="A33" s="59" t="s">
        <v>12</v>
      </c>
      <c r="B33" s="175">
        <v>5820.1098039215685</v>
      </c>
      <c r="C33" s="175">
        <v>6645.8745098039217</v>
      </c>
      <c r="D33" s="175">
        <v>6156.7156862745096</v>
      </c>
      <c r="E33" s="175">
        <v>5560.7588235294115</v>
      </c>
      <c r="F33" s="175">
        <v>6298.4901960784309</v>
      </c>
      <c r="G33" s="1169">
        <v>-12.425222665041213</v>
      </c>
      <c r="H33" s="1169">
        <v>57.85</v>
      </c>
      <c r="I33" s="1169">
        <v>94.9</v>
      </c>
      <c r="J33" s="1169">
        <v>56.187774269631355</v>
      </c>
      <c r="K33" s="1481">
        <v>57.79</v>
      </c>
      <c r="L33" s="1481">
        <v>93.8</v>
      </c>
      <c r="M33" s="1481">
        <v>57.970012489916414</v>
      </c>
      <c r="N33" s="706">
        <v>57.75</v>
      </c>
      <c r="O33" s="706">
        <v>93.1</v>
      </c>
      <c r="P33" s="706">
        <v>56.206188276474521</v>
      </c>
      <c r="Q33" s="704">
        <v>57.69</v>
      </c>
      <c r="R33" s="704">
        <v>93.2</v>
      </c>
      <c r="S33" s="704">
        <v>55.435542584627484</v>
      </c>
      <c r="T33" s="705">
        <v>57.69</v>
      </c>
      <c r="U33" s="705">
        <v>91.6</v>
      </c>
      <c r="V33" s="1469">
        <v>56.269868630485654</v>
      </c>
    </row>
    <row r="34" spans="1:22" ht="15">
      <c r="A34" s="59" t="s">
        <v>13</v>
      </c>
      <c r="B34" s="175">
        <v>5482.0274509803921</v>
      </c>
      <c r="C34" s="175">
        <v>6237.3215686274507</v>
      </c>
      <c r="D34" s="175">
        <v>5691.8558823529411</v>
      </c>
      <c r="E34" s="175">
        <v>5130.8343137254906</v>
      </c>
      <c r="F34" s="175">
        <v>5857.1990196078432</v>
      </c>
      <c r="G34" s="1169">
        <v>-12.109270130404147</v>
      </c>
      <c r="H34" s="1169">
        <v>53.14</v>
      </c>
      <c r="I34" s="1169">
        <v>95.9</v>
      </c>
      <c r="J34" s="1169">
        <v>12.740748069089086</v>
      </c>
      <c r="K34" s="1481">
        <v>53.14</v>
      </c>
      <c r="L34" s="1481">
        <v>95.5</v>
      </c>
      <c r="M34" s="1481">
        <v>14.080049869583291</v>
      </c>
      <c r="N34" s="706">
        <v>53.1</v>
      </c>
      <c r="O34" s="706">
        <v>94.2</v>
      </c>
      <c r="P34" s="706">
        <v>15.652110956080096</v>
      </c>
      <c r="Q34" s="704">
        <v>53.07</v>
      </c>
      <c r="R34" s="704">
        <v>94.7</v>
      </c>
      <c r="S34" s="704">
        <v>17.127292111986726</v>
      </c>
      <c r="T34" s="705">
        <v>53.11</v>
      </c>
      <c r="U34" s="705">
        <v>93.1</v>
      </c>
      <c r="V34" s="1469">
        <v>17.032755581309488</v>
      </c>
    </row>
    <row r="35" spans="1:22" ht="15">
      <c r="A35" s="59" t="s">
        <v>14</v>
      </c>
      <c r="B35" s="175">
        <v>5014.2637254901956</v>
      </c>
      <c r="C35" s="175">
        <v>5688.4980392156858</v>
      </c>
      <c r="D35" s="175">
        <v>5116.8980392156864</v>
      </c>
      <c r="E35" s="175">
        <v>4639.2735294117647</v>
      </c>
      <c r="F35" s="175">
        <v>5385.3137254901967</v>
      </c>
      <c r="G35" s="1169">
        <v>-11.852589366778647</v>
      </c>
      <c r="H35" s="1169">
        <v>48.11</v>
      </c>
      <c r="I35" s="1169">
        <v>97.5</v>
      </c>
      <c r="J35" s="1169">
        <v>2.0843985155229063</v>
      </c>
      <c r="K35" s="1481">
        <v>48.09</v>
      </c>
      <c r="L35" s="1481">
        <v>97.2</v>
      </c>
      <c r="M35" s="1481">
        <v>2.1515266028913729</v>
      </c>
      <c r="N35" s="706">
        <v>48.06</v>
      </c>
      <c r="O35" s="706">
        <v>95.8</v>
      </c>
      <c r="P35" s="706">
        <v>2.7111688455174043</v>
      </c>
      <c r="Q35" s="704">
        <v>48.03</v>
      </c>
      <c r="R35" s="704">
        <v>96.5</v>
      </c>
      <c r="S35" s="704">
        <v>3.2090437438365385</v>
      </c>
      <c r="T35" s="705">
        <v>48.07</v>
      </c>
      <c r="U35" s="705">
        <v>94.7</v>
      </c>
      <c r="V35" s="1469">
        <v>2.7709114203213212</v>
      </c>
    </row>
    <row r="36" spans="1:22" ht="15">
      <c r="A36" s="59" t="s">
        <v>15</v>
      </c>
      <c r="B36" s="175">
        <v>4375.1941176470591</v>
      </c>
      <c r="C36" s="175">
        <v>4961.8627450980393</v>
      </c>
      <c r="D36" s="175">
        <v>4305.3999999999996</v>
      </c>
      <c r="E36" s="175">
        <v>3997.3127450980392</v>
      </c>
      <c r="F36" s="175">
        <v>4814.5431372549019</v>
      </c>
      <c r="G36" s="1169">
        <v>-11.823556143921282</v>
      </c>
      <c r="H36" s="1169">
        <v>43.34</v>
      </c>
      <c r="I36" s="1169">
        <v>100</v>
      </c>
      <c r="J36" s="1169">
        <v>0.20062254619528747</v>
      </c>
      <c r="K36" s="1481">
        <v>43.26</v>
      </c>
      <c r="L36" s="1481">
        <v>99.6</v>
      </c>
      <c r="M36" s="1481">
        <v>0.21272944534952171</v>
      </c>
      <c r="N36" s="706">
        <v>43.26</v>
      </c>
      <c r="O36" s="706">
        <v>98.5</v>
      </c>
      <c r="P36" s="706">
        <v>0.31613493445870783</v>
      </c>
      <c r="Q36" s="704">
        <v>43.17</v>
      </c>
      <c r="R36" s="704">
        <v>98.6</v>
      </c>
      <c r="S36" s="704">
        <v>0.38019970050142532</v>
      </c>
      <c r="T36" s="705">
        <v>43.23</v>
      </c>
      <c r="U36" s="705">
        <v>96.1</v>
      </c>
      <c r="V36" s="1469">
        <v>0.34547761730468779</v>
      </c>
    </row>
    <row r="37" spans="1:22" ht="15">
      <c r="A37" s="59" t="s">
        <v>16</v>
      </c>
      <c r="B37" s="175">
        <v>4295.3980392156855</v>
      </c>
      <c r="C37" s="175">
        <v>4928.9411764705883</v>
      </c>
      <c r="D37" s="175">
        <v>3923.4843137254902</v>
      </c>
      <c r="E37" s="175">
        <v>3659.3529411764703</v>
      </c>
      <c r="F37" s="175">
        <v>4285.8715686274509</v>
      </c>
      <c r="G37" s="1169">
        <v>-12.853534148049153</v>
      </c>
      <c r="H37" s="1169">
        <v>37.79</v>
      </c>
      <c r="I37" s="1169">
        <v>99.8</v>
      </c>
      <c r="J37" s="1169">
        <v>6.1224746312628147E-3</v>
      </c>
      <c r="K37" s="1481">
        <v>37.25</v>
      </c>
      <c r="L37" s="1481">
        <v>97.3</v>
      </c>
      <c r="M37" s="1481">
        <v>7.5669165400634453E-3</v>
      </c>
      <c r="N37" s="706">
        <v>38.04</v>
      </c>
      <c r="O37" s="706">
        <v>100.2</v>
      </c>
      <c r="P37" s="706">
        <v>1.27642513913034E-2</v>
      </c>
      <c r="Q37" s="704">
        <v>38.090000000000003</v>
      </c>
      <c r="R37" s="704">
        <v>101.1</v>
      </c>
      <c r="S37" s="704">
        <v>2.1001424444440579E-2</v>
      </c>
      <c r="T37" s="705">
        <v>37.64</v>
      </c>
      <c r="U37" s="705">
        <v>98.7</v>
      </c>
      <c r="V37" s="1469">
        <v>2.0537947525544071E-2</v>
      </c>
    </row>
    <row r="38" spans="1:22" ht="15" thickBot="1">
      <c r="A38" s="61" t="s">
        <v>125</v>
      </c>
      <c r="B38" s="179">
        <v>5784.964705882353</v>
      </c>
      <c r="C38" s="179">
        <v>6595.8892156862739</v>
      </c>
      <c r="D38" s="179">
        <v>6078.3068627450975</v>
      </c>
      <c r="E38" s="179">
        <v>5482.4019607843138</v>
      </c>
      <c r="F38" s="179">
        <v>6235.0421568627453</v>
      </c>
      <c r="G38" s="1170">
        <v>-12.294392511556888</v>
      </c>
      <c r="H38" s="1170">
        <v>58.01</v>
      </c>
      <c r="I38" s="1170">
        <v>94.7</v>
      </c>
      <c r="J38" s="1170">
        <v>100</v>
      </c>
      <c r="K38" s="1482">
        <v>57.78</v>
      </c>
      <c r="L38" s="1482">
        <v>93.8</v>
      </c>
      <c r="M38" s="1482">
        <v>100</v>
      </c>
      <c r="N38" s="717">
        <v>57.59</v>
      </c>
      <c r="O38" s="717">
        <v>92.9</v>
      </c>
      <c r="P38" s="717">
        <v>100</v>
      </c>
      <c r="Q38" s="715">
        <v>57.39</v>
      </c>
      <c r="R38" s="715">
        <v>93</v>
      </c>
      <c r="S38" s="715">
        <v>100</v>
      </c>
      <c r="T38" s="716">
        <v>57.43</v>
      </c>
      <c r="U38" s="716">
        <v>91.4</v>
      </c>
      <c r="V38" s="1470">
        <v>100</v>
      </c>
    </row>
    <row r="39" spans="1:22" ht="15" thickBot="1">
      <c r="A39" s="1661" t="s">
        <v>48</v>
      </c>
      <c r="B39" s="1662"/>
      <c r="C39" s="1662"/>
      <c r="D39" s="1662"/>
      <c r="E39" s="1662"/>
      <c r="F39" s="1662"/>
      <c r="G39" s="1662"/>
      <c r="H39" s="1662"/>
      <c r="I39" s="1662"/>
      <c r="J39" s="1662"/>
      <c r="K39" s="1662"/>
      <c r="L39" s="1662"/>
      <c r="M39" s="1662"/>
      <c r="N39" s="1662"/>
      <c r="O39" s="1662"/>
      <c r="P39" s="1662"/>
      <c r="Q39" s="1662"/>
      <c r="R39" s="1662"/>
      <c r="S39" s="1662"/>
      <c r="T39" s="1662"/>
      <c r="U39" s="1662"/>
      <c r="V39" s="1663"/>
    </row>
    <row r="40" spans="1:22" ht="15">
      <c r="A40" s="162" t="s">
        <v>126</v>
      </c>
      <c r="B40" s="172">
        <v>5871.4794117647052</v>
      </c>
      <c r="C40" s="172">
        <v>6728.3411764705888</v>
      </c>
      <c r="D40" s="172">
        <v>6254.123529411765</v>
      </c>
      <c r="E40" s="172">
        <v>5637.4852941176468</v>
      </c>
      <c r="F40" s="172">
        <v>6333.4921568627451</v>
      </c>
      <c r="G40" s="1168">
        <v>-12.735111704834171</v>
      </c>
      <c r="H40" s="1168">
        <v>61.47</v>
      </c>
      <c r="I40" s="1168">
        <v>92.8</v>
      </c>
      <c r="J40" s="1168">
        <v>24.294937116591694</v>
      </c>
      <c r="K40" s="1480">
        <v>61.45</v>
      </c>
      <c r="L40" s="1480">
        <v>91.9</v>
      </c>
      <c r="M40" s="1480">
        <v>22.671592808147569</v>
      </c>
      <c r="N40" s="697">
        <v>61.36</v>
      </c>
      <c r="O40" s="697">
        <v>90.1</v>
      </c>
      <c r="P40" s="697">
        <v>18.887947853859394</v>
      </c>
      <c r="Q40" s="695">
        <v>61.33</v>
      </c>
      <c r="R40" s="695">
        <v>90.2</v>
      </c>
      <c r="S40" s="695">
        <v>18.418854033172842</v>
      </c>
      <c r="T40" s="696">
        <v>61.18</v>
      </c>
      <c r="U40" s="696">
        <v>89.2</v>
      </c>
      <c r="V40" s="1468">
        <v>18.403099539910457</v>
      </c>
    </row>
    <row r="41" spans="1:22" ht="15">
      <c r="A41" s="59" t="s">
        <v>12</v>
      </c>
      <c r="B41" s="175">
        <v>5750.649019607843</v>
      </c>
      <c r="C41" s="175">
        <v>6591.3843137254908</v>
      </c>
      <c r="D41" s="175">
        <v>6095.3401960784313</v>
      </c>
      <c r="E41" s="175">
        <v>5486.9392156862741</v>
      </c>
      <c r="F41" s="175">
        <v>6187.6029411764703</v>
      </c>
      <c r="G41" s="1169">
        <v>-12.755064097339192</v>
      </c>
      <c r="H41" s="1169">
        <v>57.83</v>
      </c>
      <c r="I41" s="1169">
        <v>94.7</v>
      </c>
      <c r="J41" s="1169">
        <v>58.052104116893169</v>
      </c>
      <c r="K41" s="1481">
        <v>57.83</v>
      </c>
      <c r="L41" s="1481">
        <v>93.7</v>
      </c>
      <c r="M41" s="1481">
        <v>58.438750843004051</v>
      </c>
      <c r="N41" s="706">
        <v>57.77</v>
      </c>
      <c r="O41" s="706">
        <v>92</v>
      </c>
      <c r="P41" s="706">
        <v>58.896158799305674</v>
      </c>
      <c r="Q41" s="704">
        <v>57.73</v>
      </c>
      <c r="R41" s="704">
        <v>92.4</v>
      </c>
      <c r="S41" s="704">
        <v>56.450581183507651</v>
      </c>
      <c r="T41" s="705">
        <v>57.66</v>
      </c>
      <c r="U41" s="705">
        <v>90.9</v>
      </c>
      <c r="V41" s="1469">
        <v>53.648160910557088</v>
      </c>
    </row>
    <row r="42" spans="1:22" ht="15">
      <c r="A42" s="59" t="s">
        <v>13</v>
      </c>
      <c r="B42" s="175">
        <v>5414.9284313725484</v>
      </c>
      <c r="C42" s="175">
        <v>6230.3852941176474</v>
      </c>
      <c r="D42" s="175">
        <v>5699.5421568627453</v>
      </c>
      <c r="E42" s="175">
        <v>5068.2235294117645</v>
      </c>
      <c r="F42" s="175">
        <v>5816.3284313725489</v>
      </c>
      <c r="G42" s="1169">
        <v>-13.088385777922973</v>
      </c>
      <c r="H42" s="1169">
        <v>53.4</v>
      </c>
      <c r="I42" s="1169">
        <v>96.5</v>
      </c>
      <c r="J42" s="1169">
        <v>14.978940057935425</v>
      </c>
      <c r="K42" s="1481">
        <v>53.4</v>
      </c>
      <c r="L42" s="1481">
        <v>95.4</v>
      </c>
      <c r="M42" s="1481">
        <v>16.264195712408362</v>
      </c>
      <c r="N42" s="706">
        <v>53.38</v>
      </c>
      <c r="O42" s="706">
        <v>93.7</v>
      </c>
      <c r="P42" s="706">
        <v>19.002341683893299</v>
      </c>
      <c r="Q42" s="704">
        <v>53.33</v>
      </c>
      <c r="R42" s="704">
        <v>94.1</v>
      </c>
      <c r="S42" s="704">
        <v>20.75580723448515</v>
      </c>
      <c r="T42" s="705">
        <v>53.3</v>
      </c>
      <c r="U42" s="705">
        <v>93.2</v>
      </c>
      <c r="V42" s="1469">
        <v>23.190497166688829</v>
      </c>
    </row>
    <row r="43" spans="1:22" ht="15">
      <c r="A43" s="59" t="s">
        <v>14</v>
      </c>
      <c r="B43" s="175">
        <v>5081.93431372549</v>
      </c>
      <c r="C43" s="175">
        <v>5877.6078431372543</v>
      </c>
      <c r="D43" s="175">
        <v>5247.75</v>
      </c>
      <c r="E43" s="175">
        <v>4676.1656862745103</v>
      </c>
      <c r="F43" s="175">
        <v>5485.1166666666668</v>
      </c>
      <c r="G43" s="1169">
        <v>-13.537370145250494</v>
      </c>
      <c r="H43" s="1169">
        <v>48.48</v>
      </c>
      <c r="I43" s="1169">
        <v>97.6</v>
      </c>
      <c r="J43" s="1169">
        <v>2.3851979006587287</v>
      </c>
      <c r="K43" s="1481">
        <v>48.53</v>
      </c>
      <c r="L43" s="1481">
        <v>98</v>
      </c>
      <c r="M43" s="1481">
        <v>2.2801489622413476</v>
      </c>
      <c r="N43" s="706">
        <v>48.6</v>
      </c>
      <c r="O43" s="706">
        <v>95.5</v>
      </c>
      <c r="P43" s="706">
        <v>2.7285275124746402</v>
      </c>
      <c r="Q43" s="704">
        <v>48.51</v>
      </c>
      <c r="R43" s="704">
        <v>96.3</v>
      </c>
      <c r="S43" s="704">
        <v>3.6731857659911036</v>
      </c>
      <c r="T43" s="705">
        <v>48.22</v>
      </c>
      <c r="U43" s="705">
        <v>96.3</v>
      </c>
      <c r="V43" s="1469">
        <v>4.2332957453135931</v>
      </c>
    </row>
    <row r="44" spans="1:22" ht="15">
      <c r="A44" s="59" t="s">
        <v>15</v>
      </c>
      <c r="B44" s="175">
        <v>4544.8519607843136</v>
      </c>
      <c r="C44" s="175">
        <v>5341.7882352941169</v>
      </c>
      <c r="D44" s="175">
        <v>4595.1705882352935</v>
      </c>
      <c r="E44" s="175">
        <v>4059.100980392157</v>
      </c>
      <c r="F44" s="175">
        <v>4830.4392156862741</v>
      </c>
      <c r="G44" s="1169">
        <v>-14.918904295836894</v>
      </c>
      <c r="H44" s="1169">
        <v>43.55</v>
      </c>
      <c r="I44" s="1169">
        <v>102.7</v>
      </c>
      <c r="J44" s="1169">
        <v>0.26910352910746815</v>
      </c>
      <c r="K44" s="1481">
        <v>43.69</v>
      </c>
      <c r="L44" s="1481">
        <v>102.6</v>
      </c>
      <c r="M44" s="1481">
        <v>0.30791027197456977</v>
      </c>
      <c r="N44" s="706">
        <v>43.77</v>
      </c>
      <c r="O44" s="706">
        <v>101.4</v>
      </c>
      <c r="P44" s="706">
        <v>0.38390436618920398</v>
      </c>
      <c r="Q44" s="704">
        <v>43.77</v>
      </c>
      <c r="R44" s="704">
        <v>102.8</v>
      </c>
      <c r="S44" s="704">
        <v>0.53334962556093479</v>
      </c>
      <c r="T44" s="705">
        <v>43.64</v>
      </c>
      <c r="U44" s="705">
        <v>102</v>
      </c>
      <c r="V44" s="1469">
        <v>0.42121588278221717</v>
      </c>
    </row>
    <row r="45" spans="1:22" ht="15">
      <c r="A45" s="59" t="s">
        <v>16</v>
      </c>
      <c r="B45" s="175">
        <v>3941.7166666666667</v>
      </c>
      <c r="C45" s="175">
        <v>4470.2715686274505</v>
      </c>
      <c r="D45" s="175">
        <v>3758.1686274509802</v>
      </c>
      <c r="E45" s="175">
        <v>3404.0705882352941</v>
      </c>
      <c r="F45" s="175">
        <v>4186.68431372549</v>
      </c>
      <c r="G45" s="1169">
        <v>-11.823776113965963</v>
      </c>
      <c r="H45" s="1169">
        <v>38.44</v>
      </c>
      <c r="I45" s="1169">
        <v>89.8</v>
      </c>
      <c r="J45" s="1169">
        <v>1.9717278813520433E-2</v>
      </c>
      <c r="K45" s="1481">
        <v>38.75</v>
      </c>
      <c r="L45" s="1481">
        <v>104.7</v>
      </c>
      <c r="M45" s="1481">
        <v>3.7401402224103493E-2</v>
      </c>
      <c r="N45" s="706">
        <v>38.78</v>
      </c>
      <c r="O45" s="706">
        <v>90.4</v>
      </c>
      <c r="P45" s="706">
        <v>0.10111978427779354</v>
      </c>
      <c r="Q45" s="704">
        <v>38.74</v>
      </c>
      <c r="R45" s="704">
        <v>92.4</v>
      </c>
      <c r="S45" s="704">
        <v>0.16822215728231904</v>
      </c>
      <c r="T45" s="705">
        <v>38.53</v>
      </c>
      <c r="U45" s="705">
        <v>88.9</v>
      </c>
      <c r="V45" s="1469">
        <v>0.10373075474781347</v>
      </c>
    </row>
    <row r="46" spans="1:22" ht="15" thickBot="1">
      <c r="A46" s="74" t="s">
        <v>125</v>
      </c>
      <c r="B46" s="191">
        <v>5707.823529411764</v>
      </c>
      <c r="C46" s="191">
        <v>6539.886274509804</v>
      </c>
      <c r="D46" s="191">
        <v>6015.4862745098044</v>
      </c>
      <c r="E46" s="191">
        <v>5382.6539215686271</v>
      </c>
      <c r="F46" s="191">
        <v>6086.2607843137257</v>
      </c>
      <c r="G46" s="1170">
        <v>-12.722893184566988</v>
      </c>
      <c r="H46" s="1170">
        <v>57.79</v>
      </c>
      <c r="I46" s="1170">
        <v>94.6</v>
      </c>
      <c r="J46" s="1170">
        <v>100</v>
      </c>
      <c r="K46" s="1482">
        <v>57.67</v>
      </c>
      <c r="L46" s="1482">
        <v>93.7</v>
      </c>
      <c r="M46" s="1482">
        <v>100</v>
      </c>
      <c r="N46" s="717">
        <v>57.29</v>
      </c>
      <c r="O46" s="717">
        <v>92.1</v>
      </c>
      <c r="P46" s="717">
        <v>100</v>
      </c>
      <c r="Q46" s="715">
        <v>57.03</v>
      </c>
      <c r="R46" s="715">
        <v>92.5</v>
      </c>
      <c r="S46" s="715">
        <v>100</v>
      </c>
      <c r="T46" s="716">
        <v>56.82</v>
      </c>
      <c r="U46" s="716">
        <v>91.4</v>
      </c>
      <c r="V46" s="1470">
        <v>100</v>
      </c>
    </row>
    <row r="47" spans="1:22">
      <c r="A47" s="167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</row>
    <row r="48" spans="1:22">
      <c r="A48" s="168" t="s">
        <v>41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</row>
    <row r="49" spans="1:22">
      <c r="A49" s="168" t="s">
        <v>42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</row>
    <row r="50" spans="1:22">
      <c r="A50" s="168" t="s">
        <v>43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</row>
    <row r="51" spans="1:22">
      <c r="A51" s="168" t="s">
        <v>44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26" sqref="P26"/>
    </sheetView>
  </sheetViews>
  <sheetFormatPr defaultRowHeight="12.75"/>
  <cols>
    <col min="1" max="1" width="2.5703125" style="1323" customWidth="1"/>
    <col min="2" max="2" width="14.7109375" style="1323" customWidth="1"/>
    <col min="3" max="3" width="10.5703125" style="1323" customWidth="1"/>
    <col min="4" max="4" width="11.42578125" style="1323" customWidth="1"/>
    <col min="5" max="5" width="14.85546875" style="1323" customWidth="1"/>
    <col min="6" max="6" width="10.42578125" style="1323" customWidth="1"/>
    <col min="7" max="7" width="16.85546875" style="1323" customWidth="1"/>
    <col min="8" max="9" width="11.85546875" style="1323" customWidth="1"/>
    <col min="10" max="10" width="10.42578125" style="1323" customWidth="1"/>
    <col min="11" max="11" width="11.140625" style="1323" customWidth="1"/>
    <col min="12" max="12" width="6.42578125" style="1323" customWidth="1"/>
    <col min="13" max="13" width="11" style="1323" customWidth="1"/>
    <col min="14" max="14" width="6.7109375" style="1323" customWidth="1"/>
    <col min="15" max="15" width="14.5703125" style="1323" customWidth="1"/>
    <col min="16" max="16" width="58.140625" style="1323" customWidth="1"/>
    <col min="17" max="17" width="12.5703125" style="1323" customWidth="1"/>
    <col min="18" max="18" width="10.140625" style="1323" customWidth="1"/>
    <col min="19" max="22" width="10" style="1323" customWidth="1"/>
    <col min="23" max="16384" width="9.140625" style="1323"/>
  </cols>
  <sheetData>
    <row r="1" spans="2:24" ht="18.75">
      <c r="B1" s="1320" t="s">
        <v>460</v>
      </c>
      <c r="C1" s="1321"/>
      <c r="D1" s="1321"/>
      <c r="E1" s="1321"/>
      <c r="F1" s="1321"/>
      <c r="G1" s="1321"/>
      <c r="H1" s="1321"/>
      <c r="I1" s="1321"/>
      <c r="J1" s="1321"/>
      <c r="K1" s="1321"/>
      <c r="L1" s="1322"/>
    </row>
    <row r="2" spans="2:24" ht="25.5">
      <c r="B2" s="1324" t="s">
        <v>514</v>
      </c>
      <c r="C2" s="1325"/>
      <c r="H2" s="1326"/>
      <c r="I2" s="1326"/>
      <c r="J2" s="1326"/>
    </row>
    <row r="3" spans="2:24" ht="51.75" customHeight="1">
      <c r="B3" s="1327" t="s">
        <v>515</v>
      </c>
      <c r="C3" s="1327"/>
      <c r="D3" s="1327"/>
      <c r="E3" s="1327"/>
      <c r="F3" s="1327"/>
      <c r="G3" s="1327"/>
      <c r="H3" s="1327"/>
      <c r="I3" s="1327"/>
      <c r="J3" s="1327"/>
      <c r="K3" s="1328"/>
      <c r="L3" s="1327"/>
      <c r="P3" s="1329"/>
    </row>
    <row r="4" spans="2:24" ht="13.5" thickBot="1"/>
    <row r="5" spans="2:24" ht="21" thickBot="1">
      <c r="B5" s="1330" t="s">
        <v>166</v>
      </c>
      <c r="C5" s="1331"/>
      <c r="D5" s="1331"/>
      <c r="E5" s="1331"/>
      <c r="F5" s="1332"/>
      <c r="G5" s="1331"/>
      <c r="H5" s="1331"/>
      <c r="I5" s="1331"/>
      <c r="J5" s="1331"/>
      <c r="K5" s="1332"/>
    </row>
    <row r="6" spans="2:24" ht="16.5" thickBot="1">
      <c r="B6" s="1333" t="s">
        <v>465</v>
      </c>
      <c r="C6" s="1334"/>
      <c r="D6" s="1335"/>
      <c r="E6" s="1335"/>
      <c r="F6" s="1336"/>
      <c r="G6" s="1337" t="s">
        <v>516</v>
      </c>
      <c r="H6" s="1334"/>
      <c r="I6" s="1335"/>
      <c r="J6" s="1335"/>
      <c r="K6" s="1336"/>
    </row>
    <row r="7" spans="2:24" ht="43.5" thickBot="1">
      <c r="B7" s="1338" t="s">
        <v>207</v>
      </c>
      <c r="C7" s="1339" t="s">
        <v>204</v>
      </c>
      <c r="D7" s="580" t="s">
        <v>208</v>
      </c>
      <c r="E7" s="1340" t="s">
        <v>170</v>
      </c>
      <c r="F7" s="1341" t="s">
        <v>517</v>
      </c>
      <c r="G7" s="1342" t="s">
        <v>207</v>
      </c>
      <c r="H7" s="1339" t="s">
        <v>204</v>
      </c>
      <c r="I7" s="580" t="s">
        <v>208</v>
      </c>
      <c r="J7" s="1340" t="s">
        <v>170</v>
      </c>
      <c r="K7" s="1341" t="s">
        <v>517</v>
      </c>
    </row>
    <row r="8" spans="2:24" ht="19.5" thickBot="1">
      <c r="B8" s="1343" t="s">
        <v>167</v>
      </c>
      <c r="C8" s="185">
        <v>10516.995000000001</v>
      </c>
      <c r="D8" s="1269">
        <v>45740.214999999997</v>
      </c>
      <c r="E8" s="1269">
        <v>8932.5910000000003</v>
      </c>
      <c r="F8" s="1344">
        <v>60.143999999999998</v>
      </c>
      <c r="G8" s="1345" t="s">
        <v>167</v>
      </c>
      <c r="H8" s="185">
        <v>14993.558999999999</v>
      </c>
      <c r="I8" s="1269">
        <v>63837.267999999996</v>
      </c>
      <c r="J8" s="1269">
        <v>10024.598</v>
      </c>
      <c r="K8" s="1344">
        <v>111.795</v>
      </c>
      <c r="O8" s="1346" t="s">
        <v>518</v>
      </c>
      <c r="P8" s="1346"/>
      <c r="Q8" s="1346"/>
      <c r="R8" s="1346"/>
      <c r="S8" s="1346"/>
      <c r="T8" s="1346"/>
      <c r="U8" s="1346"/>
      <c r="V8" s="1346"/>
      <c r="W8" s="1346"/>
      <c r="X8" s="564"/>
    </row>
    <row r="9" spans="2:24" ht="19.5" thickBot="1">
      <c r="B9" s="1281" t="s">
        <v>109</v>
      </c>
      <c r="C9" s="1282">
        <v>4872.1540000000005</v>
      </c>
      <c r="D9" s="1279">
        <v>21182.715</v>
      </c>
      <c r="E9" s="1279">
        <v>4327.6059999999998</v>
      </c>
      <c r="F9" s="1347">
        <v>25.68</v>
      </c>
      <c r="G9" s="1348" t="s">
        <v>135</v>
      </c>
      <c r="H9" s="1282">
        <v>4915.7359999999999</v>
      </c>
      <c r="I9" s="1279">
        <v>20898.137999999999</v>
      </c>
      <c r="J9" s="1279">
        <v>3329.9540000000002</v>
      </c>
      <c r="K9" s="1347">
        <v>37.606000000000002</v>
      </c>
      <c r="O9" s="1349"/>
      <c r="P9" s="1349"/>
      <c r="Q9" s="565"/>
      <c r="R9" s="565"/>
      <c r="S9" s="1350"/>
      <c r="T9" s="564"/>
      <c r="U9" s="564"/>
      <c r="V9" s="1349"/>
      <c r="W9" s="566"/>
      <c r="X9" s="564"/>
    </row>
    <row r="10" spans="2:24" ht="21" thickBot="1">
      <c r="B10" s="187" t="s">
        <v>169</v>
      </c>
      <c r="C10" s="188">
        <v>2479.732</v>
      </c>
      <c r="D10" s="1288">
        <v>10815.904</v>
      </c>
      <c r="E10" s="1288">
        <v>2048.123</v>
      </c>
      <c r="F10" s="1351">
        <v>11.872</v>
      </c>
      <c r="G10" s="238" t="s">
        <v>114</v>
      </c>
      <c r="H10" s="188">
        <v>3954.174</v>
      </c>
      <c r="I10" s="1288">
        <v>16846.137999999999</v>
      </c>
      <c r="J10" s="1288">
        <v>2734.6660000000002</v>
      </c>
      <c r="K10" s="1351">
        <v>23.190999999999999</v>
      </c>
      <c r="O10" s="1352"/>
      <c r="P10" s="1352" t="s">
        <v>206</v>
      </c>
      <c r="Q10" s="1353"/>
      <c r="R10" s="1353"/>
      <c r="S10" s="1353"/>
      <c r="T10" s="1353"/>
      <c r="U10" s="1353"/>
      <c r="V10" s="1354"/>
      <c r="W10" s="564"/>
      <c r="X10" s="564"/>
    </row>
    <row r="11" spans="2:24" ht="19.5" thickBot="1">
      <c r="B11" s="187" t="s">
        <v>114</v>
      </c>
      <c r="C11" s="188">
        <v>1354.9749999999999</v>
      </c>
      <c r="D11" s="1288">
        <v>5869.3639999999996</v>
      </c>
      <c r="E11" s="1288">
        <v>1054.355</v>
      </c>
      <c r="F11" s="1351">
        <v>12.113</v>
      </c>
      <c r="G11" s="238" t="s">
        <v>109</v>
      </c>
      <c r="H11" s="188">
        <v>3613.5189999999998</v>
      </c>
      <c r="I11" s="1288">
        <v>15396.4</v>
      </c>
      <c r="J11" s="1288">
        <v>1988.125</v>
      </c>
      <c r="K11" s="1351">
        <v>36.709000000000003</v>
      </c>
      <c r="O11" s="1355"/>
      <c r="P11" s="1747" t="s">
        <v>519</v>
      </c>
      <c r="Q11" s="1748"/>
      <c r="R11" s="1748"/>
      <c r="S11" s="1749"/>
      <c r="T11" s="1747" t="s">
        <v>520</v>
      </c>
      <c r="U11" s="1748"/>
      <c r="V11" s="1749"/>
      <c r="W11" s="1325"/>
      <c r="X11" s="564"/>
    </row>
    <row r="12" spans="2:24" ht="43.5" thickBot="1">
      <c r="B12" s="187" t="s">
        <v>135</v>
      </c>
      <c r="C12" s="188">
        <v>1213.3019999999999</v>
      </c>
      <c r="D12" s="1288">
        <v>5287.4049999999997</v>
      </c>
      <c r="E12" s="1288">
        <v>960.92499999999995</v>
      </c>
      <c r="F12" s="1351">
        <v>7.9219999999999997</v>
      </c>
      <c r="G12" s="238" t="s">
        <v>116</v>
      </c>
      <c r="H12" s="188">
        <v>2065.3539999999998</v>
      </c>
      <c r="I12" s="1288">
        <v>8780.1460000000006</v>
      </c>
      <c r="J12" s="1288">
        <v>1748.884</v>
      </c>
      <c r="K12" s="1351">
        <v>12.361000000000001</v>
      </c>
      <c r="O12" s="1356" t="s">
        <v>521</v>
      </c>
      <c r="P12" s="1357" t="s">
        <v>522</v>
      </c>
      <c r="Q12" s="1358" t="s">
        <v>204</v>
      </c>
      <c r="R12" s="1359" t="s">
        <v>523</v>
      </c>
      <c r="S12" s="1360" t="s">
        <v>517</v>
      </c>
      <c r="T12" s="1361" t="s">
        <v>204</v>
      </c>
      <c r="U12" s="1359" t="s">
        <v>523</v>
      </c>
      <c r="V12" s="1360" t="s">
        <v>517</v>
      </c>
      <c r="W12" s="1325"/>
      <c r="X12" s="564"/>
    </row>
    <row r="13" spans="2:24" ht="16.5" thickBot="1">
      <c r="B13" s="236" t="s">
        <v>132</v>
      </c>
      <c r="C13" s="239">
        <v>391.96699999999998</v>
      </c>
      <c r="D13" s="1294">
        <v>1695.825</v>
      </c>
      <c r="E13" s="1294">
        <v>365.15300000000002</v>
      </c>
      <c r="F13" s="1362">
        <v>1.6950000000000001</v>
      </c>
      <c r="G13" s="1363" t="s">
        <v>437</v>
      </c>
      <c r="H13" s="239">
        <v>202.131</v>
      </c>
      <c r="I13" s="1294">
        <v>862.46799999999996</v>
      </c>
      <c r="J13" s="1294">
        <v>19.905000000000001</v>
      </c>
      <c r="K13" s="1362">
        <v>0.25900000000000001</v>
      </c>
      <c r="O13" s="1364" t="s">
        <v>524</v>
      </c>
      <c r="P13" s="1365" t="s">
        <v>525</v>
      </c>
      <c r="Q13" s="1366">
        <v>394938.69900000002</v>
      </c>
      <c r="R13" s="1367">
        <v>214600.79</v>
      </c>
      <c r="S13" s="1368">
        <v>6370.8990000000003</v>
      </c>
      <c r="T13" s="1369">
        <v>510626.23599999998</v>
      </c>
      <c r="U13" s="1367">
        <v>225925.68900000001</v>
      </c>
      <c r="V13" s="1368">
        <v>6974.0389999999998</v>
      </c>
      <c r="W13" s="1325"/>
      <c r="X13" s="564"/>
    </row>
    <row r="14" spans="2:24" ht="16.5" thickBot="1">
      <c r="B14" s="187" t="s">
        <v>153</v>
      </c>
      <c r="C14" s="188">
        <v>151.12200000000001</v>
      </c>
      <c r="D14" s="1288">
        <v>654.29300000000001</v>
      </c>
      <c r="E14" s="1288">
        <v>146.85</v>
      </c>
      <c r="F14" s="1351">
        <v>0.64900000000000002</v>
      </c>
      <c r="G14" s="238" t="s">
        <v>130</v>
      </c>
      <c r="H14" s="188">
        <v>178.256</v>
      </c>
      <c r="I14" s="1288">
        <v>779.06899999999996</v>
      </c>
      <c r="J14" s="1288">
        <v>159.63300000000001</v>
      </c>
      <c r="K14" s="1351">
        <v>1.3149999999999999</v>
      </c>
      <c r="O14" s="1370" t="s">
        <v>526</v>
      </c>
      <c r="P14" s="1371" t="s">
        <v>527</v>
      </c>
      <c r="Q14" s="1372">
        <v>306621.554</v>
      </c>
      <c r="R14" s="1373">
        <v>158877.67000000001</v>
      </c>
      <c r="S14" s="1374">
        <v>5358.22</v>
      </c>
      <c r="T14" s="1375">
        <v>412176.28899999999</v>
      </c>
      <c r="U14" s="1373">
        <v>171606.008</v>
      </c>
      <c r="V14" s="1374">
        <v>5844.0839999999998</v>
      </c>
      <c r="W14" s="1325"/>
      <c r="X14" s="564"/>
    </row>
    <row r="15" spans="2:24" ht="16.5" thickBot="1">
      <c r="B15" s="1302" t="s">
        <v>437</v>
      </c>
      <c r="C15" s="1303">
        <v>32.628</v>
      </c>
      <c r="D15" s="1300">
        <v>140.41200000000001</v>
      </c>
      <c r="E15" s="1300">
        <v>5.8140000000000001</v>
      </c>
      <c r="F15" s="1376">
        <v>0.06</v>
      </c>
      <c r="G15" s="1377" t="s">
        <v>132</v>
      </c>
      <c r="H15" s="1303">
        <v>55.927999999999997</v>
      </c>
      <c r="I15" s="1300">
        <v>239.19200000000001</v>
      </c>
      <c r="J15" s="1300">
        <v>39.798999999999999</v>
      </c>
      <c r="K15" s="1376">
        <v>0.28899999999999998</v>
      </c>
      <c r="O15" s="1378" t="s">
        <v>528</v>
      </c>
      <c r="P15" s="1379" t="s">
        <v>529</v>
      </c>
      <c r="Q15" s="1380">
        <v>33652.767999999996</v>
      </c>
      <c r="R15" s="1381">
        <v>27518.473999999998</v>
      </c>
      <c r="S15" s="1382">
        <v>266.08999999999997</v>
      </c>
      <c r="T15" s="1383">
        <v>31462.311000000002</v>
      </c>
      <c r="U15" s="1381">
        <v>23990.956999999999</v>
      </c>
      <c r="V15" s="1382">
        <v>227.63900000000001</v>
      </c>
      <c r="W15" s="1325"/>
      <c r="X15" s="564"/>
    </row>
    <row r="16" spans="2:24" ht="13.5" thickBot="1">
      <c r="B16" s="1312" t="s">
        <v>116</v>
      </c>
      <c r="C16" s="1313">
        <v>21.114999999999998</v>
      </c>
      <c r="D16" s="1310">
        <v>94.296999999999997</v>
      </c>
      <c r="E16" s="1310">
        <v>23.765000000000001</v>
      </c>
      <c r="F16" s="1384">
        <v>0.153</v>
      </c>
      <c r="G16" s="1385" t="s">
        <v>169</v>
      </c>
      <c r="H16" s="1313">
        <v>8.4610000000000003</v>
      </c>
      <c r="I16" s="1310">
        <v>35.716999999999999</v>
      </c>
      <c r="J16" s="1310">
        <v>3.6320000000000001</v>
      </c>
      <c r="K16" s="1384">
        <v>6.5000000000000002E-2</v>
      </c>
      <c r="O16" s="591" t="s">
        <v>475</v>
      </c>
      <c r="Q16" s="1386"/>
      <c r="R16" s="1386"/>
      <c r="S16" s="1386"/>
      <c r="V16" s="1386"/>
    </row>
    <row r="17" spans="2:23">
      <c r="B17" s="591" t="s">
        <v>475</v>
      </c>
      <c r="C17" s="1386"/>
      <c r="D17" s="1386"/>
      <c r="E17" s="1386"/>
      <c r="F17" s="1387"/>
      <c r="H17" s="1386"/>
      <c r="I17" s="1386"/>
      <c r="J17" s="1386"/>
      <c r="K17" s="1387"/>
    </row>
    <row r="18" spans="2:23" ht="15.75">
      <c r="B18" s="1388"/>
      <c r="C18" s="921"/>
      <c r="D18" s="921"/>
      <c r="E18" s="921"/>
      <c r="F18" s="1389"/>
      <c r="G18" s="1389"/>
      <c r="H18" s="1389"/>
      <c r="I18" s="1389"/>
      <c r="J18" s="1389"/>
      <c r="K18" s="1389"/>
      <c r="O18" s="1390" t="s">
        <v>530</v>
      </c>
      <c r="P18" s="1390"/>
      <c r="Q18" s="1391"/>
      <c r="R18" s="1391"/>
      <c r="S18" s="1391"/>
      <c r="T18" s="1392"/>
      <c r="U18" s="1392"/>
      <c r="V18" s="1392"/>
      <c r="W18" s="1393"/>
    </row>
    <row r="19" spans="2:23" ht="15.75">
      <c r="B19" s="1394"/>
      <c r="P19" s="1395"/>
      <c r="Q19" s="1391"/>
      <c r="R19" s="1391"/>
      <c r="S19" s="1391"/>
      <c r="T19" s="1395"/>
      <c r="U19" s="1395"/>
    </row>
    <row r="20" spans="2:23" ht="25.5">
      <c r="B20" s="1324" t="s">
        <v>531</v>
      </c>
      <c r="M20" s="1386"/>
      <c r="P20" s="1395"/>
      <c r="Q20" s="1395"/>
      <c r="R20" s="1395"/>
      <c r="S20" s="1395"/>
      <c r="T20" s="1395"/>
      <c r="U20" s="1395"/>
      <c r="V20" s="1395"/>
    </row>
    <row r="21" spans="2:23" ht="15.75">
      <c r="B21" s="1327" t="s">
        <v>532</v>
      </c>
      <c r="C21" s="1329"/>
      <c r="D21" s="1329"/>
      <c r="E21" s="1329"/>
      <c r="F21" s="1329"/>
      <c r="G21" s="1329"/>
      <c r="H21" s="1329"/>
      <c r="I21" s="1329"/>
      <c r="J21" s="1329"/>
      <c r="K21" s="1396"/>
      <c r="P21" s="1395"/>
      <c r="Q21" s="1392"/>
      <c r="R21" s="1392"/>
      <c r="S21" s="1392"/>
      <c r="T21" s="1395"/>
      <c r="U21" s="1395"/>
    </row>
    <row r="22" spans="2:23" ht="16.5" thickBot="1">
      <c r="P22" s="1397"/>
      <c r="Q22" s="1391"/>
      <c r="R22" s="1391"/>
      <c r="S22" s="1391"/>
      <c r="T22" s="1395"/>
      <c r="U22" s="1395"/>
    </row>
    <row r="23" spans="2:23" ht="21" thickBot="1">
      <c r="B23" s="1330" t="s">
        <v>206</v>
      </c>
      <c r="C23" s="1331"/>
      <c r="D23" s="1331"/>
      <c r="E23" s="1331"/>
      <c r="F23" s="1331"/>
      <c r="G23" s="1331"/>
      <c r="H23" s="1331"/>
      <c r="I23" s="1331"/>
      <c r="J23" s="1331"/>
      <c r="K23" s="1332"/>
      <c r="P23" s="1397"/>
      <c r="Q23" s="1397"/>
      <c r="R23" s="1397"/>
      <c r="S23" s="1397"/>
      <c r="T23" s="1395"/>
      <c r="U23" s="1395"/>
    </row>
    <row r="24" spans="2:23" ht="16.5" thickBot="1">
      <c r="B24" s="1333" t="s">
        <v>465</v>
      </c>
      <c r="C24" s="1334"/>
      <c r="D24" s="1335"/>
      <c r="E24" s="1335"/>
      <c r="F24" s="1335"/>
      <c r="G24" s="1333" t="s">
        <v>464</v>
      </c>
      <c r="H24" s="1334"/>
      <c r="I24" s="1335"/>
      <c r="J24" s="1335"/>
      <c r="K24" s="1336"/>
      <c r="P24" s="1397"/>
      <c r="Q24" s="1397"/>
      <c r="R24" s="1397"/>
      <c r="S24" s="1397"/>
      <c r="T24" s="1395"/>
      <c r="U24" s="1395"/>
    </row>
    <row r="25" spans="2:23" ht="43.5" thickBot="1">
      <c r="B25" s="1338" t="s">
        <v>207</v>
      </c>
      <c r="C25" s="1339" t="s">
        <v>204</v>
      </c>
      <c r="D25" s="580" t="s">
        <v>208</v>
      </c>
      <c r="E25" s="1340" t="s">
        <v>170</v>
      </c>
      <c r="F25" s="1398" t="s">
        <v>517</v>
      </c>
      <c r="G25" s="1338" t="s">
        <v>207</v>
      </c>
      <c r="H25" s="1339" t="s">
        <v>204</v>
      </c>
      <c r="I25" s="580" t="s">
        <v>208</v>
      </c>
      <c r="J25" s="1340" t="s">
        <v>170</v>
      </c>
      <c r="K25" s="1341" t="s">
        <v>517</v>
      </c>
      <c r="P25" s="1397"/>
      <c r="Q25" s="1399"/>
      <c r="R25" s="1399"/>
      <c r="S25" s="1399"/>
      <c r="T25" s="1395"/>
      <c r="U25" s="1395"/>
    </row>
    <row r="26" spans="2:23" ht="15.75" thickBot="1">
      <c r="B26" s="1343" t="s">
        <v>167</v>
      </c>
      <c r="C26" s="185">
        <v>394938.69900000002</v>
      </c>
      <c r="D26" s="1269">
        <v>1717296.9839999999</v>
      </c>
      <c r="E26" s="1269">
        <v>214600.79</v>
      </c>
      <c r="F26" s="186">
        <v>6370.8990000000003</v>
      </c>
      <c r="G26" s="1343" t="s">
        <v>167</v>
      </c>
      <c r="H26" s="185">
        <v>510626.23599999998</v>
      </c>
      <c r="I26" s="1269">
        <v>2179408.2740000002</v>
      </c>
      <c r="J26" s="1269">
        <v>225925.68900000001</v>
      </c>
      <c r="K26" s="186">
        <v>6974.0389999999998</v>
      </c>
      <c r="P26" s="1397"/>
      <c r="Q26" s="1399"/>
      <c r="R26" s="1399"/>
      <c r="S26" s="1399"/>
      <c r="T26" s="1395"/>
      <c r="U26" s="1395"/>
    </row>
    <row r="27" spans="2:23">
      <c r="B27" s="1302" t="s">
        <v>107</v>
      </c>
      <c r="C27" s="1303">
        <v>290278.42099999997</v>
      </c>
      <c r="D27" s="1300">
        <v>1262434.977</v>
      </c>
      <c r="E27" s="1300">
        <v>147176.239</v>
      </c>
      <c r="F27" s="1301">
        <v>4888.857</v>
      </c>
      <c r="G27" s="1302" t="s">
        <v>107</v>
      </c>
      <c r="H27" s="1303">
        <v>407998.73700000002</v>
      </c>
      <c r="I27" s="1300">
        <v>1741680.4569999999</v>
      </c>
      <c r="J27" s="1300">
        <v>170345.04</v>
      </c>
      <c r="K27" s="1301">
        <v>5727.51</v>
      </c>
      <c r="P27" s="1395"/>
      <c r="Q27" s="1395"/>
      <c r="R27" s="1395"/>
      <c r="S27" s="1395"/>
      <c r="T27" s="1395"/>
      <c r="U27" s="1395"/>
    </row>
    <row r="28" spans="2:23">
      <c r="B28" s="187" t="s">
        <v>109</v>
      </c>
      <c r="C28" s="188">
        <v>48073.803999999996</v>
      </c>
      <c r="D28" s="1288">
        <v>208974.42199999999</v>
      </c>
      <c r="E28" s="1288">
        <v>28046.829000000002</v>
      </c>
      <c r="F28" s="189">
        <v>675.29499999999996</v>
      </c>
      <c r="G28" s="187" t="s">
        <v>109</v>
      </c>
      <c r="H28" s="188">
        <v>51240.137999999999</v>
      </c>
      <c r="I28" s="1288">
        <v>218463.19</v>
      </c>
      <c r="J28" s="1288">
        <v>23815.822</v>
      </c>
      <c r="K28" s="189">
        <v>638.79399999999998</v>
      </c>
      <c r="P28" s="1395"/>
      <c r="Q28" s="1395"/>
      <c r="R28" s="1395"/>
      <c r="S28" s="1395"/>
      <c r="T28" s="1395"/>
      <c r="U28" s="1395"/>
    </row>
    <row r="29" spans="2:23">
      <c r="B29" s="187" t="s">
        <v>116</v>
      </c>
      <c r="C29" s="188">
        <v>24140.545999999998</v>
      </c>
      <c r="D29" s="1288">
        <v>104823.094</v>
      </c>
      <c r="E29" s="1288">
        <v>12288.465</v>
      </c>
      <c r="F29" s="189">
        <v>462.95499999999998</v>
      </c>
      <c r="G29" s="187" t="s">
        <v>130</v>
      </c>
      <c r="H29" s="188">
        <v>24762.204000000002</v>
      </c>
      <c r="I29" s="1288">
        <v>105657.167</v>
      </c>
      <c r="J29" s="1288">
        <v>20312.241000000002</v>
      </c>
      <c r="K29" s="189">
        <v>197.26900000000001</v>
      </c>
      <c r="P29" s="1395"/>
      <c r="Q29" s="1395"/>
      <c r="R29" s="1395"/>
      <c r="S29" s="1395"/>
      <c r="T29" s="1395"/>
      <c r="U29" s="1395"/>
    </row>
    <row r="30" spans="2:23">
      <c r="B30" s="187" t="s">
        <v>130</v>
      </c>
      <c r="C30" s="188">
        <v>22607.736000000001</v>
      </c>
      <c r="D30" s="1288">
        <v>98376.184999999998</v>
      </c>
      <c r="E30" s="1288">
        <v>20410.044999999998</v>
      </c>
      <c r="F30" s="189">
        <v>191.49299999999999</v>
      </c>
      <c r="G30" s="187" t="s">
        <v>116</v>
      </c>
      <c r="H30" s="188">
        <v>17636.246999999999</v>
      </c>
      <c r="I30" s="1288">
        <v>75157.864000000001</v>
      </c>
      <c r="J30" s="1288">
        <v>7602.81</v>
      </c>
      <c r="K30" s="189">
        <v>280.47300000000001</v>
      </c>
      <c r="P30" s="1395"/>
      <c r="Q30" s="1395"/>
      <c r="R30" s="1395"/>
      <c r="S30" s="1395"/>
      <c r="T30" s="1395"/>
      <c r="U30" s="1395"/>
    </row>
    <row r="31" spans="2:23">
      <c r="B31" s="236" t="s">
        <v>131</v>
      </c>
      <c r="C31" s="239">
        <v>4544.7510000000002</v>
      </c>
      <c r="D31" s="1294">
        <v>19735.851999999999</v>
      </c>
      <c r="E31" s="1294">
        <v>3262.4920000000002</v>
      </c>
      <c r="F31" s="240">
        <v>56.286999999999999</v>
      </c>
      <c r="G31" s="236" t="s">
        <v>135</v>
      </c>
      <c r="H31" s="239">
        <v>2986.5720000000001</v>
      </c>
      <c r="I31" s="1294">
        <v>12782.244000000001</v>
      </c>
      <c r="J31" s="1294">
        <v>1410.433</v>
      </c>
      <c r="K31" s="240">
        <v>46.802999999999997</v>
      </c>
      <c r="P31" s="1395"/>
      <c r="Q31" s="1395"/>
      <c r="R31" s="1395"/>
      <c r="S31" s="1395"/>
      <c r="T31" s="1395"/>
      <c r="U31" s="1395"/>
    </row>
    <row r="32" spans="2:23">
      <c r="B32" s="187" t="s">
        <v>119</v>
      </c>
      <c r="C32" s="188">
        <v>2633.212</v>
      </c>
      <c r="D32" s="1288">
        <v>11422.879000000001</v>
      </c>
      <c r="E32" s="1288">
        <v>1796.9090000000001</v>
      </c>
      <c r="F32" s="189">
        <v>62.365000000000002</v>
      </c>
      <c r="G32" s="187" t="s">
        <v>132</v>
      </c>
      <c r="H32" s="188">
        <v>2966.404</v>
      </c>
      <c r="I32" s="1288">
        <v>12696.609</v>
      </c>
      <c r="J32" s="1288">
        <v>1137.3599999999999</v>
      </c>
      <c r="K32" s="189">
        <v>44.802</v>
      </c>
      <c r="P32" s="1395"/>
      <c r="Q32" s="1395"/>
      <c r="R32" s="1395"/>
      <c r="S32" s="1395"/>
      <c r="T32" s="1395"/>
      <c r="U32" s="1395"/>
    </row>
    <row r="33" spans="2:21">
      <c r="B33" s="1302" t="s">
        <v>169</v>
      </c>
      <c r="C33" s="1303">
        <v>1138.4069999999999</v>
      </c>
      <c r="D33" s="1300">
        <v>4904.5590000000002</v>
      </c>
      <c r="E33" s="1300">
        <v>767.15499999999997</v>
      </c>
      <c r="F33" s="1301">
        <v>11.754</v>
      </c>
      <c r="G33" s="1302" t="s">
        <v>131</v>
      </c>
      <c r="H33" s="1303">
        <v>2000.067</v>
      </c>
      <c r="I33" s="1300">
        <v>8565.33</v>
      </c>
      <c r="J33" s="1300">
        <v>917.82299999999998</v>
      </c>
      <c r="K33" s="1301">
        <v>30.445</v>
      </c>
      <c r="P33" s="1395"/>
      <c r="Q33" s="1395"/>
      <c r="R33" s="1395"/>
      <c r="S33" s="1395"/>
      <c r="T33" s="1395"/>
      <c r="U33" s="1395"/>
    </row>
    <row r="34" spans="2:21">
      <c r="B34" s="187" t="s">
        <v>135</v>
      </c>
      <c r="C34" s="188">
        <v>695.20899999999995</v>
      </c>
      <c r="D34" s="1288">
        <v>3006.5909999999999</v>
      </c>
      <c r="E34" s="1288">
        <v>378.75299999999999</v>
      </c>
      <c r="F34" s="189">
        <v>11.019</v>
      </c>
      <c r="G34" s="187" t="s">
        <v>112</v>
      </c>
      <c r="H34" s="188">
        <v>615.35699999999997</v>
      </c>
      <c r="I34" s="1288">
        <v>2615.6080000000002</v>
      </c>
      <c r="J34" s="1288">
        <v>218.5</v>
      </c>
      <c r="K34" s="189">
        <v>2.6469999999999998</v>
      </c>
      <c r="P34" s="1395"/>
      <c r="Q34" s="1395"/>
      <c r="R34" s="1395"/>
      <c r="S34" s="1395"/>
      <c r="T34" s="1395"/>
      <c r="U34" s="1395"/>
    </row>
    <row r="35" spans="2:21">
      <c r="B35" s="1302" t="s">
        <v>132</v>
      </c>
      <c r="C35" s="1303">
        <v>492.45100000000002</v>
      </c>
      <c r="D35" s="1300">
        <v>2173.2359999999999</v>
      </c>
      <c r="E35" s="1300">
        <v>248.43</v>
      </c>
      <c r="F35" s="1301">
        <v>8.4610000000000003</v>
      </c>
      <c r="G35" s="1302" t="s">
        <v>105</v>
      </c>
      <c r="H35" s="1303">
        <v>305.10199999999998</v>
      </c>
      <c r="I35" s="1300">
        <v>1296.9880000000001</v>
      </c>
      <c r="J35" s="1300">
        <v>134.16</v>
      </c>
      <c r="K35" s="1301">
        <v>4.5670000000000002</v>
      </c>
      <c r="P35" s="1395"/>
      <c r="Q35" s="1395"/>
      <c r="R35" s="1395"/>
      <c r="S35" s="1395"/>
      <c r="T35" s="1395"/>
      <c r="U35" s="1395"/>
    </row>
    <row r="36" spans="2:21">
      <c r="B36" s="1302" t="s">
        <v>127</v>
      </c>
      <c r="C36" s="1303">
        <v>309.036</v>
      </c>
      <c r="D36" s="1300">
        <v>1337.1369999999999</v>
      </c>
      <c r="E36" s="1300">
        <v>222.37299999999999</v>
      </c>
      <c r="F36" s="1301">
        <v>2.3929999999999998</v>
      </c>
      <c r="G36" s="1302" t="s">
        <v>169</v>
      </c>
      <c r="H36" s="1303">
        <v>115.408</v>
      </c>
      <c r="I36" s="1300">
        <v>492.81700000000001</v>
      </c>
      <c r="J36" s="1300">
        <v>31.5</v>
      </c>
      <c r="K36" s="1301">
        <v>0.72899999999999998</v>
      </c>
      <c r="P36" s="1395"/>
      <c r="Q36" s="1395"/>
      <c r="R36" s="1395"/>
      <c r="S36" s="1395"/>
      <c r="T36" s="1395"/>
      <c r="U36" s="1395"/>
    </row>
    <row r="37" spans="2:21" ht="13.5" thickBot="1">
      <c r="B37" s="1312" t="s">
        <v>105</v>
      </c>
      <c r="C37" s="1313">
        <v>25.126000000000001</v>
      </c>
      <c r="D37" s="1310">
        <v>108.05200000000001</v>
      </c>
      <c r="E37" s="1310">
        <v>3.1</v>
      </c>
      <c r="F37" s="1311">
        <v>0.02</v>
      </c>
      <c r="G37" s="1312"/>
      <c r="H37" s="1313"/>
      <c r="I37" s="1310"/>
      <c r="J37" s="1310"/>
      <c r="K37" s="1311"/>
      <c r="P37" s="1395"/>
      <c r="Q37" s="1395"/>
      <c r="R37" s="1395"/>
      <c r="S37" s="1395"/>
      <c r="T37" s="1395"/>
      <c r="U37" s="1395"/>
    </row>
    <row r="38" spans="2:21">
      <c r="B38" s="591" t="s">
        <v>475</v>
      </c>
      <c r="P38" s="1395"/>
      <c r="Q38" s="1395"/>
      <c r="R38" s="1395"/>
      <c r="S38" s="1395"/>
      <c r="T38" s="1395"/>
      <c r="U38" s="1395"/>
    </row>
    <row r="39" spans="2:21">
      <c r="P39" s="1395"/>
      <c r="Q39" s="1395"/>
      <c r="R39" s="1395"/>
      <c r="S39" s="1395"/>
      <c r="T39" s="1395"/>
      <c r="U39" s="1395"/>
    </row>
    <row r="40" spans="2:21">
      <c r="P40" s="1395"/>
      <c r="Q40" s="1395"/>
      <c r="R40" s="1395"/>
      <c r="S40" s="1395"/>
      <c r="T40" s="1395"/>
      <c r="U40" s="1395"/>
    </row>
    <row r="41" spans="2:21">
      <c r="P41" s="1395"/>
      <c r="Q41" s="1395"/>
      <c r="R41" s="1395"/>
      <c r="S41" s="1395"/>
      <c r="T41" s="1395"/>
      <c r="U41" s="1395"/>
    </row>
    <row r="42" spans="2:21">
      <c r="P42" s="1395"/>
      <c r="Q42" s="1395"/>
      <c r="R42" s="1395"/>
      <c r="S42" s="1395"/>
      <c r="T42" s="1395"/>
      <c r="U42" s="1395"/>
    </row>
    <row r="43" spans="2:21">
      <c r="P43" s="1395"/>
      <c r="Q43" s="1395"/>
      <c r="R43" s="1395"/>
      <c r="S43" s="1395"/>
      <c r="T43" s="1395"/>
      <c r="U43" s="1395"/>
    </row>
    <row r="44" spans="2:21">
      <c r="P44" s="1395"/>
      <c r="Q44" s="1395"/>
      <c r="R44" s="1395"/>
      <c r="S44" s="1395"/>
      <c r="T44" s="1395"/>
      <c r="U44" s="1395"/>
    </row>
    <row r="45" spans="2:21">
      <c r="P45" s="1395"/>
      <c r="Q45" s="1395"/>
      <c r="R45" s="1395"/>
      <c r="S45" s="1395"/>
      <c r="T45" s="1395"/>
      <c r="U45" s="1395"/>
    </row>
    <row r="46" spans="2:21">
      <c r="P46" s="1395"/>
      <c r="Q46" s="1395"/>
      <c r="R46" s="1395"/>
      <c r="S46" s="1395"/>
      <c r="T46" s="1395"/>
      <c r="U46" s="1395"/>
    </row>
    <row r="47" spans="2:21">
      <c r="P47" s="1395"/>
      <c r="Q47" s="1395"/>
      <c r="R47" s="1395"/>
      <c r="S47" s="1395"/>
      <c r="T47" s="1395"/>
      <c r="U47" s="1395"/>
    </row>
    <row r="48" spans="2:21">
      <c r="P48" s="1395"/>
      <c r="Q48" s="1395"/>
      <c r="R48" s="1395"/>
      <c r="S48" s="1395"/>
      <c r="T48" s="1395"/>
      <c r="U48" s="1395"/>
    </row>
    <row r="49" spans="16:21">
      <c r="P49" s="1395"/>
      <c r="Q49" s="1395"/>
      <c r="R49" s="1395"/>
      <c r="S49" s="1395"/>
      <c r="T49" s="1395"/>
      <c r="U49" s="1395"/>
    </row>
    <row r="50" spans="16:21">
      <c r="P50" s="1395"/>
      <c r="Q50" s="1395"/>
      <c r="R50" s="1395"/>
      <c r="S50" s="1395"/>
      <c r="T50" s="1395"/>
      <c r="U50" s="1395"/>
    </row>
    <row r="51" spans="16:21">
      <c r="P51" s="1395"/>
      <c r="Q51" s="1395"/>
      <c r="R51" s="1395"/>
      <c r="S51" s="1395"/>
      <c r="T51" s="1395"/>
      <c r="U51" s="1395"/>
    </row>
    <row r="52" spans="16:21">
      <c r="P52" s="1395"/>
      <c r="Q52" s="1395"/>
      <c r="R52" s="1395"/>
      <c r="S52" s="1395"/>
      <c r="T52" s="1395"/>
      <c r="U52" s="1395"/>
    </row>
    <row r="53" spans="16:21">
      <c r="P53" s="1395"/>
      <c r="Q53" s="1395"/>
      <c r="R53" s="1395"/>
      <c r="S53" s="1395"/>
      <c r="T53" s="1395"/>
      <c r="U53" s="1395"/>
    </row>
    <row r="54" spans="16:21">
      <c r="P54" s="1395"/>
      <c r="Q54" s="1395"/>
      <c r="R54" s="1395"/>
      <c r="S54" s="1395"/>
      <c r="T54" s="1395"/>
      <c r="U54" s="1395"/>
    </row>
    <row r="55" spans="16:21">
      <c r="P55" s="1395"/>
      <c r="Q55" s="1395"/>
      <c r="R55" s="1395"/>
      <c r="S55" s="1395"/>
      <c r="T55" s="1395"/>
      <c r="U55" s="1395"/>
    </row>
    <row r="56" spans="16:21">
      <c r="P56" s="1395"/>
      <c r="Q56" s="1395"/>
      <c r="R56" s="1395"/>
      <c r="S56" s="1395"/>
      <c r="T56" s="1395"/>
      <c r="U56" s="1395"/>
    </row>
    <row r="57" spans="16:21">
      <c r="P57" s="1395"/>
      <c r="Q57" s="1395"/>
      <c r="R57" s="1395"/>
      <c r="S57" s="1395"/>
      <c r="T57" s="1395"/>
      <c r="U57" s="1395"/>
    </row>
    <row r="58" spans="16:21">
      <c r="P58" s="1395"/>
      <c r="Q58" s="1395"/>
      <c r="R58" s="1395"/>
      <c r="S58" s="1395"/>
      <c r="T58" s="1395"/>
      <c r="U58" s="1395"/>
    </row>
    <row r="59" spans="16:21">
      <c r="P59" s="1395"/>
      <c r="Q59" s="1395"/>
      <c r="R59" s="1395"/>
      <c r="S59" s="1395"/>
      <c r="T59" s="1395"/>
      <c r="U59" s="1395"/>
    </row>
    <row r="60" spans="16:21">
      <c r="P60" s="1395"/>
      <c r="Q60" s="1395"/>
      <c r="R60" s="1395"/>
      <c r="S60" s="1395"/>
      <c r="T60" s="1395"/>
      <c r="U60" s="1395"/>
    </row>
    <row r="61" spans="16:21">
      <c r="P61" s="1395"/>
      <c r="Q61" s="1395"/>
      <c r="R61" s="1395"/>
      <c r="S61" s="1395"/>
      <c r="T61" s="1395"/>
      <c r="U61" s="1395"/>
    </row>
    <row r="62" spans="16:21">
      <c r="P62" s="1395"/>
      <c r="Q62" s="1395"/>
      <c r="R62" s="1395"/>
      <c r="S62" s="1395"/>
      <c r="T62" s="1395"/>
      <c r="U62" s="1395"/>
    </row>
    <row r="63" spans="16:21">
      <c r="P63" s="1395"/>
      <c r="Q63" s="1395"/>
      <c r="R63" s="1395"/>
      <c r="S63" s="1395"/>
      <c r="T63" s="1395"/>
      <c r="U63" s="1395"/>
    </row>
    <row r="64" spans="16:21">
      <c r="P64" s="1395"/>
      <c r="Q64" s="1395"/>
      <c r="R64" s="1395"/>
      <c r="S64" s="1395"/>
      <c r="T64" s="1395"/>
      <c r="U64" s="1395"/>
    </row>
    <row r="65" spans="16:21">
      <c r="P65" s="1395"/>
      <c r="Q65" s="1395"/>
      <c r="R65" s="1395"/>
      <c r="S65" s="1395"/>
      <c r="T65" s="1395"/>
      <c r="U65" s="1395"/>
    </row>
    <row r="66" spans="16:21">
      <c r="P66" s="1395"/>
      <c r="Q66" s="1395"/>
      <c r="R66" s="1395"/>
      <c r="S66" s="1395"/>
      <c r="T66" s="1395"/>
      <c r="U66" s="1395"/>
    </row>
    <row r="67" spans="16:21">
      <c r="P67" s="1395"/>
      <c r="Q67" s="1395"/>
      <c r="R67" s="1395"/>
      <c r="S67" s="1395"/>
      <c r="T67" s="1395"/>
      <c r="U67" s="1395"/>
    </row>
    <row r="68" spans="16:21">
      <c r="P68" s="1395"/>
      <c r="Q68" s="1395"/>
      <c r="R68" s="1395"/>
      <c r="S68" s="1395"/>
      <c r="T68" s="1395"/>
      <c r="U68" s="1395"/>
    </row>
    <row r="69" spans="16:21">
      <c r="P69" s="1395"/>
      <c r="Q69" s="1395"/>
      <c r="R69" s="1395"/>
      <c r="S69" s="1395"/>
      <c r="T69" s="1395"/>
      <c r="U69" s="1395"/>
    </row>
    <row r="70" spans="16:21">
      <c r="P70" s="1395"/>
      <c r="Q70" s="1395"/>
      <c r="R70" s="1395"/>
      <c r="S70" s="1395"/>
      <c r="T70" s="1395"/>
      <c r="U70" s="1395"/>
    </row>
    <row r="71" spans="16:21">
      <c r="P71" s="1395"/>
      <c r="Q71" s="1395"/>
      <c r="R71" s="1395"/>
      <c r="S71" s="1395"/>
      <c r="T71" s="1395"/>
      <c r="U71" s="1395"/>
    </row>
    <row r="72" spans="16:21">
      <c r="P72" s="1395"/>
      <c r="Q72" s="1395"/>
      <c r="R72" s="1395"/>
      <c r="S72" s="1395"/>
      <c r="T72" s="1395"/>
      <c r="U72" s="1395"/>
    </row>
    <row r="73" spans="16:21">
      <c r="P73" s="1395"/>
      <c r="Q73" s="1395"/>
      <c r="R73" s="1395"/>
      <c r="S73" s="1395"/>
      <c r="T73" s="1395"/>
      <c r="U73" s="1395"/>
    </row>
    <row r="74" spans="16:21">
      <c r="P74" s="1395"/>
      <c r="Q74" s="1395"/>
      <c r="R74" s="1395"/>
      <c r="S74" s="1395"/>
      <c r="T74" s="1395"/>
      <c r="U74" s="1395"/>
    </row>
    <row r="75" spans="16:21">
      <c r="P75" s="1395"/>
      <c r="Q75" s="1395"/>
      <c r="R75" s="1395"/>
      <c r="S75" s="1395"/>
      <c r="T75" s="1395"/>
      <c r="U75" s="1395"/>
    </row>
    <row r="76" spans="16:21">
      <c r="P76" s="1395"/>
      <c r="Q76" s="1395"/>
      <c r="R76" s="1395"/>
      <c r="S76" s="1395"/>
      <c r="T76" s="1395"/>
      <c r="U76" s="1395"/>
    </row>
    <row r="77" spans="16:21">
      <c r="P77" s="1395"/>
      <c r="Q77" s="1395"/>
      <c r="R77" s="1395"/>
      <c r="S77" s="1395"/>
      <c r="T77" s="1395"/>
      <c r="U77" s="1395"/>
    </row>
    <row r="78" spans="16:21">
      <c r="P78" s="1395"/>
      <c r="Q78" s="1395"/>
      <c r="R78" s="1395"/>
      <c r="S78" s="1395"/>
      <c r="T78" s="1395"/>
      <c r="U78" s="1395"/>
    </row>
    <row r="79" spans="16:21">
      <c r="P79" s="1395"/>
      <c r="Q79" s="1395"/>
      <c r="R79" s="1395"/>
      <c r="S79" s="1395"/>
      <c r="T79" s="1395"/>
      <c r="U79" s="1395"/>
    </row>
    <row r="80" spans="16:21">
      <c r="P80" s="1395"/>
      <c r="Q80" s="1395"/>
      <c r="R80" s="1395"/>
      <c r="S80" s="1395"/>
      <c r="T80" s="1395"/>
      <c r="U80" s="1395"/>
    </row>
    <row r="81" spans="16:21">
      <c r="P81" s="1395"/>
      <c r="Q81" s="1395"/>
      <c r="R81" s="1395"/>
      <c r="S81" s="1395"/>
      <c r="T81" s="1395"/>
      <c r="U81" s="1395"/>
    </row>
    <row r="82" spans="16:21">
      <c r="P82" s="1395"/>
      <c r="Q82" s="1395"/>
      <c r="R82" s="1395"/>
      <c r="S82" s="1395"/>
      <c r="T82" s="1395"/>
      <c r="U82" s="1395"/>
    </row>
    <row r="83" spans="16:21">
      <c r="P83" s="1395"/>
      <c r="Q83" s="1395"/>
      <c r="R83" s="1395"/>
      <c r="S83" s="1395"/>
      <c r="T83" s="1395"/>
      <c r="U83" s="1395"/>
    </row>
    <row r="84" spans="16:21">
      <c r="P84" s="1395"/>
      <c r="Q84" s="1395"/>
      <c r="R84" s="1395"/>
      <c r="S84" s="1395"/>
      <c r="T84" s="1395"/>
      <c r="U84" s="1395"/>
    </row>
    <row r="85" spans="16:21">
      <c r="P85" s="1395"/>
      <c r="Q85" s="1395"/>
      <c r="R85" s="1395"/>
      <c r="S85" s="1395"/>
      <c r="T85" s="1395"/>
      <c r="U85" s="1395"/>
    </row>
    <row r="86" spans="16:21">
      <c r="P86" s="1395"/>
      <c r="Q86" s="1395"/>
      <c r="R86" s="1395"/>
      <c r="S86" s="1395"/>
      <c r="T86" s="1395"/>
      <c r="U86" s="1395"/>
    </row>
    <row r="87" spans="16:21">
      <c r="P87" s="1395"/>
      <c r="Q87" s="1395"/>
      <c r="R87" s="1395"/>
      <c r="S87" s="1395"/>
      <c r="T87" s="1395"/>
      <c r="U87" s="1395"/>
    </row>
    <row r="88" spans="16:21">
      <c r="P88" s="1395"/>
      <c r="Q88" s="1395"/>
      <c r="R88" s="1395"/>
      <c r="S88" s="1395"/>
      <c r="T88" s="1395"/>
      <c r="U88" s="1395"/>
    </row>
    <row r="89" spans="16:21">
      <c r="P89" s="1395"/>
      <c r="Q89" s="1395"/>
      <c r="R89" s="1395"/>
      <c r="S89" s="1395"/>
      <c r="T89" s="1395"/>
      <c r="U89" s="1395"/>
    </row>
    <row r="90" spans="16:21">
      <c r="P90" s="1395"/>
      <c r="Q90" s="1395"/>
      <c r="R90" s="1395"/>
      <c r="S90" s="1395"/>
      <c r="T90" s="1395"/>
      <c r="U90" s="1395"/>
    </row>
    <row r="91" spans="16:21">
      <c r="P91" s="1395"/>
      <c r="Q91" s="1395"/>
      <c r="R91" s="1395"/>
      <c r="S91" s="1395"/>
      <c r="T91" s="1395"/>
      <c r="U91" s="1395"/>
    </row>
    <row r="92" spans="16:21">
      <c r="P92" s="1395"/>
      <c r="Q92" s="1395"/>
      <c r="R92" s="1395"/>
      <c r="S92" s="1395"/>
      <c r="T92" s="1395"/>
      <c r="U92" s="1395"/>
    </row>
    <row r="93" spans="16:21">
      <c r="P93" s="1395"/>
      <c r="Q93" s="1395"/>
      <c r="R93" s="1395"/>
      <c r="S93" s="1395"/>
      <c r="T93" s="1395"/>
      <c r="U93" s="1395"/>
    </row>
    <row r="94" spans="16:21">
      <c r="P94" s="1395"/>
      <c r="Q94" s="1395"/>
      <c r="R94" s="1395"/>
      <c r="S94" s="1395"/>
      <c r="T94" s="1395"/>
      <c r="U94" s="1395"/>
    </row>
    <row r="95" spans="16:21">
      <c r="P95" s="1395"/>
      <c r="Q95" s="1395"/>
      <c r="R95" s="1395"/>
      <c r="S95" s="1395"/>
      <c r="T95" s="1395"/>
      <c r="U95" s="1395"/>
    </row>
    <row r="96" spans="16:21">
      <c r="P96" s="1395"/>
      <c r="Q96" s="1395"/>
      <c r="R96" s="1395"/>
      <c r="S96" s="1395"/>
      <c r="T96" s="1395"/>
      <c r="U96" s="1395"/>
    </row>
    <row r="97" spans="16:21">
      <c r="P97" s="1395"/>
      <c r="Q97" s="1395"/>
      <c r="R97" s="1395"/>
      <c r="S97" s="1395"/>
      <c r="T97" s="1395"/>
      <c r="U97" s="1395"/>
    </row>
    <row r="98" spans="16:21">
      <c r="P98" s="1395"/>
      <c r="Q98" s="1395"/>
      <c r="R98" s="1395"/>
      <c r="S98" s="1395"/>
      <c r="T98" s="1395"/>
      <c r="U98" s="1395"/>
    </row>
    <row r="99" spans="16:21">
      <c r="P99" s="1395"/>
      <c r="Q99" s="1395"/>
      <c r="R99" s="1395"/>
      <c r="S99" s="1395"/>
      <c r="T99" s="1395"/>
      <c r="U99" s="1395"/>
    </row>
    <row r="100" spans="16:21">
      <c r="P100" s="1395"/>
      <c r="Q100" s="1395"/>
      <c r="R100" s="1395"/>
      <c r="S100" s="1395"/>
      <c r="T100" s="1395"/>
      <c r="U100" s="1395"/>
    </row>
    <row r="101" spans="16:21">
      <c r="P101" s="1395"/>
      <c r="Q101" s="1395"/>
      <c r="R101" s="1395"/>
      <c r="S101" s="1395"/>
      <c r="T101" s="1395"/>
      <c r="U101" s="1395"/>
    </row>
    <row r="102" spans="16:21">
      <c r="P102" s="1395"/>
      <c r="Q102" s="1395"/>
      <c r="R102" s="1395"/>
      <c r="S102" s="1395"/>
      <c r="T102" s="1395"/>
      <c r="U102" s="1395"/>
    </row>
    <row r="103" spans="16:21">
      <c r="P103" s="1395"/>
      <c r="Q103" s="1395"/>
      <c r="R103" s="1395"/>
      <c r="S103" s="1395"/>
      <c r="T103" s="1395"/>
      <c r="U103" s="1395"/>
    </row>
    <row r="104" spans="16:21">
      <c r="P104" s="1395"/>
      <c r="Q104" s="1395"/>
      <c r="R104" s="1395"/>
      <c r="S104" s="1395"/>
      <c r="T104" s="1395"/>
      <c r="U104" s="1395"/>
    </row>
    <row r="105" spans="16:21">
      <c r="P105" s="1395"/>
      <c r="Q105" s="1395"/>
      <c r="R105" s="1395"/>
      <c r="S105" s="1395"/>
      <c r="T105" s="1395"/>
      <c r="U105" s="1395"/>
    </row>
    <row r="106" spans="16:21">
      <c r="P106" s="1395"/>
      <c r="Q106" s="1395"/>
      <c r="R106" s="1395"/>
      <c r="S106" s="1395"/>
      <c r="T106" s="1395"/>
      <c r="U106" s="1395"/>
    </row>
    <row r="107" spans="16:21">
      <c r="P107" s="1395"/>
      <c r="Q107" s="1395"/>
      <c r="R107" s="1395"/>
      <c r="S107" s="1395"/>
      <c r="T107" s="1395"/>
      <c r="U107" s="1395"/>
    </row>
    <row r="108" spans="16:21">
      <c r="P108" s="1395"/>
      <c r="Q108" s="1395"/>
      <c r="R108" s="1395"/>
      <c r="S108" s="1395"/>
      <c r="T108" s="1395"/>
      <c r="U108" s="1395"/>
    </row>
    <row r="109" spans="16:21">
      <c r="P109" s="1395"/>
      <c r="Q109" s="1395"/>
      <c r="R109" s="1395"/>
      <c r="S109" s="1395"/>
      <c r="T109" s="1395"/>
      <c r="U109" s="1395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K43" sqref="K43"/>
    </sheetView>
  </sheetViews>
  <sheetFormatPr defaultColWidth="9.7109375" defaultRowHeight="12.75"/>
  <cols>
    <col min="1" max="1" width="8" style="564" customWidth="1"/>
    <col min="2" max="2" width="21.28515625" style="564" customWidth="1"/>
    <col min="3" max="4" width="11.140625" style="564" customWidth="1"/>
    <col min="5" max="5" width="13.5703125" style="564" customWidth="1"/>
    <col min="6" max="6" width="21.5703125" style="564" customWidth="1"/>
    <col min="7" max="7" width="10.28515625" style="564" customWidth="1"/>
    <col min="8" max="8" width="10.85546875" style="564" customWidth="1"/>
    <col min="9" max="9" width="12.42578125" style="564" customWidth="1"/>
    <col min="10" max="10" width="7.140625" style="564" customWidth="1"/>
    <col min="11" max="11" width="23.140625" style="1240" customWidth="1"/>
    <col min="12" max="12" width="10.7109375" style="1240" customWidth="1"/>
    <col min="13" max="13" width="10.140625" style="1240" customWidth="1"/>
    <col min="14" max="14" width="13.140625" style="1240" customWidth="1"/>
    <col min="15" max="15" width="18.7109375" style="564" customWidth="1"/>
    <col min="16" max="16" width="10.85546875" style="564" customWidth="1"/>
    <col min="17" max="17" width="10.5703125" style="564" customWidth="1"/>
    <col min="18" max="18" width="13.28515625" style="564" customWidth="1"/>
    <col min="19" max="19" width="6.7109375" style="564" customWidth="1"/>
    <col min="20" max="238" width="9.140625" style="564" customWidth="1"/>
    <col min="239" max="239" width="2.5703125" style="564" customWidth="1"/>
    <col min="240" max="240" width="21.28515625" style="564" customWidth="1"/>
    <col min="241" max="241" width="11.140625" style="564" customWidth="1"/>
    <col min="242" max="242" width="10.28515625" style="564" customWidth="1"/>
    <col min="243" max="243" width="9.85546875" style="564" customWidth="1"/>
    <col min="244" max="244" width="21.5703125" style="564" customWidth="1"/>
    <col min="245" max="245" width="10.7109375" style="564" customWidth="1"/>
    <col min="246" max="16384" width="9.7109375" style="564"/>
  </cols>
  <sheetData>
    <row r="1" spans="2:18" ht="28.5" customHeight="1">
      <c r="B1" s="560" t="s">
        <v>460</v>
      </c>
      <c r="C1" s="561"/>
      <c r="D1" s="561"/>
      <c r="E1" s="561"/>
      <c r="F1" s="561"/>
      <c r="G1" s="561"/>
      <c r="H1" s="561"/>
      <c r="I1" s="561"/>
      <c r="J1" s="562"/>
      <c r="N1" s="564"/>
    </row>
    <row r="2" spans="2:18" ht="18.75" customHeight="1">
      <c r="G2" s="587"/>
      <c r="H2" s="587"/>
      <c r="N2" s="564"/>
    </row>
    <row r="3" spans="2:18" ht="29.25" customHeight="1">
      <c r="B3" s="567" t="s">
        <v>461</v>
      </c>
      <c r="C3" s="567"/>
      <c r="D3" s="567"/>
      <c r="E3" s="567"/>
      <c r="F3" s="567"/>
      <c r="G3" s="567"/>
      <c r="H3" s="567"/>
      <c r="I3" s="567"/>
      <c r="J3" s="567"/>
      <c r="K3" s="567" t="s">
        <v>462</v>
      </c>
      <c r="L3" s="567"/>
      <c r="M3" s="567"/>
      <c r="N3" s="567"/>
      <c r="O3" s="567"/>
      <c r="P3" s="567"/>
      <c r="Q3" s="567"/>
      <c r="R3" s="567"/>
    </row>
    <row r="4" spans="2:18" ht="13.5" thickBot="1">
      <c r="K4" s="564"/>
      <c r="L4" s="564"/>
      <c r="M4" s="564"/>
      <c r="N4" s="564"/>
    </row>
    <row r="5" spans="2:18" ht="21" thickBot="1">
      <c r="B5" s="571" t="s">
        <v>166</v>
      </c>
      <c r="C5" s="572"/>
      <c r="D5" s="572"/>
      <c r="E5" s="572"/>
      <c r="F5" s="572"/>
      <c r="G5" s="572"/>
      <c r="H5" s="572"/>
      <c r="I5" s="573"/>
      <c r="K5" s="571" t="s">
        <v>206</v>
      </c>
      <c r="L5" s="571"/>
      <c r="M5" s="572"/>
      <c r="N5" s="572"/>
      <c r="O5" s="572"/>
      <c r="P5" s="572"/>
      <c r="Q5" s="572"/>
      <c r="R5" s="573"/>
    </row>
    <row r="6" spans="2:18" ht="16.5" thickBot="1">
      <c r="B6" s="574" t="s">
        <v>463</v>
      </c>
      <c r="C6" s="575"/>
      <c r="D6" s="576"/>
      <c r="E6" s="577"/>
      <c r="F6" s="574" t="s">
        <v>464</v>
      </c>
      <c r="G6" s="575"/>
      <c r="H6" s="576"/>
      <c r="I6" s="577"/>
      <c r="K6" s="1262" t="s">
        <v>465</v>
      </c>
      <c r="L6" s="1262"/>
      <c r="M6" s="577"/>
      <c r="N6" s="574"/>
      <c r="O6" s="575" t="s">
        <v>464</v>
      </c>
      <c r="P6" s="576"/>
      <c r="Q6" s="577"/>
      <c r="R6" s="577"/>
    </row>
    <row r="7" spans="2:18" ht="43.5" thickBot="1">
      <c r="B7" s="578" t="s">
        <v>207</v>
      </c>
      <c r="C7" s="579" t="s">
        <v>204</v>
      </c>
      <c r="D7" s="580" t="s">
        <v>208</v>
      </c>
      <c r="E7" s="581" t="s">
        <v>170</v>
      </c>
      <c r="F7" s="582" t="s">
        <v>207</v>
      </c>
      <c r="G7" s="579" t="s">
        <v>204</v>
      </c>
      <c r="H7" s="580" t="s">
        <v>208</v>
      </c>
      <c r="I7" s="581" t="s">
        <v>170</v>
      </c>
      <c r="K7" s="1263" t="s">
        <v>207</v>
      </c>
      <c r="L7" s="1264" t="s">
        <v>204</v>
      </c>
      <c r="M7" s="1265" t="s">
        <v>208</v>
      </c>
      <c r="N7" s="1266" t="s">
        <v>170</v>
      </c>
      <c r="O7" s="1267" t="s">
        <v>207</v>
      </c>
      <c r="P7" s="1268" t="s">
        <v>204</v>
      </c>
      <c r="Q7" s="1265" t="s">
        <v>208</v>
      </c>
      <c r="R7" s="1266" t="s">
        <v>170</v>
      </c>
    </row>
    <row r="8" spans="2:18" ht="15" thickBot="1">
      <c r="B8" s="583" t="s">
        <v>167</v>
      </c>
      <c r="C8" s="185">
        <v>796322.95299999998</v>
      </c>
      <c r="D8" s="1269">
        <v>3462471.577</v>
      </c>
      <c r="E8" s="186">
        <v>437016.13500000001</v>
      </c>
      <c r="F8" s="1270" t="s">
        <v>167</v>
      </c>
      <c r="G8" s="185">
        <v>974825.59600000002</v>
      </c>
      <c r="H8" s="1269">
        <v>4162520.4670000002</v>
      </c>
      <c r="I8" s="186">
        <v>484480.65500000003</v>
      </c>
      <c r="K8" s="1271" t="s">
        <v>167</v>
      </c>
      <c r="L8" s="1272">
        <v>1315110.882</v>
      </c>
      <c r="M8" s="1269">
        <v>5717202.9579999996</v>
      </c>
      <c r="N8" s="186">
        <v>689326.52899999998</v>
      </c>
      <c r="O8" s="1273" t="s">
        <v>167</v>
      </c>
      <c r="P8" s="185">
        <v>1482617.8219999999</v>
      </c>
      <c r="Q8" s="1269">
        <v>6325180.0279999999</v>
      </c>
      <c r="R8" s="186">
        <v>717122.66599999997</v>
      </c>
    </row>
    <row r="9" spans="2:18">
      <c r="B9" s="1274" t="s">
        <v>114</v>
      </c>
      <c r="C9" s="1275">
        <v>86089.241999999998</v>
      </c>
      <c r="D9" s="1276">
        <v>374342.09299999999</v>
      </c>
      <c r="E9" s="1277">
        <v>55246.857000000004</v>
      </c>
      <c r="F9" s="1274" t="s">
        <v>369</v>
      </c>
      <c r="G9" s="1275">
        <v>176821.84700000001</v>
      </c>
      <c r="H9" s="1276">
        <v>754395.91</v>
      </c>
      <c r="I9" s="1277">
        <v>58529.315000000002</v>
      </c>
      <c r="K9" s="1278" t="s">
        <v>109</v>
      </c>
      <c r="L9" s="908">
        <v>379376.80800000002</v>
      </c>
      <c r="M9" s="1279">
        <v>1649360.747</v>
      </c>
      <c r="N9" s="1280">
        <v>174220.019</v>
      </c>
      <c r="O9" s="1281" t="s">
        <v>109</v>
      </c>
      <c r="P9" s="1282">
        <v>435817.73800000001</v>
      </c>
      <c r="Q9" s="1279">
        <v>1859881.67</v>
      </c>
      <c r="R9" s="1280">
        <v>184803.913</v>
      </c>
    </row>
    <row r="10" spans="2:18">
      <c r="B10" s="1283" t="s">
        <v>369</v>
      </c>
      <c r="C10" s="1284">
        <v>82337.907000000007</v>
      </c>
      <c r="D10" s="1285">
        <v>358574.08399999997</v>
      </c>
      <c r="E10" s="1286">
        <v>30007.784</v>
      </c>
      <c r="F10" s="1283" t="s">
        <v>114</v>
      </c>
      <c r="G10" s="1284">
        <v>101504.694</v>
      </c>
      <c r="H10" s="1285">
        <v>433113.89600000001</v>
      </c>
      <c r="I10" s="1286">
        <v>61375.086000000003</v>
      </c>
      <c r="K10" s="1287" t="s">
        <v>105</v>
      </c>
      <c r="L10" s="236">
        <v>301976.60200000001</v>
      </c>
      <c r="M10" s="1288">
        <v>1312595.9210000001</v>
      </c>
      <c r="N10" s="189">
        <v>182254.82</v>
      </c>
      <c r="O10" s="187" t="s">
        <v>105</v>
      </c>
      <c r="P10" s="188">
        <v>332656.72499999998</v>
      </c>
      <c r="Q10" s="1288">
        <v>1419638.2830000001</v>
      </c>
      <c r="R10" s="189">
        <v>182343.693</v>
      </c>
    </row>
    <row r="11" spans="2:18">
      <c r="B11" s="1283" t="s">
        <v>169</v>
      </c>
      <c r="C11" s="1284">
        <v>79639.217000000004</v>
      </c>
      <c r="D11" s="1285">
        <v>346413.62800000003</v>
      </c>
      <c r="E11" s="1286">
        <v>31227.940999999999</v>
      </c>
      <c r="F11" s="1283" t="s">
        <v>109</v>
      </c>
      <c r="G11" s="1284">
        <v>96313.601999999999</v>
      </c>
      <c r="H11" s="1285">
        <v>411542.72600000002</v>
      </c>
      <c r="I11" s="1286">
        <v>70582.646999999997</v>
      </c>
      <c r="K11" s="1287" t="s">
        <v>107</v>
      </c>
      <c r="L11" s="236">
        <v>201304.60500000001</v>
      </c>
      <c r="M11" s="1288">
        <v>874796.85499999998</v>
      </c>
      <c r="N11" s="189">
        <v>127687.061</v>
      </c>
      <c r="O11" s="187" t="s">
        <v>107</v>
      </c>
      <c r="P11" s="188">
        <v>229460.91500000001</v>
      </c>
      <c r="Q11" s="1288">
        <v>977816.85199999996</v>
      </c>
      <c r="R11" s="189">
        <v>132195.02299999999</v>
      </c>
    </row>
    <row r="12" spans="2:18">
      <c r="B12" s="1283" t="s">
        <v>109</v>
      </c>
      <c r="C12" s="1284">
        <v>66536.085999999996</v>
      </c>
      <c r="D12" s="1285">
        <v>289464.57699999999</v>
      </c>
      <c r="E12" s="1286">
        <v>54381.296999999999</v>
      </c>
      <c r="F12" s="1283" t="s">
        <v>169</v>
      </c>
      <c r="G12" s="1284">
        <v>76715.539999999994</v>
      </c>
      <c r="H12" s="1285">
        <v>327420.75699999998</v>
      </c>
      <c r="I12" s="1286">
        <v>28554.544000000002</v>
      </c>
      <c r="K12" s="1287" t="s">
        <v>111</v>
      </c>
      <c r="L12" s="236">
        <v>153370.231</v>
      </c>
      <c r="M12" s="1288">
        <v>667004.66500000004</v>
      </c>
      <c r="N12" s="189">
        <v>62836.624000000003</v>
      </c>
      <c r="O12" s="187" t="s">
        <v>111</v>
      </c>
      <c r="P12" s="188">
        <v>165292</v>
      </c>
      <c r="Q12" s="1288">
        <v>705060.93099999998</v>
      </c>
      <c r="R12" s="189">
        <v>62186.703999999998</v>
      </c>
    </row>
    <row r="13" spans="2:18">
      <c r="B13" s="1289" t="s">
        <v>135</v>
      </c>
      <c r="C13" s="1290">
        <v>64140.92</v>
      </c>
      <c r="D13" s="1291">
        <v>278747.766</v>
      </c>
      <c r="E13" s="1292">
        <v>31419.945</v>
      </c>
      <c r="F13" s="1289" t="s">
        <v>135</v>
      </c>
      <c r="G13" s="1290">
        <v>74975.794999999998</v>
      </c>
      <c r="H13" s="1291">
        <v>320066.64299999998</v>
      </c>
      <c r="I13" s="1292">
        <v>32990.338000000003</v>
      </c>
      <c r="K13" s="1293" t="s">
        <v>116</v>
      </c>
      <c r="L13" s="241">
        <v>116145.783</v>
      </c>
      <c r="M13" s="1294">
        <v>505129.12800000003</v>
      </c>
      <c r="N13" s="240">
        <v>72912.005999999994</v>
      </c>
      <c r="O13" s="236" t="s">
        <v>116</v>
      </c>
      <c r="P13" s="239">
        <v>142088.516</v>
      </c>
      <c r="Q13" s="1294">
        <v>606252.27599999995</v>
      </c>
      <c r="R13" s="240">
        <v>81658.2</v>
      </c>
    </row>
    <row r="14" spans="2:18">
      <c r="B14" s="1283" t="s">
        <v>187</v>
      </c>
      <c r="C14" s="1284">
        <v>48620.211000000003</v>
      </c>
      <c r="D14" s="1285">
        <v>211307.57800000001</v>
      </c>
      <c r="E14" s="1286">
        <v>38874.432000000001</v>
      </c>
      <c r="F14" s="1283" t="s">
        <v>187</v>
      </c>
      <c r="G14" s="1284">
        <v>47785.457000000002</v>
      </c>
      <c r="H14" s="1285">
        <v>204411.008</v>
      </c>
      <c r="I14" s="1286">
        <v>34618.81</v>
      </c>
      <c r="K14" s="1287" t="s">
        <v>168</v>
      </c>
      <c r="L14" s="236">
        <v>75195.032000000007</v>
      </c>
      <c r="M14" s="1288">
        <v>326753.00400000002</v>
      </c>
      <c r="N14" s="189">
        <v>27822.257000000001</v>
      </c>
      <c r="O14" s="187" t="s">
        <v>168</v>
      </c>
      <c r="P14" s="188">
        <v>73033.317999999999</v>
      </c>
      <c r="Q14" s="1288">
        <v>311946.32299999997</v>
      </c>
      <c r="R14" s="189">
        <v>28663.128000000001</v>
      </c>
    </row>
    <row r="15" spans="2:18">
      <c r="B15" s="1295" t="s">
        <v>168</v>
      </c>
      <c r="C15" s="1296">
        <v>44162.082999999999</v>
      </c>
      <c r="D15" s="1297">
        <v>192069.33900000001</v>
      </c>
      <c r="E15" s="1298">
        <v>17244.046999999999</v>
      </c>
      <c r="F15" s="1295" t="s">
        <v>168</v>
      </c>
      <c r="G15" s="1296">
        <v>46433.809000000001</v>
      </c>
      <c r="H15" s="1297">
        <v>198193.492</v>
      </c>
      <c r="I15" s="1298">
        <v>17640.675999999999</v>
      </c>
      <c r="K15" s="1299" t="s">
        <v>112</v>
      </c>
      <c r="L15" s="237">
        <v>27034.852999999999</v>
      </c>
      <c r="M15" s="1300">
        <v>117489.48299999999</v>
      </c>
      <c r="N15" s="1301">
        <v>16891.835999999999</v>
      </c>
      <c r="O15" s="1302" t="s">
        <v>112</v>
      </c>
      <c r="P15" s="1303">
        <v>31502.45</v>
      </c>
      <c r="Q15" s="1300">
        <v>134434.299</v>
      </c>
      <c r="R15" s="1301">
        <v>18347.786</v>
      </c>
    </row>
    <row r="16" spans="2:18">
      <c r="B16" s="1283" t="s">
        <v>130</v>
      </c>
      <c r="C16" s="1284">
        <v>39991.508000000002</v>
      </c>
      <c r="D16" s="1285">
        <v>173798.02100000001</v>
      </c>
      <c r="E16" s="1286">
        <v>21139.893</v>
      </c>
      <c r="F16" s="1283" t="s">
        <v>153</v>
      </c>
      <c r="G16" s="1284">
        <v>38461.451000000001</v>
      </c>
      <c r="H16" s="1285">
        <v>163724.652</v>
      </c>
      <c r="I16" s="1286">
        <v>19026.938999999998</v>
      </c>
      <c r="K16" s="1287" t="s">
        <v>120</v>
      </c>
      <c r="L16" s="236">
        <v>19193.973000000002</v>
      </c>
      <c r="M16" s="1288">
        <v>83445.379000000001</v>
      </c>
      <c r="N16" s="189">
        <v>5711.2669999999998</v>
      </c>
      <c r="O16" s="187" t="s">
        <v>114</v>
      </c>
      <c r="P16" s="188">
        <v>21224.988000000001</v>
      </c>
      <c r="Q16" s="1288">
        <v>90534.198999999993</v>
      </c>
      <c r="R16" s="189">
        <v>7139.03</v>
      </c>
    </row>
    <row r="17" spans="2:18">
      <c r="B17" s="1283" t="s">
        <v>131</v>
      </c>
      <c r="C17" s="1284">
        <v>34500.991999999998</v>
      </c>
      <c r="D17" s="1285">
        <v>150054.18799999999</v>
      </c>
      <c r="E17" s="1286">
        <v>16369.422</v>
      </c>
      <c r="F17" s="1283" t="s">
        <v>130</v>
      </c>
      <c r="G17" s="1284">
        <v>36256.828000000001</v>
      </c>
      <c r="H17" s="1285">
        <v>154846.57800000001</v>
      </c>
      <c r="I17" s="1286">
        <v>19188.571</v>
      </c>
      <c r="K17" s="1287" t="s">
        <v>114</v>
      </c>
      <c r="L17" s="236">
        <v>15043.888000000001</v>
      </c>
      <c r="M17" s="1288">
        <v>65397.834000000003</v>
      </c>
      <c r="N17" s="189">
        <v>5733.0910000000003</v>
      </c>
      <c r="O17" s="187" t="s">
        <v>132</v>
      </c>
      <c r="P17" s="188">
        <v>20166.089</v>
      </c>
      <c r="Q17" s="1288">
        <v>85700.25</v>
      </c>
      <c r="R17" s="189">
        <v>8498.8700000000008</v>
      </c>
    </row>
    <row r="18" spans="2:18">
      <c r="B18" s="1283" t="s">
        <v>111</v>
      </c>
      <c r="C18" s="1284">
        <v>31482.149000000001</v>
      </c>
      <c r="D18" s="1285">
        <v>136960.19</v>
      </c>
      <c r="E18" s="1286">
        <v>16996.63</v>
      </c>
      <c r="F18" s="1283" t="s">
        <v>132</v>
      </c>
      <c r="G18" s="1284">
        <v>34749.777999999998</v>
      </c>
      <c r="H18" s="1285">
        <v>148671.886</v>
      </c>
      <c r="I18" s="1286">
        <v>15062.355</v>
      </c>
      <c r="K18" s="1287" t="s">
        <v>132</v>
      </c>
      <c r="L18" s="236">
        <v>9387.7070000000003</v>
      </c>
      <c r="M18" s="1288">
        <v>40914.972000000002</v>
      </c>
      <c r="N18" s="189">
        <v>4470.9989999999998</v>
      </c>
      <c r="O18" s="187" t="s">
        <v>120</v>
      </c>
      <c r="P18" s="188">
        <v>14242.089</v>
      </c>
      <c r="Q18" s="1288">
        <v>60938.279000000002</v>
      </c>
      <c r="R18" s="189">
        <v>3953.64</v>
      </c>
    </row>
    <row r="19" spans="2:18">
      <c r="B19" s="1289" t="s">
        <v>132</v>
      </c>
      <c r="C19" s="1290">
        <v>31456.86</v>
      </c>
      <c r="D19" s="1291">
        <v>136631.149</v>
      </c>
      <c r="E19" s="1292">
        <v>15570.102999999999</v>
      </c>
      <c r="F19" s="1289" t="s">
        <v>277</v>
      </c>
      <c r="G19" s="1290">
        <v>32183.124</v>
      </c>
      <c r="H19" s="1291">
        <v>137680.44200000001</v>
      </c>
      <c r="I19" s="1292">
        <v>10770.831</v>
      </c>
      <c r="K19" s="1293" t="s">
        <v>119</v>
      </c>
      <c r="L19" s="241">
        <v>5653.2979999999998</v>
      </c>
      <c r="M19" s="1294">
        <v>24579.913</v>
      </c>
      <c r="N19" s="240">
        <v>1869.9849999999999</v>
      </c>
      <c r="O19" s="236" t="s">
        <v>119</v>
      </c>
      <c r="P19" s="239">
        <v>5640.4589999999998</v>
      </c>
      <c r="Q19" s="1294">
        <v>24065.281999999999</v>
      </c>
      <c r="R19" s="240">
        <v>2014.2170000000001</v>
      </c>
    </row>
    <row r="20" spans="2:18">
      <c r="B20" s="1283" t="s">
        <v>116</v>
      </c>
      <c r="C20" s="1284">
        <v>27334.41</v>
      </c>
      <c r="D20" s="1285">
        <v>118558.89</v>
      </c>
      <c r="E20" s="1286">
        <v>13942.63</v>
      </c>
      <c r="F20" s="1283" t="s">
        <v>131</v>
      </c>
      <c r="G20" s="1284">
        <v>26778.661</v>
      </c>
      <c r="H20" s="1285">
        <v>114499.72100000001</v>
      </c>
      <c r="I20" s="1286">
        <v>12082.661</v>
      </c>
      <c r="K20" s="1287" t="s">
        <v>113</v>
      </c>
      <c r="L20" s="236">
        <v>3045.0929999999998</v>
      </c>
      <c r="M20" s="1288">
        <v>13321.508</v>
      </c>
      <c r="N20" s="189">
        <v>1149.617</v>
      </c>
      <c r="O20" s="187" t="s">
        <v>130</v>
      </c>
      <c r="P20" s="188">
        <v>3020.942</v>
      </c>
      <c r="Q20" s="1288">
        <v>12934.638999999999</v>
      </c>
      <c r="R20" s="189">
        <v>1382.4639999999999</v>
      </c>
    </row>
    <row r="21" spans="2:18">
      <c r="B21" s="1295" t="s">
        <v>153</v>
      </c>
      <c r="C21" s="1296">
        <v>24831.505000000001</v>
      </c>
      <c r="D21" s="1297">
        <v>107862.185</v>
      </c>
      <c r="E21" s="1298">
        <v>14162.642</v>
      </c>
      <c r="F21" s="1295" t="s">
        <v>111</v>
      </c>
      <c r="G21" s="1296">
        <v>25678.913</v>
      </c>
      <c r="H21" s="1297">
        <v>109445.368</v>
      </c>
      <c r="I21" s="1298">
        <v>12692.145</v>
      </c>
      <c r="K21" s="1299" t="s">
        <v>130</v>
      </c>
      <c r="L21" s="237">
        <v>2534.3789999999999</v>
      </c>
      <c r="M21" s="1300">
        <v>11043.968999999999</v>
      </c>
      <c r="N21" s="1301">
        <v>1756.1880000000001</v>
      </c>
      <c r="O21" s="1302" t="s">
        <v>113</v>
      </c>
      <c r="P21" s="1303">
        <v>2782.1680000000001</v>
      </c>
      <c r="Q21" s="1300">
        <v>11808.209000000001</v>
      </c>
      <c r="R21" s="1301">
        <v>1127.0150000000001</v>
      </c>
    </row>
    <row r="22" spans="2:18">
      <c r="B22" s="1283" t="s">
        <v>127</v>
      </c>
      <c r="C22" s="1284">
        <v>21134.782999999999</v>
      </c>
      <c r="D22" s="1285">
        <v>91754.005000000005</v>
      </c>
      <c r="E22" s="1286">
        <v>11009.332</v>
      </c>
      <c r="F22" s="1283" t="s">
        <v>116</v>
      </c>
      <c r="G22" s="1284">
        <v>22399.932000000001</v>
      </c>
      <c r="H22" s="1285">
        <v>95715.631999999998</v>
      </c>
      <c r="I22" s="1286">
        <v>11102.143</v>
      </c>
      <c r="K22" s="1287" t="s">
        <v>118</v>
      </c>
      <c r="L22" s="236">
        <v>1617.587</v>
      </c>
      <c r="M22" s="1288">
        <v>7024.6980000000003</v>
      </c>
      <c r="N22" s="189">
        <v>675.83199999999999</v>
      </c>
      <c r="O22" s="187" t="s">
        <v>169</v>
      </c>
      <c r="P22" s="188">
        <v>1846.3889999999999</v>
      </c>
      <c r="Q22" s="1288">
        <v>7841.7460000000001</v>
      </c>
      <c r="R22" s="189">
        <v>1119.452</v>
      </c>
    </row>
    <row r="23" spans="2:18">
      <c r="B23" s="1283" t="s">
        <v>277</v>
      </c>
      <c r="C23" s="1284">
        <v>16234.880999999999</v>
      </c>
      <c r="D23" s="1285">
        <v>70601.841</v>
      </c>
      <c r="E23" s="1286">
        <v>5059.7089999999998</v>
      </c>
      <c r="F23" s="1295" t="s">
        <v>127</v>
      </c>
      <c r="G23" s="1296">
        <v>15248.41</v>
      </c>
      <c r="H23" s="1297">
        <v>65131.114000000001</v>
      </c>
      <c r="I23" s="1298">
        <v>7008.6769999999997</v>
      </c>
      <c r="K23" s="1287" t="s">
        <v>135</v>
      </c>
      <c r="L23" s="236">
        <v>1456.8779999999999</v>
      </c>
      <c r="M23" s="1288">
        <v>6331.5110000000004</v>
      </c>
      <c r="N23" s="189">
        <v>1335.671</v>
      </c>
      <c r="O23" s="187" t="s">
        <v>118</v>
      </c>
      <c r="P23" s="188">
        <v>1532.4449999999999</v>
      </c>
      <c r="Q23" s="1288">
        <v>6517.5950000000003</v>
      </c>
      <c r="R23" s="189">
        <v>618.75400000000002</v>
      </c>
    </row>
    <row r="24" spans="2:18">
      <c r="B24" s="1283" t="s">
        <v>293</v>
      </c>
      <c r="C24" s="1284">
        <v>11708.411</v>
      </c>
      <c r="D24" s="1285">
        <v>50916.241000000002</v>
      </c>
      <c r="E24" s="1286">
        <v>6246.991</v>
      </c>
      <c r="F24" s="1283" t="s">
        <v>253</v>
      </c>
      <c r="G24" s="1284">
        <v>12201.641</v>
      </c>
      <c r="H24" s="1285">
        <v>52178.862999999998</v>
      </c>
      <c r="I24" s="1286">
        <v>5641.741</v>
      </c>
      <c r="K24" s="1293" t="s">
        <v>127</v>
      </c>
      <c r="L24" s="236">
        <v>728.29499999999996</v>
      </c>
      <c r="M24" s="1288">
        <v>3113.114</v>
      </c>
      <c r="N24" s="189">
        <v>331.31900000000002</v>
      </c>
      <c r="O24" s="236" t="s">
        <v>127</v>
      </c>
      <c r="P24" s="188">
        <v>1061.2750000000001</v>
      </c>
      <c r="Q24" s="1288">
        <v>4492.5439999999999</v>
      </c>
      <c r="R24" s="189">
        <v>460.755</v>
      </c>
    </row>
    <row r="25" spans="2:18">
      <c r="B25" s="1289" t="s">
        <v>294</v>
      </c>
      <c r="C25" s="1290">
        <v>8418.7440000000006</v>
      </c>
      <c r="D25" s="1291">
        <v>36628.343000000001</v>
      </c>
      <c r="E25" s="1292">
        <v>7629.93</v>
      </c>
      <c r="F25" s="1283" t="s">
        <v>117</v>
      </c>
      <c r="G25" s="1284">
        <v>11030.501</v>
      </c>
      <c r="H25" s="1285">
        <v>47065.838000000003</v>
      </c>
      <c r="I25" s="1286">
        <v>5387.8050000000003</v>
      </c>
      <c r="K25" s="1299" t="s">
        <v>169</v>
      </c>
      <c r="L25" s="237">
        <v>708.09500000000003</v>
      </c>
      <c r="M25" s="1300">
        <v>3069.598</v>
      </c>
      <c r="N25" s="1301">
        <v>690.428</v>
      </c>
      <c r="O25" s="1302" t="s">
        <v>466</v>
      </c>
      <c r="P25" s="1303">
        <v>627.83500000000004</v>
      </c>
      <c r="Q25" s="1300">
        <v>2673.55</v>
      </c>
      <c r="R25" s="1301">
        <v>212.70099999999999</v>
      </c>
    </row>
    <row r="26" spans="2:18">
      <c r="B26" s="1283" t="s">
        <v>117</v>
      </c>
      <c r="C26" s="1284">
        <v>7994.9740000000002</v>
      </c>
      <c r="D26" s="1285">
        <v>34780.084999999999</v>
      </c>
      <c r="E26" s="1286">
        <v>4485.6360000000004</v>
      </c>
      <c r="F26" s="1283" t="s">
        <v>107</v>
      </c>
      <c r="G26" s="1284">
        <v>10808.098</v>
      </c>
      <c r="H26" s="1285">
        <v>46144.214999999997</v>
      </c>
      <c r="I26" s="1286">
        <v>5291.6840000000002</v>
      </c>
      <c r="K26" s="1287" t="s">
        <v>117</v>
      </c>
      <c r="L26" s="236">
        <v>631.07299999999998</v>
      </c>
      <c r="M26" s="1288">
        <v>2742.183</v>
      </c>
      <c r="N26" s="189">
        <v>671.18700000000001</v>
      </c>
      <c r="O26" s="187" t="s">
        <v>438</v>
      </c>
      <c r="P26" s="188">
        <v>128.36099999999999</v>
      </c>
      <c r="Q26" s="1288">
        <v>542.94399999999996</v>
      </c>
      <c r="R26" s="189">
        <v>62.337000000000003</v>
      </c>
    </row>
    <row r="27" spans="2:18">
      <c r="B27" s="1295" t="s">
        <v>120</v>
      </c>
      <c r="C27" s="1296">
        <v>7619.0150000000003</v>
      </c>
      <c r="D27" s="1297">
        <v>33122.695</v>
      </c>
      <c r="E27" s="1298">
        <v>2810.556</v>
      </c>
      <c r="F27" s="1289" t="s">
        <v>293</v>
      </c>
      <c r="G27" s="1290">
        <v>10377.119000000001</v>
      </c>
      <c r="H27" s="1291">
        <v>44766.427000000003</v>
      </c>
      <c r="I27" s="1292">
        <v>4983.9709999999995</v>
      </c>
      <c r="K27" s="1287" t="s">
        <v>467</v>
      </c>
      <c r="L27" s="236">
        <v>456.37099999999998</v>
      </c>
      <c r="M27" s="1288">
        <v>2001.1320000000001</v>
      </c>
      <c r="N27" s="189">
        <v>158.96600000000001</v>
      </c>
      <c r="O27" s="187" t="s">
        <v>468</v>
      </c>
      <c r="P27" s="188">
        <v>102.816</v>
      </c>
      <c r="Q27" s="1288">
        <v>439.73700000000002</v>
      </c>
      <c r="R27" s="189">
        <v>39.720999999999997</v>
      </c>
    </row>
    <row r="28" spans="2:18">
      <c r="B28" s="1283" t="s">
        <v>154</v>
      </c>
      <c r="C28" s="1284">
        <v>7203.7049999999999</v>
      </c>
      <c r="D28" s="1285">
        <v>31293.326000000001</v>
      </c>
      <c r="E28" s="1286">
        <v>5077.482</v>
      </c>
      <c r="F28" s="1283" t="s">
        <v>113</v>
      </c>
      <c r="G28" s="1284">
        <v>8317.3119999999999</v>
      </c>
      <c r="H28" s="1285">
        <v>35514.991000000002</v>
      </c>
      <c r="I28" s="1286">
        <v>2871.3049999999998</v>
      </c>
      <c r="K28" s="1287" t="s">
        <v>466</v>
      </c>
      <c r="L28" s="236">
        <v>82.552999999999997</v>
      </c>
      <c r="M28" s="1288">
        <v>359.94600000000003</v>
      </c>
      <c r="N28" s="189">
        <v>29.681999999999999</v>
      </c>
      <c r="O28" s="187" t="s">
        <v>117</v>
      </c>
      <c r="P28" s="188">
        <v>96.263999999999996</v>
      </c>
      <c r="Q28" s="1288">
        <v>411.178</v>
      </c>
      <c r="R28" s="189">
        <v>125.874</v>
      </c>
    </row>
    <row r="29" spans="2:18">
      <c r="B29" s="1283" t="s">
        <v>107</v>
      </c>
      <c r="C29" s="1284">
        <v>6952.8860000000004</v>
      </c>
      <c r="D29" s="1285">
        <v>30211.557000000001</v>
      </c>
      <c r="E29" s="1286">
        <v>4021.9189999999999</v>
      </c>
      <c r="F29" s="1295" t="s">
        <v>120</v>
      </c>
      <c r="G29" s="1296">
        <v>6654.8149999999996</v>
      </c>
      <c r="H29" s="1297">
        <v>28428.791000000001</v>
      </c>
      <c r="I29" s="1298">
        <v>1994.277</v>
      </c>
      <c r="K29" s="1293" t="s">
        <v>131</v>
      </c>
      <c r="L29" s="241">
        <v>81.977000000000004</v>
      </c>
      <c r="M29" s="1294">
        <v>354.77800000000002</v>
      </c>
      <c r="N29" s="240">
        <v>47.124000000000002</v>
      </c>
      <c r="O29" s="236" t="s">
        <v>153</v>
      </c>
      <c r="P29" s="239">
        <v>94.725999999999999</v>
      </c>
      <c r="Q29" s="1294">
        <v>405.233</v>
      </c>
      <c r="R29" s="240">
        <v>39.29</v>
      </c>
    </row>
    <row r="30" spans="2:18">
      <c r="B30" s="1283" t="s">
        <v>253</v>
      </c>
      <c r="C30" s="1284">
        <v>6518.223</v>
      </c>
      <c r="D30" s="1285">
        <v>28297.445</v>
      </c>
      <c r="E30" s="1286">
        <v>3009.509</v>
      </c>
      <c r="F30" s="1283" t="s">
        <v>105</v>
      </c>
      <c r="G30" s="1284">
        <v>6552.5060000000003</v>
      </c>
      <c r="H30" s="1285">
        <v>27945.942999999999</v>
      </c>
      <c r="I30" s="1286">
        <v>6320.59</v>
      </c>
      <c r="K30" s="1287" t="s">
        <v>469</v>
      </c>
      <c r="L30" s="236">
        <v>32.743000000000002</v>
      </c>
      <c r="M30" s="1288">
        <v>141.20400000000001</v>
      </c>
      <c r="N30" s="189">
        <v>26.814</v>
      </c>
      <c r="O30" s="187" t="s">
        <v>135</v>
      </c>
      <c r="P30" s="188">
        <v>93.177999999999997</v>
      </c>
      <c r="Q30" s="1288">
        <v>396.96199999999999</v>
      </c>
      <c r="R30" s="189">
        <v>71.317999999999998</v>
      </c>
    </row>
    <row r="31" spans="2:18">
      <c r="B31" s="1289" t="s">
        <v>113</v>
      </c>
      <c r="C31" s="1290">
        <v>6172.7809999999999</v>
      </c>
      <c r="D31" s="1291">
        <v>26756.435000000001</v>
      </c>
      <c r="E31" s="1292">
        <v>2395.9380000000001</v>
      </c>
      <c r="F31" s="1295" t="s">
        <v>294</v>
      </c>
      <c r="G31" s="1296">
        <v>5940.1180000000004</v>
      </c>
      <c r="H31" s="1297">
        <v>25539.717000000001</v>
      </c>
      <c r="I31" s="1298">
        <v>5378.5280000000002</v>
      </c>
      <c r="K31" s="1287" t="s">
        <v>153</v>
      </c>
      <c r="L31" s="236">
        <v>26.324999999999999</v>
      </c>
      <c r="M31" s="1288">
        <v>115.58</v>
      </c>
      <c r="N31" s="189">
        <v>19.753</v>
      </c>
      <c r="O31" s="187" t="s">
        <v>139</v>
      </c>
      <c r="P31" s="188">
        <v>59.244</v>
      </c>
      <c r="Q31" s="1288">
        <v>249.928</v>
      </c>
      <c r="R31" s="189">
        <v>21.518000000000001</v>
      </c>
    </row>
    <row r="32" spans="2:18">
      <c r="B32" s="1283" t="s">
        <v>105</v>
      </c>
      <c r="C32" s="1284">
        <v>4557.2</v>
      </c>
      <c r="D32" s="1285">
        <v>19797.243999999999</v>
      </c>
      <c r="E32" s="1286">
        <v>6894.9279999999999</v>
      </c>
      <c r="F32" s="1283" t="s">
        <v>112</v>
      </c>
      <c r="G32" s="1284">
        <v>5855.9780000000001</v>
      </c>
      <c r="H32" s="1285">
        <v>24922.58</v>
      </c>
      <c r="I32" s="1286">
        <v>2584.2930000000001</v>
      </c>
      <c r="K32" s="1287" t="s">
        <v>154</v>
      </c>
      <c r="L32" s="236">
        <v>17.991</v>
      </c>
      <c r="M32" s="1288">
        <v>77.728999999999999</v>
      </c>
      <c r="N32" s="189">
        <v>9.5250000000000004</v>
      </c>
      <c r="O32" s="187" t="s">
        <v>253</v>
      </c>
      <c r="P32" s="188">
        <v>45.279000000000003</v>
      </c>
      <c r="Q32" s="1288">
        <v>190.10400000000001</v>
      </c>
      <c r="R32" s="189">
        <v>36.792999999999999</v>
      </c>
    </row>
    <row r="33" spans="2:19">
      <c r="B33" s="1283" t="s">
        <v>112</v>
      </c>
      <c r="C33" s="1284">
        <v>4440.2290000000003</v>
      </c>
      <c r="D33" s="1285">
        <v>19313.830000000002</v>
      </c>
      <c r="E33" s="1286">
        <v>1994.8150000000001</v>
      </c>
      <c r="F33" s="1283" t="s">
        <v>154</v>
      </c>
      <c r="G33" s="1284">
        <v>5564.9719999999998</v>
      </c>
      <c r="H33" s="1285">
        <v>23800.600999999999</v>
      </c>
      <c r="I33" s="1286">
        <v>2954.5659999999998</v>
      </c>
      <c r="K33" s="1304" t="s">
        <v>139</v>
      </c>
      <c r="L33" s="1305">
        <v>7.2649999999999997</v>
      </c>
      <c r="M33" s="1306">
        <v>31.606000000000002</v>
      </c>
      <c r="N33" s="1307">
        <v>13.365</v>
      </c>
      <c r="O33" s="237" t="s">
        <v>369</v>
      </c>
      <c r="P33" s="1308">
        <v>0.99</v>
      </c>
      <c r="Q33" s="1306">
        <v>4.375</v>
      </c>
      <c r="R33" s="1307">
        <v>0.44</v>
      </c>
    </row>
    <row r="34" spans="2:19">
      <c r="B34" s="1283" t="s">
        <v>470</v>
      </c>
      <c r="C34" s="1284">
        <v>3576.0639999999999</v>
      </c>
      <c r="D34" s="1285">
        <v>15551.939</v>
      </c>
      <c r="E34" s="1286">
        <v>1709.979</v>
      </c>
      <c r="F34" s="1283" t="s">
        <v>455</v>
      </c>
      <c r="G34" s="1284">
        <v>5537.1719999999996</v>
      </c>
      <c r="H34" s="1285">
        <v>23692.339</v>
      </c>
      <c r="I34" s="1286">
        <v>1894.7460000000001</v>
      </c>
      <c r="K34" s="1287" t="s">
        <v>471</v>
      </c>
      <c r="L34" s="236">
        <v>0.75600000000000001</v>
      </c>
      <c r="M34" s="1288">
        <v>3.335</v>
      </c>
      <c r="N34" s="189">
        <v>1.0529999999999999</v>
      </c>
      <c r="O34" s="187" t="s">
        <v>467</v>
      </c>
      <c r="P34" s="188">
        <v>0.623</v>
      </c>
      <c r="Q34" s="1288">
        <v>2.64</v>
      </c>
      <c r="R34" s="189">
        <v>0.03</v>
      </c>
    </row>
    <row r="35" spans="2:19" ht="13.5" thickBot="1">
      <c r="B35" s="1283" t="s">
        <v>455</v>
      </c>
      <c r="C35" s="1284">
        <v>2952.1149999999998</v>
      </c>
      <c r="D35" s="1285">
        <v>12863.763000000001</v>
      </c>
      <c r="E35" s="1286">
        <v>1105.3040000000001</v>
      </c>
      <c r="F35" s="1289" t="s">
        <v>470</v>
      </c>
      <c r="G35" s="1290">
        <v>5441.4750000000004</v>
      </c>
      <c r="H35" s="1291">
        <v>23210.273000000001</v>
      </c>
      <c r="I35" s="1292">
        <v>2432.502</v>
      </c>
      <c r="K35" s="1309" t="s">
        <v>472</v>
      </c>
      <c r="L35" s="1135">
        <v>0.72099999999999997</v>
      </c>
      <c r="M35" s="1310">
        <v>3.1659999999999999</v>
      </c>
      <c r="N35" s="1311">
        <v>0.04</v>
      </c>
      <c r="O35" s="1312"/>
      <c r="P35" s="1313"/>
      <c r="Q35" s="1310"/>
      <c r="R35" s="1311"/>
    </row>
    <row r="36" spans="2:19">
      <c r="B36" s="1283" t="s">
        <v>473</v>
      </c>
      <c r="C36" s="1284">
        <v>2738.3220000000001</v>
      </c>
      <c r="D36" s="1285">
        <v>11892.766</v>
      </c>
      <c r="E36" s="1286">
        <v>1129.7809999999999</v>
      </c>
      <c r="F36" s="1283" t="s">
        <v>474</v>
      </c>
      <c r="G36" s="1284">
        <v>3344.915</v>
      </c>
      <c r="H36" s="1285">
        <v>14256.851000000001</v>
      </c>
      <c r="I36" s="1286">
        <v>1522.828</v>
      </c>
      <c r="K36" s="591" t="s">
        <v>475</v>
      </c>
      <c r="L36" s="1172"/>
      <c r="M36" s="1172"/>
      <c r="N36" s="592"/>
      <c r="O36" s="1314"/>
      <c r="P36" s="921"/>
      <c r="Q36" s="921"/>
      <c r="R36" s="921"/>
      <c r="S36" s="1240"/>
    </row>
    <row r="37" spans="2:19">
      <c r="B37" s="1289" t="s">
        <v>474</v>
      </c>
      <c r="C37" s="1290">
        <v>2715.0540000000001</v>
      </c>
      <c r="D37" s="1291">
        <v>11801.904</v>
      </c>
      <c r="E37" s="1292">
        <v>1327.0160000000001</v>
      </c>
      <c r="F37" s="1289" t="s">
        <v>476</v>
      </c>
      <c r="G37" s="1290">
        <v>2567.212</v>
      </c>
      <c r="H37" s="1291">
        <v>10936.625</v>
      </c>
      <c r="I37" s="1292">
        <v>2651.84</v>
      </c>
      <c r="L37" s="1172"/>
      <c r="M37" s="1172"/>
      <c r="N37" s="1172"/>
      <c r="O37" s="1314"/>
      <c r="P37" s="921"/>
      <c r="Q37" s="1314"/>
      <c r="R37" s="921"/>
      <c r="S37" s="921"/>
    </row>
    <row r="38" spans="2:19" ht="15">
      <c r="B38" s="1283" t="s">
        <v>139</v>
      </c>
      <c r="C38" s="1284">
        <v>1634.8820000000001</v>
      </c>
      <c r="D38" s="1285">
        <v>7143.549</v>
      </c>
      <c r="E38" s="1286">
        <v>794.66</v>
      </c>
      <c r="F38" s="1283" t="s">
        <v>477</v>
      </c>
      <c r="G38" s="1284">
        <v>2431.384</v>
      </c>
      <c r="H38" s="1285">
        <v>10398.633</v>
      </c>
      <c r="I38" s="1286">
        <v>5468.5889999999999</v>
      </c>
      <c r="K38" s="1315"/>
      <c r="L38" s="1172"/>
      <c r="M38" s="1172"/>
      <c r="N38" s="1172"/>
      <c r="O38" s="1314"/>
      <c r="P38" s="921"/>
      <c r="Q38" s="921"/>
      <c r="R38" s="921"/>
      <c r="S38" s="1240"/>
    </row>
    <row r="39" spans="2:19" ht="15">
      <c r="B39" s="1295" t="s">
        <v>129</v>
      </c>
      <c r="C39" s="1296">
        <v>1448.6880000000001</v>
      </c>
      <c r="D39" s="1297">
        <v>6306.7160000000003</v>
      </c>
      <c r="E39" s="1298">
        <v>849.41700000000003</v>
      </c>
      <c r="F39" s="1295" t="s">
        <v>437</v>
      </c>
      <c r="G39" s="1296">
        <v>2360.663</v>
      </c>
      <c r="H39" s="1297">
        <v>10049.308999999999</v>
      </c>
      <c r="I39" s="1298">
        <v>1902.8969999999999</v>
      </c>
      <c r="K39" s="1315"/>
      <c r="L39" s="1172"/>
      <c r="M39" s="1172"/>
      <c r="N39" s="1172"/>
      <c r="O39" s="1314"/>
      <c r="P39" s="921"/>
      <c r="Q39" s="921"/>
      <c r="R39" s="921"/>
      <c r="S39" s="1240"/>
    </row>
    <row r="40" spans="2:19" ht="15">
      <c r="B40" s="1283" t="s">
        <v>476</v>
      </c>
      <c r="C40" s="1284">
        <v>1331.5239999999999</v>
      </c>
      <c r="D40" s="1285">
        <v>5792.42</v>
      </c>
      <c r="E40" s="1286">
        <v>1710.8150000000001</v>
      </c>
      <c r="F40" s="1289" t="s">
        <v>478</v>
      </c>
      <c r="G40" s="1290">
        <v>1739.08</v>
      </c>
      <c r="H40" s="1291">
        <v>7395.7740000000003</v>
      </c>
      <c r="I40" s="1292">
        <v>2074.73</v>
      </c>
      <c r="K40" s="1315"/>
      <c r="L40" s="1172"/>
      <c r="M40" s="1172"/>
      <c r="N40" s="1172"/>
      <c r="O40" s="1314"/>
      <c r="P40" s="921"/>
      <c r="Q40" s="921"/>
      <c r="R40" s="921"/>
      <c r="S40" s="1240"/>
    </row>
    <row r="41" spans="2:19" ht="15">
      <c r="B41" s="1283" t="s">
        <v>479</v>
      </c>
      <c r="C41" s="1284">
        <v>1102.1320000000001</v>
      </c>
      <c r="D41" s="1285">
        <v>4786.7619999999997</v>
      </c>
      <c r="E41" s="1286">
        <v>2222.2350000000001</v>
      </c>
      <c r="F41" s="1283" t="s">
        <v>480</v>
      </c>
      <c r="G41" s="1284">
        <v>1554.66</v>
      </c>
      <c r="H41" s="1285">
        <v>6589.4579999999996</v>
      </c>
      <c r="I41" s="1286">
        <v>739.43899999999996</v>
      </c>
      <c r="K41" s="1315"/>
      <c r="L41" s="1172"/>
      <c r="M41" s="1172"/>
      <c r="N41" s="1172"/>
      <c r="O41" s="921"/>
      <c r="P41" s="921"/>
      <c r="Q41" s="921"/>
      <c r="R41" s="921"/>
      <c r="S41" s="1240"/>
    </row>
    <row r="42" spans="2:19" ht="15">
      <c r="B42" s="1283" t="s">
        <v>481</v>
      </c>
      <c r="C42" s="1284">
        <v>1031.354</v>
      </c>
      <c r="D42" s="1285">
        <v>4483.299</v>
      </c>
      <c r="E42" s="1286">
        <v>491.16300000000001</v>
      </c>
      <c r="F42" s="1295" t="s">
        <v>481</v>
      </c>
      <c r="G42" s="1296">
        <v>1519.056</v>
      </c>
      <c r="H42" s="1297">
        <v>6453.3230000000003</v>
      </c>
      <c r="I42" s="1298">
        <v>671.50900000000001</v>
      </c>
      <c r="K42" s="1315"/>
      <c r="L42" s="1172"/>
      <c r="M42" s="1172"/>
      <c r="N42" s="1172"/>
      <c r="O42" s="1314"/>
      <c r="P42" s="921"/>
      <c r="Q42" s="921"/>
      <c r="R42" s="921"/>
      <c r="S42" s="1240"/>
    </row>
    <row r="43" spans="2:19" ht="15">
      <c r="B43" s="1289" t="s">
        <v>477</v>
      </c>
      <c r="C43" s="1290">
        <v>920.40099999999995</v>
      </c>
      <c r="D43" s="1291">
        <v>4010.7370000000001</v>
      </c>
      <c r="E43" s="1292">
        <v>2519.489</v>
      </c>
      <c r="F43" s="1283" t="s">
        <v>479</v>
      </c>
      <c r="G43" s="1284">
        <v>1398.4559999999999</v>
      </c>
      <c r="H43" s="1285">
        <v>5961.3689999999997</v>
      </c>
      <c r="I43" s="1286">
        <v>2739.0749999999998</v>
      </c>
      <c r="K43" s="1315"/>
      <c r="L43" s="1172"/>
      <c r="M43" s="1172"/>
      <c r="N43" s="1172"/>
      <c r="O43" s="1314"/>
      <c r="P43" s="921"/>
      <c r="Q43" s="921"/>
      <c r="R43" s="921"/>
      <c r="S43" s="1240"/>
    </row>
    <row r="44" spans="2:19" ht="15">
      <c r="B44" s="1283" t="s">
        <v>437</v>
      </c>
      <c r="C44" s="1284">
        <v>656.72</v>
      </c>
      <c r="D44" s="1285">
        <v>2856.7060000000001</v>
      </c>
      <c r="E44" s="1286">
        <v>662.71500000000003</v>
      </c>
      <c r="F44" s="1283" t="s">
        <v>473</v>
      </c>
      <c r="G44" s="1284">
        <v>1369.0319999999999</v>
      </c>
      <c r="H44" s="1285">
        <v>5918.299</v>
      </c>
      <c r="I44" s="1286">
        <v>577.93200000000002</v>
      </c>
      <c r="K44" s="1315"/>
      <c r="L44" s="1172"/>
      <c r="M44" s="1172"/>
      <c r="N44" s="1172"/>
      <c r="O44" s="1314"/>
      <c r="P44" s="921"/>
      <c r="Q44" s="921"/>
      <c r="R44" s="921"/>
      <c r="S44" s="1240"/>
    </row>
    <row r="45" spans="2:19" ht="15">
      <c r="B45" s="1295" t="s">
        <v>482</v>
      </c>
      <c r="C45" s="1296">
        <v>642.56899999999996</v>
      </c>
      <c r="D45" s="1297">
        <v>2804.194</v>
      </c>
      <c r="E45" s="1298">
        <v>509.51</v>
      </c>
      <c r="F45" s="1283" t="s">
        <v>483</v>
      </c>
      <c r="G45" s="1284">
        <v>1133.6410000000001</v>
      </c>
      <c r="H45" s="1285">
        <v>4836.9629999999997</v>
      </c>
      <c r="I45" s="1286">
        <v>534.79200000000003</v>
      </c>
      <c r="K45" s="1315"/>
      <c r="L45" s="1172"/>
      <c r="M45" s="1172"/>
      <c r="N45" s="1172"/>
      <c r="O45" s="1314"/>
      <c r="P45" s="921"/>
      <c r="Q45" s="921"/>
      <c r="R45" s="921"/>
      <c r="S45" s="1240"/>
    </row>
    <row r="46" spans="2:19" ht="15">
      <c r="B46" s="1283" t="s">
        <v>110</v>
      </c>
      <c r="C46" s="1284">
        <v>636.94000000000005</v>
      </c>
      <c r="D46" s="1285">
        <v>2778.1280000000002</v>
      </c>
      <c r="E46" s="1286">
        <v>294.30799999999999</v>
      </c>
      <c r="F46" s="1289" t="s">
        <v>129</v>
      </c>
      <c r="G46" s="1290">
        <v>1120.846</v>
      </c>
      <c r="H46" s="1291">
        <v>4788.7529999999997</v>
      </c>
      <c r="I46" s="1292">
        <v>707.31700000000001</v>
      </c>
      <c r="K46" s="1315"/>
      <c r="L46" s="1172"/>
      <c r="M46" s="1172"/>
      <c r="N46" s="1172"/>
      <c r="O46" s="1314"/>
      <c r="P46" s="921"/>
      <c r="Q46" s="921"/>
      <c r="R46" s="921"/>
      <c r="S46" s="1240"/>
    </row>
    <row r="47" spans="2:19" ht="15">
      <c r="B47" s="1283" t="s">
        <v>484</v>
      </c>
      <c r="C47" s="1284">
        <v>582.70699999999999</v>
      </c>
      <c r="D47" s="1285">
        <v>2548.8620000000001</v>
      </c>
      <c r="E47" s="1286">
        <v>480.56900000000002</v>
      </c>
      <c r="F47" s="1283" t="s">
        <v>485</v>
      </c>
      <c r="G47" s="1284">
        <v>959.23299999999995</v>
      </c>
      <c r="H47" s="1285">
        <v>4076.6120000000001</v>
      </c>
      <c r="I47" s="1286">
        <v>536.82500000000005</v>
      </c>
      <c r="K47" s="1315"/>
      <c r="L47" s="1172"/>
      <c r="M47" s="1172"/>
      <c r="N47" s="1172"/>
      <c r="O47" s="921"/>
      <c r="P47" s="921"/>
      <c r="Q47" s="921"/>
      <c r="R47" s="921"/>
      <c r="S47" s="1240"/>
    </row>
    <row r="48" spans="2:19" ht="15">
      <c r="B48" s="1283" t="s">
        <v>486</v>
      </c>
      <c r="C48" s="1284">
        <v>520.48099999999999</v>
      </c>
      <c r="D48" s="1285">
        <v>2268.09</v>
      </c>
      <c r="E48" s="1286">
        <v>1313.26</v>
      </c>
      <c r="F48" s="1295" t="s">
        <v>110</v>
      </c>
      <c r="G48" s="1296">
        <v>930.86500000000001</v>
      </c>
      <c r="H48" s="1297">
        <v>3969.422</v>
      </c>
      <c r="I48" s="1298">
        <v>419.62900000000002</v>
      </c>
      <c r="K48" s="1315"/>
      <c r="L48" s="1172"/>
      <c r="M48" s="1172"/>
      <c r="N48" s="1172"/>
      <c r="O48" s="1314"/>
      <c r="P48" s="921"/>
      <c r="Q48" s="921"/>
      <c r="R48" s="921"/>
      <c r="S48" s="1240"/>
    </row>
    <row r="49" spans="2:19" ht="15">
      <c r="B49" s="1289" t="s">
        <v>483</v>
      </c>
      <c r="C49" s="1290">
        <v>479.01</v>
      </c>
      <c r="D49" s="1291">
        <v>2081.9969999999998</v>
      </c>
      <c r="E49" s="1292">
        <v>220.20400000000001</v>
      </c>
      <c r="F49" s="1283" t="s">
        <v>139</v>
      </c>
      <c r="G49" s="1284">
        <v>875.21400000000006</v>
      </c>
      <c r="H49" s="1285">
        <v>3740.808</v>
      </c>
      <c r="I49" s="1286">
        <v>472.99400000000003</v>
      </c>
      <c r="K49" s="1315"/>
      <c r="L49" s="1172"/>
      <c r="M49" s="1172"/>
      <c r="N49" s="1172"/>
      <c r="O49" s="1314"/>
      <c r="P49" s="921"/>
      <c r="Q49" s="921"/>
      <c r="R49" s="921"/>
      <c r="S49" s="1240"/>
    </row>
    <row r="50" spans="2:19" ht="15">
      <c r="B50" s="1283" t="s">
        <v>487</v>
      </c>
      <c r="C50" s="1284">
        <v>403.84199999999998</v>
      </c>
      <c r="D50" s="1285">
        <v>1755.423</v>
      </c>
      <c r="E50" s="1286">
        <v>144.79499999999999</v>
      </c>
      <c r="F50" s="1283" t="s">
        <v>488</v>
      </c>
      <c r="G50" s="1284">
        <v>778.00900000000001</v>
      </c>
      <c r="H50" s="1285">
        <v>3319.0909999999999</v>
      </c>
      <c r="I50" s="1286">
        <v>542.596</v>
      </c>
      <c r="K50" s="1315"/>
      <c r="L50" s="1172"/>
      <c r="M50" s="1172"/>
      <c r="N50" s="1172"/>
      <c r="O50" s="1314"/>
      <c r="P50" s="921"/>
      <c r="Q50" s="921"/>
      <c r="R50" s="921"/>
      <c r="S50" s="1240"/>
    </row>
    <row r="51" spans="2:19" ht="15">
      <c r="B51" s="1295" t="s">
        <v>467</v>
      </c>
      <c r="C51" s="1296">
        <v>393.43299999999999</v>
      </c>
      <c r="D51" s="1297">
        <v>1703.768</v>
      </c>
      <c r="E51" s="1298">
        <v>355.62</v>
      </c>
      <c r="F51" s="1283" t="s">
        <v>467</v>
      </c>
      <c r="G51" s="1284">
        <v>606.21199999999999</v>
      </c>
      <c r="H51" s="1285">
        <v>2605.9</v>
      </c>
      <c r="I51" s="1286">
        <v>503.68</v>
      </c>
      <c r="K51" s="1315"/>
      <c r="L51" s="1172"/>
      <c r="M51" s="1172"/>
      <c r="N51" s="1172"/>
      <c r="O51" s="1314"/>
      <c r="P51" s="921"/>
      <c r="Q51" s="921"/>
      <c r="R51" s="921"/>
      <c r="S51" s="1240"/>
    </row>
    <row r="52" spans="2:19" ht="15">
      <c r="B52" s="1283" t="s">
        <v>478</v>
      </c>
      <c r="C52" s="1284">
        <v>358.39</v>
      </c>
      <c r="D52" s="1285">
        <v>1564.067</v>
      </c>
      <c r="E52" s="1286">
        <v>563.21699999999998</v>
      </c>
      <c r="F52" s="1289" t="s">
        <v>482</v>
      </c>
      <c r="G52" s="1290">
        <v>595.577</v>
      </c>
      <c r="H52" s="1291">
        <v>2561.3069999999998</v>
      </c>
      <c r="I52" s="1292">
        <v>469.57</v>
      </c>
      <c r="K52" s="1315"/>
      <c r="L52" s="1172"/>
      <c r="M52" s="1172"/>
      <c r="N52" s="1172"/>
      <c r="O52" s="921"/>
      <c r="P52" s="921"/>
      <c r="Q52" s="921"/>
      <c r="R52" s="921"/>
      <c r="S52" s="1240"/>
    </row>
    <row r="53" spans="2:19" ht="15">
      <c r="B53" s="1283" t="s">
        <v>489</v>
      </c>
      <c r="C53" s="1284">
        <v>276.18</v>
      </c>
      <c r="D53" s="1285">
        <v>1208.614</v>
      </c>
      <c r="E53" s="1286">
        <v>124.53100000000001</v>
      </c>
      <c r="F53" s="1283" t="s">
        <v>486</v>
      </c>
      <c r="G53" s="1284">
        <v>531.64400000000001</v>
      </c>
      <c r="H53" s="1285">
        <v>2260.2739999999999</v>
      </c>
      <c r="I53" s="1286">
        <v>1511.3</v>
      </c>
      <c r="K53" s="1315"/>
      <c r="L53" s="1172"/>
      <c r="M53" s="1172"/>
      <c r="N53" s="1172"/>
      <c r="O53" s="1314"/>
      <c r="P53" s="921"/>
      <c r="Q53" s="921"/>
      <c r="R53" s="921"/>
      <c r="S53" s="1240"/>
    </row>
    <row r="54" spans="2:19" ht="15">
      <c r="B54" s="1283" t="s">
        <v>119</v>
      </c>
      <c r="C54" s="1284">
        <v>269.93299999999999</v>
      </c>
      <c r="D54" s="1285">
        <v>1172.7049999999999</v>
      </c>
      <c r="E54" s="1286">
        <v>103.49299999999999</v>
      </c>
      <c r="F54" s="1295" t="s">
        <v>484</v>
      </c>
      <c r="G54" s="1296">
        <v>529.41200000000003</v>
      </c>
      <c r="H54" s="1297">
        <v>2254.442</v>
      </c>
      <c r="I54" s="1298">
        <v>445.57100000000003</v>
      </c>
      <c r="K54" s="1315"/>
      <c r="L54" s="1172"/>
      <c r="M54" s="1172"/>
      <c r="N54" s="1172"/>
      <c r="O54" s="1314"/>
      <c r="P54" s="921"/>
      <c r="Q54" s="921"/>
      <c r="R54" s="921"/>
      <c r="S54" s="1240"/>
    </row>
    <row r="55" spans="2:19" ht="15">
      <c r="B55" s="1289" t="s">
        <v>490</v>
      </c>
      <c r="C55" s="1290">
        <v>242.87</v>
      </c>
      <c r="D55" s="1291">
        <v>1057.153</v>
      </c>
      <c r="E55" s="1292">
        <v>91.995999999999995</v>
      </c>
      <c r="F55" s="1283" t="s">
        <v>119</v>
      </c>
      <c r="G55" s="1284">
        <v>262.70499999999998</v>
      </c>
      <c r="H55" s="1285">
        <v>1125.528</v>
      </c>
      <c r="I55" s="1286">
        <v>105.105</v>
      </c>
      <c r="K55" s="1315"/>
      <c r="L55" s="1172"/>
      <c r="M55" s="1172"/>
      <c r="N55" s="1172"/>
      <c r="O55" s="1314"/>
      <c r="P55" s="921"/>
      <c r="Q55" s="921"/>
      <c r="R55" s="921"/>
      <c r="S55" s="1240"/>
    </row>
    <row r="56" spans="2:19" ht="15">
      <c r="B56" s="1283" t="s">
        <v>485</v>
      </c>
      <c r="C56" s="1284">
        <v>211.072</v>
      </c>
      <c r="D56" s="1285">
        <v>919.07</v>
      </c>
      <c r="E56" s="1286">
        <v>156.41999999999999</v>
      </c>
      <c r="F56" s="1283" t="s">
        <v>487</v>
      </c>
      <c r="G56" s="1284">
        <v>253.357</v>
      </c>
      <c r="H56" s="1285">
        <v>1073.3800000000001</v>
      </c>
      <c r="I56" s="1286">
        <v>77.528000000000006</v>
      </c>
      <c r="K56" s="1315"/>
      <c r="L56" s="1172"/>
      <c r="M56" s="1172"/>
      <c r="N56" s="1172"/>
      <c r="O56" s="1314"/>
      <c r="P56" s="921"/>
      <c r="Q56" s="921"/>
      <c r="R56" s="921"/>
      <c r="S56" s="1240"/>
    </row>
    <row r="57" spans="2:19" ht="15">
      <c r="B57" s="1295" t="s">
        <v>491</v>
      </c>
      <c r="C57" s="1296">
        <v>168.941</v>
      </c>
      <c r="D57" s="1297">
        <v>735.625</v>
      </c>
      <c r="E57" s="1298">
        <v>265.19</v>
      </c>
      <c r="F57" s="1283" t="s">
        <v>492</v>
      </c>
      <c r="G57" s="1284">
        <v>235.607</v>
      </c>
      <c r="H57" s="1285">
        <v>1011.327</v>
      </c>
      <c r="I57" s="1286">
        <v>174.8</v>
      </c>
      <c r="K57" s="1315"/>
      <c r="L57" s="1172"/>
      <c r="M57" s="1172"/>
      <c r="N57" s="1172"/>
      <c r="O57" s="921"/>
      <c r="P57" s="921"/>
      <c r="Q57" s="921"/>
      <c r="R57" s="921"/>
      <c r="S57" s="1240"/>
    </row>
    <row r="58" spans="2:19" ht="15">
      <c r="B58" s="1283" t="s">
        <v>493</v>
      </c>
      <c r="C58" s="1284">
        <v>149.48500000000001</v>
      </c>
      <c r="D58" s="1285">
        <v>652.60799999999995</v>
      </c>
      <c r="E58" s="1286">
        <v>99.644999999999996</v>
      </c>
      <c r="F58" s="1289" t="s">
        <v>494</v>
      </c>
      <c r="G58" s="1290">
        <v>189.16399999999999</v>
      </c>
      <c r="H58" s="1291">
        <v>810.63800000000003</v>
      </c>
      <c r="I58" s="1292">
        <v>110.73</v>
      </c>
      <c r="K58" s="1315"/>
      <c r="L58" s="1172"/>
      <c r="M58" s="1172"/>
      <c r="N58" s="1172"/>
      <c r="O58" s="1314"/>
      <c r="P58" s="921"/>
      <c r="Q58" s="921"/>
      <c r="R58" s="921"/>
      <c r="S58" s="1240"/>
    </row>
    <row r="59" spans="2:19" ht="15">
      <c r="B59" s="1283" t="s">
        <v>495</v>
      </c>
      <c r="C59" s="1284">
        <v>146.446</v>
      </c>
      <c r="D59" s="1285">
        <v>642.45899999999995</v>
      </c>
      <c r="E59" s="1286">
        <v>58.454999999999998</v>
      </c>
      <c r="F59" s="1283" t="s">
        <v>490</v>
      </c>
      <c r="G59" s="1284">
        <v>162.05699999999999</v>
      </c>
      <c r="H59" s="1285">
        <v>699.25199999999995</v>
      </c>
      <c r="I59" s="1286">
        <v>47.881</v>
      </c>
      <c r="K59" s="1315"/>
      <c r="L59" s="1172"/>
      <c r="M59" s="1172"/>
      <c r="N59" s="1172"/>
      <c r="O59" s="1314"/>
      <c r="P59" s="921"/>
      <c r="Q59" s="921"/>
      <c r="R59" s="921"/>
      <c r="S59" s="1240"/>
    </row>
    <row r="60" spans="2:19" ht="15">
      <c r="B60" s="1283" t="s">
        <v>494</v>
      </c>
      <c r="C60" s="1284">
        <v>91.593999999999994</v>
      </c>
      <c r="D60" s="1285">
        <v>393.84100000000001</v>
      </c>
      <c r="E60" s="1286">
        <v>108.175</v>
      </c>
      <c r="F60" s="1295" t="s">
        <v>496</v>
      </c>
      <c r="G60" s="1296">
        <v>141.15</v>
      </c>
      <c r="H60" s="1297">
        <v>599.23199999999997</v>
      </c>
      <c r="I60" s="1298">
        <v>50</v>
      </c>
      <c r="K60" s="1315"/>
      <c r="L60" s="1172"/>
      <c r="M60" s="1172"/>
      <c r="N60" s="1172"/>
      <c r="O60" s="1314"/>
      <c r="P60" s="921"/>
      <c r="Q60" s="921"/>
      <c r="R60" s="921"/>
      <c r="S60" s="1240"/>
    </row>
    <row r="61" spans="2:19" ht="15">
      <c r="B61" s="1289" t="s">
        <v>497</v>
      </c>
      <c r="C61" s="1290">
        <v>74.134</v>
      </c>
      <c r="D61" s="1291">
        <v>319.02699999999999</v>
      </c>
      <c r="E61" s="1292">
        <v>24.760999999999999</v>
      </c>
      <c r="F61" s="1283" t="s">
        <v>489</v>
      </c>
      <c r="G61" s="1284">
        <v>107.226</v>
      </c>
      <c r="H61" s="1285">
        <v>455.089</v>
      </c>
      <c r="I61" s="1286">
        <v>42.55</v>
      </c>
      <c r="K61" s="1315"/>
      <c r="L61" s="1172"/>
      <c r="M61" s="1172"/>
      <c r="N61" s="1172"/>
      <c r="O61" s="1240"/>
      <c r="P61" s="1240"/>
      <c r="Q61" s="1240"/>
      <c r="R61" s="1240"/>
      <c r="S61" s="1240"/>
    </row>
    <row r="62" spans="2:19" ht="15">
      <c r="B62" s="1283" t="s">
        <v>492</v>
      </c>
      <c r="C62" s="1284">
        <v>72.534000000000006</v>
      </c>
      <c r="D62" s="1285">
        <v>314.12099999999998</v>
      </c>
      <c r="E62" s="1286">
        <v>75</v>
      </c>
      <c r="F62" s="1283" t="s">
        <v>498</v>
      </c>
      <c r="G62" s="1284">
        <v>106.529</v>
      </c>
      <c r="H62" s="1285">
        <v>459.791</v>
      </c>
      <c r="I62" s="1286">
        <v>99.79</v>
      </c>
      <c r="K62" s="1315"/>
      <c r="L62" s="1172"/>
      <c r="M62" s="1172"/>
      <c r="N62" s="1172"/>
      <c r="O62" s="1240"/>
    </row>
    <row r="63" spans="2:19" ht="15">
      <c r="B63" s="1295" t="s">
        <v>118</v>
      </c>
      <c r="C63" s="1296">
        <v>61.390999999999998</v>
      </c>
      <c r="D63" s="1297">
        <v>268.72899999999998</v>
      </c>
      <c r="E63" s="1298">
        <v>42.271999999999998</v>
      </c>
      <c r="F63" s="1283" t="s">
        <v>499</v>
      </c>
      <c r="G63" s="1284">
        <v>76.165999999999997</v>
      </c>
      <c r="H63" s="1285">
        <v>325.738</v>
      </c>
      <c r="I63" s="1286">
        <v>25.849</v>
      </c>
      <c r="K63" s="1315"/>
      <c r="L63" s="1172"/>
      <c r="M63" s="1172"/>
      <c r="N63" s="1172"/>
      <c r="O63" s="1240"/>
    </row>
    <row r="64" spans="2:19" ht="15">
      <c r="B64" s="1283" t="s">
        <v>500</v>
      </c>
      <c r="C64" s="1284">
        <v>58.357999999999997</v>
      </c>
      <c r="D64" s="1285">
        <v>247.786</v>
      </c>
      <c r="E64" s="1286">
        <v>24.998000000000001</v>
      </c>
      <c r="F64" s="1289" t="s">
        <v>501</v>
      </c>
      <c r="G64" s="1290">
        <v>58.064</v>
      </c>
      <c r="H64" s="1291">
        <v>244.25200000000001</v>
      </c>
      <c r="I64" s="1292">
        <v>19.318999999999999</v>
      </c>
      <c r="K64" s="1315"/>
      <c r="L64" s="1172"/>
      <c r="M64" s="1172"/>
      <c r="N64" s="1172"/>
      <c r="O64" s="1240"/>
    </row>
    <row r="65" spans="2:15" ht="15">
      <c r="B65" s="1283" t="s">
        <v>502</v>
      </c>
      <c r="C65" s="1284">
        <v>56.228999999999999</v>
      </c>
      <c r="D65" s="1285">
        <v>242.43799999999999</v>
      </c>
      <c r="E65" s="1286">
        <v>23.966000000000001</v>
      </c>
      <c r="F65" s="1283" t="s">
        <v>503</v>
      </c>
      <c r="G65" s="1284">
        <v>57.072000000000003</v>
      </c>
      <c r="H65" s="1285">
        <v>242.84200000000001</v>
      </c>
      <c r="I65" s="1286">
        <v>50</v>
      </c>
      <c r="K65" s="1315"/>
      <c r="L65" s="1172"/>
      <c r="M65" s="1172"/>
      <c r="N65" s="1172"/>
      <c r="O65" s="1240"/>
    </row>
    <row r="66" spans="2:15" ht="15">
      <c r="B66" s="1283" t="s">
        <v>504</v>
      </c>
      <c r="C66" s="1284">
        <v>55.207000000000001</v>
      </c>
      <c r="D66" s="1285">
        <v>240.07599999999999</v>
      </c>
      <c r="E66" s="1286">
        <v>33.725999999999999</v>
      </c>
      <c r="F66" s="1295" t="s">
        <v>491</v>
      </c>
      <c r="G66" s="1296">
        <v>54.289000000000001</v>
      </c>
      <c r="H66" s="1297">
        <v>228.67400000000001</v>
      </c>
      <c r="I66" s="1298">
        <v>78.16</v>
      </c>
      <c r="K66" s="1315"/>
      <c r="L66" s="1172"/>
      <c r="M66" s="1172"/>
      <c r="N66" s="1172"/>
      <c r="O66" s="1240"/>
    </row>
    <row r="67" spans="2:15" ht="15">
      <c r="B67" s="1289" t="s">
        <v>501</v>
      </c>
      <c r="C67" s="1290">
        <v>53.314999999999998</v>
      </c>
      <c r="D67" s="1291">
        <v>233.14400000000001</v>
      </c>
      <c r="E67" s="1292">
        <v>21.06</v>
      </c>
      <c r="F67" s="1289" t="s">
        <v>505</v>
      </c>
      <c r="G67" s="1290">
        <v>51.165999999999997</v>
      </c>
      <c r="H67" s="1291">
        <v>216.39699999999999</v>
      </c>
      <c r="I67" s="1292">
        <v>21.414000000000001</v>
      </c>
      <c r="K67" s="1315"/>
      <c r="L67" s="1172"/>
      <c r="M67" s="1172"/>
      <c r="N67" s="1172"/>
      <c r="O67" s="1240"/>
    </row>
    <row r="68" spans="2:15" ht="15">
      <c r="B68" s="1283" t="s">
        <v>506</v>
      </c>
      <c r="C68" s="1284">
        <v>28.202000000000002</v>
      </c>
      <c r="D68" s="1285">
        <v>121.43600000000001</v>
      </c>
      <c r="E68" s="1286">
        <v>39.744999999999997</v>
      </c>
      <c r="F68" s="1283" t="s">
        <v>507</v>
      </c>
      <c r="G68" s="1284">
        <v>38.03</v>
      </c>
      <c r="H68" s="1285">
        <v>161.40899999999999</v>
      </c>
      <c r="I68" s="1286">
        <v>20.015999999999998</v>
      </c>
      <c r="K68" s="1315"/>
      <c r="L68" s="1172"/>
      <c r="M68" s="1172"/>
      <c r="N68" s="1172"/>
      <c r="O68" s="1240"/>
    </row>
    <row r="69" spans="2:15" ht="15">
      <c r="B69" s="1295" t="s">
        <v>133</v>
      </c>
      <c r="C69" s="1296">
        <v>26.341000000000001</v>
      </c>
      <c r="D69" s="1297">
        <v>114.39</v>
      </c>
      <c r="E69" s="1298">
        <v>6.6829999999999998</v>
      </c>
      <c r="F69" s="1295" t="s">
        <v>133</v>
      </c>
      <c r="G69" s="1296">
        <v>24.077999999999999</v>
      </c>
      <c r="H69" s="1297">
        <v>102.67400000000001</v>
      </c>
      <c r="I69" s="1298">
        <v>24.931000000000001</v>
      </c>
      <c r="K69" s="1315"/>
      <c r="L69" s="1172"/>
      <c r="M69" s="1172"/>
      <c r="N69" s="1172"/>
      <c r="O69" s="1240"/>
    </row>
    <row r="70" spans="2:15" ht="15">
      <c r="B70" s="1283" t="s">
        <v>488</v>
      </c>
      <c r="C70" s="1284">
        <v>25.120999999999999</v>
      </c>
      <c r="D70" s="1285">
        <v>110.122</v>
      </c>
      <c r="E70" s="1286">
        <v>13.675000000000001</v>
      </c>
      <c r="F70" s="1283" t="s">
        <v>508</v>
      </c>
      <c r="G70" s="1284">
        <v>21.93</v>
      </c>
      <c r="H70" s="1285">
        <v>92.747</v>
      </c>
      <c r="I70" s="1286">
        <v>24.92</v>
      </c>
      <c r="K70" s="1315"/>
      <c r="L70" s="1172"/>
      <c r="M70" s="1172"/>
      <c r="N70" s="1172"/>
      <c r="O70" s="1240"/>
    </row>
    <row r="71" spans="2:15" ht="15">
      <c r="B71" s="1283" t="s">
        <v>509</v>
      </c>
      <c r="C71" s="1284">
        <v>18.292000000000002</v>
      </c>
      <c r="D71" s="1285">
        <v>79.789000000000001</v>
      </c>
      <c r="E71" s="1286">
        <v>45.02</v>
      </c>
      <c r="F71" s="1283" t="s">
        <v>493</v>
      </c>
      <c r="G71" s="1284">
        <v>20.86</v>
      </c>
      <c r="H71" s="1285">
        <v>91.168999999999997</v>
      </c>
      <c r="I71" s="1286">
        <v>24</v>
      </c>
      <c r="K71" s="1315"/>
      <c r="L71" s="1172"/>
      <c r="M71" s="1172"/>
      <c r="N71" s="1172"/>
      <c r="O71" s="1240"/>
    </row>
    <row r="72" spans="2:15" ht="15">
      <c r="B72" s="1283" t="s">
        <v>498</v>
      </c>
      <c r="C72" s="1284">
        <v>16.248999999999999</v>
      </c>
      <c r="D72" s="1285">
        <v>69.878</v>
      </c>
      <c r="E72" s="1286">
        <v>25</v>
      </c>
      <c r="F72" s="1283" t="s">
        <v>509</v>
      </c>
      <c r="G72" s="1284">
        <v>17.027999999999999</v>
      </c>
      <c r="H72" s="1285">
        <v>75.228999999999999</v>
      </c>
      <c r="I72" s="1286">
        <v>24.82</v>
      </c>
      <c r="K72" s="1315"/>
      <c r="L72" s="1172"/>
      <c r="M72" s="1172"/>
      <c r="N72" s="1172"/>
      <c r="O72" s="1240"/>
    </row>
    <row r="73" spans="2:15" ht="15">
      <c r="B73" s="1289" t="s">
        <v>510</v>
      </c>
      <c r="C73" s="1290">
        <v>4.7649999999999997</v>
      </c>
      <c r="D73" s="1291">
        <v>21.283000000000001</v>
      </c>
      <c r="E73" s="1292">
        <v>5.2</v>
      </c>
      <c r="F73" s="1289" t="s">
        <v>438</v>
      </c>
      <c r="G73" s="1290">
        <v>4.444</v>
      </c>
      <c r="H73" s="1291">
        <v>18.786999999999999</v>
      </c>
      <c r="I73" s="1292">
        <v>0.57499999999999996</v>
      </c>
      <c r="K73" s="1315"/>
      <c r="L73" s="1172"/>
      <c r="M73" s="1172"/>
      <c r="N73" s="1172"/>
      <c r="O73" s="1240"/>
    </row>
    <row r="74" spans="2:15" ht="15">
      <c r="B74" s="1283" t="s">
        <v>438</v>
      </c>
      <c r="C74" s="1284">
        <v>4.4820000000000002</v>
      </c>
      <c r="D74" s="1285">
        <v>19.658999999999999</v>
      </c>
      <c r="E74" s="1286">
        <v>0.86499999999999999</v>
      </c>
      <c r="F74" s="1283" t="s">
        <v>511</v>
      </c>
      <c r="G74" s="1284">
        <v>3.7389999999999999</v>
      </c>
      <c r="H74" s="1285">
        <v>15.994999999999999</v>
      </c>
      <c r="I74" s="1286">
        <v>0.54600000000000004</v>
      </c>
      <c r="K74" s="1315"/>
      <c r="L74" s="1172"/>
      <c r="M74" s="1172"/>
      <c r="N74" s="1172"/>
      <c r="O74" s="1240"/>
    </row>
    <row r="75" spans="2:15" ht="15">
      <c r="B75" s="1295" t="s">
        <v>511</v>
      </c>
      <c r="C75" s="1296">
        <v>3.0670000000000002</v>
      </c>
      <c r="D75" s="1297">
        <v>13.218999999999999</v>
      </c>
      <c r="E75" s="1298">
        <v>0.51200000000000001</v>
      </c>
      <c r="F75" s="1295" t="s">
        <v>512</v>
      </c>
      <c r="G75" s="1296">
        <v>2.3290000000000002</v>
      </c>
      <c r="H75" s="1297">
        <v>9.9600000000000009</v>
      </c>
      <c r="I75" s="1298">
        <v>0.89900000000000002</v>
      </c>
      <c r="K75" s="1315"/>
      <c r="L75" s="1172"/>
      <c r="M75" s="1172"/>
      <c r="N75" s="1172"/>
      <c r="O75" s="1240"/>
    </row>
    <row r="76" spans="2:15" ht="15">
      <c r="B76" s="1283" t="s">
        <v>115</v>
      </c>
      <c r="C76" s="1284">
        <v>3.044</v>
      </c>
      <c r="D76" s="1285">
        <v>13.202999999999999</v>
      </c>
      <c r="E76" s="1286">
        <v>0.66300000000000003</v>
      </c>
      <c r="F76" s="1283" t="s">
        <v>115</v>
      </c>
      <c r="G76" s="1284">
        <v>1.974</v>
      </c>
      <c r="H76" s="1285">
        <v>8.3249999999999993</v>
      </c>
      <c r="I76" s="1286">
        <v>1.3480000000000001</v>
      </c>
      <c r="K76" s="1315"/>
      <c r="L76" s="1172"/>
      <c r="M76" s="1172"/>
      <c r="N76" s="1172"/>
      <c r="O76" s="1240"/>
    </row>
    <row r="77" spans="2:15" ht="15">
      <c r="B77" s="1283" t="s">
        <v>466</v>
      </c>
      <c r="C77" s="1284">
        <v>2.113</v>
      </c>
      <c r="D77" s="1285">
        <v>9.2170000000000005</v>
      </c>
      <c r="E77" s="1286">
        <v>0.63700000000000001</v>
      </c>
      <c r="F77" s="1283" t="s">
        <v>466</v>
      </c>
      <c r="G77" s="1284">
        <v>1.905</v>
      </c>
      <c r="H77" s="1285">
        <v>8.1270000000000007</v>
      </c>
      <c r="I77" s="1286">
        <v>0.57299999999999995</v>
      </c>
      <c r="K77" s="1315"/>
      <c r="L77" s="1172"/>
      <c r="M77" s="1172"/>
      <c r="N77" s="1172"/>
      <c r="O77" s="1240"/>
    </row>
    <row r="78" spans="2:15" ht="15.75" thickBot="1">
      <c r="B78" s="1316" t="s">
        <v>513</v>
      </c>
      <c r="C78" s="1317">
        <v>3.7999999999999999E-2</v>
      </c>
      <c r="D78" s="1318">
        <v>0.16</v>
      </c>
      <c r="E78" s="1319">
        <v>2.1999999999999999E-2</v>
      </c>
      <c r="F78" s="1316" t="s">
        <v>513</v>
      </c>
      <c r="G78" s="1317">
        <v>6.8000000000000005E-2</v>
      </c>
      <c r="H78" s="1318">
        <v>0.28899999999999998</v>
      </c>
      <c r="I78" s="1319">
        <v>4.2000000000000003E-2</v>
      </c>
      <c r="K78" s="1315"/>
      <c r="L78" s="1172"/>
      <c r="M78" s="1172"/>
      <c r="N78" s="1172"/>
      <c r="O78" s="1240"/>
    </row>
    <row r="79" spans="2:15" ht="15">
      <c r="B79" s="591" t="s">
        <v>475</v>
      </c>
      <c r="C79" s="592"/>
      <c r="D79" s="592"/>
      <c r="E79" s="592"/>
      <c r="G79" s="592"/>
      <c r="H79" s="592"/>
      <c r="I79" s="592"/>
      <c r="K79" s="1315"/>
      <c r="L79" s="1172"/>
      <c r="M79" s="1172"/>
      <c r="N79" s="1172"/>
      <c r="O79" s="1240"/>
    </row>
    <row r="80" spans="2:15">
      <c r="O80" s="1240"/>
    </row>
    <row r="81" spans="3:15">
      <c r="C81" s="592"/>
      <c r="D81" s="592"/>
      <c r="E81" s="592"/>
      <c r="G81" s="592"/>
      <c r="H81" s="592"/>
      <c r="I81" s="592"/>
      <c r="O81" s="1240"/>
    </row>
    <row r="82" spans="3:15">
      <c r="O82" s="1240"/>
    </row>
    <row r="83" spans="3:15">
      <c r="O83" s="1240"/>
    </row>
    <row r="84" spans="3:15">
      <c r="O84" s="1240"/>
    </row>
    <row r="85" spans="3:15">
      <c r="O85" s="1240"/>
    </row>
    <row r="86" spans="3:15">
      <c r="O86" s="1240"/>
    </row>
    <row r="87" spans="3:15">
      <c r="O87" s="1240"/>
    </row>
    <row r="88" spans="3:15">
      <c r="O88" s="1240"/>
    </row>
    <row r="89" spans="3:15">
      <c r="O89" s="1240"/>
    </row>
    <row r="90" spans="3:15">
      <c r="O90" s="1240"/>
    </row>
    <row r="91" spans="3:15">
      <c r="O91" s="1240"/>
    </row>
    <row r="92" spans="3:15">
      <c r="O92" s="1240"/>
    </row>
    <row r="93" spans="3:15">
      <c r="O93" s="1240"/>
    </row>
    <row r="94" spans="3:15">
      <c r="O94" s="1240"/>
    </row>
    <row r="95" spans="3:15">
      <c r="O95" s="1240"/>
    </row>
    <row r="96" spans="3:15">
      <c r="O96" s="1240"/>
    </row>
    <row r="97" spans="15:15">
      <c r="O97" s="1240"/>
    </row>
    <row r="98" spans="15:15">
      <c r="O98" s="1240"/>
    </row>
    <row r="99" spans="15:15">
      <c r="O99" s="1240"/>
    </row>
    <row r="100" spans="15:15">
      <c r="O100" s="1240"/>
    </row>
    <row r="101" spans="15:15">
      <c r="O101" s="1240"/>
    </row>
    <row r="102" spans="15:15">
      <c r="O102" s="1240"/>
    </row>
    <row r="103" spans="15:15">
      <c r="O103" s="1240"/>
    </row>
    <row r="104" spans="15:15">
      <c r="O104" s="1240"/>
    </row>
    <row r="105" spans="15:15">
      <c r="O105" s="1240"/>
    </row>
    <row r="106" spans="15:15">
      <c r="O106" s="1240"/>
    </row>
    <row r="107" spans="15:15">
      <c r="O107" s="124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6"/>
  <sheetViews>
    <sheetView topLeftCell="A16" zoomScaleNormal="100" workbookViewId="0">
      <selection activeCell="C52" sqref="C52"/>
    </sheetView>
  </sheetViews>
  <sheetFormatPr defaultRowHeight="12.75"/>
  <cols>
    <col min="1" max="1" width="18.5703125" style="344" customWidth="1"/>
    <col min="2" max="2" width="13.85546875" style="344" customWidth="1"/>
    <col min="3" max="3" width="17.7109375" style="344" customWidth="1"/>
    <col min="4" max="4" width="13.85546875" style="344" customWidth="1"/>
    <col min="5" max="5" width="18.42578125" style="344" customWidth="1"/>
    <col min="6" max="6" width="13.85546875" style="344" customWidth="1"/>
    <col min="7" max="7" width="22.7109375" style="344" customWidth="1"/>
    <col min="8" max="8" width="18.42578125" style="344" customWidth="1"/>
    <col min="9" max="15" width="16.5703125" style="344" customWidth="1"/>
    <col min="16" max="16" width="18.140625" style="344" customWidth="1"/>
    <col min="17" max="23" width="16.5703125" style="344" customWidth="1"/>
    <col min="24" max="24" width="18.5703125" style="344" customWidth="1"/>
    <col min="25" max="30" width="16.5703125" style="344" customWidth="1"/>
    <col min="31" max="31" width="18" style="344" customWidth="1"/>
    <col min="32" max="34" width="16.5703125" style="344" customWidth="1"/>
    <col min="35" max="35" width="18.85546875" style="344" customWidth="1"/>
    <col min="36" max="39" width="16.5703125" style="344" customWidth="1"/>
    <col min="40" max="16384" width="9.140625" style="344"/>
  </cols>
  <sheetData>
    <row r="1" spans="1:39" ht="18">
      <c r="AD1" s="343"/>
      <c r="AE1" s="343"/>
      <c r="AF1" s="343"/>
      <c r="AG1" s="343"/>
    </row>
    <row r="3" spans="1:39" ht="18.75">
      <c r="A3" s="364" t="s">
        <v>272</v>
      </c>
      <c r="H3" s="364" t="s">
        <v>272</v>
      </c>
      <c r="P3" s="364" t="s">
        <v>272</v>
      </c>
      <c r="X3" s="364" t="s">
        <v>272</v>
      </c>
      <c r="AE3" s="364" t="s">
        <v>272</v>
      </c>
      <c r="AI3" s="364" t="s">
        <v>272</v>
      </c>
    </row>
    <row r="5" spans="1:39" ht="23.25" customHeight="1">
      <c r="A5" s="365" t="s">
        <v>451</v>
      </c>
      <c r="B5" s="365"/>
      <c r="C5" s="365"/>
      <c r="H5" s="365" t="s">
        <v>543</v>
      </c>
      <c r="I5" s="365"/>
      <c r="J5" s="365"/>
      <c r="P5" s="365" t="s">
        <v>544</v>
      </c>
      <c r="Q5" s="365"/>
      <c r="R5" s="365"/>
      <c r="X5" s="342" t="s">
        <v>350</v>
      </c>
      <c r="Y5" s="343"/>
      <c r="Z5" s="343"/>
      <c r="AA5" s="342"/>
      <c r="AB5" s="343"/>
      <c r="AC5" s="343"/>
      <c r="AE5" s="342" t="s">
        <v>349</v>
      </c>
      <c r="AF5" s="343"/>
      <c r="AG5" s="343"/>
      <c r="AI5" s="365" t="s">
        <v>274</v>
      </c>
      <c r="AJ5" s="365"/>
      <c r="AK5" s="366"/>
    </row>
    <row r="6" spans="1:39" ht="15" customHeight="1">
      <c r="A6" s="367"/>
      <c r="B6" s="367"/>
      <c r="C6" s="367"/>
      <c r="H6" s="367"/>
      <c r="I6" s="367"/>
      <c r="J6" s="367"/>
      <c r="P6" s="367"/>
      <c r="Q6" s="367"/>
      <c r="R6" s="367"/>
      <c r="X6" s="343"/>
      <c r="Y6" s="343"/>
      <c r="Z6" s="343"/>
      <c r="AE6" s="343"/>
      <c r="AF6" s="343"/>
      <c r="AG6" s="343"/>
      <c r="AI6" s="367"/>
      <c r="AJ6" s="367"/>
      <c r="AK6"/>
    </row>
    <row r="7" spans="1:39" ht="15" customHeight="1">
      <c r="A7" s="1229" t="s">
        <v>266</v>
      </c>
      <c r="B7" s="381" t="s">
        <v>267</v>
      </c>
      <c r="C7" s="381" t="s">
        <v>267</v>
      </c>
      <c r="D7" s="381" t="s">
        <v>300</v>
      </c>
      <c r="E7" s="381" t="s">
        <v>301</v>
      </c>
      <c r="H7" s="978" t="s">
        <v>266</v>
      </c>
      <c r="I7" s="381" t="s">
        <v>267</v>
      </c>
      <c r="J7" s="381" t="s">
        <v>267</v>
      </c>
      <c r="K7" s="381" t="s">
        <v>300</v>
      </c>
      <c r="L7" s="381" t="s">
        <v>301</v>
      </c>
      <c r="P7" s="978" t="s">
        <v>266</v>
      </c>
      <c r="Q7" s="381" t="s">
        <v>267</v>
      </c>
      <c r="R7" s="381" t="s">
        <v>267</v>
      </c>
      <c r="S7" s="381" t="s">
        <v>300</v>
      </c>
      <c r="T7" s="381" t="s">
        <v>301</v>
      </c>
      <c r="X7" s="1759" t="s">
        <v>266</v>
      </c>
      <c r="Y7" s="1762" t="s">
        <v>267</v>
      </c>
      <c r="Z7" s="1762" t="s">
        <v>267</v>
      </c>
      <c r="AE7" s="1759" t="s">
        <v>266</v>
      </c>
      <c r="AF7" s="1762" t="s">
        <v>267</v>
      </c>
      <c r="AG7" s="1762" t="s">
        <v>267</v>
      </c>
      <c r="AH7" s="345"/>
      <c r="AI7" s="1752" t="s">
        <v>266</v>
      </c>
      <c r="AJ7" s="1755" t="s">
        <v>267</v>
      </c>
      <c r="AK7"/>
    </row>
    <row r="8" spans="1:39" ht="15" customHeight="1">
      <c r="A8" s="1230"/>
      <c r="B8" s="376"/>
      <c r="C8" s="539"/>
      <c r="D8"/>
      <c r="H8" s="979"/>
      <c r="I8" s="376"/>
      <c r="J8" s="539"/>
      <c r="K8"/>
      <c r="P8" s="979"/>
      <c r="Q8" s="376"/>
      <c r="R8" s="539"/>
      <c r="S8"/>
      <c r="X8" s="1760"/>
      <c r="Y8" s="1763"/>
      <c r="Z8" s="1763"/>
      <c r="AE8" s="1760"/>
      <c r="AF8" s="1763"/>
      <c r="AG8" s="1763"/>
      <c r="AI8" s="1753"/>
      <c r="AJ8" s="1756"/>
      <c r="AK8"/>
    </row>
    <row r="9" spans="1:39" ht="15" customHeight="1">
      <c r="A9" s="1230"/>
      <c r="B9" s="382" t="s">
        <v>268</v>
      </c>
      <c r="C9" s="382" t="s">
        <v>302</v>
      </c>
      <c r="D9"/>
      <c r="H9" s="979"/>
      <c r="I9" s="382" t="s">
        <v>268</v>
      </c>
      <c r="J9" s="382" t="s">
        <v>302</v>
      </c>
      <c r="K9"/>
      <c r="P9" s="979"/>
      <c r="Q9" s="382" t="s">
        <v>268</v>
      </c>
      <c r="R9" s="1750" t="s">
        <v>329</v>
      </c>
      <c r="S9"/>
      <c r="X9" s="1760"/>
      <c r="Y9" s="1764" t="s">
        <v>268</v>
      </c>
      <c r="Z9" s="1750" t="s">
        <v>329</v>
      </c>
      <c r="AB9" s="556"/>
      <c r="AC9" s="556"/>
      <c r="AE9" s="1760"/>
      <c r="AF9" s="1764" t="s">
        <v>268</v>
      </c>
      <c r="AG9" s="1750" t="s">
        <v>329</v>
      </c>
      <c r="AI9" s="1753"/>
      <c r="AJ9" s="1757" t="s">
        <v>268</v>
      </c>
      <c r="AK9"/>
    </row>
    <row r="10" spans="1:39" ht="15" customHeight="1">
      <c r="A10" s="1231"/>
      <c r="B10" s="383"/>
      <c r="C10" s="383"/>
      <c r="D10"/>
      <c r="H10" s="980"/>
      <c r="I10" s="383"/>
      <c r="J10" s="383"/>
      <c r="K10"/>
      <c r="P10" s="980"/>
      <c r="Q10" s="383"/>
      <c r="R10" s="1751"/>
      <c r="S10"/>
      <c r="X10" s="1761"/>
      <c r="Y10" s="1765"/>
      <c r="Z10" s="1751"/>
      <c r="AB10" s="555"/>
      <c r="AC10" s="555"/>
      <c r="AE10" s="1761"/>
      <c r="AF10" s="1765"/>
      <c r="AG10" s="1751"/>
      <c r="AI10" s="1754"/>
      <c r="AJ10" s="1758"/>
      <c r="AK10"/>
    </row>
    <row r="11" spans="1:39" ht="15" customHeight="1">
      <c r="A11" s="1230"/>
      <c r="B11" s="376"/>
      <c r="C11" s="539"/>
      <c r="D11"/>
      <c r="H11" s="979"/>
      <c r="I11" s="376"/>
      <c r="J11" s="539"/>
      <c r="K11"/>
      <c r="P11" s="979"/>
      <c r="Q11" s="376"/>
      <c r="R11" s="539"/>
      <c r="S11"/>
      <c r="X11" s="981"/>
      <c r="Y11" s="982"/>
      <c r="Z11" s="546"/>
      <c r="AE11" s="981"/>
      <c r="AF11" s="982"/>
      <c r="AG11" s="546"/>
      <c r="AI11" s="979"/>
      <c r="AJ11" s="990"/>
      <c r="AK11"/>
    </row>
    <row r="12" spans="1:39" ht="15" customHeight="1">
      <c r="A12"/>
      <c r="B12" s="377" t="s">
        <v>269</v>
      </c>
      <c r="C12" s="540"/>
      <c r="D12"/>
      <c r="H12"/>
      <c r="I12" s="377" t="s">
        <v>269</v>
      </c>
      <c r="J12" s="540"/>
      <c r="K12"/>
      <c r="P12"/>
      <c r="Q12" s="377" t="s">
        <v>269</v>
      </c>
      <c r="R12" s="540"/>
      <c r="S12"/>
      <c r="Y12" s="346" t="s">
        <v>269</v>
      </c>
      <c r="Z12" s="547"/>
      <c r="AF12" s="346" t="s">
        <v>269</v>
      </c>
      <c r="AG12" s="547"/>
      <c r="AI12"/>
      <c r="AJ12" s="988" t="s">
        <v>269</v>
      </c>
      <c r="AK12"/>
    </row>
    <row r="13" spans="1:39" ht="15" customHeight="1">
      <c r="A13"/>
      <c r="B13" s="377"/>
      <c r="C13" s="540"/>
      <c r="D13"/>
      <c r="G13" s="968"/>
      <c r="H13"/>
      <c r="I13" s="377"/>
      <c r="J13" s="540"/>
      <c r="K13"/>
      <c r="P13"/>
      <c r="Q13" s="377"/>
      <c r="R13" s="540"/>
      <c r="S13"/>
      <c r="Y13" s="346"/>
      <c r="Z13" s="547"/>
      <c r="AF13" s="346"/>
      <c r="AG13" s="547"/>
      <c r="AI13"/>
      <c r="AJ13" s="988"/>
      <c r="AK13"/>
      <c r="AM13" s="294"/>
    </row>
    <row r="14" spans="1:39" ht="15" customHeight="1">
      <c r="A14" s="368" t="s">
        <v>232</v>
      </c>
      <c r="B14" s="1483">
        <v>2014794</v>
      </c>
      <c r="C14" s="983">
        <f>B14</f>
        <v>2014794</v>
      </c>
      <c r="D14" s="538">
        <f>((B14-I14)/I14)*100</f>
        <v>13.329343432582114</v>
      </c>
      <c r="E14" s="538">
        <f t="shared" ref="E14:E25" si="0">((C14-J14)/J14)*100</f>
        <v>13.329343432582114</v>
      </c>
      <c r="H14" s="368" t="s">
        <v>232</v>
      </c>
      <c r="I14" s="1226">
        <v>1777822</v>
      </c>
      <c r="J14" s="983">
        <f>I14</f>
        <v>1777822</v>
      </c>
      <c r="K14" s="538">
        <f t="shared" ref="K14:K25" si="1">((I14-Q14)/Q14)*100</f>
        <v>-0.1505193479142399</v>
      </c>
      <c r="L14" s="538">
        <f t="shared" ref="L14:L25" si="2">((J14-R14)/R14)*100</f>
        <v>-0.1505193479142399</v>
      </c>
      <c r="M14" s="556"/>
      <c r="N14" s="556"/>
      <c r="P14" s="368" t="s">
        <v>232</v>
      </c>
      <c r="Q14" s="985">
        <v>1780502</v>
      </c>
      <c r="R14" s="983">
        <v>1780502</v>
      </c>
      <c r="S14" s="538">
        <f t="shared" ref="S14:S25" si="3">((Q14-Y14)/Y14)*100</f>
        <v>0.43762663983068062</v>
      </c>
      <c r="T14" s="538">
        <f t="shared" ref="T14:T25" si="4">((R14-Z14)/Z14)*100</f>
        <v>0.43762663983068062</v>
      </c>
      <c r="X14" s="347" t="s">
        <v>232</v>
      </c>
      <c r="Y14" s="348">
        <v>1772744</v>
      </c>
      <c r="Z14" s="541">
        <v>1772744</v>
      </c>
      <c r="AE14" s="347" t="s">
        <v>232</v>
      </c>
      <c r="AF14" s="348">
        <v>1664436</v>
      </c>
      <c r="AG14" s="541">
        <f>AF14</f>
        <v>1664436</v>
      </c>
      <c r="AI14" s="368" t="s">
        <v>232</v>
      </c>
      <c r="AJ14" s="348">
        <v>1596479</v>
      </c>
      <c r="AK14"/>
    </row>
    <row r="15" spans="1:39" ht="15" customHeight="1">
      <c r="A15" s="368" t="s">
        <v>233</v>
      </c>
      <c r="B15" s="1483">
        <v>1680923</v>
      </c>
      <c r="C15" s="983">
        <f t="shared" ref="C15:C25" si="5">C14+B15</f>
        <v>3695717</v>
      </c>
      <c r="D15" s="538">
        <f t="shared" ref="D15:D25" si="6">((B15-I15)/I15)*100</f>
        <v>-1.887683392635344</v>
      </c>
      <c r="E15" s="538">
        <f t="shared" si="0"/>
        <v>5.8615284756663115</v>
      </c>
      <c r="H15" s="368" t="s">
        <v>233</v>
      </c>
      <c r="I15" s="1226">
        <v>1713264</v>
      </c>
      <c r="J15" s="983">
        <f t="shared" ref="J15:J25" si="7">J14+I15</f>
        <v>3491086</v>
      </c>
      <c r="K15" s="538">
        <f t="shared" si="1"/>
        <v>-4.2313922822284651</v>
      </c>
      <c r="L15" s="538">
        <f t="shared" si="2"/>
        <v>-2.1957918611870015</v>
      </c>
      <c r="P15" s="368" t="s">
        <v>233</v>
      </c>
      <c r="Q15" s="985">
        <v>1788962</v>
      </c>
      <c r="R15" s="983">
        <v>3569464</v>
      </c>
      <c r="S15" s="538">
        <f t="shared" si="3"/>
        <v>13.021432199599204</v>
      </c>
      <c r="T15" s="538">
        <f t="shared" si="4"/>
        <v>6.3734728495325426</v>
      </c>
      <c r="X15" s="347" t="s">
        <v>233</v>
      </c>
      <c r="Y15" s="348">
        <v>1582852</v>
      </c>
      <c r="Z15" s="541">
        <v>3355596</v>
      </c>
      <c r="AB15" s="556"/>
      <c r="AC15" s="556"/>
      <c r="AE15" s="347" t="s">
        <v>233</v>
      </c>
      <c r="AF15" s="348">
        <v>1622510</v>
      </c>
      <c r="AG15" s="541">
        <f>AF14+AF15</f>
        <v>3286946</v>
      </c>
      <c r="AI15" s="368" t="s">
        <v>233</v>
      </c>
      <c r="AJ15" s="348">
        <v>1461448</v>
      </c>
      <c r="AK15"/>
    </row>
    <row r="16" spans="1:39" ht="15" customHeight="1">
      <c r="A16" s="368" t="s">
        <v>234</v>
      </c>
      <c r="B16" s="1483">
        <v>2224759</v>
      </c>
      <c r="C16" s="983">
        <f t="shared" si="5"/>
        <v>5920476</v>
      </c>
      <c r="D16" s="538">
        <f t="shared" si="6"/>
        <v>10.82683784501392</v>
      </c>
      <c r="E16" s="538">
        <f t="shared" si="0"/>
        <v>7.6742860104701185</v>
      </c>
      <c r="H16" s="368" t="s">
        <v>234</v>
      </c>
      <c r="I16" s="1226">
        <v>2007419</v>
      </c>
      <c r="J16" s="983">
        <f t="shared" si="7"/>
        <v>5498505</v>
      </c>
      <c r="K16" s="538">
        <f t="shared" si="1"/>
        <v>2.4734489896450422</v>
      </c>
      <c r="L16" s="538">
        <f t="shared" si="2"/>
        <v>-0.54127492638505448</v>
      </c>
      <c r="P16" s="368" t="s">
        <v>234</v>
      </c>
      <c r="Q16" s="985">
        <v>1958965</v>
      </c>
      <c r="R16" s="983">
        <v>5528429</v>
      </c>
      <c r="S16" s="538">
        <f t="shared" si="3"/>
        <v>-4.6831619480988351</v>
      </c>
      <c r="T16" s="538">
        <f t="shared" si="4"/>
        <v>2.1737780480186886</v>
      </c>
      <c r="X16" s="347" t="s">
        <v>234</v>
      </c>
      <c r="Y16" s="349">
        <v>2055214</v>
      </c>
      <c r="Z16" s="548">
        <v>5410810</v>
      </c>
      <c r="AE16" s="347" t="s">
        <v>234</v>
      </c>
      <c r="AF16" s="349">
        <v>1661575</v>
      </c>
      <c r="AG16" s="548">
        <f t="shared" ref="AG16:AG25" si="8">AG15+AF16</f>
        <v>4948521</v>
      </c>
      <c r="AI16" s="368" t="s">
        <v>234</v>
      </c>
      <c r="AJ16" s="349">
        <v>1675553</v>
      </c>
      <c r="AK16"/>
    </row>
    <row r="17" spans="1:37" ht="15" customHeight="1">
      <c r="A17" s="368" t="s">
        <v>223</v>
      </c>
      <c r="B17" s="1483">
        <v>1812065</v>
      </c>
      <c r="C17" s="983">
        <f t="shared" si="5"/>
        <v>7732541</v>
      </c>
      <c r="D17" s="538">
        <f t="shared" si="6"/>
        <v>2.416015662532117</v>
      </c>
      <c r="E17" s="538">
        <f t="shared" si="0"/>
        <v>6.3941843382812156</v>
      </c>
      <c r="H17" s="368" t="s">
        <v>223</v>
      </c>
      <c r="I17" s="1226">
        <v>1769318</v>
      </c>
      <c r="J17" s="983">
        <f t="shared" si="7"/>
        <v>7267823</v>
      </c>
      <c r="K17" s="538">
        <f t="shared" si="1"/>
        <v>-0.66283986965534114</v>
      </c>
      <c r="L17" s="538">
        <f t="shared" si="2"/>
        <v>-0.57089674293352821</v>
      </c>
      <c r="P17" s="368" t="s">
        <v>223</v>
      </c>
      <c r="Q17" s="985">
        <v>1781124</v>
      </c>
      <c r="R17" s="983">
        <v>7309553</v>
      </c>
      <c r="S17" s="538">
        <f t="shared" si="3"/>
        <v>11.976643084682021</v>
      </c>
      <c r="T17" s="538">
        <f t="shared" si="4"/>
        <v>4.4008431990545933</v>
      </c>
      <c r="X17" s="347" t="s">
        <v>223</v>
      </c>
      <c r="Y17" s="349">
        <v>1590621</v>
      </c>
      <c r="Z17" s="548">
        <v>7001431</v>
      </c>
      <c r="AE17" s="347" t="s">
        <v>223</v>
      </c>
      <c r="AF17" s="349">
        <v>1824649</v>
      </c>
      <c r="AG17" s="548">
        <f t="shared" si="8"/>
        <v>6773170</v>
      </c>
      <c r="AI17" s="368" t="s">
        <v>223</v>
      </c>
      <c r="AJ17" s="349">
        <v>1480531</v>
      </c>
      <c r="AK17"/>
    </row>
    <row r="18" spans="1:37" ht="15" customHeight="1">
      <c r="A18" s="368" t="s">
        <v>224</v>
      </c>
      <c r="B18" s="1483">
        <v>1856274</v>
      </c>
      <c r="C18" s="983">
        <f t="shared" si="5"/>
        <v>9588815</v>
      </c>
      <c r="D18" s="538">
        <f t="shared" si="6"/>
        <v>4.7729567632644372</v>
      </c>
      <c r="E18" s="538">
        <f t="shared" si="0"/>
        <v>6.0764304885627949</v>
      </c>
      <c r="H18" s="368" t="s">
        <v>224</v>
      </c>
      <c r="I18" s="1226">
        <v>1771711</v>
      </c>
      <c r="J18" s="983">
        <f t="shared" si="7"/>
        <v>9039534</v>
      </c>
      <c r="K18" s="538">
        <f t="shared" si="1"/>
        <v>-0.73741941303386849</v>
      </c>
      <c r="L18" s="538">
        <f t="shared" si="2"/>
        <v>-0.60357849962163634</v>
      </c>
      <c r="P18" s="368" t="s">
        <v>224</v>
      </c>
      <c r="Q18" s="985">
        <v>1784873</v>
      </c>
      <c r="R18" s="983">
        <v>9094426</v>
      </c>
      <c r="S18" s="538">
        <f t="shared" si="3"/>
        <v>2.2487737867047661</v>
      </c>
      <c r="T18" s="538">
        <f t="shared" si="4"/>
        <v>3.9713622274209279</v>
      </c>
      <c r="V18" s="556"/>
      <c r="X18" s="347" t="s">
        <v>224</v>
      </c>
      <c r="Y18" s="348">
        <v>1745618</v>
      </c>
      <c r="Z18" s="541">
        <v>8747049</v>
      </c>
      <c r="AE18" s="347" t="s">
        <v>224</v>
      </c>
      <c r="AF18" s="348">
        <v>1637642</v>
      </c>
      <c r="AG18" s="541">
        <f t="shared" si="8"/>
        <v>8410812</v>
      </c>
      <c r="AI18" s="368" t="s">
        <v>224</v>
      </c>
      <c r="AJ18" s="348">
        <v>1528627</v>
      </c>
      <c r="AK18"/>
    </row>
    <row r="19" spans="1:37" ht="15" customHeight="1">
      <c r="A19" s="368" t="s">
        <v>225</v>
      </c>
      <c r="B19" s="1484">
        <v>1791158</v>
      </c>
      <c r="C19" s="983">
        <f t="shared" si="5"/>
        <v>11379973</v>
      </c>
      <c r="D19" s="538">
        <f t="shared" si="6"/>
        <v>4.0136071013366692</v>
      </c>
      <c r="E19" s="538">
        <f t="shared" si="0"/>
        <v>5.7463423572904189</v>
      </c>
      <c r="H19" s="368" t="s">
        <v>225</v>
      </c>
      <c r="I19" s="1227">
        <v>1722042</v>
      </c>
      <c r="J19" s="983">
        <f t="shared" si="7"/>
        <v>10761576</v>
      </c>
      <c r="K19" s="538">
        <f t="shared" si="1"/>
        <v>-1.5661574182838973</v>
      </c>
      <c r="L19" s="538">
        <f t="shared" si="2"/>
        <v>-0.75887135096732561</v>
      </c>
      <c r="P19" s="368" t="s">
        <v>225</v>
      </c>
      <c r="Q19" s="986">
        <v>1749441</v>
      </c>
      <c r="R19" s="983">
        <v>10843867</v>
      </c>
      <c r="S19" s="538">
        <f t="shared" si="3"/>
        <v>-3.2799718859552629E-2</v>
      </c>
      <c r="T19" s="538">
        <f t="shared" si="4"/>
        <v>3.303809522357871</v>
      </c>
      <c r="X19" s="347" t="s">
        <v>225</v>
      </c>
      <c r="Y19" s="348">
        <v>1750015</v>
      </c>
      <c r="Z19" s="541">
        <v>10497064</v>
      </c>
      <c r="AE19" s="347" t="s">
        <v>225</v>
      </c>
      <c r="AF19" s="348">
        <v>1549232</v>
      </c>
      <c r="AG19" s="541">
        <f t="shared" si="8"/>
        <v>9960044</v>
      </c>
      <c r="AI19" s="368" t="s">
        <v>225</v>
      </c>
      <c r="AJ19" s="348">
        <v>1412417</v>
      </c>
      <c r="AK19"/>
    </row>
    <row r="20" spans="1:37" ht="15" customHeight="1">
      <c r="A20" s="368" t="s">
        <v>226</v>
      </c>
      <c r="B20" s="1483">
        <v>1837386</v>
      </c>
      <c r="C20" s="983">
        <f t="shared" si="5"/>
        <v>13217359</v>
      </c>
      <c r="D20" s="538">
        <f t="shared" si="6"/>
        <v>2.2812784422221046</v>
      </c>
      <c r="E20" s="538">
        <f t="shared" si="0"/>
        <v>5.25066887742544</v>
      </c>
      <c r="H20" s="368" t="s">
        <v>226</v>
      </c>
      <c r="I20" s="1226">
        <v>1796405</v>
      </c>
      <c r="J20" s="983">
        <f t="shared" si="7"/>
        <v>12557981</v>
      </c>
      <c r="K20" s="538">
        <f t="shared" si="1"/>
        <v>8.3930134851297922</v>
      </c>
      <c r="L20" s="538">
        <f t="shared" si="2"/>
        <v>0.45441332150084462</v>
      </c>
      <c r="P20" s="368" t="s">
        <v>226</v>
      </c>
      <c r="Q20" s="985">
        <v>1657307</v>
      </c>
      <c r="R20" s="983">
        <v>12501174</v>
      </c>
      <c r="S20" s="538">
        <f t="shared" si="3"/>
        <v>-5.8338129786628379</v>
      </c>
      <c r="T20" s="538">
        <f t="shared" si="4"/>
        <v>1.9917443396838308</v>
      </c>
      <c r="X20" s="347" t="s">
        <v>226</v>
      </c>
      <c r="Y20" s="348">
        <v>1759981</v>
      </c>
      <c r="Z20" s="541">
        <v>12257045</v>
      </c>
      <c r="AE20" s="347" t="s">
        <v>226</v>
      </c>
      <c r="AF20" s="348">
        <v>1661369</v>
      </c>
      <c r="AG20" s="541">
        <f t="shared" si="8"/>
        <v>11621413</v>
      </c>
      <c r="AI20" s="368" t="s">
        <v>226</v>
      </c>
      <c r="AJ20" s="348">
        <v>1616596</v>
      </c>
      <c r="AK20"/>
    </row>
    <row r="21" spans="1:37" ht="15" customHeight="1">
      <c r="A21" s="368" t="s">
        <v>227</v>
      </c>
      <c r="B21" s="1483">
        <v>1793484</v>
      </c>
      <c r="C21" s="983">
        <f t="shared" si="5"/>
        <v>15010843</v>
      </c>
      <c r="D21" s="538">
        <f t="shared" si="6"/>
        <v>-0.70335978314549763</v>
      </c>
      <c r="E21" s="538">
        <f t="shared" si="0"/>
        <v>4.5019938153052923</v>
      </c>
      <c r="H21" s="368" t="s">
        <v>227</v>
      </c>
      <c r="I21" s="1226">
        <v>1806188</v>
      </c>
      <c r="J21" s="983">
        <f t="shared" si="7"/>
        <v>14364169</v>
      </c>
      <c r="K21" s="538">
        <f t="shared" si="1"/>
        <v>-1.3030898316152424</v>
      </c>
      <c r="L21" s="538">
        <f t="shared" si="2"/>
        <v>0.22998757467007844</v>
      </c>
      <c r="M21" s="556"/>
      <c r="N21" s="556"/>
      <c r="P21" s="368" t="s">
        <v>227</v>
      </c>
      <c r="Q21" s="985">
        <v>1830035</v>
      </c>
      <c r="R21" s="983">
        <v>14331209</v>
      </c>
      <c r="S21" s="538">
        <f t="shared" si="3"/>
        <v>11.430071052056332</v>
      </c>
      <c r="T21" s="538">
        <f t="shared" si="4"/>
        <v>3.106955556665119</v>
      </c>
      <c r="X21" s="347" t="s">
        <v>227</v>
      </c>
      <c r="Y21" s="348">
        <v>1642317</v>
      </c>
      <c r="Z21" s="541">
        <v>13899362</v>
      </c>
      <c r="AE21" s="347" t="s">
        <v>227</v>
      </c>
      <c r="AF21" s="348">
        <v>1616455</v>
      </c>
      <c r="AG21" s="541">
        <f t="shared" si="8"/>
        <v>13237868</v>
      </c>
      <c r="AI21" s="368" t="s">
        <v>227</v>
      </c>
      <c r="AJ21" s="348">
        <v>1506040</v>
      </c>
      <c r="AK21"/>
    </row>
    <row r="22" spans="1:37" ht="15" customHeight="1">
      <c r="A22" s="368" t="s">
        <v>228</v>
      </c>
      <c r="B22" s="1483">
        <v>1770398</v>
      </c>
      <c r="C22" s="983">
        <f t="shared" si="5"/>
        <v>16781241</v>
      </c>
      <c r="D22" s="538">
        <f t="shared" si="6"/>
        <v>-2.6304760794312698</v>
      </c>
      <c r="E22" s="538">
        <f t="shared" si="0"/>
        <v>3.7006017959640709</v>
      </c>
      <c r="H22" s="368" t="s">
        <v>228</v>
      </c>
      <c r="I22" s="1226">
        <v>1818226</v>
      </c>
      <c r="J22" s="983">
        <f t="shared" si="7"/>
        <v>16182395</v>
      </c>
      <c r="K22" s="538">
        <f t="shared" si="1"/>
        <v>2.7644612544748979</v>
      </c>
      <c r="L22" s="538">
        <f t="shared" si="2"/>
        <v>0.50850522060680881</v>
      </c>
      <c r="P22" s="368" t="s">
        <v>228</v>
      </c>
      <c r="Q22" s="985">
        <v>1769314</v>
      </c>
      <c r="R22" s="983">
        <v>16100523</v>
      </c>
      <c r="S22" s="538">
        <f t="shared" si="3"/>
        <v>1.6044801403948836</v>
      </c>
      <c r="T22" s="538">
        <f t="shared" si="4"/>
        <v>2.9396762402996894</v>
      </c>
      <c r="X22" s="347" t="s">
        <v>228</v>
      </c>
      <c r="Y22" s="348">
        <v>1741374</v>
      </c>
      <c r="Z22" s="541">
        <v>15640736</v>
      </c>
      <c r="AB22" s="556"/>
      <c r="AE22" s="347" t="s">
        <v>228</v>
      </c>
      <c r="AF22" s="348">
        <v>1815073</v>
      </c>
      <c r="AG22" s="541">
        <f t="shared" si="8"/>
        <v>15052941</v>
      </c>
      <c r="AI22" s="368" t="s">
        <v>228</v>
      </c>
      <c r="AJ22" s="348">
        <v>1547153</v>
      </c>
      <c r="AK22"/>
    </row>
    <row r="23" spans="1:37" ht="15" customHeight="1">
      <c r="A23" s="368" t="s">
        <v>229</v>
      </c>
      <c r="B23" s="1483">
        <v>2072094</v>
      </c>
      <c r="C23" s="983">
        <f t="shared" si="5"/>
        <v>18853335</v>
      </c>
      <c r="D23" s="538">
        <f t="shared" si="6"/>
        <v>3.5894723475649077</v>
      </c>
      <c r="E23" s="538">
        <f t="shared" si="0"/>
        <v>3.6883763452149458</v>
      </c>
      <c r="H23" s="368" t="s">
        <v>229</v>
      </c>
      <c r="I23" s="1226">
        <v>2000294</v>
      </c>
      <c r="J23" s="983">
        <f t="shared" si="7"/>
        <v>18182689</v>
      </c>
      <c r="K23" s="538">
        <f t="shared" si="1"/>
        <v>6.2222203341047475</v>
      </c>
      <c r="L23" s="538">
        <f t="shared" si="2"/>
        <v>1.1068056559168067</v>
      </c>
      <c r="P23" s="368" t="s">
        <v>229</v>
      </c>
      <c r="Q23" s="985">
        <v>1883122</v>
      </c>
      <c r="R23" s="983">
        <v>17983645</v>
      </c>
      <c r="S23" s="538">
        <f t="shared" si="3"/>
        <v>0.73494837601497398</v>
      </c>
      <c r="T23" s="538">
        <f t="shared" si="4"/>
        <v>2.7042991541062626</v>
      </c>
      <c r="U23" s="556"/>
      <c r="X23" s="347" t="s">
        <v>229</v>
      </c>
      <c r="Y23" s="348">
        <v>1869383</v>
      </c>
      <c r="Z23" s="541">
        <v>17510119</v>
      </c>
      <c r="AE23" s="347" t="s">
        <v>229</v>
      </c>
      <c r="AF23" s="348">
        <v>1908090</v>
      </c>
      <c r="AG23" s="541">
        <f t="shared" si="8"/>
        <v>16961031</v>
      </c>
      <c r="AI23" s="368" t="s">
        <v>229</v>
      </c>
      <c r="AJ23" s="348">
        <v>1711834</v>
      </c>
      <c r="AK23"/>
    </row>
    <row r="24" spans="1:37" ht="15" customHeight="1">
      <c r="A24" s="368" t="s">
        <v>230</v>
      </c>
      <c r="B24" s="1483">
        <v>1959446</v>
      </c>
      <c r="C24" s="983">
        <f t="shared" si="5"/>
        <v>20812781</v>
      </c>
      <c r="D24" s="538">
        <f t="shared" si="6"/>
        <v>-1.417027778574379</v>
      </c>
      <c r="E24" s="538">
        <f t="shared" si="0"/>
        <v>3.1852823210363748</v>
      </c>
      <c r="H24" s="368" t="s">
        <v>230</v>
      </c>
      <c r="I24" s="1226">
        <v>1987611</v>
      </c>
      <c r="J24" s="983">
        <f t="shared" si="7"/>
        <v>20170300</v>
      </c>
      <c r="K24" s="538">
        <f t="shared" si="1"/>
        <v>7.6206312524771667</v>
      </c>
      <c r="L24" s="538">
        <f t="shared" si="2"/>
        <v>1.7134554209464981</v>
      </c>
      <c r="P24" s="368" t="s">
        <v>230</v>
      </c>
      <c r="Q24" s="985">
        <v>1846868</v>
      </c>
      <c r="R24" s="983">
        <v>19830513</v>
      </c>
      <c r="S24" s="538">
        <f t="shared" si="3"/>
        <v>2.3776369530415042</v>
      </c>
      <c r="T24" s="557">
        <f t="shared" si="4"/>
        <v>2.673788236000703</v>
      </c>
      <c r="X24" s="347" t="s">
        <v>230</v>
      </c>
      <c r="Y24" s="348">
        <v>1803976</v>
      </c>
      <c r="Z24" s="541">
        <v>19314095</v>
      </c>
      <c r="AB24" s="968"/>
      <c r="AE24" s="347" t="s">
        <v>230</v>
      </c>
      <c r="AF24" s="348">
        <v>1683989</v>
      </c>
      <c r="AG24" s="541">
        <f t="shared" si="8"/>
        <v>18645020</v>
      </c>
      <c r="AI24" s="368" t="s">
        <v>230</v>
      </c>
      <c r="AJ24" s="348">
        <v>1587171</v>
      </c>
      <c r="AK24"/>
    </row>
    <row r="25" spans="1:37" ht="15" customHeight="1">
      <c r="A25" s="368" t="s">
        <v>231</v>
      </c>
      <c r="B25" s="1226">
        <v>1818716</v>
      </c>
      <c r="C25" s="983">
        <f t="shared" si="5"/>
        <v>22631497</v>
      </c>
      <c r="D25" s="538">
        <f t="shared" si="6"/>
        <v>-5.209002746188875</v>
      </c>
      <c r="E25" s="538">
        <f t="shared" si="0"/>
        <v>2.4561501517568121</v>
      </c>
      <c r="H25" s="368" t="s">
        <v>231</v>
      </c>
      <c r="I25" s="1226">
        <v>1918659</v>
      </c>
      <c r="J25" s="983">
        <f t="shared" si="7"/>
        <v>22088959</v>
      </c>
      <c r="K25" s="538">
        <f t="shared" si="1"/>
        <v>-2.2537594923424447</v>
      </c>
      <c r="L25" s="538">
        <f t="shared" si="2"/>
        <v>1.3561346592325543</v>
      </c>
      <c r="P25" s="368" t="s">
        <v>231</v>
      </c>
      <c r="Q25" s="348">
        <v>1962898</v>
      </c>
      <c r="R25" s="983">
        <v>21793411</v>
      </c>
      <c r="S25" s="557">
        <f t="shared" si="3"/>
        <v>0.72667579052483744</v>
      </c>
      <c r="T25" s="557">
        <f t="shared" si="4"/>
        <v>2.4953355225682072</v>
      </c>
      <c r="U25" s="852"/>
      <c r="V25" s="375"/>
      <c r="X25" s="347" t="s">
        <v>231</v>
      </c>
      <c r="Y25" s="348">
        <v>1948737</v>
      </c>
      <c r="Z25" s="541">
        <v>21262832</v>
      </c>
      <c r="AE25" s="347" t="s">
        <v>231</v>
      </c>
      <c r="AF25" s="348">
        <v>1877577</v>
      </c>
      <c r="AG25" s="541">
        <f t="shared" si="8"/>
        <v>20522597</v>
      </c>
      <c r="AI25" s="368" t="s">
        <v>231</v>
      </c>
      <c r="AJ25" s="348">
        <v>1661623</v>
      </c>
      <c r="AK25"/>
    </row>
    <row r="26" spans="1:37" ht="15" customHeight="1">
      <c r="A26" s="369"/>
      <c r="B26" s="378"/>
      <c r="C26" s="541"/>
      <c r="D26" s="538"/>
      <c r="E26" s="538"/>
      <c r="H26" s="369"/>
      <c r="I26" s="378"/>
      <c r="J26" s="541"/>
      <c r="K26" s="538"/>
      <c r="L26" s="538"/>
      <c r="P26" s="369"/>
      <c r="Q26" s="378"/>
      <c r="R26" s="541"/>
      <c r="S26" s="557"/>
      <c r="T26" s="557"/>
      <c r="U26" s="556"/>
      <c r="V26" s="556"/>
      <c r="X26" s="350"/>
      <c r="Y26" s="351"/>
      <c r="Z26" s="549"/>
      <c r="AE26" s="350"/>
      <c r="AF26" s="351"/>
      <c r="AG26" s="549"/>
      <c r="AI26" s="369"/>
      <c r="AJ26" s="351"/>
      <c r="AK26"/>
    </row>
    <row r="27" spans="1:37" ht="15" customHeight="1">
      <c r="A27" s="370" t="s">
        <v>452</v>
      </c>
      <c r="B27" s="353">
        <f>SUM(B14:B25)</f>
        <v>22631497</v>
      </c>
      <c r="C27" s="541"/>
      <c r="D27" s="538"/>
      <c r="E27" s="538"/>
      <c r="H27" s="370" t="s">
        <v>373</v>
      </c>
      <c r="I27" s="353">
        <f>SUM(I14:I25)</f>
        <v>22088959</v>
      </c>
      <c r="J27" s="541">
        <f>I27</f>
        <v>22088959</v>
      </c>
      <c r="K27" s="538"/>
      <c r="L27" s="538"/>
      <c r="M27" s="375">
        <f>J27/1000</f>
        <v>22088.958999999999</v>
      </c>
      <c r="N27" s="967" t="s">
        <v>275</v>
      </c>
      <c r="P27" s="370" t="s">
        <v>351</v>
      </c>
      <c r="Q27" s="353">
        <f>SUM(Q14:Q25)</f>
        <v>21793411</v>
      </c>
      <c r="R27" s="541">
        <f>Q27</f>
        <v>21793411</v>
      </c>
      <c r="S27" s="557">
        <f>((Q27-Y27)/Y27)*100</f>
        <v>2.4953355225682072</v>
      </c>
      <c r="T27" s="557"/>
      <c r="U27" s="375">
        <f>R27/1000</f>
        <v>21793.411</v>
      </c>
      <c r="V27" s="375" t="s">
        <v>275</v>
      </c>
      <c r="X27" s="352" t="s">
        <v>276</v>
      </c>
      <c r="Y27" s="353">
        <f>SUM(Y14:Y25)</f>
        <v>21262832</v>
      </c>
      <c r="Z27" s="542"/>
      <c r="AB27" s="375">
        <f>Y27/1000</f>
        <v>21262.831999999999</v>
      </c>
      <c r="AC27" s="967" t="s">
        <v>275</v>
      </c>
      <c r="AE27" s="352" t="s">
        <v>270</v>
      </c>
      <c r="AF27" s="353">
        <f>SUM(AF14:AF25)</f>
        <v>20522597</v>
      </c>
      <c r="AG27" s="542"/>
      <c r="AI27" s="370" t="s">
        <v>273</v>
      </c>
      <c r="AJ27" s="353">
        <f>SUM(AJ14:AJ25)</f>
        <v>18785472</v>
      </c>
      <c r="AK27"/>
    </row>
    <row r="28" spans="1:37" ht="15" customHeight="1">
      <c r="A28" s="2"/>
      <c r="B28" s="379"/>
      <c r="C28" s="2"/>
      <c r="D28" s="538"/>
      <c r="E28" s="538"/>
      <c r="H28" s="2"/>
      <c r="I28" s="379"/>
      <c r="J28" s="2"/>
      <c r="K28" s="538"/>
      <c r="L28" s="538"/>
      <c r="P28" s="2"/>
      <c r="Q28" s="379"/>
      <c r="R28" s="2"/>
      <c r="S28" s="538"/>
      <c r="T28" s="538"/>
      <c r="X28" s="354"/>
      <c r="Y28" s="355"/>
      <c r="Z28" s="544"/>
      <c r="AE28" s="354"/>
      <c r="AF28" s="355"/>
      <c r="AG28" s="544"/>
      <c r="AI28" s="2"/>
      <c r="AJ28" s="989"/>
      <c r="AK28"/>
    </row>
    <row r="29" spans="1:37" ht="15" customHeight="1">
      <c r="A29" s="2"/>
      <c r="B29" s="377" t="s">
        <v>271</v>
      </c>
      <c r="C29" s="540"/>
      <c r="D29" s="538"/>
      <c r="E29" s="538"/>
      <c r="H29" s="2"/>
      <c r="I29" s="377" t="s">
        <v>271</v>
      </c>
      <c r="J29" s="540"/>
      <c r="K29" s="538"/>
      <c r="L29" s="538"/>
      <c r="P29" s="2"/>
      <c r="Q29" s="377" t="s">
        <v>271</v>
      </c>
      <c r="R29" s="540"/>
      <c r="S29" s="538"/>
      <c r="T29" s="538"/>
      <c r="X29" s="354"/>
      <c r="Y29" s="356" t="s">
        <v>271</v>
      </c>
      <c r="Z29" s="550"/>
      <c r="AE29" s="354"/>
      <c r="AF29" s="356" t="s">
        <v>271</v>
      </c>
      <c r="AG29" s="550"/>
      <c r="AI29" s="2"/>
      <c r="AJ29" s="988" t="s">
        <v>271</v>
      </c>
      <c r="AK29"/>
    </row>
    <row r="30" spans="1:37" ht="15" customHeight="1">
      <c r="A30"/>
      <c r="B30" s="380"/>
      <c r="C30" s="543"/>
      <c r="D30" s="538"/>
      <c r="E30" s="538"/>
      <c r="H30"/>
      <c r="I30" s="380"/>
      <c r="J30" s="543"/>
      <c r="K30" s="538"/>
      <c r="L30" s="538"/>
      <c r="P30"/>
      <c r="Q30" s="380"/>
      <c r="R30" s="543"/>
      <c r="S30" s="538"/>
      <c r="T30" s="538"/>
      <c r="Y30" s="357"/>
      <c r="Z30" s="551"/>
      <c r="AF30" s="357"/>
      <c r="AG30" s="551"/>
      <c r="AI30"/>
      <c r="AJ30" s="987"/>
      <c r="AK30"/>
    </row>
    <row r="31" spans="1:37" ht="15" customHeight="1">
      <c r="A31" s="371" t="s">
        <v>232</v>
      </c>
      <c r="B31" s="1483">
        <v>187575305</v>
      </c>
      <c r="C31" s="983">
        <f>B31</f>
        <v>187575305</v>
      </c>
      <c r="D31" s="538">
        <f>((B31-I31)/I31)*100</f>
        <v>21.434013372629099</v>
      </c>
      <c r="E31" s="538">
        <f>((C31-J31)/J31)*100</f>
        <v>21.434013372629099</v>
      </c>
      <c r="H31" s="371" t="s">
        <v>232</v>
      </c>
      <c r="I31" s="1226">
        <v>154466858</v>
      </c>
      <c r="J31" s="983">
        <f>I31</f>
        <v>154466858</v>
      </c>
      <c r="K31" s="538">
        <f t="shared" ref="K31:K42" si="9">((I31-Q31)/Q31)*100</f>
        <v>-5.7973652608719597</v>
      </c>
      <c r="L31" s="538">
        <f t="shared" ref="L31:L42" si="10">((J31-R31)/R31)*100</f>
        <v>-5.7973652608719597</v>
      </c>
      <c r="M31" s="556"/>
      <c r="N31" s="556"/>
      <c r="P31" s="371" t="s">
        <v>232</v>
      </c>
      <c r="Q31" s="985">
        <v>163972970</v>
      </c>
      <c r="R31" s="983">
        <f>Q31</f>
        <v>163972970</v>
      </c>
      <c r="S31" s="538">
        <f t="shared" ref="S31:S42" si="11">((Q31-Y31)/Y31)*100</f>
        <v>8.1166556859620744</v>
      </c>
      <c r="T31" s="538">
        <f t="shared" ref="T31:T42" si="12">((R31-Z31)/Z31)*100</f>
        <v>8.1166556859620744</v>
      </c>
      <c r="X31" s="358" t="s">
        <v>232</v>
      </c>
      <c r="Y31" s="348">
        <v>151663006</v>
      </c>
      <c r="Z31" s="541">
        <v>151663006</v>
      </c>
      <c r="AE31" s="358" t="s">
        <v>232</v>
      </c>
      <c r="AF31" s="348">
        <v>145263905</v>
      </c>
      <c r="AG31" s="541">
        <f>AF31</f>
        <v>145263905</v>
      </c>
      <c r="AI31" s="371" t="s">
        <v>232</v>
      </c>
      <c r="AJ31" s="348">
        <v>144544826</v>
      </c>
      <c r="AK31"/>
    </row>
    <row r="32" spans="1:37" ht="15" customHeight="1">
      <c r="A32" s="372" t="s">
        <v>233</v>
      </c>
      <c r="B32" s="1483">
        <v>156520768</v>
      </c>
      <c r="C32" s="983">
        <f t="shared" ref="C32:C42" si="13">C31+B32</f>
        <v>344096073</v>
      </c>
      <c r="D32" s="538">
        <f t="shared" ref="D32:D42" si="14">((B32-I32)/I32)*100</f>
        <v>4.0355581849537234</v>
      </c>
      <c r="E32" s="538">
        <f t="shared" ref="E32:E42" si="15">((C32-J32)/J32)*100</f>
        <v>12.849406336968885</v>
      </c>
      <c r="H32" s="372" t="s">
        <v>233</v>
      </c>
      <c r="I32" s="1226">
        <v>150449299</v>
      </c>
      <c r="J32" s="983">
        <f t="shared" ref="J32:J42" si="16">J31+I32</f>
        <v>304916157</v>
      </c>
      <c r="K32" s="538">
        <f t="shared" si="9"/>
        <v>-7.3601574124820797</v>
      </c>
      <c r="L32" s="538">
        <f t="shared" si="10"/>
        <v>-6.5750010603589137</v>
      </c>
      <c r="P32" s="372" t="s">
        <v>233</v>
      </c>
      <c r="Q32" s="985">
        <v>162402369</v>
      </c>
      <c r="R32" s="983">
        <f t="shared" ref="R32:R42" si="17">R31+Q32</f>
        <v>326375339</v>
      </c>
      <c r="S32" s="538">
        <f t="shared" si="11"/>
        <v>16.200455512020216</v>
      </c>
      <c r="T32" s="538">
        <f t="shared" si="12"/>
        <v>11.993474116587558</v>
      </c>
      <c r="X32" s="359" t="s">
        <v>233</v>
      </c>
      <c r="Y32" s="348">
        <v>139760527</v>
      </c>
      <c r="Z32" s="541">
        <v>291423533</v>
      </c>
      <c r="AE32" s="359" t="s">
        <v>233</v>
      </c>
      <c r="AF32" s="348">
        <v>145635767</v>
      </c>
      <c r="AG32" s="541">
        <f>AF31+AF32</f>
        <v>290899672</v>
      </c>
      <c r="AI32" s="372" t="s">
        <v>233</v>
      </c>
      <c r="AJ32" s="348">
        <v>130552137</v>
      </c>
      <c r="AK32"/>
    </row>
    <row r="33" spans="1:37" ht="15" customHeight="1">
      <c r="A33" s="372" t="s">
        <v>234</v>
      </c>
      <c r="B33" s="1484">
        <v>197639244</v>
      </c>
      <c r="C33" s="983">
        <f t="shared" si="13"/>
        <v>541735317</v>
      </c>
      <c r="D33" s="538">
        <f t="shared" si="14"/>
        <v>12.61810586972098</v>
      </c>
      <c r="E33" s="538">
        <f t="shared" si="15"/>
        <v>12.764911862127622</v>
      </c>
      <c r="H33" s="372" t="s">
        <v>234</v>
      </c>
      <c r="I33" s="1227">
        <v>175495088</v>
      </c>
      <c r="J33" s="983">
        <f t="shared" si="16"/>
        <v>480411245</v>
      </c>
      <c r="K33" s="538">
        <f t="shared" si="9"/>
        <v>4.9824347207530257</v>
      </c>
      <c r="L33" s="538">
        <f t="shared" si="10"/>
        <v>-2.6604122352973518</v>
      </c>
      <c r="P33" s="372" t="s">
        <v>234</v>
      </c>
      <c r="Q33" s="986">
        <v>167166144</v>
      </c>
      <c r="R33" s="983">
        <f t="shared" si="17"/>
        <v>493541483</v>
      </c>
      <c r="S33" s="538">
        <f t="shared" si="11"/>
        <v>-6.3349603515207829</v>
      </c>
      <c r="T33" s="538">
        <f t="shared" si="12"/>
        <v>5.0321062013434439</v>
      </c>
      <c r="X33" s="359" t="s">
        <v>234</v>
      </c>
      <c r="Y33" s="348">
        <v>178472293</v>
      </c>
      <c r="Z33" s="541">
        <v>469895826</v>
      </c>
      <c r="AE33" s="359" t="s">
        <v>234</v>
      </c>
      <c r="AF33" s="348">
        <v>149875335</v>
      </c>
      <c r="AG33" s="541">
        <f t="shared" ref="AG33:AG42" si="18">AG32+AF33</f>
        <v>440775007</v>
      </c>
      <c r="AI33" s="372" t="s">
        <v>234</v>
      </c>
      <c r="AJ33" s="348">
        <v>148471573</v>
      </c>
      <c r="AK33"/>
    </row>
    <row r="34" spans="1:37" ht="15" customHeight="1">
      <c r="A34" s="372" t="s">
        <v>223</v>
      </c>
      <c r="B34" s="1483">
        <v>168414251</v>
      </c>
      <c r="C34" s="983">
        <f t="shared" si="13"/>
        <v>710149568</v>
      </c>
      <c r="D34" s="538">
        <f t="shared" si="14"/>
        <v>4.4969756673011467</v>
      </c>
      <c r="E34" s="538">
        <f t="shared" si="15"/>
        <v>10.687977094072846</v>
      </c>
      <c r="H34" s="372" t="s">
        <v>223</v>
      </c>
      <c r="I34" s="1226">
        <v>161166627</v>
      </c>
      <c r="J34" s="983">
        <f t="shared" si="16"/>
        <v>641577872</v>
      </c>
      <c r="K34" s="538">
        <f t="shared" si="9"/>
        <v>-0.41179721687382631</v>
      </c>
      <c r="L34" s="538">
        <f t="shared" si="10"/>
        <v>-2.1051568659211894</v>
      </c>
      <c r="P34" s="372" t="s">
        <v>223</v>
      </c>
      <c r="Q34" s="985">
        <v>161833051</v>
      </c>
      <c r="R34" s="983">
        <f t="shared" si="17"/>
        <v>655374534</v>
      </c>
      <c r="S34" s="538">
        <f t="shared" si="11"/>
        <v>11.615928574877062</v>
      </c>
      <c r="T34" s="538">
        <f t="shared" si="12"/>
        <v>6.5845788668759022</v>
      </c>
      <c r="X34" s="359" t="s">
        <v>223</v>
      </c>
      <c r="Y34" s="349">
        <v>144991000</v>
      </c>
      <c r="Z34" s="548">
        <v>614886826</v>
      </c>
      <c r="AE34" s="359" t="s">
        <v>223</v>
      </c>
      <c r="AF34" s="349">
        <v>163172988</v>
      </c>
      <c r="AG34" s="548">
        <f t="shared" si="18"/>
        <v>603947995</v>
      </c>
      <c r="AI34" s="372" t="s">
        <v>223</v>
      </c>
      <c r="AJ34" s="349">
        <v>132527931</v>
      </c>
      <c r="AK34"/>
    </row>
    <row r="35" spans="1:37" ht="15" customHeight="1">
      <c r="A35" s="372" t="s">
        <v>224</v>
      </c>
      <c r="B35" s="1483">
        <v>172309001</v>
      </c>
      <c r="C35" s="983">
        <f t="shared" si="13"/>
        <v>882458569</v>
      </c>
      <c r="D35" s="538">
        <f t="shared" si="14"/>
        <v>6.8675179434400064</v>
      </c>
      <c r="E35" s="538">
        <f t="shared" si="15"/>
        <v>9.9206811746057895</v>
      </c>
      <c r="H35" s="372" t="s">
        <v>224</v>
      </c>
      <c r="I35" s="1226">
        <v>161236084</v>
      </c>
      <c r="J35" s="983">
        <f t="shared" si="16"/>
        <v>802813956</v>
      </c>
      <c r="K35" s="538">
        <f t="shared" si="9"/>
        <v>-0.15067618998696397</v>
      </c>
      <c r="L35" s="538">
        <f t="shared" si="10"/>
        <v>-1.7187862482571228</v>
      </c>
      <c r="P35" s="372" t="s">
        <v>224</v>
      </c>
      <c r="Q35" s="985">
        <v>161479395</v>
      </c>
      <c r="R35" s="983">
        <f t="shared" si="17"/>
        <v>816853929</v>
      </c>
      <c r="S35" s="538">
        <f t="shared" si="11"/>
        <v>1.1314305939931864</v>
      </c>
      <c r="T35" s="538">
        <f t="shared" si="12"/>
        <v>5.4604310815401975</v>
      </c>
      <c r="X35" s="359" t="s">
        <v>224</v>
      </c>
      <c r="Y35" s="348">
        <v>159672808</v>
      </c>
      <c r="Z35" s="541">
        <v>774559634</v>
      </c>
      <c r="AE35" s="359" t="s">
        <v>224</v>
      </c>
      <c r="AF35" s="348">
        <v>147287789</v>
      </c>
      <c r="AG35" s="541">
        <f t="shared" si="18"/>
        <v>751235784</v>
      </c>
      <c r="AI35" s="372" t="s">
        <v>224</v>
      </c>
      <c r="AJ35" s="348">
        <v>135253559</v>
      </c>
      <c r="AK35"/>
    </row>
    <row r="36" spans="1:37" ht="15" customHeight="1">
      <c r="A36" s="372" t="s">
        <v>225</v>
      </c>
      <c r="B36" s="1483">
        <v>163738778</v>
      </c>
      <c r="C36" s="983">
        <f t="shared" si="13"/>
        <v>1046197347</v>
      </c>
      <c r="D36" s="538">
        <f t="shared" si="14"/>
        <v>4.7350665016026969</v>
      </c>
      <c r="E36" s="538">
        <f t="shared" si="15"/>
        <v>9.0754546989246929</v>
      </c>
      <c r="H36" s="372" t="s">
        <v>225</v>
      </c>
      <c r="I36" s="1226">
        <v>156336157</v>
      </c>
      <c r="J36" s="983">
        <f t="shared" si="16"/>
        <v>959150113</v>
      </c>
      <c r="K36" s="538">
        <f t="shared" si="9"/>
        <v>-0.69837297646285879</v>
      </c>
      <c r="L36" s="538">
        <f t="shared" si="10"/>
        <v>-1.5538974658061977</v>
      </c>
      <c r="P36" s="372" t="s">
        <v>225</v>
      </c>
      <c r="Q36" s="985">
        <v>157435645</v>
      </c>
      <c r="R36" s="983">
        <f t="shared" si="17"/>
        <v>974289574</v>
      </c>
      <c r="S36" s="538">
        <f t="shared" si="11"/>
        <v>-0.52414245508708868</v>
      </c>
      <c r="T36" s="557">
        <f t="shared" si="12"/>
        <v>4.445074721179104</v>
      </c>
      <c r="X36" s="359" t="s">
        <v>225</v>
      </c>
      <c r="Y36" s="348">
        <v>158265180</v>
      </c>
      <c r="Z36" s="541">
        <v>932824814</v>
      </c>
      <c r="AE36" s="359" t="s">
        <v>225</v>
      </c>
      <c r="AF36" s="348">
        <v>137904628</v>
      </c>
      <c r="AG36" s="541">
        <f t="shared" si="18"/>
        <v>889140412</v>
      </c>
      <c r="AI36" s="372" t="s">
        <v>225</v>
      </c>
      <c r="AJ36" s="348">
        <v>124800121</v>
      </c>
      <c r="AK36"/>
    </row>
    <row r="37" spans="1:37" ht="15" customHeight="1">
      <c r="A37" s="372" t="s">
        <v>226</v>
      </c>
      <c r="B37" s="1483">
        <v>160039040</v>
      </c>
      <c r="C37" s="983">
        <f t="shared" si="13"/>
        <v>1206236387</v>
      </c>
      <c r="D37" s="538">
        <f t="shared" si="14"/>
        <v>-1.5832632295388844</v>
      </c>
      <c r="E37" s="538">
        <f t="shared" si="15"/>
        <v>7.5303406464581304</v>
      </c>
      <c r="H37" s="372" t="s">
        <v>226</v>
      </c>
      <c r="I37" s="1226">
        <v>162613642</v>
      </c>
      <c r="J37" s="983">
        <f t="shared" si="16"/>
        <v>1121763755</v>
      </c>
      <c r="K37" s="538">
        <f t="shared" si="9"/>
        <v>9.7539093175344167</v>
      </c>
      <c r="L37" s="538">
        <f t="shared" si="10"/>
        <v>-6.1282730167799199E-2</v>
      </c>
      <c r="P37" s="372" t="s">
        <v>226</v>
      </c>
      <c r="Q37" s="985">
        <v>148162050</v>
      </c>
      <c r="R37" s="983">
        <f t="shared" si="17"/>
        <v>1122451624</v>
      </c>
      <c r="S37" s="538">
        <f t="shared" si="11"/>
        <v>-5.8279669068189781</v>
      </c>
      <c r="T37" s="557">
        <f t="shared" si="12"/>
        <v>2.962469929925025</v>
      </c>
      <c r="X37" s="359" t="s">
        <v>226</v>
      </c>
      <c r="Y37" s="348">
        <v>157331264</v>
      </c>
      <c r="Z37" s="541">
        <v>1090156078</v>
      </c>
      <c r="AE37" s="359" t="s">
        <v>226</v>
      </c>
      <c r="AF37" s="348">
        <v>146654943</v>
      </c>
      <c r="AG37" s="541">
        <f t="shared" si="18"/>
        <v>1035795355</v>
      </c>
      <c r="AI37" s="372" t="s">
        <v>226</v>
      </c>
      <c r="AJ37" s="348">
        <v>141780454</v>
      </c>
      <c r="AK37"/>
    </row>
    <row r="38" spans="1:37" ht="15" customHeight="1">
      <c r="A38" s="372" t="s">
        <v>227</v>
      </c>
      <c r="B38" s="1485">
        <v>163043098</v>
      </c>
      <c r="C38" s="983">
        <f t="shared" si="13"/>
        <v>1369279485</v>
      </c>
      <c r="D38" s="538">
        <f t="shared" si="14"/>
        <v>-8.3927817955294741E-3</v>
      </c>
      <c r="E38" s="538">
        <f t="shared" si="15"/>
        <v>6.5735987635652195</v>
      </c>
      <c r="H38" s="372" t="s">
        <v>227</v>
      </c>
      <c r="I38" s="1228">
        <v>163056783</v>
      </c>
      <c r="J38" s="983">
        <f t="shared" si="16"/>
        <v>1284820538</v>
      </c>
      <c r="K38" s="538">
        <f t="shared" si="9"/>
        <v>-0.24045363798662003</v>
      </c>
      <c r="L38" s="538">
        <f t="shared" si="10"/>
        <v>-8.4056987298096394E-2</v>
      </c>
      <c r="M38" s="556"/>
      <c r="N38" s="556"/>
      <c r="P38" s="372" t="s">
        <v>227</v>
      </c>
      <c r="Q38" s="984">
        <v>163449804</v>
      </c>
      <c r="R38" s="983">
        <f t="shared" si="17"/>
        <v>1285901428</v>
      </c>
      <c r="S38" s="538">
        <f t="shared" si="11"/>
        <v>11.967596778395528</v>
      </c>
      <c r="T38" s="557">
        <f t="shared" si="12"/>
        <v>4.025916696389201</v>
      </c>
      <c r="X38" s="359" t="s">
        <v>227</v>
      </c>
      <c r="Y38" s="348">
        <v>145979559</v>
      </c>
      <c r="Z38" s="541">
        <v>1236135637</v>
      </c>
      <c r="AE38" s="359" t="s">
        <v>227</v>
      </c>
      <c r="AF38" s="348">
        <v>143642198</v>
      </c>
      <c r="AG38" s="541">
        <f t="shared" si="18"/>
        <v>1179437553</v>
      </c>
      <c r="AI38" s="372" t="s">
        <v>227</v>
      </c>
      <c r="AJ38" s="348">
        <v>131815930</v>
      </c>
      <c r="AK38"/>
    </row>
    <row r="39" spans="1:37" ht="15" customHeight="1">
      <c r="A39" s="372" t="s">
        <v>228</v>
      </c>
      <c r="B39" s="1485">
        <v>161783248</v>
      </c>
      <c r="C39" s="983">
        <f t="shared" si="13"/>
        <v>1531062733</v>
      </c>
      <c r="D39" s="538">
        <f t="shared" si="14"/>
        <v>-1.953369296820082</v>
      </c>
      <c r="E39" s="538">
        <f t="shared" si="15"/>
        <v>5.6031349688555352</v>
      </c>
      <c r="H39" s="372" t="s">
        <v>228</v>
      </c>
      <c r="I39" s="1228">
        <v>165006433</v>
      </c>
      <c r="J39" s="983">
        <f t="shared" si="16"/>
        <v>1449826971</v>
      </c>
      <c r="K39" s="538">
        <f t="shared" si="9"/>
        <v>3.8870022695465938</v>
      </c>
      <c r="L39" s="538">
        <f t="shared" si="10"/>
        <v>0.35251727170151237</v>
      </c>
      <c r="P39" s="372" t="s">
        <v>228</v>
      </c>
      <c r="Q39" s="984">
        <v>158832606</v>
      </c>
      <c r="R39" s="983">
        <f t="shared" si="17"/>
        <v>1444734034</v>
      </c>
      <c r="S39" s="538">
        <f t="shared" si="11"/>
        <v>1.4700704011090215</v>
      </c>
      <c r="T39" s="557">
        <f t="shared" si="12"/>
        <v>3.7386474665963245</v>
      </c>
      <c r="X39" s="359" t="s">
        <v>228</v>
      </c>
      <c r="Y39" s="348">
        <v>156531483</v>
      </c>
      <c r="Z39" s="541">
        <v>1392667120</v>
      </c>
      <c r="AE39" s="359" t="s">
        <v>228</v>
      </c>
      <c r="AF39" s="348">
        <v>162820378</v>
      </c>
      <c r="AG39" s="541">
        <f t="shared" si="18"/>
        <v>1342257931</v>
      </c>
      <c r="AI39" s="372" t="s">
        <v>228</v>
      </c>
      <c r="AJ39" s="348">
        <v>128600790</v>
      </c>
      <c r="AK39"/>
    </row>
    <row r="40" spans="1:37" ht="15" customHeight="1">
      <c r="A40" s="372" t="s">
        <v>229</v>
      </c>
      <c r="B40" s="1485">
        <v>193807433</v>
      </c>
      <c r="C40" s="983">
        <f t="shared" si="13"/>
        <v>1724870166</v>
      </c>
      <c r="D40" s="538">
        <f t="shared" si="14"/>
        <v>5.3958363519725703</v>
      </c>
      <c r="E40" s="538">
        <f t="shared" si="15"/>
        <v>5.5798021176011803</v>
      </c>
      <c r="H40" s="372" t="s">
        <v>229</v>
      </c>
      <c r="I40" s="1228">
        <v>183885284</v>
      </c>
      <c r="J40" s="983">
        <f t="shared" si="16"/>
        <v>1633712255</v>
      </c>
      <c r="K40" s="538">
        <f t="shared" si="9"/>
        <v>7.8220864030809825</v>
      </c>
      <c r="L40" s="538">
        <f t="shared" si="10"/>
        <v>1.1411725455627488</v>
      </c>
      <c r="P40" s="372" t="s">
        <v>229</v>
      </c>
      <c r="Q40" s="984">
        <v>170545099</v>
      </c>
      <c r="R40" s="983">
        <f t="shared" si="17"/>
        <v>1615279133</v>
      </c>
      <c r="S40" s="538">
        <f t="shared" si="11"/>
        <v>-8.2343186126247622E-2</v>
      </c>
      <c r="T40" s="557">
        <f t="shared" si="12"/>
        <v>3.3214746598519951</v>
      </c>
      <c r="X40" s="359" t="s">
        <v>229</v>
      </c>
      <c r="Y40" s="348">
        <v>170685647</v>
      </c>
      <c r="Z40" s="541">
        <v>1563352767</v>
      </c>
      <c r="AE40" s="359" t="s">
        <v>229</v>
      </c>
      <c r="AF40" s="348">
        <v>173818899</v>
      </c>
      <c r="AG40" s="541">
        <f t="shared" si="18"/>
        <v>1516076830</v>
      </c>
      <c r="AI40" s="372" t="s">
        <v>229</v>
      </c>
      <c r="AJ40" s="348">
        <v>150851118</v>
      </c>
      <c r="AK40"/>
    </row>
    <row r="41" spans="1:37" ht="15" customHeight="1">
      <c r="A41" s="372" t="s">
        <v>230</v>
      </c>
      <c r="B41" s="1485">
        <v>186203815</v>
      </c>
      <c r="C41" s="983">
        <f t="shared" si="13"/>
        <v>1911073981</v>
      </c>
      <c r="D41" s="538">
        <f t="shared" si="14"/>
        <v>2.0355242605777613</v>
      </c>
      <c r="E41" s="538">
        <f t="shared" si="15"/>
        <v>5.223678385572577</v>
      </c>
      <c r="H41" s="372" t="s">
        <v>230</v>
      </c>
      <c r="I41" s="1228">
        <v>182489203</v>
      </c>
      <c r="J41" s="983">
        <f t="shared" si="16"/>
        <v>1816201458</v>
      </c>
      <c r="K41" s="538">
        <f t="shared" si="9"/>
        <v>7.9658113988599473</v>
      </c>
      <c r="L41" s="538">
        <f t="shared" si="10"/>
        <v>1.7876624041250047</v>
      </c>
      <c r="P41" s="372" t="s">
        <v>230</v>
      </c>
      <c r="Q41" s="984">
        <v>169024991</v>
      </c>
      <c r="R41" s="983">
        <f t="shared" si="17"/>
        <v>1784304124</v>
      </c>
      <c r="S41" s="538">
        <f t="shared" si="11"/>
        <v>1.3397332283616921</v>
      </c>
      <c r="T41" s="557">
        <f t="shared" si="12"/>
        <v>3.1304294728698041</v>
      </c>
      <c r="X41" s="359" t="s">
        <v>230</v>
      </c>
      <c r="Y41" s="348">
        <v>166790444</v>
      </c>
      <c r="Z41" s="541">
        <v>1730143211</v>
      </c>
      <c r="AB41" s="374"/>
      <c r="AC41" s="374"/>
      <c r="AE41" s="359" t="s">
        <v>230</v>
      </c>
      <c r="AF41" s="348">
        <v>154339709</v>
      </c>
      <c r="AG41" s="541">
        <f t="shared" si="18"/>
        <v>1670416539</v>
      </c>
      <c r="AI41" s="372" t="s">
        <v>230</v>
      </c>
      <c r="AJ41" s="348">
        <v>143678542</v>
      </c>
      <c r="AK41"/>
    </row>
    <row r="42" spans="1:37" ht="15" customHeight="1">
      <c r="A42" s="372" t="s">
        <v>231</v>
      </c>
      <c r="B42" s="1228">
        <v>169377529</v>
      </c>
      <c r="C42" s="983">
        <f t="shared" si="13"/>
        <v>2080451510</v>
      </c>
      <c r="D42" s="538">
        <f t="shared" si="14"/>
        <v>-3.7934881020946722</v>
      </c>
      <c r="E42" s="538">
        <f t="shared" si="15"/>
        <v>4.426829614425305</v>
      </c>
      <c r="H42" s="372" t="s">
        <v>231</v>
      </c>
      <c r="I42" s="1228">
        <v>176056200</v>
      </c>
      <c r="J42" s="983">
        <f t="shared" si="16"/>
        <v>1992257658</v>
      </c>
      <c r="K42" s="538">
        <f t="shared" si="9"/>
        <v>-2.5193359971720586</v>
      </c>
      <c r="L42" s="538">
        <f t="shared" si="10"/>
        <v>1.3917812719728371</v>
      </c>
      <c r="P42" s="372" t="s">
        <v>231</v>
      </c>
      <c r="Q42" s="348">
        <v>180606279</v>
      </c>
      <c r="R42" s="983">
        <f t="shared" si="17"/>
        <v>1964910403</v>
      </c>
      <c r="S42" s="557">
        <f t="shared" si="11"/>
        <v>1.6947482502270061</v>
      </c>
      <c r="T42" s="557">
        <f t="shared" si="12"/>
        <v>2.9967781605246762</v>
      </c>
      <c r="U42" s="556"/>
      <c r="X42" s="359" t="s">
        <v>231</v>
      </c>
      <c r="Y42" s="348">
        <v>177596466</v>
      </c>
      <c r="Z42" s="541">
        <v>1907739677</v>
      </c>
      <c r="AE42" s="359" t="s">
        <v>231</v>
      </c>
      <c r="AF42" s="348">
        <v>169546637</v>
      </c>
      <c r="AG42" s="541">
        <f t="shared" si="18"/>
        <v>1839963176</v>
      </c>
      <c r="AI42" s="372" t="s">
        <v>231</v>
      </c>
      <c r="AJ42" s="348">
        <v>141830833</v>
      </c>
      <c r="AK42"/>
    </row>
    <row r="43" spans="1:37" ht="15" customHeight="1">
      <c r="A43" s="2"/>
      <c r="B43" s="360"/>
      <c r="C43" s="544"/>
      <c r="D43" s="538"/>
      <c r="H43" s="2"/>
      <c r="I43" s="360"/>
      <c r="J43" s="544"/>
      <c r="K43" s="538"/>
      <c r="P43" s="2"/>
      <c r="Q43" s="360"/>
      <c r="R43" s="544"/>
      <c r="S43" s="557"/>
      <c r="T43" s="969"/>
      <c r="X43" s="354"/>
      <c r="Y43" s="360"/>
      <c r="Z43" s="544"/>
      <c r="AE43" s="354"/>
      <c r="AF43" s="360"/>
      <c r="AG43" s="544"/>
      <c r="AI43" s="2"/>
      <c r="AJ43" s="360"/>
      <c r="AK43"/>
    </row>
    <row r="44" spans="1:37" ht="15" customHeight="1">
      <c r="A44" s="370" t="s">
        <v>452</v>
      </c>
      <c r="B44" s="361">
        <f>SUM(B31:B42)</f>
        <v>2080451510</v>
      </c>
      <c r="C44" s="545"/>
      <c r="D44" s="538"/>
      <c r="H44" s="370" t="s">
        <v>373</v>
      </c>
      <c r="I44" s="361">
        <f>SUM(I31:I42)</f>
        <v>1992257658</v>
      </c>
      <c r="J44" s="545"/>
      <c r="K44" s="538"/>
      <c r="M44" s="852">
        <f>I44/1000000</f>
        <v>1992.257658</v>
      </c>
      <c r="N44" s="375" t="s">
        <v>278</v>
      </c>
      <c r="P44" s="370" t="s">
        <v>351</v>
      </c>
      <c r="Q44" s="361">
        <f>SUM(Q31:Q42)</f>
        <v>1964910403</v>
      </c>
      <c r="R44" s="545"/>
      <c r="S44" s="557">
        <f>((Q44-Y44)/Y44)*100</f>
        <v>2.9967781605246762</v>
      </c>
      <c r="T44" s="969"/>
      <c r="U44" s="852">
        <f>Q44/1000000</f>
        <v>1964.9104030000001</v>
      </c>
      <c r="V44" s="375" t="s">
        <v>278</v>
      </c>
      <c r="W44" s="556"/>
      <c r="X44" s="352" t="s">
        <v>276</v>
      </c>
      <c r="Y44" s="361">
        <f>SUM(Y31:Y42)</f>
        <v>1907739677</v>
      </c>
      <c r="Z44" s="545"/>
      <c r="AB44" s="852">
        <f>Y44/1000000</f>
        <v>1907.739677</v>
      </c>
      <c r="AC44" s="967" t="s">
        <v>278</v>
      </c>
      <c r="AE44" s="352" t="s">
        <v>270</v>
      </c>
      <c r="AF44" s="361">
        <f>SUM(AF31:AF42)</f>
        <v>1839963176</v>
      </c>
      <c r="AG44" s="545"/>
      <c r="AI44" s="370" t="s">
        <v>273</v>
      </c>
      <c r="AJ44" s="361">
        <f>SUM(AJ31:AJ42)</f>
        <v>1654707814</v>
      </c>
      <c r="AK44"/>
    </row>
    <row r="45" spans="1:37" ht="15" customHeight="1">
      <c r="S45"/>
      <c r="X45" s="362"/>
      <c r="Y45" s="363"/>
      <c r="Z45" s="363"/>
      <c r="AI45" s="354"/>
      <c r="AJ45" s="354"/>
    </row>
    <row r="46" spans="1:37" ht="15" customHeight="1">
      <c r="M46" s="556"/>
      <c r="N46" s="556"/>
      <c r="S46"/>
      <c r="X46" s="354"/>
      <c r="Y46" s="354"/>
      <c r="Z46" s="354"/>
      <c r="AI46" s="354"/>
      <c r="AJ46" s="354"/>
    </row>
    <row r="47" spans="1:37" ht="15" customHeight="1">
      <c r="R47" s="552"/>
      <c r="X47" s="354"/>
      <c r="Y47" s="354"/>
      <c r="Z47" s="554"/>
      <c r="AI47" s="354"/>
      <c r="AJ47" s="354"/>
    </row>
    <row r="48" spans="1:37" ht="15" customHeight="1">
      <c r="J48" s="555"/>
      <c r="M48" s="556"/>
      <c r="N48" s="556"/>
      <c r="R48" s="374"/>
      <c r="T48" s="556"/>
      <c r="X48" s="354"/>
      <c r="Y48" s="354"/>
      <c r="Z48" s="553"/>
      <c r="AI48" s="354"/>
      <c r="AJ48" s="354"/>
    </row>
    <row r="49" spans="10:36" ht="15" customHeight="1">
      <c r="J49" s="556"/>
      <c r="T49" s="556"/>
      <c r="X49" s="354"/>
      <c r="Y49" s="354"/>
      <c r="Z49" s="354"/>
      <c r="AI49" s="354"/>
      <c r="AJ49" s="354"/>
    </row>
    <row r="50" spans="10:36" ht="15" customHeight="1">
      <c r="T50" s="556"/>
      <c r="X50" s="354"/>
      <c r="Y50" s="354"/>
      <c r="Z50" s="354"/>
      <c r="AI50" s="354"/>
      <c r="AJ50" s="354"/>
    </row>
    <row r="51" spans="10:36" ht="15" customHeight="1">
      <c r="X51" s="354"/>
      <c r="Y51" s="354"/>
      <c r="Z51" s="354"/>
    </row>
    <row r="52" spans="10:36" ht="15" customHeight="1">
      <c r="X52" s="354"/>
      <c r="Y52" s="354"/>
      <c r="Z52" s="354"/>
    </row>
    <row r="53" spans="10:36" ht="15" customHeight="1">
      <c r="T53" s="556"/>
      <c r="U53" s="552"/>
      <c r="V53" s="552"/>
      <c r="X53" s="354"/>
      <c r="Y53" s="354"/>
      <c r="Z53" s="354"/>
    </row>
    <row r="54" spans="10:36" ht="15" customHeight="1">
      <c r="X54" s="354"/>
      <c r="Y54" s="354"/>
      <c r="Z54" s="354"/>
    </row>
    <row r="55" spans="10:36" ht="15" customHeight="1">
      <c r="X55" s="354"/>
      <c r="Y55" s="354"/>
      <c r="Z55" s="354"/>
    </row>
    <row r="56" spans="10:36" ht="15" customHeight="1">
      <c r="X56" s="354"/>
      <c r="Y56" s="354"/>
      <c r="Z56" s="354"/>
    </row>
    <row r="57" spans="10:36" ht="15" customHeight="1">
      <c r="X57" s="354"/>
      <c r="Y57" s="354"/>
      <c r="Z57" s="354"/>
    </row>
    <row r="58" spans="10:36" ht="15" customHeight="1">
      <c r="X58" s="354"/>
      <c r="Y58" s="354"/>
      <c r="Z58" s="354"/>
    </row>
    <row r="59" spans="10:36" ht="15" customHeight="1">
      <c r="X59" s="354"/>
      <c r="Y59" s="354"/>
      <c r="Z59" s="354"/>
    </row>
    <row r="60" spans="10:36" ht="15" customHeight="1">
      <c r="X60" s="354"/>
      <c r="Y60" s="354"/>
      <c r="Z60" s="354"/>
    </row>
    <row r="61" spans="10:36" ht="15" customHeight="1">
      <c r="X61" s="354"/>
      <c r="Y61" s="354"/>
      <c r="Z61" s="354"/>
    </row>
    <row r="62" spans="10:36" ht="15" customHeight="1">
      <c r="X62" s="354"/>
      <c r="Y62" s="354"/>
      <c r="Z62" s="354"/>
    </row>
    <row r="63" spans="10:36" ht="15" customHeight="1">
      <c r="X63" s="354"/>
      <c r="Y63" s="354"/>
      <c r="Z63" s="354"/>
    </row>
    <row r="64" spans="10:36" ht="15" customHeight="1">
      <c r="X64" s="354"/>
      <c r="Y64" s="354"/>
      <c r="Z64" s="354"/>
    </row>
    <row r="65" spans="24:26" ht="15" customHeight="1">
      <c r="X65" s="354"/>
      <c r="Y65" s="354"/>
      <c r="Z65" s="354"/>
    </row>
    <row r="66" spans="24:26" ht="15" customHeight="1">
      <c r="X66" s="354"/>
      <c r="Y66" s="354"/>
      <c r="Z66" s="354"/>
    </row>
    <row r="67" spans="24:26" ht="15" customHeight="1">
      <c r="X67" s="354"/>
      <c r="Y67" s="354"/>
      <c r="Z67" s="354"/>
    </row>
    <row r="68" spans="24:26" ht="15" customHeight="1">
      <c r="X68" s="354"/>
      <c r="Y68" s="354"/>
      <c r="Z68" s="354"/>
    </row>
    <row r="69" spans="24:26" ht="15" customHeight="1">
      <c r="X69" s="354"/>
      <c r="Y69" s="354"/>
      <c r="Z69" s="354"/>
    </row>
    <row r="70" spans="24:26" ht="15" customHeight="1">
      <c r="X70" s="354"/>
      <c r="Y70" s="354"/>
      <c r="Z70" s="354"/>
    </row>
    <row r="71" spans="24:26" ht="15" customHeight="1">
      <c r="X71" s="354"/>
      <c r="Y71" s="354"/>
      <c r="Z71" s="354"/>
    </row>
    <row r="72" spans="24:26" ht="15" customHeight="1">
      <c r="X72" s="354"/>
      <c r="Y72" s="354"/>
      <c r="Z72" s="354"/>
    </row>
    <row r="73" spans="24:26" ht="15" customHeight="1">
      <c r="X73" s="354"/>
      <c r="Y73" s="354"/>
      <c r="Z73" s="354"/>
    </row>
    <row r="74" spans="24:26" ht="15" customHeight="1">
      <c r="X74" s="354"/>
      <c r="Y74" s="354"/>
      <c r="Z74" s="354"/>
    </row>
    <row r="75" spans="24:26" ht="15" customHeight="1">
      <c r="X75" s="354"/>
      <c r="Y75" s="354"/>
      <c r="Z75" s="354"/>
    </row>
    <row r="76" spans="24:26" ht="15" customHeight="1">
      <c r="X76" s="354"/>
      <c r="Y76" s="354"/>
      <c r="Z76" s="354"/>
    </row>
    <row r="77" spans="24:26" ht="15" customHeight="1">
      <c r="X77" s="354"/>
      <c r="Y77" s="354"/>
      <c r="Z77" s="354"/>
    </row>
    <row r="78" spans="24:26" ht="15" customHeight="1">
      <c r="X78" s="354"/>
      <c r="Y78" s="354"/>
      <c r="Z78" s="354"/>
    </row>
    <row r="79" spans="24:26" ht="15" customHeight="1">
      <c r="X79" s="354"/>
      <c r="Y79" s="354"/>
      <c r="Z79" s="354"/>
    </row>
    <row r="80" spans="24:26" ht="15" customHeight="1">
      <c r="X80" s="354"/>
      <c r="Y80" s="354"/>
      <c r="Z80" s="354"/>
    </row>
    <row r="81" spans="24:26" ht="15" customHeight="1">
      <c r="X81" s="354"/>
      <c r="Y81" s="354"/>
      <c r="Z81" s="354"/>
    </row>
    <row r="82" spans="24:26" ht="15" customHeight="1">
      <c r="X82" s="354"/>
      <c r="Y82" s="354"/>
      <c r="Z82" s="354"/>
    </row>
    <row r="83" spans="24:26" ht="15" customHeight="1">
      <c r="X83" s="354"/>
      <c r="Y83" s="354"/>
      <c r="Z83" s="354"/>
    </row>
    <row r="84" spans="24:26" ht="15" customHeight="1">
      <c r="X84" s="354"/>
      <c r="Y84" s="354"/>
      <c r="Z84" s="354"/>
    </row>
    <row r="85" spans="24:26" ht="15" customHeight="1">
      <c r="X85" s="354"/>
      <c r="Y85" s="354"/>
      <c r="Z85" s="354"/>
    </row>
    <row r="86" spans="24:26" ht="15" customHeight="1">
      <c r="X86" s="354"/>
      <c r="Y86" s="354"/>
      <c r="Z86" s="354"/>
    </row>
    <row r="87" spans="24:26" ht="15" customHeight="1">
      <c r="X87" s="354"/>
      <c r="Y87" s="354"/>
      <c r="Z87" s="354"/>
    </row>
    <row r="88" spans="24:26" ht="15" customHeight="1">
      <c r="X88" s="354"/>
      <c r="Y88" s="354"/>
      <c r="Z88" s="354"/>
    </row>
    <row r="89" spans="24:26" ht="15" customHeight="1">
      <c r="X89" s="354"/>
      <c r="Y89" s="354"/>
      <c r="Z89" s="354"/>
    </row>
    <row r="90" spans="24:26" ht="15" customHeight="1">
      <c r="X90" s="354"/>
      <c r="Y90" s="354"/>
      <c r="Z90" s="354"/>
    </row>
    <row r="91" spans="24:26" ht="15" customHeight="1">
      <c r="X91" s="354"/>
      <c r="Y91" s="354"/>
      <c r="Z91" s="354"/>
    </row>
    <row r="92" spans="24:26" ht="15" customHeight="1">
      <c r="X92" s="354"/>
      <c r="Y92" s="354"/>
      <c r="Z92" s="354"/>
    </row>
    <row r="93" spans="24:26" ht="15" customHeight="1">
      <c r="X93" s="354"/>
      <c r="Y93" s="354"/>
      <c r="Z93" s="354"/>
    </row>
    <row r="94" spans="24:26" ht="15" customHeight="1">
      <c r="X94" s="354"/>
      <c r="Y94" s="354"/>
      <c r="Z94" s="354"/>
    </row>
    <row r="95" spans="24:26" ht="15" customHeight="1">
      <c r="X95" s="354"/>
      <c r="Y95" s="354"/>
      <c r="Z95" s="354"/>
    </row>
    <row r="96" spans="24:26" ht="15" customHeight="1">
      <c r="X96" s="354"/>
      <c r="Y96" s="354"/>
      <c r="Z96" s="354"/>
    </row>
    <row r="97" spans="24:26" ht="15" customHeight="1">
      <c r="X97" s="354"/>
      <c r="Y97" s="354"/>
      <c r="Z97" s="354"/>
    </row>
    <row r="98" spans="24:26" ht="15" customHeight="1">
      <c r="X98" s="354"/>
      <c r="Y98" s="354"/>
      <c r="Z98" s="354"/>
    </row>
    <row r="99" spans="24:26" ht="15" customHeight="1">
      <c r="X99" s="354"/>
      <c r="Y99" s="354"/>
      <c r="Z99" s="354"/>
    </row>
    <row r="100" spans="24:26" ht="15" customHeight="1">
      <c r="X100" s="354"/>
      <c r="Y100" s="354"/>
      <c r="Z100" s="354"/>
    </row>
    <row r="101" spans="24:26" ht="15" customHeight="1">
      <c r="X101" s="354"/>
      <c r="Y101" s="354"/>
      <c r="Z101" s="354"/>
    </row>
    <row r="102" spans="24:26" ht="15" customHeight="1">
      <c r="X102" s="354"/>
      <c r="Y102" s="354"/>
      <c r="Z102" s="354"/>
    </row>
    <row r="103" spans="24:26" ht="15" customHeight="1">
      <c r="X103" s="354"/>
      <c r="Y103" s="354"/>
      <c r="Z103" s="354"/>
    </row>
    <row r="104" spans="24:26" ht="15" customHeight="1">
      <c r="X104" s="354"/>
      <c r="Y104" s="354"/>
      <c r="Z104" s="354"/>
    </row>
    <row r="105" spans="24:26" ht="15" customHeight="1">
      <c r="X105" s="354"/>
      <c r="Y105" s="354"/>
      <c r="Z105" s="354"/>
    </row>
    <row r="106" spans="24:26" ht="15" customHeight="1">
      <c r="X106" s="354"/>
      <c r="Y106" s="354"/>
      <c r="Z106" s="354"/>
    </row>
    <row r="107" spans="24:26" ht="15" customHeight="1">
      <c r="X107" s="354"/>
      <c r="Y107" s="354"/>
      <c r="Z107" s="354"/>
    </row>
    <row r="108" spans="24:26" ht="15" customHeight="1">
      <c r="X108" s="354"/>
      <c r="Y108" s="354"/>
      <c r="Z108" s="354"/>
    </row>
    <row r="109" spans="24:26" ht="15" customHeight="1">
      <c r="X109" s="354"/>
      <c r="Y109" s="354"/>
      <c r="Z109" s="354"/>
    </row>
    <row r="110" spans="24:26" ht="15" customHeight="1">
      <c r="X110" s="354"/>
      <c r="Y110" s="354"/>
      <c r="Z110" s="354"/>
    </row>
    <row r="111" spans="24:26" ht="15" customHeight="1">
      <c r="X111" s="354"/>
      <c r="Y111" s="354"/>
      <c r="Z111" s="354"/>
    </row>
    <row r="112" spans="24:26" ht="15" customHeight="1">
      <c r="X112" s="354"/>
      <c r="Y112" s="354"/>
      <c r="Z112" s="354"/>
    </row>
    <row r="113" spans="24:26" ht="15" customHeight="1">
      <c r="X113" s="354"/>
      <c r="Y113" s="354"/>
      <c r="Z113" s="354"/>
    </row>
    <row r="114" spans="24:26" ht="15" customHeight="1">
      <c r="X114" s="354"/>
      <c r="Y114" s="354"/>
      <c r="Z114" s="354"/>
    </row>
    <row r="115" spans="24:26" ht="15" customHeight="1">
      <c r="X115" s="354"/>
      <c r="Y115" s="354"/>
      <c r="Z115" s="354"/>
    </row>
    <row r="116" spans="24:26" ht="15" customHeight="1">
      <c r="X116" s="354"/>
      <c r="Y116" s="354"/>
      <c r="Z116" s="354"/>
    </row>
    <row r="117" spans="24:26" ht="15" customHeight="1">
      <c r="X117" s="354"/>
      <c r="Y117" s="354"/>
      <c r="Z117" s="354"/>
    </row>
    <row r="118" spans="24:26" ht="15" customHeight="1">
      <c r="X118" s="354"/>
      <c r="Y118" s="354"/>
      <c r="Z118" s="354"/>
    </row>
    <row r="119" spans="24:26" ht="15" customHeight="1">
      <c r="X119" s="354"/>
      <c r="Y119" s="354"/>
      <c r="Z119" s="354"/>
    </row>
    <row r="120" spans="24:26" ht="15" customHeight="1">
      <c r="X120" s="354"/>
      <c r="Y120" s="354"/>
      <c r="Z120" s="354"/>
    </row>
    <row r="121" spans="24:26" ht="15" customHeight="1">
      <c r="X121" s="354"/>
      <c r="Y121" s="354"/>
      <c r="Z121" s="354"/>
    </row>
    <row r="122" spans="24:26" ht="15" customHeight="1">
      <c r="X122" s="354"/>
      <c r="Y122" s="354"/>
      <c r="Z122" s="354"/>
    </row>
    <row r="123" spans="24:26" ht="15" customHeight="1">
      <c r="X123" s="354"/>
      <c r="Y123" s="354"/>
      <c r="Z123" s="354"/>
    </row>
    <row r="124" spans="24:26" ht="15" customHeight="1">
      <c r="X124" s="354"/>
      <c r="Y124" s="354"/>
      <c r="Z124" s="354"/>
    </row>
    <row r="125" spans="24:26" ht="15" customHeight="1">
      <c r="X125" s="354"/>
      <c r="Y125" s="354"/>
      <c r="Z125" s="354"/>
    </row>
    <row r="126" spans="24:26" ht="15" customHeight="1">
      <c r="X126" s="354"/>
      <c r="Y126" s="354"/>
      <c r="Z126" s="354"/>
    </row>
    <row r="127" spans="24:26" ht="15" customHeight="1">
      <c r="X127" s="354"/>
      <c r="Y127" s="354"/>
      <c r="Z127" s="354"/>
    </row>
    <row r="128" spans="24:26" ht="15" customHeight="1">
      <c r="X128" s="354"/>
      <c r="Y128" s="354"/>
      <c r="Z128" s="354"/>
    </row>
    <row r="129" spans="24:26" ht="15" customHeight="1">
      <c r="X129" s="354"/>
      <c r="Y129" s="354"/>
      <c r="Z129" s="354"/>
    </row>
    <row r="130" spans="24:26" ht="15" customHeight="1">
      <c r="X130" s="354"/>
      <c r="Y130" s="354"/>
      <c r="Z130" s="354"/>
    </row>
    <row r="131" spans="24:26" ht="15" customHeight="1">
      <c r="X131" s="354"/>
      <c r="Y131" s="354"/>
      <c r="Z131" s="354"/>
    </row>
    <row r="132" spans="24:26" ht="15" customHeight="1">
      <c r="X132" s="354"/>
      <c r="Y132" s="354"/>
      <c r="Z132" s="354"/>
    </row>
    <row r="133" spans="24:26" ht="15" customHeight="1">
      <c r="X133" s="354"/>
      <c r="Y133" s="354"/>
      <c r="Z133" s="354"/>
    </row>
    <row r="134" spans="24:26" ht="15" customHeight="1">
      <c r="X134" s="354"/>
      <c r="Y134" s="354"/>
      <c r="Z134" s="354"/>
    </row>
    <row r="135" spans="24:26" ht="15" customHeight="1">
      <c r="X135" s="354"/>
      <c r="Y135" s="354"/>
      <c r="Z135" s="354"/>
    </row>
    <row r="136" spans="24:26" ht="15" customHeight="1">
      <c r="X136" s="354"/>
      <c r="Y136" s="354"/>
      <c r="Z136" s="354"/>
    </row>
    <row r="137" spans="24:26" ht="15" customHeight="1">
      <c r="X137" s="354"/>
      <c r="Y137" s="354"/>
      <c r="Z137" s="354"/>
    </row>
    <row r="138" spans="24:26" ht="15" customHeight="1">
      <c r="X138" s="354"/>
      <c r="Y138" s="354"/>
      <c r="Z138" s="354"/>
    </row>
    <row r="139" spans="24:26" ht="15" customHeight="1">
      <c r="X139" s="354"/>
      <c r="Y139" s="354"/>
      <c r="Z139" s="354"/>
    </row>
    <row r="140" spans="24:26" ht="15" customHeight="1">
      <c r="X140" s="354"/>
      <c r="Y140" s="354"/>
      <c r="Z140" s="354"/>
    </row>
    <row r="141" spans="24:26" ht="15" customHeight="1">
      <c r="X141" s="354"/>
      <c r="Y141" s="354"/>
      <c r="Z141" s="354"/>
    </row>
    <row r="142" spans="24:26" ht="15" customHeight="1">
      <c r="X142" s="354"/>
      <c r="Y142" s="354"/>
      <c r="Z142" s="354"/>
    </row>
    <row r="143" spans="24:26" ht="15" customHeight="1">
      <c r="X143" s="354"/>
      <c r="Y143" s="354"/>
      <c r="Z143" s="354"/>
    </row>
    <row r="144" spans="24:26" ht="15" customHeight="1">
      <c r="X144" s="354"/>
      <c r="Y144" s="354"/>
      <c r="Z144" s="354"/>
    </row>
    <row r="145" spans="24:26" ht="15" customHeight="1">
      <c r="X145" s="354"/>
      <c r="Y145" s="354"/>
      <c r="Z145" s="354"/>
    </row>
    <row r="146" spans="24:26" ht="15" customHeight="1">
      <c r="X146" s="354"/>
      <c r="Y146" s="354"/>
      <c r="Z146" s="354"/>
    </row>
    <row r="147" spans="24:26" ht="15" customHeight="1">
      <c r="X147" s="354"/>
      <c r="Y147" s="354"/>
      <c r="Z147" s="354"/>
    </row>
    <row r="148" spans="24:26" ht="15" customHeight="1">
      <c r="X148" s="354"/>
      <c r="Y148" s="354"/>
      <c r="Z148" s="354"/>
    </row>
    <row r="149" spans="24:26" ht="15" customHeight="1">
      <c r="X149" s="354"/>
      <c r="Y149" s="354"/>
      <c r="Z149" s="354"/>
    </row>
    <row r="150" spans="24:26" ht="15" customHeight="1">
      <c r="X150" s="354"/>
      <c r="Y150" s="354"/>
      <c r="Z150" s="354"/>
    </row>
    <row r="151" spans="24:26" ht="15" customHeight="1">
      <c r="X151" s="354"/>
      <c r="Y151" s="354"/>
      <c r="Z151" s="354"/>
    </row>
    <row r="152" spans="24:26" ht="15" customHeight="1">
      <c r="X152" s="354"/>
      <c r="Y152" s="354"/>
      <c r="Z152" s="354"/>
    </row>
    <row r="153" spans="24:26" ht="15" customHeight="1">
      <c r="X153" s="354"/>
      <c r="Y153" s="354"/>
      <c r="Z153" s="354"/>
    </row>
    <row r="154" spans="24:26" ht="15" customHeight="1">
      <c r="X154" s="354"/>
      <c r="Y154" s="354"/>
      <c r="Z154" s="354"/>
    </row>
    <row r="155" spans="24:26" ht="15" customHeight="1">
      <c r="X155" s="354"/>
      <c r="Y155" s="354"/>
      <c r="Z155" s="354"/>
    </row>
    <row r="156" spans="24:26" ht="15" customHeight="1">
      <c r="X156" s="354"/>
      <c r="Y156" s="354"/>
      <c r="Z156" s="354"/>
    </row>
    <row r="157" spans="24:26" ht="15" customHeight="1">
      <c r="X157" s="354"/>
      <c r="Y157" s="354"/>
      <c r="Z157" s="354"/>
    </row>
    <row r="158" spans="24:26" ht="15" customHeight="1">
      <c r="X158" s="354"/>
      <c r="Y158" s="354"/>
      <c r="Z158" s="354"/>
    </row>
    <row r="159" spans="24:26" ht="15" customHeight="1">
      <c r="X159" s="354"/>
      <c r="Y159" s="354"/>
      <c r="Z159" s="354"/>
    </row>
    <row r="160" spans="24:26" ht="15" customHeight="1">
      <c r="X160" s="354"/>
      <c r="Y160" s="354"/>
      <c r="Z160" s="354"/>
    </row>
    <row r="161" spans="24:26" ht="15" customHeight="1">
      <c r="X161" s="354"/>
      <c r="Y161" s="354"/>
      <c r="Z161" s="354"/>
    </row>
    <row r="162" spans="24:26" ht="15" customHeight="1">
      <c r="X162" s="354"/>
      <c r="Y162" s="354"/>
      <c r="Z162" s="354"/>
    </row>
    <row r="163" spans="24:26" ht="15" customHeight="1">
      <c r="X163" s="354"/>
      <c r="Y163" s="354"/>
      <c r="Z163" s="354"/>
    </row>
    <row r="164" spans="24:26" ht="15" customHeight="1">
      <c r="X164" s="354"/>
      <c r="Y164" s="354"/>
      <c r="Z164" s="354"/>
    </row>
    <row r="165" spans="24:26" ht="15" customHeight="1">
      <c r="X165" s="354"/>
      <c r="Y165" s="354"/>
      <c r="Z165" s="354"/>
    </row>
    <row r="166" spans="24:26" ht="15" customHeight="1">
      <c r="X166" s="354"/>
      <c r="Y166" s="354"/>
      <c r="Z166" s="354"/>
    </row>
    <row r="167" spans="24:26" ht="15" customHeight="1">
      <c r="X167" s="354"/>
      <c r="Y167" s="354"/>
      <c r="Z167" s="354"/>
    </row>
    <row r="168" spans="24:26" ht="15" customHeight="1">
      <c r="X168" s="354"/>
      <c r="Y168" s="354"/>
      <c r="Z168" s="354"/>
    </row>
    <row r="169" spans="24:26" ht="15" customHeight="1">
      <c r="X169" s="354"/>
      <c r="Y169" s="354"/>
      <c r="Z169" s="354"/>
    </row>
    <row r="170" spans="24:26" ht="15" customHeight="1">
      <c r="X170" s="354"/>
      <c r="Y170" s="354"/>
      <c r="Z170" s="354"/>
    </row>
    <row r="171" spans="24:26" ht="15" customHeight="1">
      <c r="X171" s="354"/>
      <c r="Y171" s="354"/>
      <c r="Z171" s="354"/>
    </row>
    <row r="172" spans="24:26" ht="15" customHeight="1">
      <c r="X172" s="354"/>
      <c r="Y172" s="354"/>
      <c r="Z172" s="354"/>
    </row>
    <row r="173" spans="24:26" ht="15" customHeight="1">
      <c r="X173" s="354"/>
      <c r="Y173" s="354"/>
      <c r="Z173" s="354"/>
    </row>
    <row r="174" spans="24:26" ht="15" customHeight="1">
      <c r="X174" s="354"/>
      <c r="Y174" s="354"/>
      <c r="Z174" s="354"/>
    </row>
    <row r="175" spans="24:26" ht="15" customHeight="1">
      <c r="X175" s="354"/>
      <c r="Y175" s="354"/>
      <c r="Z175" s="354"/>
    </row>
    <row r="176" spans="24:26" ht="15" customHeight="1">
      <c r="X176" s="354"/>
      <c r="Y176" s="354"/>
      <c r="Z176" s="354"/>
    </row>
    <row r="177" spans="24:26" ht="15" customHeight="1">
      <c r="X177" s="354"/>
      <c r="Y177" s="354"/>
      <c r="Z177" s="354"/>
    </row>
    <row r="178" spans="24:26" ht="15" customHeight="1">
      <c r="X178" s="354"/>
      <c r="Y178" s="354"/>
      <c r="Z178" s="354"/>
    </row>
    <row r="179" spans="24:26" ht="15" customHeight="1">
      <c r="X179" s="354"/>
      <c r="Y179" s="354"/>
      <c r="Z179" s="354"/>
    </row>
    <row r="180" spans="24:26" ht="15" customHeight="1">
      <c r="X180" s="354"/>
      <c r="Y180" s="354"/>
      <c r="Z180" s="354"/>
    </row>
    <row r="181" spans="24:26" ht="15" customHeight="1">
      <c r="X181" s="354"/>
      <c r="Y181" s="354"/>
      <c r="Z181" s="354"/>
    </row>
    <row r="182" spans="24:26" ht="15" customHeight="1">
      <c r="X182" s="354"/>
      <c r="Y182" s="354"/>
      <c r="Z182" s="354"/>
    </row>
    <row r="183" spans="24:26" ht="15" customHeight="1">
      <c r="X183" s="354"/>
      <c r="Y183" s="354"/>
      <c r="Z183" s="354"/>
    </row>
    <row r="184" spans="24:26" ht="15" customHeight="1">
      <c r="X184" s="354"/>
      <c r="Y184" s="354"/>
      <c r="Z184" s="354"/>
    </row>
    <row r="185" spans="24:26" ht="15" customHeight="1">
      <c r="X185" s="354"/>
      <c r="Y185" s="354"/>
      <c r="Z185" s="354"/>
    </row>
    <row r="186" spans="24:26" ht="15" customHeight="1">
      <c r="X186" s="354"/>
      <c r="Y186" s="354"/>
      <c r="Z186" s="354"/>
    </row>
    <row r="187" spans="24:26" ht="15" customHeight="1">
      <c r="X187" s="354"/>
      <c r="Y187" s="354"/>
      <c r="Z187" s="354"/>
    </row>
    <row r="188" spans="24:26" ht="15" customHeight="1">
      <c r="X188" s="354"/>
      <c r="Y188" s="354"/>
      <c r="Z188" s="354"/>
    </row>
    <row r="189" spans="24:26" ht="15" customHeight="1">
      <c r="X189" s="354"/>
      <c r="Y189" s="354"/>
      <c r="Z189" s="354"/>
    </row>
    <row r="190" spans="24:26" ht="15" customHeight="1">
      <c r="X190" s="354"/>
      <c r="Y190" s="354"/>
      <c r="Z190" s="354"/>
    </row>
    <row r="191" spans="24:26" ht="15" customHeight="1">
      <c r="X191" s="354"/>
      <c r="Y191" s="354"/>
      <c r="Z191" s="354"/>
    </row>
    <row r="192" spans="24:26" ht="15" customHeight="1">
      <c r="X192" s="354"/>
      <c r="Y192" s="354"/>
      <c r="Z192" s="354"/>
    </row>
    <row r="193" spans="24:26" ht="15" customHeight="1">
      <c r="X193" s="354"/>
      <c r="Y193" s="354"/>
      <c r="Z193" s="354"/>
    </row>
    <row r="194" spans="24:26" ht="15" customHeight="1">
      <c r="X194" s="354"/>
      <c r="Y194" s="354"/>
      <c r="Z194" s="354"/>
    </row>
    <row r="195" spans="24:26" ht="15" customHeight="1">
      <c r="X195" s="354"/>
      <c r="Y195" s="354"/>
      <c r="Z195" s="354"/>
    </row>
    <row r="196" spans="24:26" ht="15" customHeight="1">
      <c r="X196" s="354"/>
      <c r="Y196" s="354"/>
      <c r="Z196" s="354"/>
    </row>
    <row r="197" spans="24:26" ht="15" customHeight="1">
      <c r="X197" s="354"/>
      <c r="Y197" s="354"/>
      <c r="Z197" s="354"/>
    </row>
    <row r="198" spans="24:26" ht="15" customHeight="1">
      <c r="X198" s="354"/>
      <c r="Y198" s="354"/>
      <c r="Z198" s="354"/>
    </row>
    <row r="199" spans="24:26" ht="15" customHeight="1">
      <c r="X199" s="354"/>
      <c r="Y199" s="354"/>
      <c r="Z199" s="354"/>
    </row>
    <row r="200" spans="24:26" ht="15" customHeight="1">
      <c r="X200" s="354"/>
      <c r="Y200" s="354"/>
      <c r="Z200" s="354"/>
    </row>
    <row r="201" spans="24:26" ht="15" customHeight="1">
      <c r="X201" s="354"/>
      <c r="Y201" s="354"/>
      <c r="Z201" s="354"/>
    </row>
    <row r="202" spans="24:26" ht="15" customHeight="1">
      <c r="X202" s="354"/>
      <c r="Y202" s="354"/>
      <c r="Z202" s="354"/>
    </row>
    <row r="203" spans="24:26" ht="15" customHeight="1">
      <c r="X203" s="354"/>
      <c r="Y203" s="354"/>
      <c r="Z203" s="354"/>
    </row>
    <row r="204" spans="24:26" ht="15" customHeight="1">
      <c r="X204" s="354"/>
      <c r="Y204" s="354"/>
      <c r="Z204" s="354"/>
    </row>
    <row r="205" spans="24:26" ht="15" customHeight="1">
      <c r="X205" s="354"/>
      <c r="Y205" s="354"/>
      <c r="Z205" s="354"/>
    </row>
    <row r="206" spans="24:26" ht="15" customHeight="1">
      <c r="X206" s="354"/>
      <c r="Y206" s="354"/>
      <c r="Z206" s="354"/>
    </row>
    <row r="207" spans="24:26" ht="15" customHeight="1">
      <c r="X207" s="354"/>
      <c r="Y207" s="354"/>
      <c r="Z207" s="354"/>
    </row>
    <row r="208" spans="24:26" ht="15" customHeight="1">
      <c r="X208" s="354"/>
      <c r="Y208" s="354"/>
      <c r="Z208" s="354"/>
    </row>
    <row r="209" spans="24:26">
      <c r="X209" s="354"/>
      <c r="Y209" s="354"/>
      <c r="Z209" s="354"/>
    </row>
    <row r="210" spans="24:26">
      <c r="X210" s="354"/>
      <c r="Y210" s="354"/>
      <c r="Z210" s="354"/>
    </row>
    <row r="211" spans="24:26">
      <c r="X211" s="354"/>
      <c r="Y211" s="354"/>
      <c r="Z211" s="354"/>
    </row>
    <row r="212" spans="24:26">
      <c r="X212" s="354"/>
      <c r="Y212" s="354"/>
      <c r="Z212" s="354"/>
    </row>
    <row r="213" spans="24:26">
      <c r="X213" s="354"/>
      <c r="Y213" s="354"/>
      <c r="Z213" s="354"/>
    </row>
    <row r="214" spans="24:26">
      <c r="X214" s="354"/>
      <c r="Y214" s="354"/>
      <c r="Z214" s="354"/>
    </row>
    <row r="215" spans="24:26">
      <c r="X215" s="354"/>
      <c r="Y215" s="354"/>
      <c r="Z215" s="354"/>
    </row>
    <row r="216" spans="24:26">
      <c r="X216" s="354"/>
      <c r="Y216" s="354"/>
      <c r="Z216" s="354"/>
    </row>
    <row r="217" spans="24:26">
      <c r="X217" s="354"/>
      <c r="Y217" s="354"/>
      <c r="Z217" s="354"/>
    </row>
    <row r="218" spans="24:26">
      <c r="X218" s="354"/>
      <c r="Y218" s="354"/>
      <c r="Z218" s="354"/>
    </row>
    <row r="219" spans="24:26">
      <c r="X219" s="354"/>
      <c r="Y219" s="354"/>
      <c r="Z219" s="354"/>
    </row>
    <row r="220" spans="24:26">
      <c r="X220" s="354"/>
      <c r="Y220" s="354"/>
      <c r="Z220" s="354"/>
    </row>
    <row r="221" spans="24:26">
      <c r="X221" s="354"/>
      <c r="Y221" s="354"/>
      <c r="Z221" s="354"/>
    </row>
    <row r="222" spans="24:26">
      <c r="X222" s="354"/>
      <c r="Y222" s="354"/>
      <c r="Z222" s="354"/>
    </row>
    <row r="223" spans="24:26">
      <c r="X223" s="354"/>
      <c r="Y223" s="354"/>
      <c r="Z223" s="354"/>
    </row>
    <row r="224" spans="24:26">
      <c r="X224" s="354"/>
      <c r="Y224" s="354"/>
      <c r="Z224" s="354"/>
    </row>
    <row r="225" spans="24:26">
      <c r="X225" s="354"/>
      <c r="Y225" s="354"/>
      <c r="Z225" s="354"/>
    </row>
    <row r="226" spans="24:26">
      <c r="X226" s="354"/>
      <c r="Y226" s="354"/>
      <c r="Z226" s="354"/>
    </row>
    <row r="227" spans="24:26">
      <c r="X227" s="354"/>
      <c r="Y227" s="354"/>
      <c r="Z227" s="354"/>
    </row>
    <row r="228" spans="24:26">
      <c r="X228" s="354"/>
      <c r="Y228" s="354"/>
      <c r="Z228" s="354"/>
    </row>
    <row r="229" spans="24:26">
      <c r="X229" s="354"/>
      <c r="Y229" s="354"/>
      <c r="Z229" s="354"/>
    </row>
    <row r="230" spans="24:26">
      <c r="X230" s="354"/>
      <c r="Y230" s="354"/>
      <c r="Z230" s="354"/>
    </row>
    <row r="231" spans="24:26">
      <c r="X231" s="354"/>
      <c r="Y231" s="354"/>
      <c r="Z231" s="354"/>
    </row>
    <row r="232" spans="24:26">
      <c r="X232" s="354"/>
      <c r="Y232" s="354"/>
      <c r="Z232" s="354"/>
    </row>
    <row r="233" spans="24:26">
      <c r="X233" s="354"/>
      <c r="Y233" s="354"/>
      <c r="Z233" s="354"/>
    </row>
    <row r="234" spans="24:26">
      <c r="X234" s="354"/>
      <c r="Y234" s="354"/>
      <c r="Z234" s="354"/>
    </row>
    <row r="235" spans="24:26">
      <c r="X235" s="354"/>
      <c r="Y235" s="354"/>
      <c r="Z235" s="354"/>
    </row>
    <row r="236" spans="24:26">
      <c r="X236" s="354"/>
      <c r="Y236" s="354"/>
      <c r="Z236" s="354"/>
    </row>
    <row r="237" spans="24:26">
      <c r="X237" s="354"/>
      <c r="Y237" s="354"/>
      <c r="Z237" s="354"/>
    </row>
    <row r="238" spans="24:26">
      <c r="X238" s="354"/>
      <c r="Y238" s="354"/>
      <c r="Z238" s="354"/>
    </row>
    <row r="239" spans="24:26">
      <c r="X239" s="354"/>
      <c r="Y239" s="354"/>
      <c r="Z239" s="354"/>
    </row>
    <row r="240" spans="24:26">
      <c r="X240" s="354"/>
      <c r="Y240" s="354"/>
      <c r="Z240" s="354"/>
    </row>
    <row r="241" spans="24:26">
      <c r="X241" s="354"/>
      <c r="Y241" s="354"/>
      <c r="Z241" s="354"/>
    </row>
    <row r="242" spans="24:26">
      <c r="X242" s="354"/>
      <c r="Y242" s="354"/>
      <c r="Z242" s="354"/>
    </row>
    <row r="243" spans="24:26">
      <c r="X243" s="354"/>
      <c r="Y243" s="354"/>
      <c r="Z243" s="354"/>
    </row>
    <row r="244" spans="24:26">
      <c r="X244" s="354"/>
      <c r="Y244" s="354"/>
      <c r="Z244" s="354"/>
    </row>
    <row r="245" spans="24:26">
      <c r="X245" s="354"/>
      <c r="Y245" s="354"/>
      <c r="Z245" s="354"/>
    </row>
    <row r="246" spans="24:26">
      <c r="X246" s="354"/>
      <c r="Y246" s="354"/>
      <c r="Z246" s="354"/>
    </row>
    <row r="247" spans="24:26">
      <c r="X247" s="354"/>
      <c r="Y247" s="354"/>
      <c r="Z247" s="354"/>
    </row>
    <row r="248" spans="24:26">
      <c r="X248" s="354"/>
      <c r="Y248" s="354"/>
      <c r="Z248" s="354"/>
    </row>
    <row r="249" spans="24:26">
      <c r="X249" s="354"/>
      <c r="Y249" s="354"/>
      <c r="Z249" s="354"/>
    </row>
    <row r="250" spans="24:26">
      <c r="X250" s="354"/>
      <c r="Y250" s="354"/>
      <c r="Z250" s="354"/>
    </row>
    <row r="251" spans="24:26">
      <c r="X251" s="354"/>
      <c r="Y251" s="354"/>
      <c r="Z251" s="354"/>
    </row>
    <row r="252" spans="24:26">
      <c r="X252" s="354"/>
      <c r="Y252" s="354"/>
      <c r="Z252" s="354"/>
    </row>
    <row r="253" spans="24:26">
      <c r="X253" s="354"/>
      <c r="Y253" s="354"/>
      <c r="Z253" s="354"/>
    </row>
    <row r="254" spans="24:26">
      <c r="X254" s="354"/>
      <c r="Y254" s="354"/>
      <c r="Z254" s="354"/>
    </row>
    <row r="255" spans="24:26">
      <c r="X255" s="354"/>
      <c r="Y255" s="354"/>
      <c r="Z255" s="354"/>
    </row>
    <row r="256" spans="24:26">
      <c r="X256" s="354"/>
      <c r="Y256" s="354"/>
      <c r="Z256" s="354"/>
    </row>
    <row r="257" spans="24:26">
      <c r="X257" s="354"/>
      <c r="Y257" s="354"/>
      <c r="Z257" s="354"/>
    </row>
    <row r="258" spans="24:26">
      <c r="X258" s="354"/>
      <c r="Y258" s="354"/>
      <c r="Z258" s="354"/>
    </row>
    <row r="259" spans="24:26">
      <c r="X259" s="354"/>
      <c r="Y259" s="354"/>
      <c r="Z259" s="354"/>
    </row>
    <row r="260" spans="24:26">
      <c r="X260" s="354"/>
      <c r="Y260" s="354"/>
      <c r="Z260" s="354"/>
    </row>
    <row r="261" spans="24:26">
      <c r="X261" s="354"/>
      <c r="Y261" s="354"/>
      <c r="Z261" s="354"/>
    </row>
    <row r="262" spans="24:26">
      <c r="X262" s="354"/>
      <c r="Y262" s="354"/>
      <c r="Z262" s="354"/>
    </row>
    <row r="263" spans="24:26">
      <c r="X263" s="354"/>
      <c r="Y263" s="354"/>
      <c r="Z263" s="354"/>
    </row>
    <row r="264" spans="24:26">
      <c r="X264" s="354"/>
      <c r="Y264" s="354"/>
      <c r="Z264" s="354"/>
    </row>
    <row r="265" spans="24:26">
      <c r="X265" s="354"/>
      <c r="Y265" s="354"/>
      <c r="Z265" s="354"/>
    </row>
    <row r="266" spans="24:26">
      <c r="X266" s="354"/>
      <c r="Y266" s="354"/>
      <c r="Z266" s="354"/>
    </row>
    <row r="267" spans="24:26">
      <c r="X267" s="354"/>
      <c r="Y267" s="354"/>
      <c r="Z267" s="354"/>
    </row>
    <row r="268" spans="24:26">
      <c r="X268" s="354"/>
      <c r="Y268" s="354"/>
      <c r="Z268" s="354"/>
    </row>
    <row r="269" spans="24:26">
      <c r="X269" s="354"/>
      <c r="Y269" s="354"/>
      <c r="Z269" s="354"/>
    </row>
    <row r="270" spans="24:26">
      <c r="X270" s="354"/>
      <c r="Y270" s="354"/>
      <c r="Z270" s="354"/>
    </row>
    <row r="271" spans="24:26">
      <c r="X271" s="354"/>
      <c r="Y271" s="354"/>
      <c r="Z271" s="354"/>
    </row>
    <row r="272" spans="24:26">
      <c r="X272" s="354"/>
      <c r="Y272" s="354"/>
      <c r="Z272" s="354"/>
    </row>
    <row r="273" spans="24:26">
      <c r="X273" s="354"/>
      <c r="Y273" s="354"/>
      <c r="Z273" s="354"/>
    </row>
    <row r="274" spans="24:26">
      <c r="X274" s="354"/>
      <c r="Y274" s="354"/>
      <c r="Z274" s="354"/>
    </row>
    <row r="275" spans="24:26">
      <c r="X275" s="354"/>
      <c r="Y275" s="354"/>
      <c r="Z275" s="354"/>
    </row>
    <row r="276" spans="24:26">
      <c r="X276" s="354"/>
      <c r="Y276" s="354"/>
      <c r="Z276" s="354"/>
    </row>
    <row r="277" spans="24:26">
      <c r="X277" s="354"/>
      <c r="Y277" s="354"/>
      <c r="Z277" s="354"/>
    </row>
    <row r="278" spans="24:26">
      <c r="X278" s="354"/>
      <c r="Y278" s="354"/>
      <c r="Z278" s="354"/>
    </row>
    <row r="279" spans="24:26">
      <c r="X279" s="354"/>
      <c r="Y279" s="354"/>
      <c r="Z279" s="354"/>
    </row>
    <row r="280" spans="24:26">
      <c r="X280" s="354"/>
      <c r="Y280" s="354"/>
      <c r="Z280" s="354"/>
    </row>
    <row r="281" spans="24:26">
      <c r="X281" s="354"/>
      <c r="Y281" s="354"/>
      <c r="Z281" s="354"/>
    </row>
    <row r="282" spans="24:26">
      <c r="X282" s="354"/>
      <c r="Y282" s="354"/>
      <c r="Z282" s="354"/>
    </row>
    <row r="283" spans="24:26">
      <c r="X283" s="354"/>
      <c r="Y283" s="354"/>
      <c r="Z283" s="354"/>
    </row>
    <row r="284" spans="24:26">
      <c r="X284" s="354"/>
      <c r="Y284" s="354"/>
      <c r="Z284" s="354"/>
    </row>
    <row r="285" spans="24:26">
      <c r="X285" s="354"/>
      <c r="Y285" s="354"/>
      <c r="Z285" s="354"/>
    </row>
    <row r="286" spans="24:26">
      <c r="X286" s="354"/>
      <c r="Y286" s="354"/>
      <c r="Z286" s="354"/>
    </row>
    <row r="287" spans="24:26">
      <c r="X287" s="354"/>
      <c r="Y287" s="354"/>
      <c r="Z287" s="354"/>
    </row>
    <row r="288" spans="24:26">
      <c r="X288" s="354"/>
      <c r="Y288" s="354"/>
      <c r="Z288" s="354"/>
    </row>
    <row r="289" spans="24:26">
      <c r="X289" s="354"/>
      <c r="Y289" s="354"/>
      <c r="Z289" s="354"/>
    </row>
    <row r="290" spans="24:26">
      <c r="X290" s="354"/>
      <c r="Y290" s="354"/>
      <c r="Z290" s="354"/>
    </row>
    <row r="291" spans="24:26">
      <c r="X291" s="354"/>
      <c r="Y291" s="354"/>
      <c r="Z291" s="354"/>
    </row>
    <row r="292" spans="24:26">
      <c r="X292" s="354"/>
      <c r="Y292" s="354"/>
      <c r="Z292" s="354"/>
    </row>
    <row r="293" spans="24:26">
      <c r="X293" s="354"/>
      <c r="Y293" s="354"/>
      <c r="Z293" s="354"/>
    </row>
    <row r="294" spans="24:26">
      <c r="X294" s="354"/>
      <c r="Y294" s="354"/>
      <c r="Z294" s="354"/>
    </row>
    <row r="295" spans="24:26">
      <c r="X295" s="354"/>
      <c r="Y295" s="354"/>
      <c r="Z295" s="354"/>
    </row>
    <row r="296" spans="24:26">
      <c r="X296" s="354"/>
      <c r="Y296" s="354"/>
      <c r="Z296" s="354"/>
    </row>
    <row r="297" spans="24:26">
      <c r="X297" s="354"/>
      <c r="Y297" s="354"/>
      <c r="Z297" s="354"/>
    </row>
    <row r="298" spans="24:26">
      <c r="X298" s="354"/>
      <c r="Y298" s="354"/>
      <c r="Z298" s="354"/>
    </row>
    <row r="299" spans="24:26">
      <c r="X299" s="354"/>
      <c r="Y299" s="354"/>
      <c r="Z299" s="354"/>
    </row>
    <row r="300" spans="24:26">
      <c r="X300" s="354"/>
      <c r="Y300" s="354"/>
      <c r="Z300" s="354"/>
    </row>
    <row r="301" spans="24:26">
      <c r="X301" s="354"/>
      <c r="Y301" s="354"/>
      <c r="Z301" s="354"/>
    </row>
    <row r="302" spans="24:26">
      <c r="X302" s="354"/>
      <c r="Y302" s="354"/>
      <c r="Z302" s="354"/>
    </row>
    <row r="303" spans="24:26">
      <c r="X303" s="354"/>
      <c r="Y303" s="354"/>
      <c r="Z303" s="354"/>
    </row>
    <row r="304" spans="24:26">
      <c r="X304" s="354"/>
      <c r="Y304" s="354"/>
      <c r="Z304" s="354"/>
    </row>
    <row r="305" spans="24:26">
      <c r="X305" s="354"/>
      <c r="Y305" s="354"/>
      <c r="Z305" s="354"/>
    </row>
    <row r="306" spans="24:26">
      <c r="X306" s="354"/>
      <c r="Y306" s="354"/>
      <c r="Z306" s="354"/>
    </row>
    <row r="307" spans="24:26">
      <c r="X307" s="354"/>
      <c r="Y307" s="354"/>
      <c r="Z307" s="354"/>
    </row>
    <row r="308" spans="24:26">
      <c r="X308" s="354"/>
      <c r="Y308" s="354"/>
      <c r="Z308" s="354"/>
    </row>
    <row r="309" spans="24:26">
      <c r="X309" s="354"/>
      <c r="Y309" s="354"/>
      <c r="Z309" s="354"/>
    </row>
    <row r="310" spans="24:26">
      <c r="X310" s="354"/>
      <c r="Y310" s="354"/>
      <c r="Z310" s="354"/>
    </row>
    <row r="311" spans="24:26">
      <c r="X311" s="354"/>
      <c r="Y311" s="354"/>
      <c r="Z311" s="354"/>
    </row>
    <row r="312" spans="24:26">
      <c r="X312" s="354"/>
      <c r="Y312" s="354"/>
      <c r="Z312" s="354"/>
    </row>
    <row r="313" spans="24:26">
      <c r="X313" s="354"/>
      <c r="Y313" s="354"/>
      <c r="Z313" s="354"/>
    </row>
    <row r="314" spans="24:26">
      <c r="X314" s="354"/>
      <c r="Y314" s="354"/>
      <c r="Z314" s="354"/>
    </row>
    <row r="315" spans="24:26">
      <c r="X315" s="354"/>
      <c r="Y315" s="354"/>
      <c r="Z315" s="354"/>
    </row>
    <row r="316" spans="24:26">
      <c r="X316" s="354"/>
      <c r="Y316" s="354"/>
      <c r="Z316" s="354"/>
    </row>
    <row r="317" spans="24:26">
      <c r="X317" s="354"/>
      <c r="Y317" s="354"/>
      <c r="Z317" s="354"/>
    </row>
    <row r="318" spans="24:26">
      <c r="X318" s="354"/>
      <c r="Y318" s="354"/>
      <c r="Z318" s="354"/>
    </row>
    <row r="319" spans="24:26">
      <c r="X319" s="354"/>
      <c r="Y319" s="354"/>
      <c r="Z319" s="354"/>
    </row>
    <row r="320" spans="24:26">
      <c r="X320" s="354"/>
      <c r="Y320" s="354"/>
      <c r="Z320" s="354"/>
    </row>
    <row r="321" spans="24:26">
      <c r="X321" s="354"/>
      <c r="Y321" s="354"/>
      <c r="Z321" s="354"/>
    </row>
    <row r="322" spans="24:26">
      <c r="X322" s="354"/>
      <c r="Y322" s="354"/>
      <c r="Z322" s="354"/>
    </row>
    <row r="323" spans="24:26">
      <c r="X323" s="354"/>
      <c r="Y323" s="354"/>
      <c r="Z323" s="354"/>
    </row>
    <row r="324" spans="24:26">
      <c r="X324" s="354"/>
      <c r="Y324" s="354"/>
      <c r="Z324" s="354"/>
    </row>
    <row r="325" spans="24:26">
      <c r="X325" s="354"/>
      <c r="Y325" s="354"/>
      <c r="Z325" s="354"/>
    </row>
    <row r="326" spans="24:26">
      <c r="X326" s="354"/>
      <c r="Y326" s="354"/>
      <c r="Z326" s="354"/>
    </row>
    <row r="327" spans="24:26">
      <c r="X327" s="354"/>
      <c r="Y327" s="354"/>
      <c r="Z327" s="354"/>
    </row>
    <row r="328" spans="24:26">
      <c r="X328" s="354"/>
      <c r="Y328" s="354"/>
      <c r="Z328" s="354"/>
    </row>
    <row r="329" spans="24:26">
      <c r="X329" s="354"/>
      <c r="Y329" s="354"/>
      <c r="Z329" s="354"/>
    </row>
    <row r="330" spans="24:26">
      <c r="X330" s="354"/>
      <c r="Y330" s="354"/>
      <c r="Z330" s="354"/>
    </row>
    <row r="331" spans="24:26">
      <c r="X331" s="354"/>
      <c r="Y331" s="354"/>
      <c r="Z331" s="354"/>
    </row>
    <row r="332" spans="24:26">
      <c r="X332" s="354"/>
      <c r="Y332" s="354"/>
      <c r="Z332" s="354"/>
    </row>
    <row r="333" spans="24:26">
      <c r="X333" s="354"/>
      <c r="Y333" s="354"/>
      <c r="Z333" s="354"/>
    </row>
    <row r="334" spans="24:26">
      <c r="X334" s="354"/>
      <c r="Y334" s="354"/>
      <c r="Z334" s="354"/>
    </row>
    <row r="335" spans="24:26">
      <c r="X335" s="354"/>
      <c r="Y335" s="354"/>
      <c r="Z335" s="354"/>
    </row>
    <row r="336" spans="24:26">
      <c r="X336" s="354"/>
      <c r="Y336" s="354"/>
      <c r="Z336" s="354"/>
    </row>
    <row r="337" spans="24:26">
      <c r="X337" s="354"/>
      <c r="Y337" s="354"/>
      <c r="Z337" s="354"/>
    </row>
    <row r="338" spans="24:26">
      <c r="X338" s="354"/>
      <c r="Y338" s="354"/>
      <c r="Z338" s="354"/>
    </row>
    <row r="339" spans="24:26">
      <c r="X339" s="354"/>
      <c r="Y339" s="354"/>
      <c r="Z339" s="354"/>
    </row>
    <row r="340" spans="24:26">
      <c r="X340" s="354"/>
      <c r="Y340" s="354"/>
      <c r="Z340" s="354"/>
    </row>
    <row r="341" spans="24:26">
      <c r="X341" s="354"/>
      <c r="Y341" s="354"/>
      <c r="Z341" s="354"/>
    </row>
    <row r="342" spans="24:26">
      <c r="X342" s="354"/>
      <c r="Y342" s="354"/>
      <c r="Z342" s="354"/>
    </row>
    <row r="343" spans="24:26">
      <c r="X343" s="354"/>
      <c r="Y343" s="354"/>
      <c r="Z343" s="354"/>
    </row>
    <row r="344" spans="24:26">
      <c r="X344" s="354"/>
      <c r="Y344" s="354"/>
      <c r="Z344" s="354"/>
    </row>
    <row r="345" spans="24:26">
      <c r="X345" s="354"/>
      <c r="Y345" s="354"/>
      <c r="Z345" s="354"/>
    </row>
    <row r="346" spans="24:26">
      <c r="X346" s="354"/>
      <c r="Y346" s="354"/>
      <c r="Z346" s="354"/>
    </row>
    <row r="347" spans="24:26">
      <c r="X347" s="354"/>
      <c r="Y347" s="354"/>
      <c r="Z347" s="354"/>
    </row>
    <row r="348" spans="24:26">
      <c r="X348" s="354"/>
      <c r="Y348" s="354"/>
      <c r="Z348" s="354"/>
    </row>
    <row r="349" spans="24:26">
      <c r="X349" s="354"/>
      <c r="Y349" s="354"/>
      <c r="Z349" s="354"/>
    </row>
    <row r="350" spans="24:26">
      <c r="X350" s="354"/>
      <c r="Y350" s="354"/>
      <c r="Z350" s="354"/>
    </row>
    <row r="351" spans="24:26">
      <c r="X351" s="354"/>
      <c r="Y351" s="354"/>
      <c r="Z351" s="354"/>
    </row>
    <row r="352" spans="24:26">
      <c r="X352" s="354"/>
      <c r="Y352" s="354"/>
      <c r="Z352" s="354"/>
    </row>
    <row r="353" spans="24:26">
      <c r="X353" s="354"/>
      <c r="Y353" s="354"/>
      <c r="Z353" s="354"/>
    </row>
    <row r="354" spans="24:26">
      <c r="X354" s="354"/>
      <c r="Y354" s="354"/>
      <c r="Z354" s="354"/>
    </row>
    <row r="355" spans="24:26">
      <c r="X355" s="354"/>
      <c r="Y355" s="354"/>
      <c r="Z355" s="354"/>
    </row>
    <row r="356" spans="24:26">
      <c r="X356" s="354"/>
      <c r="Y356" s="354"/>
      <c r="Z356" s="354"/>
    </row>
    <row r="357" spans="24:26">
      <c r="X357" s="354"/>
      <c r="Y357" s="354"/>
      <c r="Z357" s="354"/>
    </row>
    <row r="358" spans="24:26">
      <c r="X358" s="354"/>
      <c r="Y358" s="354"/>
      <c r="Z358" s="354"/>
    </row>
    <row r="359" spans="24:26">
      <c r="X359" s="354"/>
      <c r="Y359" s="354"/>
      <c r="Z359" s="354"/>
    </row>
    <row r="360" spans="24:26">
      <c r="X360" s="354"/>
      <c r="Y360" s="354"/>
      <c r="Z360" s="354"/>
    </row>
    <row r="361" spans="24:26">
      <c r="X361" s="354"/>
      <c r="Y361" s="354"/>
      <c r="Z361" s="354"/>
    </row>
    <row r="362" spans="24:26">
      <c r="X362" s="354"/>
      <c r="Y362" s="354"/>
      <c r="Z362" s="354"/>
    </row>
    <row r="363" spans="24:26">
      <c r="X363" s="354"/>
      <c r="Y363" s="354"/>
      <c r="Z363" s="354"/>
    </row>
    <row r="364" spans="24:26">
      <c r="X364" s="354"/>
      <c r="Y364" s="354"/>
      <c r="Z364" s="354"/>
    </row>
    <row r="365" spans="24:26">
      <c r="X365" s="354"/>
      <c r="Y365" s="354"/>
      <c r="Z365" s="354"/>
    </row>
    <row r="366" spans="24:26">
      <c r="X366" s="354"/>
      <c r="Y366" s="354"/>
      <c r="Z366" s="354"/>
    </row>
    <row r="367" spans="24:26">
      <c r="X367" s="354"/>
      <c r="Y367" s="354"/>
      <c r="Z367" s="354"/>
    </row>
    <row r="368" spans="24:26">
      <c r="X368" s="354"/>
      <c r="Y368" s="354"/>
      <c r="Z368" s="354"/>
    </row>
    <row r="369" spans="24:26">
      <c r="X369" s="354"/>
      <c r="Y369" s="354"/>
      <c r="Z369" s="354"/>
    </row>
    <row r="370" spans="24:26">
      <c r="X370" s="354"/>
      <c r="Y370" s="354"/>
      <c r="Z370" s="354"/>
    </row>
    <row r="371" spans="24:26">
      <c r="X371" s="354"/>
      <c r="Y371" s="354"/>
      <c r="Z371" s="354"/>
    </row>
    <row r="372" spans="24:26">
      <c r="X372" s="354"/>
      <c r="Y372" s="354"/>
      <c r="Z372" s="354"/>
    </row>
    <row r="373" spans="24:26">
      <c r="X373" s="354"/>
      <c r="Y373" s="354"/>
      <c r="Z373" s="354"/>
    </row>
    <row r="374" spans="24:26">
      <c r="X374" s="354"/>
      <c r="Y374" s="354"/>
      <c r="Z374" s="354"/>
    </row>
    <row r="375" spans="24:26">
      <c r="X375" s="354"/>
      <c r="Y375" s="354"/>
      <c r="Z375" s="354"/>
    </row>
    <row r="376" spans="24:26">
      <c r="X376" s="354"/>
      <c r="Y376" s="354"/>
      <c r="Z376" s="354"/>
    </row>
    <row r="377" spans="24:26">
      <c r="X377" s="354"/>
      <c r="Y377" s="354"/>
      <c r="Z377" s="354"/>
    </row>
    <row r="378" spans="24:26">
      <c r="X378" s="354"/>
      <c r="Y378" s="354"/>
      <c r="Z378" s="354"/>
    </row>
    <row r="379" spans="24:26">
      <c r="X379" s="354"/>
      <c r="Y379" s="354"/>
      <c r="Z379" s="354"/>
    </row>
    <row r="380" spans="24:26">
      <c r="X380" s="354"/>
      <c r="Y380" s="354"/>
      <c r="Z380" s="354"/>
    </row>
    <row r="381" spans="24:26">
      <c r="X381" s="354"/>
      <c r="Y381" s="354"/>
      <c r="Z381" s="354"/>
    </row>
    <row r="382" spans="24:26">
      <c r="X382" s="354"/>
      <c r="Y382" s="354"/>
      <c r="Z382" s="354"/>
    </row>
    <row r="383" spans="24:26">
      <c r="X383" s="354"/>
      <c r="Y383" s="354"/>
      <c r="Z383" s="354"/>
    </row>
    <row r="384" spans="24:26">
      <c r="X384" s="354"/>
      <c r="Y384" s="354"/>
      <c r="Z384" s="354"/>
    </row>
    <row r="385" spans="24:26">
      <c r="X385" s="354"/>
      <c r="Y385" s="354"/>
      <c r="Z385" s="354"/>
    </row>
    <row r="386" spans="24:26">
      <c r="X386" s="354"/>
      <c r="Y386" s="354"/>
      <c r="Z386" s="354"/>
    </row>
  </sheetData>
  <mergeCells count="14">
    <mergeCell ref="R9:R10"/>
    <mergeCell ref="AI7:AI10"/>
    <mergeCell ref="AJ7:AJ8"/>
    <mergeCell ref="AJ9:AJ10"/>
    <mergeCell ref="X7:X10"/>
    <mergeCell ref="Y7:Y8"/>
    <mergeCell ref="Y9:Y10"/>
    <mergeCell ref="Z7:Z8"/>
    <mergeCell ref="Z9:Z10"/>
    <mergeCell ref="AE7:AE10"/>
    <mergeCell ref="AF7:AF8"/>
    <mergeCell ref="AG7:AG8"/>
    <mergeCell ref="AF9:AF10"/>
    <mergeCell ref="AG9:AG10"/>
  </mergeCells>
  <pageMargins left="0.7" right="0.7" top="0.75" bottom="0.75" header="0.3" footer="0.3"/>
  <pageSetup paperSize="9" scale="50" orientation="portrait" r:id="rId1"/>
  <colBreaks count="3" manualBreakCount="3">
    <brk id="23" max="47" man="1"/>
    <brk id="30" max="47" man="1"/>
    <brk id="33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Z68" sqref="Z68"/>
    </sheetView>
  </sheetViews>
  <sheetFormatPr defaultRowHeight="12.75"/>
  <cols>
    <col min="1" max="1" width="7.140625" style="201" customWidth="1"/>
    <col min="2" max="2" width="18.5703125" style="201" customWidth="1"/>
    <col min="3" max="3" width="9.140625" style="201"/>
    <col min="4" max="4" width="12.140625" style="201" customWidth="1"/>
    <col min="5" max="5" width="9.140625" style="201"/>
    <col min="6" max="6" width="8.140625" style="201" customWidth="1"/>
    <col min="7" max="8" width="9.140625" style="201"/>
    <col min="9" max="9" width="11.28515625" style="201" customWidth="1"/>
    <col min="10" max="10" width="9.7109375" style="201" customWidth="1"/>
    <col min="11" max="11" width="9.85546875" style="201" customWidth="1"/>
    <col min="12" max="12" width="9.5703125" style="201" customWidth="1"/>
    <col min="13" max="13" width="9.7109375" style="201" customWidth="1"/>
    <col min="14" max="14" width="10.7109375" style="201" customWidth="1"/>
    <col min="15" max="15" width="6.42578125" style="203" customWidth="1"/>
    <col min="16" max="16" width="9.140625" style="201"/>
    <col min="17" max="17" width="9.42578125" style="201" bestFit="1" customWidth="1"/>
    <col min="18" max="16384" width="9.140625" style="201"/>
  </cols>
  <sheetData>
    <row r="1" spans="2:15" ht="19.5" customHeight="1">
      <c r="L1" s="202"/>
      <c r="M1" s="202"/>
    </row>
    <row r="2" spans="2:15" ht="39.75" customHeight="1">
      <c r="B2" s="204" t="s">
        <v>314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5"/>
    </row>
    <row r="3" spans="2:15" ht="20.25" customHeight="1" thickBot="1">
      <c r="B3" s="1175">
        <v>2003</v>
      </c>
      <c r="C3" s="206" t="s">
        <v>239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8"/>
    </row>
    <row r="4" spans="2:15" ht="20.25" customHeight="1" thickBot="1">
      <c r="B4" s="209"/>
      <c r="C4" s="210" t="s">
        <v>240</v>
      </c>
      <c r="D4" s="210" t="s">
        <v>241</v>
      </c>
      <c r="E4" s="210" t="s">
        <v>242</v>
      </c>
      <c r="F4" s="210" t="s">
        <v>243</v>
      </c>
      <c r="G4" s="210" t="s">
        <v>244</v>
      </c>
      <c r="H4" s="210" t="s">
        <v>245</v>
      </c>
      <c r="I4" s="210" t="s">
        <v>246</v>
      </c>
      <c r="J4" s="210" t="s">
        <v>247</v>
      </c>
      <c r="K4" s="210" t="s">
        <v>248</v>
      </c>
      <c r="L4" s="210" t="s">
        <v>249</v>
      </c>
      <c r="M4" s="210" t="s">
        <v>250</v>
      </c>
      <c r="N4" s="211" t="s">
        <v>251</v>
      </c>
    </row>
    <row r="5" spans="2:15" ht="20.25" customHeight="1" thickBot="1">
      <c r="B5" s="212" t="s">
        <v>252</v>
      </c>
      <c r="C5" s="213">
        <v>4601.5479999999998</v>
      </c>
      <c r="D5" s="213">
        <v>4679.6989999999996</v>
      </c>
      <c r="E5" s="213">
        <v>4698.1769999999997</v>
      </c>
      <c r="F5" s="213">
        <v>4801.4070000000002</v>
      </c>
      <c r="G5" s="213">
        <v>4761.2219999999998</v>
      </c>
      <c r="H5" s="213">
        <v>4891.7070000000003</v>
      </c>
      <c r="I5" s="213">
        <v>5401.1819999999998</v>
      </c>
      <c r="J5" s="213">
        <v>5450.85</v>
      </c>
      <c r="K5" s="213">
        <v>5730.357</v>
      </c>
      <c r="L5" s="213">
        <v>5102.8450000000003</v>
      </c>
      <c r="M5" s="213">
        <v>4757.8950000000004</v>
      </c>
      <c r="N5" s="214">
        <v>4796.6220000000003</v>
      </c>
    </row>
    <row r="6" spans="2:15" ht="20.25" customHeight="1"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</row>
    <row r="7" spans="2:15" ht="20.25" customHeight="1" thickBot="1">
      <c r="B7" s="1175">
        <v>2004</v>
      </c>
      <c r="C7" s="206" t="s">
        <v>239</v>
      </c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</row>
    <row r="8" spans="2:15" ht="20.25" customHeight="1" thickBot="1">
      <c r="B8" s="209"/>
      <c r="C8" s="210" t="s">
        <v>240</v>
      </c>
      <c r="D8" s="210" t="s">
        <v>241</v>
      </c>
      <c r="E8" s="210" t="s">
        <v>242</v>
      </c>
      <c r="F8" s="210" t="s">
        <v>243</v>
      </c>
      <c r="G8" s="210" t="s">
        <v>244</v>
      </c>
      <c r="H8" s="210" t="s">
        <v>245</v>
      </c>
      <c r="I8" s="210" t="s">
        <v>246</v>
      </c>
      <c r="J8" s="210" t="s">
        <v>247</v>
      </c>
      <c r="K8" s="210" t="s">
        <v>248</v>
      </c>
      <c r="L8" s="210" t="s">
        <v>249</v>
      </c>
      <c r="M8" s="210" t="s">
        <v>250</v>
      </c>
      <c r="N8" s="211" t="s">
        <v>251</v>
      </c>
    </row>
    <row r="9" spans="2:15" ht="20.25" customHeight="1" thickBot="1">
      <c r="B9" s="212" t="s">
        <v>252</v>
      </c>
      <c r="C9" s="213">
        <v>4745.1329999999998</v>
      </c>
      <c r="D9" s="213">
        <v>4967.0389999999998</v>
      </c>
      <c r="E9" s="213">
        <v>5718.8540000000003</v>
      </c>
      <c r="F9" s="213">
        <v>5972.0820000000003</v>
      </c>
      <c r="G9" s="213">
        <v>6055.5649999999996</v>
      </c>
      <c r="H9" s="213">
        <v>6825.7389999999996</v>
      </c>
      <c r="I9" s="213">
        <v>6966.6059999999998</v>
      </c>
      <c r="J9" s="213">
        <v>6854.2579999999998</v>
      </c>
      <c r="K9" s="213">
        <v>7221.1440000000002</v>
      </c>
      <c r="L9" s="213">
        <v>6917.2629999999999</v>
      </c>
      <c r="M9" s="213">
        <v>6750.8010000000004</v>
      </c>
      <c r="N9" s="214">
        <v>6535.24</v>
      </c>
    </row>
    <row r="10" spans="2:15" ht="20.25" customHeight="1"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</row>
    <row r="11" spans="2:15" ht="20.25" customHeight="1" thickBot="1">
      <c r="B11" s="1175">
        <v>2005</v>
      </c>
      <c r="C11" s="206" t="s">
        <v>239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</row>
    <row r="12" spans="2:15" ht="20.25" customHeight="1" thickBot="1">
      <c r="B12" s="209"/>
      <c r="C12" s="210" t="s">
        <v>240</v>
      </c>
      <c r="D12" s="210" t="s">
        <v>241</v>
      </c>
      <c r="E12" s="210" t="s">
        <v>242</v>
      </c>
      <c r="F12" s="210" t="s">
        <v>243</v>
      </c>
      <c r="G12" s="210" t="s">
        <v>244</v>
      </c>
      <c r="H12" s="210" t="s">
        <v>245</v>
      </c>
      <c r="I12" s="210" t="s">
        <v>246</v>
      </c>
      <c r="J12" s="210" t="s">
        <v>247</v>
      </c>
      <c r="K12" s="210" t="s">
        <v>248</v>
      </c>
      <c r="L12" s="210" t="s">
        <v>249</v>
      </c>
      <c r="M12" s="210" t="s">
        <v>250</v>
      </c>
      <c r="N12" s="211" t="s">
        <v>251</v>
      </c>
    </row>
    <row r="13" spans="2:15" ht="20.25" customHeight="1" thickBot="1">
      <c r="B13" s="212" t="s">
        <v>252</v>
      </c>
      <c r="C13" s="213">
        <v>5727.442</v>
      </c>
      <c r="D13" s="213">
        <v>5805.5129999999999</v>
      </c>
      <c r="E13" s="213">
        <v>5895.8040000000001</v>
      </c>
      <c r="F13" s="213">
        <v>5498.875</v>
      </c>
      <c r="G13" s="213">
        <v>5386.9530000000004</v>
      </c>
      <c r="H13" s="213">
        <v>5545.4840000000004</v>
      </c>
      <c r="I13" s="213">
        <v>5961.8959999999997</v>
      </c>
      <c r="J13" s="213">
        <v>6210.8370000000004</v>
      </c>
      <c r="K13" s="213">
        <v>6114.4129999999996</v>
      </c>
      <c r="L13" s="213">
        <v>5863.924</v>
      </c>
      <c r="M13" s="213">
        <v>5541.8360000000002</v>
      </c>
      <c r="N13" s="214">
        <v>5474.7569999999996</v>
      </c>
    </row>
    <row r="14" spans="2:15" ht="20.25" customHeight="1"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</row>
    <row r="15" spans="2:15" ht="20.25" customHeight="1" thickBot="1">
      <c r="B15" s="1175">
        <v>2006</v>
      </c>
      <c r="C15" s="206" t="s">
        <v>239</v>
      </c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</row>
    <row r="16" spans="2:15" ht="20.25" customHeight="1" thickBot="1">
      <c r="B16" s="209"/>
      <c r="C16" s="210" t="s">
        <v>240</v>
      </c>
      <c r="D16" s="210" t="s">
        <v>241</v>
      </c>
      <c r="E16" s="210" t="s">
        <v>242</v>
      </c>
      <c r="F16" s="210" t="s">
        <v>243</v>
      </c>
      <c r="G16" s="210" t="s">
        <v>244</v>
      </c>
      <c r="H16" s="210" t="s">
        <v>245</v>
      </c>
      <c r="I16" s="210" t="s">
        <v>246</v>
      </c>
      <c r="J16" s="210" t="s">
        <v>247</v>
      </c>
      <c r="K16" s="210" t="s">
        <v>248</v>
      </c>
      <c r="L16" s="210" t="s">
        <v>249</v>
      </c>
      <c r="M16" s="210" t="s">
        <v>250</v>
      </c>
      <c r="N16" s="211" t="s">
        <v>251</v>
      </c>
    </row>
    <row r="17" spans="2:14" ht="20.25" customHeight="1" thickBot="1">
      <c r="B17" s="212" t="s">
        <v>252</v>
      </c>
      <c r="C17" s="216">
        <v>5167.4750000000004</v>
      </c>
      <c r="D17" s="216">
        <v>4922.9769999999999</v>
      </c>
      <c r="E17" s="216">
        <v>5063.8980000000001</v>
      </c>
      <c r="F17" s="216">
        <v>5127.4639999999999</v>
      </c>
      <c r="G17" s="216">
        <v>5106.8609999999999</v>
      </c>
      <c r="H17" s="216">
        <v>5589.4520000000002</v>
      </c>
      <c r="I17" s="216">
        <v>6026.9629999999997</v>
      </c>
      <c r="J17" s="216">
        <v>6499.076</v>
      </c>
      <c r="K17" s="216">
        <v>6186.4949999999999</v>
      </c>
      <c r="L17" s="216">
        <v>5618.3580000000002</v>
      </c>
      <c r="M17" s="216">
        <v>5259.9059999999999</v>
      </c>
      <c r="N17" s="217">
        <v>5045.9780000000001</v>
      </c>
    </row>
    <row r="18" spans="2:14" ht="20.25" customHeight="1">
      <c r="B18" s="220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</row>
    <row r="19" spans="2:14" ht="20.25" customHeight="1" thickBot="1">
      <c r="B19" s="1175">
        <v>2007</v>
      </c>
      <c r="C19" s="206" t="s">
        <v>239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</row>
    <row r="20" spans="2:14" ht="20.25" customHeight="1" thickBot="1">
      <c r="B20" s="209"/>
      <c r="C20" s="210" t="s">
        <v>240</v>
      </c>
      <c r="D20" s="210" t="s">
        <v>241</v>
      </c>
      <c r="E20" s="210" t="s">
        <v>242</v>
      </c>
      <c r="F20" s="210" t="s">
        <v>243</v>
      </c>
      <c r="G20" s="210" t="s">
        <v>244</v>
      </c>
      <c r="H20" s="210" t="s">
        <v>245</v>
      </c>
      <c r="I20" s="210" t="s">
        <v>246</v>
      </c>
      <c r="J20" s="210" t="s">
        <v>247</v>
      </c>
      <c r="K20" s="210" t="s">
        <v>248</v>
      </c>
      <c r="L20" s="210" t="s">
        <v>249</v>
      </c>
      <c r="M20" s="210" t="s">
        <v>250</v>
      </c>
      <c r="N20" s="211" t="s">
        <v>251</v>
      </c>
    </row>
    <row r="21" spans="2:14" ht="20.25" customHeight="1" thickBot="1">
      <c r="B21" s="212" t="s">
        <v>252</v>
      </c>
      <c r="C21" s="216">
        <v>4878.0050000000001</v>
      </c>
      <c r="D21" s="216">
        <v>4998.683</v>
      </c>
      <c r="E21" s="216">
        <v>5080.3729999999996</v>
      </c>
      <c r="F21" s="216">
        <v>4985.0389999999998</v>
      </c>
      <c r="G21" s="216">
        <v>4864.4809999999998</v>
      </c>
      <c r="H21" s="216">
        <v>5416.3459999999995</v>
      </c>
      <c r="I21" s="216">
        <v>5850.35</v>
      </c>
      <c r="J21" s="216">
        <v>6101.1459999999997</v>
      </c>
      <c r="K21" s="216">
        <v>6062.3810000000003</v>
      </c>
      <c r="L21" s="216">
        <v>5389.2690000000002</v>
      </c>
      <c r="M21" s="216">
        <v>5060.2169999999996</v>
      </c>
      <c r="N21" s="217">
        <v>5200.0069999999996</v>
      </c>
    </row>
    <row r="22" spans="2:14" ht="20.25" customHeight="1"/>
    <row r="23" spans="2:14" ht="20.25" customHeight="1" thickBot="1">
      <c r="B23" s="1175">
        <v>2008</v>
      </c>
      <c r="C23" s="206" t="s">
        <v>239</v>
      </c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</row>
    <row r="24" spans="2:14" ht="20.25" customHeight="1" thickBot="1">
      <c r="B24" s="209"/>
      <c r="C24" s="210" t="s">
        <v>240</v>
      </c>
      <c r="D24" s="210" t="s">
        <v>241</v>
      </c>
      <c r="E24" s="210" t="s">
        <v>242</v>
      </c>
      <c r="F24" s="210" t="s">
        <v>243</v>
      </c>
      <c r="G24" s="210" t="s">
        <v>244</v>
      </c>
      <c r="H24" s="210" t="s">
        <v>245</v>
      </c>
      <c r="I24" s="210" t="s">
        <v>246</v>
      </c>
      <c r="J24" s="210" t="s">
        <v>247</v>
      </c>
      <c r="K24" s="210" t="s">
        <v>248</v>
      </c>
      <c r="L24" s="210" t="s">
        <v>249</v>
      </c>
      <c r="M24" s="210" t="s">
        <v>250</v>
      </c>
      <c r="N24" s="211" t="s">
        <v>251</v>
      </c>
    </row>
    <row r="25" spans="2:14" ht="20.25" customHeight="1" thickBot="1">
      <c r="B25" s="212" t="s">
        <v>252</v>
      </c>
      <c r="C25" s="216">
        <v>5362.0659999999998</v>
      </c>
      <c r="D25" s="216">
        <v>4991.3639999999996</v>
      </c>
      <c r="E25" s="216">
        <v>5502.9759999999997</v>
      </c>
      <c r="F25" s="216">
        <v>5445.4089999999997</v>
      </c>
      <c r="G25" s="216">
        <v>6090.0209999999997</v>
      </c>
      <c r="H25" s="216">
        <v>6347.5010000000002</v>
      </c>
      <c r="I25" s="216">
        <v>6491.11</v>
      </c>
      <c r="J25" s="216">
        <v>6519.6940000000004</v>
      </c>
      <c r="K25" s="216">
        <v>6710.549</v>
      </c>
      <c r="L25" s="216">
        <v>6325.4049999999997</v>
      </c>
      <c r="M25" s="216">
        <v>6235.9309999999996</v>
      </c>
      <c r="N25" s="217">
        <v>6463.6270000000004</v>
      </c>
    </row>
    <row r="26" spans="2:14" ht="20.25" customHeight="1"/>
    <row r="27" spans="2:14" ht="20.25" customHeight="1" thickBot="1">
      <c r="B27" s="1175">
        <v>2009</v>
      </c>
      <c r="C27" s="206" t="s">
        <v>239</v>
      </c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</row>
    <row r="28" spans="2:14" ht="20.25" customHeight="1" thickBot="1">
      <c r="B28" s="209"/>
      <c r="C28" s="210" t="s">
        <v>240</v>
      </c>
      <c r="D28" s="210" t="s">
        <v>241</v>
      </c>
      <c r="E28" s="210" t="s">
        <v>242</v>
      </c>
      <c r="F28" s="210" t="s">
        <v>243</v>
      </c>
      <c r="G28" s="210" t="s">
        <v>244</v>
      </c>
      <c r="H28" s="210" t="s">
        <v>245</v>
      </c>
      <c r="I28" s="210" t="s">
        <v>246</v>
      </c>
      <c r="J28" s="210" t="s">
        <v>247</v>
      </c>
      <c r="K28" s="210" t="s">
        <v>248</v>
      </c>
      <c r="L28" s="210" t="s">
        <v>249</v>
      </c>
      <c r="M28" s="210" t="s">
        <v>250</v>
      </c>
      <c r="N28" s="211" t="s">
        <v>251</v>
      </c>
    </row>
    <row r="29" spans="2:14" ht="20.25" customHeight="1" thickBot="1">
      <c r="B29" s="212" t="s">
        <v>252</v>
      </c>
      <c r="C29" s="216">
        <v>6295.6080000000002</v>
      </c>
      <c r="D29" s="216">
        <v>6468.9390000000003</v>
      </c>
      <c r="E29" s="216">
        <v>6927.45</v>
      </c>
      <c r="F29" s="216">
        <v>7086.6149999999998</v>
      </c>
      <c r="G29" s="216">
        <v>6944.3450000000003</v>
      </c>
      <c r="H29" s="216">
        <v>7275.0780000000004</v>
      </c>
      <c r="I29" s="216">
        <v>7259.6670000000004</v>
      </c>
      <c r="J29" s="216">
        <v>7016.5630000000001</v>
      </c>
      <c r="K29" s="216">
        <v>6702.5069999999996</v>
      </c>
      <c r="L29" s="216">
        <v>6094.8180000000002</v>
      </c>
      <c r="M29" s="216">
        <v>5990.2740000000003</v>
      </c>
      <c r="N29" s="217">
        <v>5714.6890000000003</v>
      </c>
    </row>
    <row r="30" spans="2:14" ht="20.25" customHeight="1"/>
    <row r="31" spans="2:14" ht="20.25" customHeight="1" thickBot="1">
      <c r="B31" s="1175">
        <v>2010</v>
      </c>
      <c r="C31" s="206" t="s">
        <v>239</v>
      </c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</row>
    <row r="32" spans="2:14" ht="20.25" customHeight="1" thickBot="1">
      <c r="B32" s="209"/>
      <c r="C32" s="210" t="s">
        <v>240</v>
      </c>
      <c r="D32" s="210" t="s">
        <v>241</v>
      </c>
      <c r="E32" s="210" t="s">
        <v>242</v>
      </c>
      <c r="F32" s="210" t="s">
        <v>243</v>
      </c>
      <c r="G32" s="210" t="s">
        <v>244</v>
      </c>
      <c r="H32" s="210" t="s">
        <v>245</v>
      </c>
      <c r="I32" s="210" t="s">
        <v>246</v>
      </c>
      <c r="J32" s="210" t="s">
        <v>247</v>
      </c>
      <c r="K32" s="210" t="s">
        <v>248</v>
      </c>
      <c r="L32" s="210" t="s">
        <v>249</v>
      </c>
      <c r="M32" s="210" t="s">
        <v>250</v>
      </c>
      <c r="N32" s="211" t="s">
        <v>251</v>
      </c>
    </row>
    <row r="33" spans="2:17" ht="20.25" customHeight="1" thickBot="1">
      <c r="B33" s="212" t="s">
        <v>252</v>
      </c>
      <c r="C33" s="216">
        <v>5513.7250000000004</v>
      </c>
      <c r="D33" s="216">
        <v>5337.8959999999997</v>
      </c>
      <c r="E33" s="216">
        <v>5419.1390000000001</v>
      </c>
      <c r="F33" s="216">
        <v>5230.2240000000002</v>
      </c>
      <c r="G33" s="216">
        <v>5525.125</v>
      </c>
      <c r="H33" s="216">
        <v>6384.0550000000003</v>
      </c>
      <c r="I33" s="216">
        <v>6260.77</v>
      </c>
      <c r="J33" s="216">
        <v>6435.451</v>
      </c>
      <c r="K33" s="216">
        <v>6148.3149999999996</v>
      </c>
      <c r="L33" s="216">
        <v>5620.31</v>
      </c>
      <c r="M33" s="216">
        <v>5639.1809999999996</v>
      </c>
      <c r="N33" s="217">
        <v>5829.0429999999997</v>
      </c>
      <c r="Q33" s="219"/>
    </row>
    <row r="34" spans="2:17" ht="20.25" customHeight="1">
      <c r="F34" s="202"/>
      <c r="G34" s="202"/>
      <c r="H34" s="220"/>
      <c r="J34" s="202"/>
      <c r="K34" s="202"/>
    </row>
    <row r="35" spans="2:17" ht="20.25" customHeight="1" thickBot="1">
      <c r="B35" s="1175">
        <v>2011</v>
      </c>
      <c r="C35" s="206" t="s">
        <v>239</v>
      </c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</row>
    <row r="36" spans="2:17" ht="20.25" customHeight="1" thickBot="1">
      <c r="B36" s="209"/>
      <c r="C36" s="210" t="s">
        <v>240</v>
      </c>
      <c r="D36" s="210" t="s">
        <v>241</v>
      </c>
      <c r="E36" s="210" t="s">
        <v>242</v>
      </c>
      <c r="F36" s="210" t="s">
        <v>243</v>
      </c>
      <c r="G36" s="210" t="s">
        <v>244</v>
      </c>
      <c r="H36" s="210" t="s">
        <v>245</v>
      </c>
      <c r="I36" s="210" t="s">
        <v>246</v>
      </c>
      <c r="J36" s="210" t="s">
        <v>247</v>
      </c>
      <c r="K36" s="210" t="s">
        <v>248</v>
      </c>
      <c r="L36" s="210" t="s">
        <v>249</v>
      </c>
      <c r="M36" s="210" t="s">
        <v>250</v>
      </c>
      <c r="N36" s="211" t="s">
        <v>251</v>
      </c>
    </row>
    <row r="37" spans="2:17" ht="20.25" customHeight="1" thickBot="1">
      <c r="B37" s="212" t="s">
        <v>252</v>
      </c>
      <c r="C37" s="216">
        <v>5542.2489999999998</v>
      </c>
      <c r="D37" s="216">
        <v>5758.527</v>
      </c>
      <c r="E37" s="216">
        <v>6129.1270000000004</v>
      </c>
      <c r="F37" s="216">
        <v>6495.5770000000002</v>
      </c>
      <c r="G37" s="216">
        <v>6462.6729999999998</v>
      </c>
      <c r="H37" s="216">
        <v>6556.2529999999997</v>
      </c>
      <c r="I37" s="216">
        <v>6740.4040000000005</v>
      </c>
      <c r="J37" s="216">
        <v>6784.7690000000002</v>
      </c>
      <c r="K37" s="216">
        <v>7121.5379999999996</v>
      </c>
      <c r="L37" s="216">
        <v>7260.2550000000001</v>
      </c>
      <c r="M37" s="216">
        <v>7431.1750000000002</v>
      </c>
      <c r="N37" s="217">
        <v>8022.55</v>
      </c>
    </row>
    <row r="38" spans="2:17" ht="20.25" customHeight="1">
      <c r="B38" s="220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</row>
    <row r="39" spans="2:17" ht="20.25" customHeight="1" thickBot="1">
      <c r="B39" s="1175">
        <v>2012</v>
      </c>
      <c r="C39" s="206" t="s">
        <v>239</v>
      </c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</row>
    <row r="40" spans="2:17" ht="20.25" customHeight="1" thickBot="1">
      <c r="B40" s="209"/>
      <c r="C40" s="210" t="s">
        <v>240</v>
      </c>
      <c r="D40" s="210" t="s">
        <v>241</v>
      </c>
      <c r="E40" s="210" t="s">
        <v>242</v>
      </c>
      <c r="F40" s="210" t="s">
        <v>243</v>
      </c>
      <c r="G40" s="210" t="s">
        <v>244</v>
      </c>
      <c r="H40" s="210" t="s">
        <v>245</v>
      </c>
      <c r="I40" s="210" t="s">
        <v>246</v>
      </c>
      <c r="J40" s="210" t="s">
        <v>247</v>
      </c>
      <c r="K40" s="210" t="s">
        <v>248</v>
      </c>
      <c r="L40" s="210" t="s">
        <v>249</v>
      </c>
      <c r="M40" s="210" t="s">
        <v>250</v>
      </c>
      <c r="N40" s="211" t="s">
        <v>251</v>
      </c>
      <c r="Q40" s="298"/>
    </row>
    <row r="41" spans="2:17" ht="20.25" customHeight="1" thickBot="1">
      <c r="B41" s="212" t="s">
        <v>252</v>
      </c>
      <c r="C41" s="216">
        <v>7220.2179999999998</v>
      </c>
      <c r="D41" s="216">
        <v>7285.2380000000003</v>
      </c>
      <c r="E41" s="216">
        <v>7222.0290000000005</v>
      </c>
      <c r="F41" s="216">
        <v>7308.799</v>
      </c>
      <c r="G41" s="216">
        <v>7419.9120000000003</v>
      </c>
      <c r="H41" s="216">
        <v>7830.9740000000002</v>
      </c>
      <c r="I41" s="216">
        <v>7652.692</v>
      </c>
      <c r="J41" s="216">
        <v>7979.491</v>
      </c>
      <c r="K41" s="216">
        <v>8261.9950000000008</v>
      </c>
      <c r="L41" s="216">
        <v>8323.91</v>
      </c>
      <c r="M41" s="216">
        <v>8027.0209999999997</v>
      </c>
      <c r="N41" s="217">
        <v>7753.5780000000004</v>
      </c>
    </row>
    <row r="42" spans="2:17" ht="20.25" customHeight="1">
      <c r="B42" s="221"/>
      <c r="C42" s="222"/>
      <c r="D42" s="202"/>
      <c r="E42" s="202"/>
      <c r="F42" s="222"/>
      <c r="G42" s="222"/>
      <c r="H42" s="222"/>
      <c r="I42" s="222"/>
      <c r="J42" s="222"/>
      <c r="K42" s="222"/>
      <c r="L42" s="202"/>
      <c r="M42" s="202"/>
      <c r="N42" s="222"/>
    </row>
    <row r="43" spans="2:17" s="223" customFormat="1" ht="20.25" customHeight="1" thickBot="1">
      <c r="B43" s="1176">
        <v>2013</v>
      </c>
      <c r="C43" s="228" t="s">
        <v>239</v>
      </c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</row>
    <row r="44" spans="2:17" s="223" customFormat="1" ht="20.25" customHeight="1" thickBot="1">
      <c r="B44" s="230"/>
      <c r="C44" s="231" t="s">
        <v>240</v>
      </c>
      <c r="D44" s="231" t="s">
        <v>241</v>
      </c>
      <c r="E44" s="231" t="s">
        <v>242</v>
      </c>
      <c r="F44" s="231" t="s">
        <v>243</v>
      </c>
      <c r="G44" s="231" t="s">
        <v>244</v>
      </c>
      <c r="H44" s="231" t="s">
        <v>245</v>
      </c>
      <c r="I44" s="231" t="s">
        <v>246</v>
      </c>
      <c r="J44" s="231" t="s">
        <v>247</v>
      </c>
      <c r="K44" s="231" t="s">
        <v>248</v>
      </c>
      <c r="L44" s="231" t="s">
        <v>249</v>
      </c>
      <c r="M44" s="231" t="s">
        <v>250</v>
      </c>
      <c r="N44" s="232" t="s">
        <v>251</v>
      </c>
    </row>
    <row r="45" spans="2:17" ht="20.25" customHeight="1" thickBot="1">
      <c r="B45" s="233" t="s">
        <v>252</v>
      </c>
      <c r="C45" s="234">
        <v>7308.357</v>
      </c>
      <c r="D45" s="234">
        <v>7186.6750000000002</v>
      </c>
      <c r="E45" s="234">
        <v>7373.3140000000003</v>
      </c>
      <c r="F45" s="234">
        <v>7369.2830000000004</v>
      </c>
      <c r="G45" s="234">
        <v>7246.326</v>
      </c>
      <c r="H45" s="234">
        <v>7797.8069999999998</v>
      </c>
      <c r="I45" s="234">
        <v>8149.6509999999998</v>
      </c>
      <c r="J45" s="234">
        <v>8393.5580000000009</v>
      </c>
      <c r="K45" s="234">
        <v>8527.268</v>
      </c>
      <c r="L45" s="234">
        <v>8053.9530000000004</v>
      </c>
      <c r="M45" s="234">
        <v>7689.7520000000004</v>
      </c>
      <c r="N45" s="235">
        <v>7709.8720000000003</v>
      </c>
    </row>
    <row r="46" spans="2:17" ht="20.25" customHeight="1"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20"/>
    </row>
    <row r="47" spans="2:17" ht="20.25" customHeight="1" thickBot="1">
      <c r="B47" s="1176">
        <v>2014</v>
      </c>
      <c r="C47" s="228" t="s">
        <v>239</v>
      </c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</row>
    <row r="48" spans="2:17" ht="20.25" customHeight="1" thickBot="1">
      <c r="B48" s="230"/>
      <c r="C48" s="231" t="s">
        <v>240</v>
      </c>
      <c r="D48" s="231" t="s">
        <v>241</v>
      </c>
      <c r="E48" s="231" t="s">
        <v>242</v>
      </c>
      <c r="F48" s="231" t="s">
        <v>243</v>
      </c>
      <c r="G48" s="231" t="s">
        <v>244</v>
      </c>
      <c r="H48" s="231" t="s">
        <v>245</v>
      </c>
      <c r="I48" s="231" t="s">
        <v>246</v>
      </c>
      <c r="J48" s="231" t="s">
        <v>247</v>
      </c>
      <c r="K48" s="231" t="s">
        <v>248</v>
      </c>
      <c r="L48" s="231" t="s">
        <v>249</v>
      </c>
      <c r="M48" s="231" t="s">
        <v>250</v>
      </c>
      <c r="N48" s="232" t="s">
        <v>251</v>
      </c>
    </row>
    <row r="49" spans="2:14" ht="20.25" customHeight="1" thickBot="1">
      <c r="B49" s="233" t="s">
        <v>252</v>
      </c>
      <c r="C49" s="234">
        <v>7262.8469999999998</v>
      </c>
      <c r="D49" s="234">
        <v>6800.7120000000004</v>
      </c>
      <c r="E49" s="234">
        <v>6722.1270000000004</v>
      </c>
      <c r="F49" s="234">
        <v>7257.9780000000001</v>
      </c>
      <c r="G49" s="234">
        <v>7289.0529999999999</v>
      </c>
      <c r="H49" s="234">
        <v>7462.4669999999996</v>
      </c>
      <c r="I49" s="234">
        <v>7570.5439999999999</v>
      </c>
      <c r="J49" s="234">
        <v>7332.3</v>
      </c>
      <c r="K49" s="234">
        <v>7125.6239999999998</v>
      </c>
      <c r="L49" s="234">
        <v>6584.1970000000001</v>
      </c>
      <c r="M49" s="234">
        <v>6464.5140000000001</v>
      </c>
      <c r="N49" s="235">
        <v>6212.4610000000002</v>
      </c>
    </row>
    <row r="50" spans="2:14" ht="20.25" customHeight="1"/>
    <row r="51" spans="2:14" ht="20.25" customHeight="1" thickBot="1">
      <c r="B51" s="1176">
        <v>2015</v>
      </c>
      <c r="C51" s="228" t="s">
        <v>239</v>
      </c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</row>
    <row r="52" spans="2:14" ht="20.25" customHeight="1" thickBot="1">
      <c r="B52" s="230"/>
      <c r="C52" s="231" t="s">
        <v>240</v>
      </c>
      <c r="D52" s="231" t="s">
        <v>241</v>
      </c>
      <c r="E52" s="231" t="s">
        <v>242</v>
      </c>
      <c r="F52" s="231" t="s">
        <v>243</v>
      </c>
      <c r="G52" s="231" t="s">
        <v>244</v>
      </c>
      <c r="H52" s="231" t="s">
        <v>245</v>
      </c>
      <c r="I52" s="231" t="s">
        <v>246</v>
      </c>
      <c r="J52" s="231" t="s">
        <v>247</v>
      </c>
      <c r="K52" s="231" t="s">
        <v>248</v>
      </c>
      <c r="L52" s="231" t="s">
        <v>249</v>
      </c>
      <c r="M52" s="231" t="s">
        <v>250</v>
      </c>
      <c r="N52" s="232" t="s">
        <v>251</v>
      </c>
    </row>
    <row r="53" spans="2:14" ht="20.25" customHeight="1" thickBot="1">
      <c r="B53" s="233" t="s">
        <v>252</v>
      </c>
      <c r="C53" s="234">
        <v>5988.5789999999997</v>
      </c>
      <c r="D53" s="234">
        <v>6226.96</v>
      </c>
      <c r="E53" s="234">
        <v>6357.433</v>
      </c>
      <c r="F53" s="234">
        <v>6430.7160000000003</v>
      </c>
      <c r="G53" s="234">
        <v>6157.1660000000002</v>
      </c>
      <c r="H53" s="234">
        <v>6392.8370000000004</v>
      </c>
      <c r="I53" s="234">
        <v>6266.0069999999996</v>
      </c>
      <c r="J53" s="234">
        <v>6294.1379999999999</v>
      </c>
      <c r="K53" s="234">
        <v>6632.9830000000002</v>
      </c>
      <c r="L53" s="234">
        <v>6475.1030000000001</v>
      </c>
      <c r="M53" s="234">
        <v>5982.0010000000002</v>
      </c>
      <c r="N53" s="235">
        <v>5794.0420000000004</v>
      </c>
    </row>
    <row r="54" spans="2:14" ht="20.25" customHeight="1"/>
    <row r="55" spans="2:14" ht="20.25" customHeight="1"/>
    <row r="56" spans="2:14" ht="20.25" customHeight="1" thickBot="1">
      <c r="B56" s="1176">
        <v>2016</v>
      </c>
      <c r="C56" s="851" t="s">
        <v>239</v>
      </c>
      <c r="D56" s="851"/>
      <c r="E56" s="851"/>
      <c r="F56" s="851"/>
      <c r="G56" s="851"/>
      <c r="H56" s="851"/>
      <c r="I56" s="851"/>
      <c r="J56" s="851"/>
      <c r="K56" s="851"/>
      <c r="L56" s="851"/>
      <c r="M56" s="851"/>
      <c r="N56" s="851"/>
    </row>
    <row r="57" spans="2:14" ht="20.25" customHeight="1" thickBot="1">
      <c r="B57" s="230"/>
      <c r="C57" s="231" t="s">
        <v>240</v>
      </c>
      <c r="D57" s="231" t="s">
        <v>241</v>
      </c>
      <c r="E57" s="231" t="s">
        <v>242</v>
      </c>
      <c r="F57" s="231" t="s">
        <v>243</v>
      </c>
      <c r="G57" s="231" t="s">
        <v>244</v>
      </c>
      <c r="H57" s="231" t="s">
        <v>245</v>
      </c>
      <c r="I57" s="231" t="s">
        <v>246</v>
      </c>
      <c r="J57" s="231" t="s">
        <v>247</v>
      </c>
      <c r="K57" s="231" t="s">
        <v>248</v>
      </c>
      <c r="L57" s="231" t="s">
        <v>249</v>
      </c>
      <c r="M57" s="231" t="s">
        <v>250</v>
      </c>
      <c r="N57" s="232" t="s">
        <v>251</v>
      </c>
    </row>
    <row r="58" spans="2:14" ht="20.25" customHeight="1" thickBot="1">
      <c r="B58" s="233" t="s">
        <v>252</v>
      </c>
      <c r="C58" s="234">
        <v>5874.2449999999999</v>
      </c>
      <c r="D58" s="234">
        <v>5990.7640000000001</v>
      </c>
      <c r="E58" s="234">
        <v>6134.9849999999997</v>
      </c>
      <c r="F58" s="234">
        <v>6074.7089999999998</v>
      </c>
      <c r="G58" s="234">
        <v>6544.3220000000001</v>
      </c>
      <c r="H58" s="234">
        <v>7168.3109999999997</v>
      </c>
      <c r="I58" s="234">
        <v>7648.6670000000004</v>
      </c>
      <c r="J58" s="234">
        <v>7646.9120000000003</v>
      </c>
      <c r="K58" s="234">
        <v>7698.9219999999996</v>
      </c>
      <c r="L58" s="234">
        <v>7356.1809999999996</v>
      </c>
      <c r="M58" s="234">
        <v>7136.1949999999997</v>
      </c>
      <c r="N58" s="235">
        <v>7355.4430000000002</v>
      </c>
    </row>
    <row r="59" spans="2:14" ht="20.25" customHeight="1"/>
    <row r="60" spans="2:14" ht="20.25" customHeight="1"/>
    <row r="61" spans="2:14" ht="20.25" customHeight="1" thickBot="1">
      <c r="B61" s="1176">
        <v>2017</v>
      </c>
      <c r="C61" s="851" t="s">
        <v>239</v>
      </c>
      <c r="D61" s="851"/>
      <c r="E61" s="851"/>
      <c r="F61" s="851"/>
      <c r="G61" s="851"/>
      <c r="H61" s="851"/>
      <c r="I61" s="851"/>
      <c r="J61" s="851"/>
      <c r="K61" s="851"/>
      <c r="L61" s="851"/>
      <c r="M61" s="851"/>
      <c r="N61" s="851"/>
    </row>
    <row r="62" spans="2:14" ht="20.25" customHeight="1" thickBot="1">
      <c r="B62" s="230"/>
      <c r="C62" s="231" t="s">
        <v>240</v>
      </c>
      <c r="D62" s="231" t="s">
        <v>241</v>
      </c>
      <c r="E62" s="231" t="s">
        <v>242</v>
      </c>
      <c r="F62" s="231" t="s">
        <v>243</v>
      </c>
      <c r="G62" s="231" t="s">
        <v>244</v>
      </c>
      <c r="H62" s="231" t="s">
        <v>245</v>
      </c>
      <c r="I62" s="231" t="s">
        <v>246</v>
      </c>
      <c r="J62" s="231" t="s">
        <v>247</v>
      </c>
      <c r="K62" s="231" t="s">
        <v>248</v>
      </c>
      <c r="L62" s="231" t="s">
        <v>249</v>
      </c>
      <c r="M62" s="231" t="s">
        <v>250</v>
      </c>
      <c r="N62" s="232" t="s">
        <v>251</v>
      </c>
    </row>
    <row r="63" spans="2:14" ht="20.25" customHeight="1" thickBot="1">
      <c r="B63" s="233" t="s">
        <v>252</v>
      </c>
      <c r="C63" s="234">
        <v>7108</v>
      </c>
      <c r="D63" s="234">
        <v>7032.9409999999998</v>
      </c>
      <c r="E63" s="234">
        <v>7178.1710000000003</v>
      </c>
      <c r="F63" s="234">
        <v>7899.58</v>
      </c>
      <c r="G63" s="234">
        <v>8096.6610000000001</v>
      </c>
      <c r="H63" s="234">
        <v>8142.7550000000001</v>
      </c>
      <c r="I63" s="234">
        <v>7976.6329999999998</v>
      </c>
      <c r="J63" s="234">
        <v>7841.8630000000003</v>
      </c>
      <c r="K63" s="234">
        <v>7669.6620000000003</v>
      </c>
      <c r="L63" s="234">
        <v>7096.991</v>
      </c>
      <c r="M63" s="234">
        <v>6818.5039999999999</v>
      </c>
      <c r="N63" s="235">
        <v>6791.3230000000003</v>
      </c>
    </row>
    <row r="64" spans="2:14" ht="20.25" customHeight="1"/>
    <row r="65" spans="2:14" ht="20.25" customHeight="1"/>
    <row r="66" spans="2:14" ht="20.25" customHeight="1" thickBot="1">
      <c r="B66" s="1176">
        <v>2018</v>
      </c>
      <c r="C66" s="851" t="s">
        <v>239</v>
      </c>
      <c r="D66" s="851"/>
      <c r="E66" s="851"/>
      <c r="F66" s="851"/>
      <c r="G66" s="851"/>
      <c r="H66" s="851"/>
      <c r="I66" s="851"/>
      <c r="J66" s="851"/>
      <c r="K66" s="851"/>
      <c r="L66" s="851"/>
      <c r="M66" s="851"/>
      <c r="N66" s="851"/>
    </row>
    <row r="67" spans="2:14" ht="20.25" customHeight="1" thickBot="1">
      <c r="B67" s="230"/>
      <c r="C67" s="231" t="s">
        <v>240</v>
      </c>
      <c r="D67" s="231" t="s">
        <v>241</v>
      </c>
      <c r="E67" s="231" t="s">
        <v>242</v>
      </c>
      <c r="F67" s="231" t="s">
        <v>243</v>
      </c>
      <c r="G67" s="231" t="s">
        <v>244</v>
      </c>
      <c r="H67" s="231" t="s">
        <v>245</v>
      </c>
      <c r="I67" s="231" t="s">
        <v>246</v>
      </c>
      <c r="J67" s="231" t="s">
        <v>247</v>
      </c>
      <c r="K67" s="231" t="s">
        <v>248</v>
      </c>
      <c r="L67" s="231" t="s">
        <v>249</v>
      </c>
      <c r="M67" s="231" t="s">
        <v>250</v>
      </c>
      <c r="N67" s="232" t="s">
        <v>251</v>
      </c>
    </row>
    <row r="68" spans="2:14" ht="20.25" customHeight="1" thickBot="1">
      <c r="B68" s="233" t="s">
        <v>252</v>
      </c>
      <c r="C68" s="234">
        <v>6304.1369999999997</v>
      </c>
      <c r="D68" s="234">
        <v>6602.5190000000002</v>
      </c>
      <c r="E68" s="234">
        <v>6838.3890000000001</v>
      </c>
      <c r="F68" s="234">
        <v>6668.2719999999999</v>
      </c>
      <c r="G68" s="234">
        <v>6553.5039999999999</v>
      </c>
      <c r="H68" s="234">
        <v>6794.8559999999998</v>
      </c>
      <c r="I68" s="234">
        <v>6792.067</v>
      </c>
      <c r="J68" s="234">
        <v>7043.116</v>
      </c>
      <c r="K68" s="234">
        <v>6983.848</v>
      </c>
      <c r="L68" s="234">
        <v>6532.5169999999998</v>
      </c>
      <c r="M68" s="234">
        <v>6422.5680000000002</v>
      </c>
      <c r="N68" s="235">
        <v>6408.8670000000002</v>
      </c>
    </row>
    <row r="71" spans="2:14" ht="13.5" thickBot="1">
      <c r="B71" s="1176">
        <v>2019</v>
      </c>
      <c r="C71" s="851" t="s">
        <v>239</v>
      </c>
      <c r="D71" s="851"/>
      <c r="E71" s="851"/>
      <c r="F71" s="851"/>
      <c r="G71" s="851"/>
      <c r="H71" s="851"/>
      <c r="I71" s="851"/>
      <c r="J71" s="851"/>
      <c r="K71" s="851"/>
      <c r="L71" s="851"/>
      <c r="M71" s="851"/>
      <c r="N71" s="851"/>
    </row>
    <row r="72" spans="2:14" ht="13.5" thickBot="1">
      <c r="B72" s="230"/>
      <c r="C72" s="231" t="s">
        <v>240</v>
      </c>
      <c r="D72" s="231" t="s">
        <v>241</v>
      </c>
      <c r="E72" s="231" t="s">
        <v>242</v>
      </c>
      <c r="F72" s="231" t="s">
        <v>243</v>
      </c>
      <c r="G72" s="231" t="s">
        <v>244</v>
      </c>
      <c r="H72" s="231" t="s">
        <v>245</v>
      </c>
      <c r="I72" s="231" t="s">
        <v>246</v>
      </c>
      <c r="J72" s="231" t="s">
        <v>247</v>
      </c>
      <c r="K72" s="231" t="s">
        <v>248</v>
      </c>
      <c r="L72" s="231" t="s">
        <v>249</v>
      </c>
      <c r="M72" s="231" t="s">
        <v>250</v>
      </c>
      <c r="N72" s="232" t="s">
        <v>251</v>
      </c>
    </row>
    <row r="73" spans="2:14" ht="17.25" customHeight="1" thickBot="1">
      <c r="B73" s="233" t="s">
        <v>252</v>
      </c>
      <c r="C73" s="234">
        <v>6293.2969999999996</v>
      </c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5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28"/>
    <col min="2" max="2" width="19.42578125" style="128" customWidth="1"/>
    <col min="3" max="3" width="15.7109375" style="128" customWidth="1"/>
    <col min="4" max="4" width="15" style="128" customWidth="1"/>
    <col min="5" max="5" width="19.7109375" style="128" customWidth="1"/>
    <col min="6" max="6" width="16.42578125" style="128" customWidth="1"/>
    <col min="7" max="7" width="22.42578125" style="128" customWidth="1"/>
    <col min="8" max="16384" width="9.140625" style="128"/>
  </cols>
  <sheetData>
    <row r="1" spans="2:8" ht="15.75">
      <c r="B1" s="393"/>
      <c r="C1" s="394"/>
      <c r="D1" s="394"/>
      <c r="E1" s="394"/>
      <c r="F1" s="394"/>
      <c r="G1" s="395" t="str">
        <f>SKUP_SEUROP_tyg!J1</f>
        <v xml:space="preserve"> 28.01.2019 - 03.02.2019 r. </v>
      </c>
      <c r="H1" s="394"/>
    </row>
    <row r="2" spans="2:8" ht="15.75">
      <c r="B2" s="130"/>
      <c r="C2" s="129"/>
      <c r="D2" s="131"/>
      <c r="E2" s="132"/>
      <c r="F2" s="133"/>
      <c r="G2" s="129"/>
    </row>
    <row r="3" spans="2:8" ht="15.75">
      <c r="D3" s="134" t="s">
        <v>188</v>
      </c>
      <c r="E3" s="132"/>
      <c r="F3" s="133"/>
      <c r="G3" s="129"/>
    </row>
    <row r="4" spans="2:8" ht="13.5" thickBot="1">
      <c r="B4" s="135"/>
      <c r="C4" s="129"/>
      <c r="D4" s="131"/>
      <c r="E4" s="132"/>
      <c r="F4" s="133"/>
      <c r="G4" s="129"/>
    </row>
    <row r="5" spans="2:8" ht="36" customHeight="1" thickBot="1">
      <c r="B5" s="136" t="s">
        <v>150</v>
      </c>
      <c r="C5" s="137" t="s">
        <v>151</v>
      </c>
      <c r="D5" s="138" t="s">
        <v>152</v>
      </c>
      <c r="E5" s="141" t="s">
        <v>193</v>
      </c>
      <c r="F5" s="139" t="s">
        <v>190</v>
      </c>
      <c r="G5" s="140" t="s">
        <v>191</v>
      </c>
    </row>
    <row r="6" spans="2:8" ht="20.100000000000001" customHeight="1" thickBot="1">
      <c r="B6" s="1766" t="s">
        <v>192</v>
      </c>
      <c r="C6" s="1767"/>
      <c r="D6" s="1767"/>
      <c r="E6" s="1767"/>
      <c r="F6" s="1767"/>
      <c r="G6" s="1768"/>
    </row>
    <row r="7" spans="2:8" ht="24.95" customHeight="1" thickBot="1">
      <c r="B7" s="1769" t="s">
        <v>222</v>
      </c>
      <c r="C7" s="1770"/>
      <c r="D7" s="1770"/>
      <c r="E7" s="1770"/>
      <c r="F7" s="1770"/>
      <c r="G7" s="1771"/>
    </row>
    <row r="8" spans="2:8" ht="15.75">
      <c r="B8" s="154" t="s">
        <v>194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7" customWidth="1"/>
    <col min="2" max="21" width="10.7109375" style="317" customWidth="1"/>
    <col min="22" max="23" width="10.7109375" style="846" customWidth="1"/>
    <col min="24" max="24" width="10.7109375" style="317" customWidth="1"/>
    <col min="25" max="16384" width="9.140625" style="317"/>
  </cols>
  <sheetData>
    <row r="1" spans="1:32" ht="18">
      <c r="A1" s="1772" t="s">
        <v>258</v>
      </c>
      <c r="B1" s="1772"/>
      <c r="C1" s="1772"/>
      <c r="D1" s="1772"/>
      <c r="E1" s="1772"/>
      <c r="F1" s="1772"/>
      <c r="G1" s="1772"/>
      <c r="H1" s="1772"/>
      <c r="I1" s="1772"/>
      <c r="J1" s="1772"/>
      <c r="K1" s="1772"/>
      <c r="L1" s="1772"/>
      <c r="M1" s="1772"/>
      <c r="N1" s="1772"/>
      <c r="O1" s="1772"/>
      <c r="P1" s="1772"/>
      <c r="Q1" s="1772"/>
      <c r="R1" s="1772"/>
      <c r="S1" s="1772"/>
      <c r="T1" s="1772"/>
      <c r="U1" s="1772"/>
      <c r="V1" s="859"/>
      <c r="W1" s="859"/>
      <c r="X1" s="316"/>
      <c r="Y1" s="316"/>
      <c r="Z1" s="316"/>
      <c r="AA1" s="316"/>
      <c r="AB1" s="316"/>
      <c r="AC1" s="316"/>
      <c r="AD1" s="316"/>
      <c r="AE1" s="316"/>
      <c r="AF1" s="316"/>
    </row>
    <row r="2" spans="1:32" ht="18.75">
      <c r="A2" s="315"/>
      <c r="B2" s="315"/>
      <c r="C2" s="315"/>
      <c r="D2" s="315"/>
      <c r="E2" s="315"/>
      <c r="F2" s="315"/>
      <c r="G2" s="289" t="s">
        <v>155</v>
      </c>
      <c r="H2" s="289"/>
      <c r="I2" s="289"/>
      <c r="J2" s="289"/>
      <c r="K2" s="289"/>
      <c r="L2" s="289"/>
      <c r="M2" s="289"/>
      <c r="N2" s="290"/>
      <c r="O2" s="315"/>
      <c r="P2" s="315"/>
      <c r="Q2" s="315"/>
      <c r="R2" s="315"/>
      <c r="S2" s="315"/>
      <c r="T2" s="315"/>
      <c r="U2" s="315"/>
      <c r="V2" s="859"/>
      <c r="W2" s="859"/>
      <c r="X2" s="316"/>
      <c r="Y2" s="316"/>
      <c r="Z2" s="316"/>
      <c r="AA2" s="316"/>
      <c r="AB2" s="316"/>
      <c r="AC2" s="316"/>
      <c r="AD2" s="316"/>
      <c r="AE2" s="316"/>
      <c r="AF2" s="316"/>
    </row>
    <row r="3" spans="1:32" ht="18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859"/>
      <c r="W3" s="859"/>
      <c r="X3" s="316"/>
      <c r="Y3" s="316"/>
      <c r="Z3" s="316"/>
      <c r="AA3" s="316"/>
      <c r="AB3" s="316"/>
      <c r="AC3" s="316"/>
      <c r="AD3" s="316"/>
      <c r="AE3" s="316"/>
      <c r="AF3" s="316"/>
    </row>
    <row r="4" spans="1:32" ht="18">
      <c r="A4" s="316"/>
      <c r="B4" s="316"/>
      <c r="C4" s="318"/>
      <c r="D4" s="319"/>
      <c r="E4" s="319"/>
      <c r="F4" s="316"/>
      <c r="G4" s="316"/>
      <c r="H4" s="320"/>
      <c r="I4" s="319"/>
      <c r="J4" s="319"/>
      <c r="K4" s="319"/>
      <c r="L4" s="319"/>
      <c r="M4" s="319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</row>
    <row r="5" spans="1:32">
      <c r="A5" s="316"/>
      <c r="B5" s="316"/>
      <c r="C5" s="321" t="s">
        <v>171</v>
      </c>
      <c r="D5" s="321" t="s">
        <v>172</v>
      </c>
      <c r="E5" s="321" t="s">
        <v>173</v>
      </c>
      <c r="F5" s="321" t="s">
        <v>174</v>
      </c>
      <c r="G5" s="321" t="s">
        <v>175</v>
      </c>
      <c r="H5" s="321" t="s">
        <v>176</v>
      </c>
      <c r="I5" s="321" t="s">
        <v>177</v>
      </c>
      <c r="J5" s="321" t="s">
        <v>178</v>
      </c>
      <c r="K5" s="321" t="s">
        <v>179</v>
      </c>
      <c r="L5" s="321" t="s">
        <v>180</v>
      </c>
      <c r="M5" s="321" t="s">
        <v>181</v>
      </c>
      <c r="N5" s="321" t="s">
        <v>182</v>
      </c>
      <c r="O5" s="321" t="s">
        <v>183</v>
      </c>
      <c r="P5" s="321">
        <v>2008</v>
      </c>
      <c r="Q5" s="321">
        <v>2009</v>
      </c>
      <c r="R5" s="321">
        <v>2010</v>
      </c>
      <c r="S5" s="321">
        <v>2011</v>
      </c>
      <c r="T5" s="321">
        <v>2012</v>
      </c>
      <c r="U5" s="321">
        <v>2013</v>
      </c>
      <c r="V5" s="321">
        <v>2014</v>
      </c>
      <c r="W5" s="321">
        <v>2015</v>
      </c>
      <c r="X5" s="322" t="s">
        <v>348</v>
      </c>
      <c r="Y5" s="316"/>
      <c r="Z5" s="316"/>
      <c r="AA5" s="316"/>
      <c r="AB5" s="316"/>
      <c r="AC5" s="316"/>
      <c r="AD5" s="316"/>
    </row>
    <row r="6" spans="1:32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23"/>
      <c r="Y6" s="316"/>
      <c r="Z6" s="316"/>
      <c r="AA6" s="316"/>
      <c r="AB6" s="316"/>
      <c r="AC6" s="316"/>
      <c r="AD6" s="316"/>
    </row>
    <row r="7" spans="1:32">
      <c r="A7" s="324" t="s">
        <v>105</v>
      </c>
      <c r="B7" s="324" t="s">
        <v>259</v>
      </c>
      <c r="C7" s="325">
        <v>142.24590833333301</v>
      </c>
      <c r="D7" s="325">
        <v>172.859733333333</v>
      </c>
      <c r="E7" s="325">
        <v>170.94505833333301</v>
      </c>
      <c r="F7" s="325">
        <v>118.36347499999999</v>
      </c>
      <c r="G7" s="325">
        <v>101.85804166666699</v>
      </c>
      <c r="H7" s="325">
        <v>138.17882499999999</v>
      </c>
      <c r="I7" s="325">
        <v>165.35896666666699</v>
      </c>
      <c r="J7" s="325">
        <v>132.63184999999999</v>
      </c>
      <c r="K7" s="325">
        <v>121.04419166666699</v>
      </c>
      <c r="L7" s="325">
        <v>135.05584999999999</v>
      </c>
      <c r="M7" s="325">
        <v>136.145258333333</v>
      </c>
      <c r="N7" s="325">
        <v>141.05655000000002</v>
      </c>
      <c r="O7" s="325">
        <v>129.166416666667</v>
      </c>
      <c r="P7" s="325">
        <v>145.333675</v>
      </c>
      <c r="Q7" s="325">
        <v>133.23542499999999</v>
      </c>
      <c r="R7" s="325">
        <v>130.25364166666665</v>
      </c>
      <c r="S7" s="325">
        <v>141.29193333333333</v>
      </c>
      <c r="T7" s="325">
        <v>160.51012499999999</v>
      </c>
      <c r="U7" s="325">
        <v>158.44052500000001</v>
      </c>
      <c r="V7" s="325">
        <v>139.98767123287669</v>
      </c>
      <c r="W7" s="325">
        <v>121.768341666667</v>
      </c>
      <c r="X7" s="326">
        <v>-0.13014952963894155</v>
      </c>
      <c r="Y7" s="316"/>
      <c r="Z7" s="316"/>
      <c r="AA7" s="316"/>
      <c r="AB7" s="316"/>
      <c r="AC7" s="316"/>
      <c r="AD7" s="316"/>
    </row>
    <row r="8" spans="1:32">
      <c r="A8" s="324" t="s">
        <v>154</v>
      </c>
      <c r="B8" s="324" t="s">
        <v>259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7">
        <v>171.29306666666699</v>
      </c>
      <c r="P8" s="325">
        <v>176.824733333333</v>
      </c>
      <c r="Q8" s="325">
        <v>174.51870833333334</v>
      </c>
      <c r="R8" s="325">
        <v>163.52574999999999</v>
      </c>
      <c r="S8" s="325">
        <v>168.71776666666668</v>
      </c>
      <c r="T8" s="325">
        <v>186.09641666666667</v>
      </c>
      <c r="U8" s="325">
        <v>202.47799166666667</v>
      </c>
      <c r="V8" s="325">
        <v>192.41610832269876</v>
      </c>
      <c r="W8" s="325">
        <v>166.58297499999998</v>
      </c>
      <c r="X8" s="326">
        <v>-0.13425660433467634</v>
      </c>
      <c r="Y8" s="316"/>
      <c r="Z8" s="316"/>
      <c r="AA8" s="316"/>
      <c r="AB8" s="316"/>
      <c r="AC8" s="316"/>
      <c r="AD8" s="316"/>
    </row>
    <row r="9" spans="1:32">
      <c r="A9" s="324" t="s">
        <v>128</v>
      </c>
      <c r="B9" s="324" t="s">
        <v>259</v>
      </c>
      <c r="C9" s="325"/>
      <c r="D9" s="325"/>
      <c r="E9" s="325"/>
      <c r="F9" s="325"/>
      <c r="G9" s="325"/>
      <c r="H9" s="325"/>
      <c r="I9" s="325"/>
      <c r="J9" s="325"/>
      <c r="K9" s="325"/>
      <c r="L9" s="325">
        <v>145.81446249999999</v>
      </c>
      <c r="M9" s="325">
        <v>144.03037499999999</v>
      </c>
      <c r="N9" s="325">
        <v>147.53948333333301</v>
      </c>
      <c r="O9" s="325">
        <v>138.56256666666698</v>
      </c>
      <c r="P9" s="325">
        <v>163.184908333333</v>
      </c>
      <c r="Q9" s="325">
        <v>149.95845</v>
      </c>
      <c r="R9" s="325">
        <v>142.08476666666667</v>
      </c>
      <c r="S9" s="325">
        <v>156.222925</v>
      </c>
      <c r="T9" s="325">
        <v>177.38331666666667</v>
      </c>
      <c r="U9" s="325">
        <v>173.18677500000001</v>
      </c>
      <c r="V9" s="325">
        <v>158.48778861031687</v>
      </c>
      <c r="W9" s="325">
        <v>140.93346666666699</v>
      </c>
      <c r="X9" s="326">
        <v>-0.11076135327253323</v>
      </c>
      <c r="Y9" s="316"/>
      <c r="Z9" s="316"/>
      <c r="AA9" s="316"/>
      <c r="AB9" s="316"/>
      <c r="AC9" s="316"/>
      <c r="AD9" s="316"/>
    </row>
    <row r="10" spans="1:32">
      <c r="A10" s="328" t="s">
        <v>107</v>
      </c>
      <c r="B10" s="328" t="s">
        <v>259</v>
      </c>
      <c r="C10" s="325">
        <v>129.345233333333</v>
      </c>
      <c r="D10" s="325">
        <v>150.36320833333301</v>
      </c>
      <c r="E10" s="325">
        <v>153.247075</v>
      </c>
      <c r="F10" s="325">
        <v>108.92955000000001</v>
      </c>
      <c r="G10" s="325">
        <v>104.086983333333</v>
      </c>
      <c r="H10" s="325">
        <v>132.12905833333301</v>
      </c>
      <c r="I10" s="325">
        <v>157.17773333333301</v>
      </c>
      <c r="J10" s="325">
        <v>125.969716666667</v>
      </c>
      <c r="K10" s="329">
        <v>109.319408333333</v>
      </c>
      <c r="L10" s="329">
        <v>120.686916666667</v>
      </c>
      <c r="M10" s="329">
        <v>122.0772</v>
      </c>
      <c r="N10" s="329">
        <v>128.25274166666699</v>
      </c>
      <c r="O10" s="329">
        <v>117.699616666667</v>
      </c>
      <c r="P10" s="329">
        <v>130.508141666667</v>
      </c>
      <c r="Q10" s="329">
        <v>122.870625</v>
      </c>
      <c r="R10" s="329">
        <v>126.30896666666666</v>
      </c>
      <c r="S10" s="329">
        <v>138.915325</v>
      </c>
      <c r="T10" s="330">
        <v>157.39080833333333</v>
      </c>
      <c r="U10" s="330">
        <v>159.51092499999999</v>
      </c>
      <c r="V10" s="330">
        <v>146.15011618213921</v>
      </c>
      <c r="W10" s="330">
        <v>130.18924999999999</v>
      </c>
      <c r="X10" s="326">
        <v>-0.10920871360956041</v>
      </c>
      <c r="Y10" s="316"/>
      <c r="Z10" s="316"/>
      <c r="AA10" s="316"/>
      <c r="AB10" s="316"/>
      <c r="AC10" s="316"/>
      <c r="AD10" s="316"/>
    </row>
    <row r="11" spans="1:32">
      <c r="A11" s="328" t="s">
        <v>109</v>
      </c>
      <c r="B11" s="328" t="s">
        <v>259</v>
      </c>
      <c r="C11" s="325">
        <v>143.22014999999999</v>
      </c>
      <c r="D11" s="325">
        <v>173.50534999999999</v>
      </c>
      <c r="E11" s="325">
        <v>175.90961666666701</v>
      </c>
      <c r="F11" s="325">
        <v>121.55130000000001</v>
      </c>
      <c r="G11" s="325">
        <v>114.46625</v>
      </c>
      <c r="H11" s="325">
        <v>143.79499999999999</v>
      </c>
      <c r="I11" s="325">
        <v>170.53988333333302</v>
      </c>
      <c r="J11" s="325">
        <v>138.20140000000001</v>
      </c>
      <c r="K11" s="325">
        <v>128.506775</v>
      </c>
      <c r="L11" s="325">
        <v>145.4804</v>
      </c>
      <c r="M11" s="325">
        <v>147.09007500000001</v>
      </c>
      <c r="N11" s="325">
        <v>153.99166666666699</v>
      </c>
      <c r="O11" s="325">
        <v>139.08119166666702</v>
      </c>
      <c r="P11" s="325">
        <v>160.66464166666699</v>
      </c>
      <c r="Q11" s="325">
        <v>146.02562499999999</v>
      </c>
      <c r="R11" s="325">
        <v>144.36543333333333</v>
      </c>
      <c r="S11" s="325">
        <v>155.726225</v>
      </c>
      <c r="T11" s="325">
        <v>173.84329166666666</v>
      </c>
      <c r="U11" s="325">
        <v>173.97309166666668</v>
      </c>
      <c r="V11" s="325">
        <v>158.69408219178084</v>
      </c>
      <c r="W11" s="325">
        <v>142.56149166666702</v>
      </c>
      <c r="X11" s="326">
        <v>-0.1016584254579681</v>
      </c>
      <c r="Y11" s="316"/>
      <c r="Z11" s="316"/>
      <c r="AA11" s="316"/>
      <c r="AB11" s="316"/>
      <c r="AC11" s="316"/>
      <c r="AD11" s="316"/>
    </row>
    <row r="12" spans="1:32">
      <c r="A12" s="316" t="s">
        <v>127</v>
      </c>
      <c r="B12" s="328" t="s">
        <v>259</v>
      </c>
      <c r="C12" s="325"/>
      <c r="D12" s="325"/>
      <c r="E12" s="325"/>
      <c r="F12" s="325"/>
      <c r="G12" s="325"/>
      <c r="H12" s="325"/>
      <c r="I12" s="325"/>
      <c r="J12" s="325"/>
      <c r="K12" s="325"/>
      <c r="L12" s="325">
        <v>143.83282500000001</v>
      </c>
      <c r="M12" s="325">
        <v>137.978275</v>
      </c>
      <c r="N12" s="325">
        <v>139.79746666666699</v>
      </c>
      <c r="O12" s="325">
        <v>141.38057499999999</v>
      </c>
      <c r="P12" s="325">
        <v>156.0926</v>
      </c>
      <c r="Q12" s="325">
        <v>149.80395833333333</v>
      </c>
      <c r="R12" s="325">
        <v>142.53116666666668</v>
      </c>
      <c r="S12" s="325">
        <v>156.30416666666667</v>
      </c>
      <c r="T12" s="325">
        <v>169.86779166666668</v>
      </c>
      <c r="U12" s="325">
        <v>173.66485833333334</v>
      </c>
      <c r="V12" s="325">
        <v>160.77553424657538</v>
      </c>
      <c r="W12" s="325">
        <v>142.76486666666699</v>
      </c>
      <c r="X12" s="326">
        <v>-0.11202368360528103</v>
      </c>
      <c r="Y12" s="316"/>
      <c r="Z12" s="316"/>
      <c r="AA12" s="316"/>
      <c r="AB12" s="316"/>
      <c r="AC12" s="316"/>
      <c r="AD12" s="316"/>
    </row>
    <row r="13" spans="1:32">
      <c r="A13" s="328" t="s">
        <v>110</v>
      </c>
      <c r="B13" s="328" t="s">
        <v>259</v>
      </c>
      <c r="C13" s="327">
        <v>157.23307499999999</v>
      </c>
      <c r="D13" s="325">
        <v>182.890975</v>
      </c>
      <c r="E13" s="325">
        <v>182.539866666667</v>
      </c>
      <c r="F13" s="325">
        <v>140.27282500000001</v>
      </c>
      <c r="G13" s="327">
        <v>148.85746666666699</v>
      </c>
      <c r="H13" s="327">
        <v>167.96905833333298</v>
      </c>
      <c r="I13" s="327">
        <v>221.02563333333299</v>
      </c>
      <c r="J13" s="325">
        <v>157.22705833333299</v>
      </c>
      <c r="K13" s="325">
        <v>147.40520833333301</v>
      </c>
      <c r="L13" s="325">
        <v>159.192825</v>
      </c>
      <c r="M13" s="327">
        <v>178.48598333333302</v>
      </c>
      <c r="N13" s="327">
        <v>188.46823333333299</v>
      </c>
      <c r="O13" s="325">
        <v>161.751816666667</v>
      </c>
      <c r="P13" s="327">
        <v>184.45869166666702</v>
      </c>
      <c r="Q13" s="325">
        <v>172.98246666666665</v>
      </c>
      <c r="R13" s="325">
        <v>160.87108333333333</v>
      </c>
      <c r="S13" s="325">
        <v>172.54355833333332</v>
      </c>
      <c r="T13" s="325">
        <v>190.68975</v>
      </c>
      <c r="U13" s="325">
        <v>198.92965000000001</v>
      </c>
      <c r="V13" s="325">
        <v>188.32221917808221</v>
      </c>
      <c r="W13" s="325">
        <v>160.4786</v>
      </c>
      <c r="X13" s="326">
        <v>-0.14785095088409395</v>
      </c>
      <c r="Y13" s="316"/>
      <c r="Z13" s="316"/>
      <c r="AA13" s="316"/>
      <c r="AB13" s="316"/>
      <c r="AC13" s="316"/>
      <c r="AD13" s="316"/>
    </row>
    <row r="14" spans="1:32">
      <c r="A14" s="328" t="s">
        <v>111</v>
      </c>
      <c r="B14" s="328" t="s">
        <v>259</v>
      </c>
      <c r="C14" s="325">
        <v>142.32363333333299</v>
      </c>
      <c r="D14" s="325">
        <v>161.520158333333</v>
      </c>
      <c r="E14" s="325">
        <v>167.36397499999998</v>
      </c>
      <c r="F14" s="325">
        <v>121.865891666667</v>
      </c>
      <c r="G14" s="325">
        <v>112.00330000000001</v>
      </c>
      <c r="H14" s="325">
        <v>142.36010833333302</v>
      </c>
      <c r="I14" s="325">
        <v>174.71577500000001</v>
      </c>
      <c r="J14" s="325">
        <v>136.79318333333302</v>
      </c>
      <c r="K14" s="325">
        <v>129.14213333333299</v>
      </c>
      <c r="L14" s="325">
        <v>139.04784999999998</v>
      </c>
      <c r="M14" s="325">
        <v>143.46554166666701</v>
      </c>
      <c r="N14" s="325">
        <v>154.16330833333302</v>
      </c>
      <c r="O14" s="325">
        <v>139.13527500000001</v>
      </c>
      <c r="P14" s="325">
        <v>151.46075833333299</v>
      </c>
      <c r="Q14" s="325">
        <v>145.17060000000001</v>
      </c>
      <c r="R14" s="325">
        <v>145.70089999999999</v>
      </c>
      <c r="S14" s="325">
        <v>159.75133333333332</v>
      </c>
      <c r="T14" s="325">
        <v>173.73076666666665</v>
      </c>
      <c r="U14" s="325">
        <v>193.28234166666667</v>
      </c>
      <c r="V14" s="325">
        <v>169.32035616438355</v>
      </c>
      <c r="W14" s="325">
        <v>139.42546666666698</v>
      </c>
      <c r="X14" s="326">
        <v>-0.17655815387426499</v>
      </c>
      <c r="Y14" s="316"/>
      <c r="Z14" s="316"/>
      <c r="AA14" s="316"/>
      <c r="AB14" s="316"/>
      <c r="AC14" s="316"/>
      <c r="AD14" s="316"/>
    </row>
    <row r="15" spans="1:32">
      <c r="A15" s="328" t="s">
        <v>112</v>
      </c>
      <c r="B15" s="328" t="s">
        <v>259</v>
      </c>
      <c r="C15" s="325">
        <v>138.09572500000002</v>
      </c>
      <c r="D15" s="325">
        <v>161.13313333333301</v>
      </c>
      <c r="E15" s="325">
        <v>160.277616666667</v>
      </c>
      <c r="F15" s="325">
        <v>119.670733333333</v>
      </c>
      <c r="G15" s="325">
        <v>114.174816666667</v>
      </c>
      <c r="H15" s="325">
        <v>139.498741666667</v>
      </c>
      <c r="I15" s="325">
        <v>164.50503333333299</v>
      </c>
      <c r="J15" s="325">
        <v>129.38515000000001</v>
      </c>
      <c r="K15" s="325">
        <v>122.554183333333</v>
      </c>
      <c r="L15" s="325">
        <v>131.29634166666699</v>
      </c>
      <c r="M15" s="325">
        <v>135.022525</v>
      </c>
      <c r="N15" s="325">
        <v>141.57204999999999</v>
      </c>
      <c r="O15" s="325">
        <v>127.74657500000001</v>
      </c>
      <c r="P15" s="325">
        <v>142.09895</v>
      </c>
      <c r="Q15" s="325">
        <v>131.06486666666666</v>
      </c>
      <c r="R15" s="325">
        <v>129.91291666666666</v>
      </c>
      <c r="S15" s="325">
        <v>146.57216666666667</v>
      </c>
      <c r="T15" s="325">
        <v>161.11315833333333</v>
      </c>
      <c r="U15" s="325">
        <v>163.557725</v>
      </c>
      <c r="V15" s="325">
        <v>146.65205479452055</v>
      </c>
      <c r="W15" s="325">
        <v>134.45681666666701</v>
      </c>
      <c r="X15" s="326">
        <v>-8.3157635567675636E-2</v>
      </c>
      <c r="Y15" s="316"/>
      <c r="Z15" s="316"/>
      <c r="AA15" s="316"/>
      <c r="AB15" s="316"/>
      <c r="AC15" s="316"/>
      <c r="AD15" s="316"/>
    </row>
    <row r="16" spans="1:32">
      <c r="A16" s="328" t="s">
        <v>253</v>
      </c>
      <c r="B16" s="328" t="s">
        <v>259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>
        <v>178.12809999999999</v>
      </c>
      <c r="V16" s="325">
        <v>164.84276911852905</v>
      </c>
      <c r="W16" s="325">
        <v>144.92162500000001</v>
      </c>
      <c r="X16" s="326">
        <v>-0.12084936588395256</v>
      </c>
      <c r="Y16" s="316"/>
      <c r="Z16" s="316"/>
      <c r="AA16" s="316"/>
      <c r="AB16" s="316"/>
      <c r="AC16" s="316"/>
      <c r="AD16" s="316"/>
    </row>
    <row r="17" spans="1:30">
      <c r="A17" s="328" t="s">
        <v>113</v>
      </c>
      <c r="B17" s="328" t="s">
        <v>259</v>
      </c>
      <c r="C17" s="325">
        <v>130.982316666667</v>
      </c>
      <c r="D17" s="325">
        <v>152.246691666667</v>
      </c>
      <c r="E17" s="325">
        <v>146.10829166666701</v>
      </c>
      <c r="F17" s="325">
        <v>113.67534166666699</v>
      </c>
      <c r="G17" s="325">
        <v>103.731275</v>
      </c>
      <c r="H17" s="325">
        <v>129.433291666667</v>
      </c>
      <c r="I17" s="325">
        <v>146.27374166666701</v>
      </c>
      <c r="J17" s="325">
        <v>128.29278333333301</v>
      </c>
      <c r="K17" s="325">
        <v>123.093191666667</v>
      </c>
      <c r="L17" s="325">
        <v>133.131008333333</v>
      </c>
      <c r="M17" s="325">
        <v>130.86793333333301</v>
      </c>
      <c r="N17" s="325">
        <v>140.10615833333298</v>
      </c>
      <c r="O17" s="325">
        <v>132.57390000000001</v>
      </c>
      <c r="P17" s="325">
        <v>144.31296666666699</v>
      </c>
      <c r="Q17" s="325">
        <v>131.59645</v>
      </c>
      <c r="R17" s="325">
        <v>130.63437500000001</v>
      </c>
      <c r="S17" s="325">
        <v>142.78958333333333</v>
      </c>
      <c r="T17" s="325">
        <v>158.10361666666665</v>
      </c>
      <c r="U17" s="325">
        <v>166.14766666666668</v>
      </c>
      <c r="V17" s="325">
        <v>158.71794520547945</v>
      </c>
      <c r="W17" s="325">
        <v>142.99984166666698</v>
      </c>
      <c r="X17" s="326">
        <v>-9.9031672306893248E-2</v>
      </c>
      <c r="Y17" s="316"/>
      <c r="Z17" s="316"/>
      <c r="AA17" s="316"/>
      <c r="AB17" s="316"/>
      <c r="AC17" s="316"/>
      <c r="AD17" s="316"/>
    </row>
    <row r="18" spans="1:30">
      <c r="A18" s="328" t="s">
        <v>114</v>
      </c>
      <c r="B18" s="328" t="s">
        <v>259</v>
      </c>
      <c r="C18" s="325">
        <v>145.01605000000001</v>
      </c>
      <c r="D18" s="325">
        <v>160.77235833333299</v>
      </c>
      <c r="E18" s="325">
        <v>165.71122500000001</v>
      </c>
      <c r="F18" s="325">
        <v>140.67802499999999</v>
      </c>
      <c r="G18" s="325">
        <v>132.076991666667</v>
      </c>
      <c r="H18" s="325">
        <v>156.984608333333</v>
      </c>
      <c r="I18" s="325">
        <v>191.255216666667</v>
      </c>
      <c r="J18" s="327">
        <v>159.060791666667</v>
      </c>
      <c r="K18" s="327">
        <v>157.571441666667</v>
      </c>
      <c r="L18" s="325">
        <v>155.055733333333</v>
      </c>
      <c r="M18" s="325">
        <v>142.23875833333298</v>
      </c>
      <c r="N18" s="325">
        <v>157.97444999999999</v>
      </c>
      <c r="O18" s="325">
        <v>144.15564166666701</v>
      </c>
      <c r="P18" s="325">
        <v>165.833575</v>
      </c>
      <c r="Q18" s="325">
        <v>151.93010000000001</v>
      </c>
      <c r="R18" s="325">
        <v>150.22636666666668</v>
      </c>
      <c r="S18" s="325">
        <v>172.69064166666666</v>
      </c>
      <c r="T18" s="325">
        <v>186.62635</v>
      </c>
      <c r="U18" s="325">
        <v>189.04221666666666</v>
      </c>
      <c r="V18" s="325"/>
      <c r="W18" s="325">
        <v>147.772209090909</v>
      </c>
      <c r="X18" s="326"/>
      <c r="Y18" s="316"/>
      <c r="Z18" s="316"/>
      <c r="AA18" s="316"/>
      <c r="AB18" s="316"/>
      <c r="AC18" s="316"/>
      <c r="AD18" s="316"/>
    </row>
    <row r="19" spans="1:30">
      <c r="A19" s="328" t="s">
        <v>129</v>
      </c>
      <c r="B19" s="328" t="s">
        <v>259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>
        <v>134.248975</v>
      </c>
      <c r="M19" s="325">
        <v>141.648008333333</v>
      </c>
      <c r="N19" s="325">
        <v>164.89162499999998</v>
      </c>
      <c r="O19" s="325">
        <v>149.6885</v>
      </c>
      <c r="P19" s="325">
        <v>154.36066666666699</v>
      </c>
      <c r="Q19" s="325">
        <v>153.02203333333333</v>
      </c>
      <c r="R19" s="325">
        <v>161.92983333333333</v>
      </c>
      <c r="S19" s="325">
        <v>169.7732</v>
      </c>
      <c r="T19" s="325">
        <v>197.66539166666666</v>
      </c>
      <c r="U19" s="325">
        <v>201.85651666666666</v>
      </c>
      <c r="V19" s="325">
        <v>206.87397260273971</v>
      </c>
      <c r="W19" s="325">
        <v>173.578133333333</v>
      </c>
      <c r="X19" s="326">
        <v>-0.16094745438733726</v>
      </c>
      <c r="Y19" s="316"/>
      <c r="Z19" s="316"/>
      <c r="AA19" s="316"/>
      <c r="AB19" s="316"/>
      <c r="AC19" s="316"/>
      <c r="AD19" s="316"/>
    </row>
    <row r="20" spans="1:30">
      <c r="A20" s="328" t="s">
        <v>131</v>
      </c>
      <c r="B20" s="328" t="s">
        <v>259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>
        <v>144.9845</v>
      </c>
      <c r="M20" s="325">
        <v>146.08556666666698</v>
      </c>
      <c r="N20" s="325">
        <v>153.84131666666701</v>
      </c>
      <c r="O20" s="325">
        <v>148.97085833333298</v>
      </c>
      <c r="P20" s="325">
        <v>170.837858333333</v>
      </c>
      <c r="Q20" s="325">
        <v>155.29195000000001</v>
      </c>
      <c r="R20" s="325">
        <v>143.362875</v>
      </c>
      <c r="S20" s="325">
        <v>161.80224999999999</v>
      </c>
      <c r="T20" s="325">
        <v>181.59620833333332</v>
      </c>
      <c r="U20" s="325">
        <v>183.98780833333333</v>
      </c>
      <c r="V20" s="325">
        <v>160.60742465753424</v>
      </c>
      <c r="W20" s="325">
        <v>143.214225</v>
      </c>
      <c r="X20" s="326">
        <v>-0.10829636110922047</v>
      </c>
      <c r="Y20" s="316"/>
      <c r="Z20" s="316"/>
      <c r="AA20" s="316"/>
      <c r="AB20" s="316"/>
      <c r="AC20" s="316"/>
      <c r="AD20" s="316"/>
    </row>
    <row r="21" spans="1:30">
      <c r="A21" s="328" t="s">
        <v>130</v>
      </c>
      <c r="B21" s="328" t="s">
        <v>259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>
        <v>155.15710000000001</v>
      </c>
      <c r="M21" s="325">
        <v>144.94074166666701</v>
      </c>
      <c r="N21" s="325">
        <v>143.53039166666701</v>
      </c>
      <c r="O21" s="325">
        <v>140.70783333333301</v>
      </c>
      <c r="P21" s="325">
        <v>169.7483</v>
      </c>
      <c r="Q21" s="325">
        <v>156.779775</v>
      </c>
      <c r="R21" s="325">
        <v>145.37042500000001</v>
      </c>
      <c r="S21" s="325">
        <v>153.98074166666666</v>
      </c>
      <c r="T21" s="325">
        <v>174.72696666666667</v>
      </c>
      <c r="U21" s="325">
        <v>177.5067</v>
      </c>
      <c r="V21" s="325">
        <v>158.78571931138677</v>
      </c>
      <c r="W21" s="325">
        <v>140.82820833333301</v>
      </c>
      <c r="X21" s="326">
        <v>-0.1130927331244328</v>
      </c>
      <c r="Y21" s="316"/>
      <c r="Z21" s="316"/>
      <c r="AA21" s="316"/>
      <c r="AB21" s="316"/>
      <c r="AC21" s="316"/>
      <c r="AD21" s="316"/>
    </row>
    <row r="22" spans="1:30">
      <c r="A22" s="328" t="s">
        <v>115</v>
      </c>
      <c r="B22" s="328" t="s">
        <v>259</v>
      </c>
      <c r="C22" s="325">
        <v>155.422008333333</v>
      </c>
      <c r="D22" s="327">
        <v>185.74314166666699</v>
      </c>
      <c r="E22" s="327">
        <v>203.82998333333302</v>
      </c>
      <c r="F22" s="327">
        <v>147.974758333333</v>
      </c>
      <c r="G22" s="325">
        <v>140.73646666666698</v>
      </c>
      <c r="H22" s="325">
        <v>161.29372499999999</v>
      </c>
      <c r="I22" s="325">
        <v>180.27978333333303</v>
      </c>
      <c r="J22" s="325">
        <v>140.24565833333298</v>
      </c>
      <c r="K22" s="325">
        <v>130.65483333333299</v>
      </c>
      <c r="L22" s="325">
        <v>145.97143333333301</v>
      </c>
      <c r="M22" s="325">
        <v>147.927975</v>
      </c>
      <c r="N22" s="325">
        <v>154.79240833333301</v>
      </c>
      <c r="O22" s="325">
        <v>139.99025</v>
      </c>
      <c r="P22" s="325">
        <v>161.29920000000001</v>
      </c>
      <c r="Q22" s="325">
        <v>147.31978333333333</v>
      </c>
      <c r="R22" s="325">
        <v>146.20859166666668</v>
      </c>
      <c r="S22" s="325">
        <v>156.73694166666667</v>
      </c>
      <c r="T22" s="325">
        <v>174.63442499999999</v>
      </c>
      <c r="U22" s="325">
        <v>170.98605833333335</v>
      </c>
      <c r="V22" s="325">
        <v>153.98501369863013</v>
      </c>
      <c r="W22" s="325">
        <v>139.16589999999999</v>
      </c>
      <c r="X22" s="326">
        <v>-9.6237376239957872E-2</v>
      </c>
      <c r="Y22" s="316"/>
      <c r="Z22" s="316"/>
      <c r="AA22" s="316"/>
      <c r="AB22" s="316"/>
      <c r="AC22" s="316"/>
      <c r="AD22" s="316"/>
    </row>
    <row r="23" spans="1:30">
      <c r="A23" s="328" t="s">
        <v>132</v>
      </c>
      <c r="B23" s="328" t="s">
        <v>259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>
        <v>142.85703749999999</v>
      </c>
      <c r="M23" s="325">
        <v>143.81063333333299</v>
      </c>
      <c r="N23" s="325">
        <v>144.978258333333</v>
      </c>
      <c r="O23" s="325">
        <v>136.643933333333</v>
      </c>
      <c r="P23" s="325">
        <v>160.423441666667</v>
      </c>
      <c r="Q23" s="325">
        <v>149.45683333333332</v>
      </c>
      <c r="R23" s="325">
        <v>141.21233333333333</v>
      </c>
      <c r="S23" s="325">
        <v>154.06823333333332</v>
      </c>
      <c r="T23" s="325">
        <v>173.52213333333333</v>
      </c>
      <c r="U23" s="325">
        <v>174.22268333333332</v>
      </c>
      <c r="V23" s="325">
        <v>161.64718355505408</v>
      </c>
      <c r="W23" s="325">
        <v>144.663591666667</v>
      </c>
      <c r="X23" s="326">
        <v>-0.10506580761181517</v>
      </c>
      <c r="Y23" s="316"/>
      <c r="Z23" s="316"/>
      <c r="AA23" s="316"/>
      <c r="AB23" s="316"/>
      <c r="AC23" s="316"/>
      <c r="AD23" s="316"/>
    </row>
    <row r="24" spans="1:30">
      <c r="A24" s="328" t="s">
        <v>133</v>
      </c>
      <c r="B24" s="328" t="s">
        <v>259</v>
      </c>
      <c r="C24" s="325"/>
      <c r="D24" s="325"/>
      <c r="E24" s="325"/>
      <c r="F24" s="325"/>
      <c r="G24" s="325"/>
      <c r="H24" s="325"/>
      <c r="I24" s="325"/>
      <c r="J24" s="325"/>
      <c r="K24" s="325"/>
      <c r="L24" s="327">
        <v>161.18606249999999</v>
      </c>
      <c r="M24" s="325">
        <v>160.484508333333</v>
      </c>
      <c r="N24" s="325">
        <v>160.7268</v>
      </c>
      <c r="O24" s="325">
        <v>152.45704166666698</v>
      </c>
      <c r="P24" s="325">
        <v>161.71724166666701</v>
      </c>
      <c r="Q24" s="327">
        <v>182</v>
      </c>
      <c r="R24" s="327">
        <v>182</v>
      </c>
      <c r="S24" s="327">
        <v>181.36155833333333</v>
      </c>
      <c r="T24" s="327">
        <v>198.42252500000001</v>
      </c>
      <c r="U24" s="327">
        <v>237</v>
      </c>
      <c r="V24" s="327">
        <v>237</v>
      </c>
      <c r="W24" s="327">
        <v>231.265725</v>
      </c>
      <c r="X24" s="326">
        <v>-2.4195253164556951E-2</v>
      </c>
      <c r="Y24" s="316"/>
      <c r="Z24" s="316"/>
      <c r="AA24" s="316"/>
      <c r="AB24" s="316"/>
      <c r="AC24" s="316"/>
      <c r="AD24" s="316"/>
    </row>
    <row r="25" spans="1:30">
      <c r="A25" s="328" t="s">
        <v>116</v>
      </c>
      <c r="B25" s="328" t="s">
        <v>259</v>
      </c>
      <c r="C25" s="329">
        <v>123.938666666667</v>
      </c>
      <c r="D25" s="325">
        <v>152.509158333333</v>
      </c>
      <c r="E25" s="325">
        <v>153.96254999999999</v>
      </c>
      <c r="F25" s="329">
        <v>100.41200833333301</v>
      </c>
      <c r="G25" s="329">
        <v>93.628174999999999</v>
      </c>
      <c r="H25" s="329">
        <v>127.13395833333301</v>
      </c>
      <c r="I25" s="329">
        <v>141.49493333333299</v>
      </c>
      <c r="J25" s="329">
        <v>119.375391666667</v>
      </c>
      <c r="K25" s="325">
        <v>115.165775</v>
      </c>
      <c r="L25" s="325">
        <v>131.41413333333301</v>
      </c>
      <c r="M25" s="325">
        <v>130.57104166666699</v>
      </c>
      <c r="N25" s="325">
        <v>137.220125</v>
      </c>
      <c r="O25" s="325">
        <v>123.63605</v>
      </c>
      <c r="P25" s="325">
        <v>142.93690833333301</v>
      </c>
      <c r="Q25" s="325">
        <v>130.39590833333332</v>
      </c>
      <c r="R25" s="325">
        <v>128.79150000000001</v>
      </c>
      <c r="S25" s="325">
        <v>140.77734166666667</v>
      </c>
      <c r="T25" s="329">
        <v>157.06501666666668</v>
      </c>
      <c r="U25" s="329">
        <v>157.12572499999999</v>
      </c>
      <c r="V25" s="329">
        <v>138.20690410958903</v>
      </c>
      <c r="W25" s="329">
        <v>121.83320000000001</v>
      </c>
      <c r="X25" s="326">
        <v>-0.11847240349589017</v>
      </c>
      <c r="Y25" s="316"/>
      <c r="Z25" s="316"/>
      <c r="AA25" s="316"/>
      <c r="AB25" s="316"/>
      <c r="AC25" s="316"/>
      <c r="AD25" s="316"/>
    </row>
    <row r="26" spans="1:30">
      <c r="A26" s="328" t="s">
        <v>117</v>
      </c>
      <c r="B26" s="328" t="s">
        <v>259</v>
      </c>
      <c r="C26" s="325">
        <v>143.22561666666701</v>
      </c>
      <c r="D26" s="325">
        <v>176.44143333333301</v>
      </c>
      <c r="E26" s="325">
        <v>170.88376666666699</v>
      </c>
      <c r="F26" s="325">
        <v>122.82910000000001</v>
      </c>
      <c r="G26" s="325">
        <v>115.4499</v>
      </c>
      <c r="H26" s="325">
        <v>143.011908333333</v>
      </c>
      <c r="I26" s="325">
        <v>172.00437500000001</v>
      </c>
      <c r="J26" s="325">
        <v>137.383266666667</v>
      </c>
      <c r="K26" s="325">
        <v>127.23485833333301</v>
      </c>
      <c r="L26" s="325">
        <v>143.06370833333301</v>
      </c>
      <c r="M26" s="325">
        <v>145.15118333333302</v>
      </c>
      <c r="N26" s="325">
        <v>151.2448</v>
      </c>
      <c r="O26" s="325">
        <v>137.82271666666699</v>
      </c>
      <c r="P26" s="325">
        <v>155.12528333333302</v>
      </c>
      <c r="Q26" s="325">
        <v>138.38519166666666</v>
      </c>
      <c r="R26" s="325">
        <v>137.78986666666665</v>
      </c>
      <c r="S26" s="325">
        <v>151.21410833333334</v>
      </c>
      <c r="T26" s="325">
        <v>170.57287500000001</v>
      </c>
      <c r="U26" s="325">
        <v>172.18036666666666</v>
      </c>
      <c r="V26" s="325">
        <v>159.82739726027398</v>
      </c>
      <c r="W26" s="325">
        <v>143.79028333333301</v>
      </c>
      <c r="X26" s="326">
        <v>-0.10034020575849723</v>
      </c>
      <c r="Y26" s="316"/>
      <c r="Z26" s="316"/>
      <c r="AA26" s="316"/>
      <c r="AB26" s="316"/>
      <c r="AC26" s="316"/>
      <c r="AD26" s="316"/>
    </row>
    <row r="27" spans="1:30">
      <c r="A27" s="341" t="s">
        <v>134</v>
      </c>
      <c r="B27" s="341" t="s">
        <v>259</v>
      </c>
      <c r="C27" s="327"/>
      <c r="D27" s="327"/>
      <c r="E27" s="327"/>
      <c r="F27" s="327"/>
      <c r="G27" s="327"/>
      <c r="H27" s="327"/>
      <c r="I27" s="327"/>
      <c r="J27" s="327"/>
      <c r="K27" s="327"/>
      <c r="L27" s="327">
        <v>143.97252499999999</v>
      </c>
      <c r="M27" s="327">
        <v>133.14525</v>
      </c>
      <c r="N27" s="327">
        <v>129.000458333333</v>
      </c>
      <c r="O27" s="327">
        <v>128.36879999999999</v>
      </c>
      <c r="P27" s="327">
        <v>158.31842499999999</v>
      </c>
      <c r="Q27" s="327">
        <v>143.68832499999999</v>
      </c>
      <c r="R27" s="327">
        <v>134.90825000000001</v>
      </c>
      <c r="S27" s="327">
        <v>151.46074166666668</v>
      </c>
      <c r="T27" s="327">
        <v>174.62115833333334</v>
      </c>
      <c r="U27" s="327">
        <v>173.83294166666667</v>
      </c>
      <c r="V27" s="327">
        <v>154.907825291573</v>
      </c>
      <c r="W27" s="327">
        <v>136.972691666667</v>
      </c>
      <c r="X27" s="326">
        <v>-0.11577939068699628</v>
      </c>
      <c r="Y27" s="316"/>
      <c r="Z27" s="316"/>
      <c r="AA27" s="316"/>
      <c r="AB27" s="316"/>
      <c r="AC27" s="316"/>
      <c r="AD27" s="316"/>
    </row>
    <row r="28" spans="1:30">
      <c r="A28" s="328" t="s">
        <v>118</v>
      </c>
      <c r="B28" s="328" t="s">
        <v>259</v>
      </c>
      <c r="C28" s="325">
        <v>148.65992499999999</v>
      </c>
      <c r="D28" s="325">
        <v>172.58994999999999</v>
      </c>
      <c r="E28" s="325">
        <v>169.574733333333</v>
      </c>
      <c r="F28" s="325">
        <v>129.01015000000001</v>
      </c>
      <c r="G28" s="325">
        <v>120.203666666667</v>
      </c>
      <c r="H28" s="325">
        <v>149.51113333333299</v>
      </c>
      <c r="I28" s="325">
        <v>184.374091666667</v>
      </c>
      <c r="J28" s="325">
        <v>143.14410000000001</v>
      </c>
      <c r="K28" s="325">
        <v>133.49675833333299</v>
      </c>
      <c r="L28" s="325">
        <v>141.63307499999999</v>
      </c>
      <c r="M28" s="325">
        <v>147.558766666667</v>
      </c>
      <c r="N28" s="325">
        <v>160.66034999999999</v>
      </c>
      <c r="O28" s="325">
        <v>147.33368333333303</v>
      </c>
      <c r="P28" s="325">
        <v>156.719558333333</v>
      </c>
      <c r="Q28" s="325">
        <v>151.96039166666668</v>
      </c>
      <c r="R28" s="325">
        <v>153.207075</v>
      </c>
      <c r="S28" s="325">
        <v>161.31506666666667</v>
      </c>
      <c r="T28" s="325">
        <v>174.91201666666666</v>
      </c>
      <c r="U28" s="325">
        <v>181.32803333333334</v>
      </c>
      <c r="V28" s="325">
        <v>169.87123287671233</v>
      </c>
      <c r="W28" s="325">
        <v>148.76794999999998</v>
      </c>
      <c r="X28" s="326">
        <v>-0.12423105736819195</v>
      </c>
      <c r="Y28" s="316"/>
      <c r="Z28" s="316"/>
      <c r="AA28" s="316"/>
      <c r="AB28" s="316"/>
      <c r="AC28" s="316"/>
      <c r="AD28" s="316"/>
    </row>
    <row r="29" spans="1:30">
      <c r="A29" s="328" t="s">
        <v>153</v>
      </c>
      <c r="B29" s="328" t="s">
        <v>259</v>
      </c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>
        <v>151.093966666667</v>
      </c>
      <c r="P29" s="325">
        <v>173.05430000000001</v>
      </c>
      <c r="Q29" s="325">
        <v>158.12879166666667</v>
      </c>
      <c r="R29" s="325">
        <v>153.41001666666668</v>
      </c>
      <c r="S29" s="325">
        <v>158.64179166666668</v>
      </c>
      <c r="T29" s="325">
        <v>176.79299166666667</v>
      </c>
      <c r="U29" s="325">
        <v>185.41800833333335</v>
      </c>
      <c r="V29" s="325">
        <v>160.94188882385097</v>
      </c>
      <c r="W29" s="325">
        <v>143.890633333333</v>
      </c>
      <c r="X29" s="326">
        <v>-0.10594665947521209</v>
      </c>
      <c r="Y29" s="316"/>
      <c r="Z29" s="316"/>
      <c r="AA29" s="316"/>
      <c r="AB29" s="316"/>
      <c r="AC29" s="316"/>
      <c r="AD29" s="316"/>
    </row>
    <row r="30" spans="1:30">
      <c r="A30" s="328" t="s">
        <v>139</v>
      </c>
      <c r="B30" s="328" t="s">
        <v>259</v>
      </c>
      <c r="C30" s="325"/>
      <c r="D30" s="325"/>
      <c r="E30" s="325"/>
      <c r="F30" s="325"/>
      <c r="G30" s="325"/>
      <c r="H30" s="325"/>
      <c r="I30" s="325"/>
      <c r="J30" s="325"/>
      <c r="K30" s="325"/>
      <c r="L30" s="325">
        <v>142.8700375</v>
      </c>
      <c r="M30" s="325">
        <v>148.666008333333</v>
      </c>
      <c r="N30" s="325">
        <v>147.85716666666698</v>
      </c>
      <c r="O30" s="325">
        <v>136.552525</v>
      </c>
      <c r="P30" s="325">
        <v>150.16354166666699</v>
      </c>
      <c r="Q30" s="325">
        <v>137.78199166666667</v>
      </c>
      <c r="R30" s="325">
        <v>136.85164166666667</v>
      </c>
      <c r="S30" s="325">
        <v>151.02505833333333</v>
      </c>
      <c r="T30" s="325">
        <v>168.379625</v>
      </c>
      <c r="U30" s="325">
        <v>169.62118333333333</v>
      </c>
      <c r="V30" s="325">
        <v>163.43460273972607</v>
      </c>
      <c r="W30" s="325">
        <v>154.87824999999998</v>
      </c>
      <c r="X30" s="326">
        <v>-5.2353373130855974E-2</v>
      </c>
      <c r="Y30" s="316"/>
      <c r="Z30" s="316"/>
      <c r="AA30" s="316"/>
      <c r="AB30" s="316"/>
      <c r="AC30" s="316"/>
      <c r="AD30" s="316"/>
    </row>
    <row r="31" spans="1:30">
      <c r="A31" s="328" t="s">
        <v>135</v>
      </c>
      <c r="B31" s="328" t="s">
        <v>259</v>
      </c>
      <c r="C31" s="325"/>
      <c r="D31" s="325"/>
      <c r="E31" s="325"/>
      <c r="F31" s="325"/>
      <c r="G31" s="325"/>
      <c r="H31" s="325"/>
      <c r="I31" s="325"/>
      <c r="J31" s="325"/>
      <c r="K31" s="325"/>
      <c r="L31" s="325">
        <v>142.1904625</v>
      </c>
      <c r="M31" s="325">
        <v>143.783941666667</v>
      </c>
      <c r="N31" s="325">
        <v>147.46787499999999</v>
      </c>
      <c r="O31" s="325">
        <v>139.18518333333301</v>
      </c>
      <c r="P31" s="325">
        <v>167.92734999999999</v>
      </c>
      <c r="Q31" s="325">
        <v>153.35602499999999</v>
      </c>
      <c r="R31" s="325">
        <v>145.76858333333334</v>
      </c>
      <c r="S31" s="325">
        <v>158.77485833333333</v>
      </c>
      <c r="T31" s="325">
        <v>178.73051666666666</v>
      </c>
      <c r="U31" s="325">
        <v>178.97804166666666</v>
      </c>
      <c r="V31" s="325">
        <v>163.87723287671233</v>
      </c>
      <c r="W31" s="325">
        <v>145.26009166666702</v>
      </c>
      <c r="X31" s="326">
        <v>-0.11360419555077128</v>
      </c>
      <c r="Y31" s="316"/>
      <c r="Z31" s="316"/>
      <c r="AA31" s="316"/>
      <c r="AB31" s="316"/>
      <c r="AC31" s="316"/>
      <c r="AD31" s="316"/>
    </row>
    <row r="32" spans="1:30">
      <c r="A32" s="324" t="s">
        <v>119</v>
      </c>
      <c r="B32" s="324" t="s">
        <v>259</v>
      </c>
      <c r="C32" s="325">
        <v>139.33443333333301</v>
      </c>
      <c r="D32" s="329">
        <v>141.52861666666701</v>
      </c>
      <c r="E32" s="329">
        <v>144.62615</v>
      </c>
      <c r="F32" s="325">
        <v>131.28798333333302</v>
      </c>
      <c r="G32" s="325">
        <v>118.925366666667</v>
      </c>
      <c r="H32" s="325">
        <v>134.72674166666698</v>
      </c>
      <c r="I32" s="325">
        <v>157.61574166666699</v>
      </c>
      <c r="J32" s="325">
        <v>145.52859166666701</v>
      </c>
      <c r="K32" s="325">
        <v>122.77290833333301</v>
      </c>
      <c r="L32" s="325">
        <v>127.734483333333</v>
      </c>
      <c r="M32" s="325">
        <v>137.91556666666699</v>
      </c>
      <c r="N32" s="325">
        <v>133.071091666667</v>
      </c>
      <c r="O32" s="325">
        <v>138.286466666667</v>
      </c>
      <c r="P32" s="325">
        <v>150.20281666666699</v>
      </c>
      <c r="Q32" s="325">
        <v>144.74165833333333</v>
      </c>
      <c r="R32" s="325">
        <v>141.67058333333333</v>
      </c>
      <c r="S32" s="325">
        <v>149.85679166666668</v>
      </c>
      <c r="T32" s="325">
        <v>166.09292500000001</v>
      </c>
      <c r="U32" s="325">
        <v>178.07147499999999</v>
      </c>
      <c r="V32" s="325">
        <v>162.53150684931509</v>
      </c>
      <c r="W32" s="325">
        <v>150.21690000000001</v>
      </c>
      <c r="X32" s="326">
        <v>-7.5767505562672866E-2</v>
      </c>
      <c r="Y32" s="316"/>
      <c r="Z32" s="316"/>
      <c r="AA32" s="316"/>
      <c r="AB32" s="316"/>
      <c r="AC32" s="316"/>
      <c r="AD32" s="316"/>
    </row>
    <row r="33" spans="1:32">
      <c r="A33" s="324" t="s">
        <v>120</v>
      </c>
      <c r="B33" s="324" t="s">
        <v>259</v>
      </c>
      <c r="C33" s="325">
        <v>125.482066666667</v>
      </c>
      <c r="D33" s="325">
        <v>144.709225</v>
      </c>
      <c r="E33" s="325">
        <v>153.47514166666699</v>
      </c>
      <c r="F33" s="325">
        <v>130.78740000000002</v>
      </c>
      <c r="G33" s="325">
        <v>122.536233333333</v>
      </c>
      <c r="H33" s="325">
        <v>146.602566666667</v>
      </c>
      <c r="I33" s="325">
        <v>152.80090833333301</v>
      </c>
      <c r="J33" s="325">
        <v>137.72126666666699</v>
      </c>
      <c r="K33" s="325">
        <v>123.161983333333</v>
      </c>
      <c r="L33" s="325">
        <v>129.581625</v>
      </c>
      <c r="M33" s="325">
        <v>133.208783333333</v>
      </c>
      <c r="N33" s="325">
        <v>139.38584166666701</v>
      </c>
      <c r="O33" s="325">
        <v>144.03490833333299</v>
      </c>
      <c r="P33" s="325">
        <v>152.046425</v>
      </c>
      <c r="Q33" s="325">
        <v>137.84261666666666</v>
      </c>
      <c r="R33" s="325">
        <v>145.75921666666667</v>
      </c>
      <c r="S33" s="325">
        <v>148.40431666666666</v>
      </c>
      <c r="T33" s="325">
        <v>169.70668333333333</v>
      </c>
      <c r="U33" s="325">
        <v>189.38084166666667</v>
      </c>
      <c r="V33" s="325">
        <v>180.85596356203951</v>
      </c>
      <c r="W33" s="325">
        <v>175.96208333333303</v>
      </c>
      <c r="X33" s="326">
        <v>-2.7059545797215145E-2</v>
      </c>
      <c r="Y33" s="316"/>
      <c r="Z33" s="316"/>
      <c r="AA33" s="316"/>
      <c r="AB33" s="316"/>
      <c r="AC33" s="316"/>
      <c r="AD33" s="316"/>
    </row>
    <row r="34" spans="1:32">
      <c r="A34" s="324" t="s">
        <v>122</v>
      </c>
      <c r="B34" s="324" t="s">
        <v>259</v>
      </c>
      <c r="C34" s="325">
        <v>139.40480833333299</v>
      </c>
      <c r="D34" s="325">
        <v>165.506233333333</v>
      </c>
      <c r="E34" s="325">
        <v>154.50595833333298</v>
      </c>
      <c r="F34" s="325">
        <v>120.118658333333</v>
      </c>
      <c r="G34" s="325">
        <v>121.87113333333301</v>
      </c>
      <c r="H34" s="325">
        <v>157.49844999999999</v>
      </c>
      <c r="I34" s="325">
        <v>159.46833333333299</v>
      </c>
      <c r="J34" s="325">
        <v>150.40594166666699</v>
      </c>
      <c r="K34" s="325">
        <v>149.61659166666701</v>
      </c>
      <c r="L34" s="325">
        <v>151.23112499999999</v>
      </c>
      <c r="M34" s="325">
        <v>147.27600833333301</v>
      </c>
      <c r="N34" s="325">
        <v>149.52635833333301</v>
      </c>
      <c r="O34" s="325">
        <v>152.947258333333</v>
      </c>
      <c r="P34" s="325">
        <v>154.13830833333301</v>
      </c>
      <c r="Q34" s="325">
        <v>159.42105833333332</v>
      </c>
      <c r="R34" s="325">
        <v>160.42374166666667</v>
      </c>
      <c r="S34" s="325">
        <v>161.95929166666667</v>
      </c>
      <c r="T34" s="325">
        <v>180.62523333333334</v>
      </c>
      <c r="U34" s="325">
        <v>189.83293333333333</v>
      </c>
      <c r="V34" s="325">
        <v>191.5798449932617</v>
      </c>
      <c r="W34" s="325">
        <v>178.79344166666701</v>
      </c>
      <c r="X34" s="326">
        <v>-6.6741902453488322E-2</v>
      </c>
      <c r="Y34" s="316"/>
      <c r="Z34" s="316"/>
      <c r="AA34" s="316"/>
      <c r="AB34" s="316"/>
      <c r="AC34" s="316"/>
      <c r="AD34" s="316"/>
    </row>
    <row r="35" spans="1:32">
      <c r="A35" s="316"/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26"/>
      <c r="Y35" s="316"/>
      <c r="Z35" s="316"/>
      <c r="AA35" s="316"/>
      <c r="AB35" s="316"/>
      <c r="AC35" s="316"/>
      <c r="AD35" s="316"/>
    </row>
    <row r="36" spans="1:32">
      <c r="A36" s="331" t="s">
        <v>156</v>
      </c>
      <c r="B36" s="331" t="s">
        <v>259</v>
      </c>
      <c r="C36" s="332">
        <v>138.42847499999999</v>
      </c>
      <c r="D36" s="332">
        <v>162.59458333333302</v>
      </c>
      <c r="E36" s="332">
        <v>164.0138</v>
      </c>
      <c r="F36" s="332">
        <v>119.43026666666699</v>
      </c>
      <c r="G36" s="332">
        <v>112.24850833333301</v>
      </c>
      <c r="H36" s="332">
        <v>141.441466666667</v>
      </c>
      <c r="I36" s="332">
        <v>166.51127500000001</v>
      </c>
      <c r="J36" s="332">
        <v>135.51296666666698</v>
      </c>
      <c r="K36" s="332">
        <v>127.25647499999999</v>
      </c>
      <c r="L36" s="332">
        <v>138.35544999999999</v>
      </c>
      <c r="M36" s="332">
        <v>139.04094166666698</v>
      </c>
      <c r="N36" s="332">
        <v>145.22661666666701</v>
      </c>
      <c r="O36" s="332">
        <v>135.17066666666699</v>
      </c>
      <c r="P36" s="332">
        <v>153.238541666667</v>
      </c>
      <c r="Q36" s="332">
        <v>142.21501666666666</v>
      </c>
      <c r="R36" s="332">
        <v>140.23595833333334</v>
      </c>
      <c r="S36" s="332">
        <v>153.18684166666668</v>
      </c>
      <c r="T36" s="332">
        <v>170.51689166666668</v>
      </c>
      <c r="U36" s="332">
        <v>175.47700833333334</v>
      </c>
      <c r="V36" s="332">
        <v>156.59682599531951</v>
      </c>
      <c r="W36" s="332">
        <v>139.57792499999999</v>
      </c>
      <c r="X36" s="326">
        <v>-0.10867973145144194</v>
      </c>
      <c r="Y36" s="316"/>
      <c r="Z36" s="316"/>
      <c r="AA36" s="316"/>
      <c r="AB36" s="316"/>
      <c r="AC36" s="316"/>
      <c r="AD36" s="316"/>
    </row>
    <row r="37" spans="1:32" ht="15">
      <c r="A37" s="333" t="s">
        <v>260</v>
      </c>
      <c r="B37" s="324"/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>
        <f t="shared" ref="O37:U37" si="0">+O36-N36</f>
        <v>-10.055950000000024</v>
      </c>
      <c r="P37" s="325">
        <f t="shared" si="0"/>
        <v>18.067875000000015</v>
      </c>
      <c r="Q37" s="325">
        <f t="shared" si="0"/>
        <v>-11.023525000000348</v>
      </c>
      <c r="R37" s="325">
        <f t="shared" si="0"/>
        <v>-1.9790583333333132</v>
      </c>
      <c r="S37" s="325">
        <f t="shared" si="0"/>
        <v>12.950883333333337</v>
      </c>
      <c r="T37" s="325">
        <f t="shared" si="0"/>
        <v>17.33005</v>
      </c>
      <c r="U37" s="325">
        <f t="shared" si="0"/>
        <v>4.9601166666666643</v>
      </c>
      <c r="V37" s="325">
        <v>-18.880182338013839</v>
      </c>
      <c r="W37" s="325">
        <v>-17.018900995319513</v>
      </c>
      <c r="X37" s="325"/>
      <c r="Y37" s="316"/>
      <c r="Z37" s="316"/>
      <c r="AA37" s="316"/>
      <c r="AB37" s="316"/>
      <c r="AC37" s="316"/>
      <c r="AD37" s="316"/>
    </row>
    <row r="38" spans="1:32">
      <c r="A38" s="334"/>
      <c r="B38" s="334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6"/>
      <c r="Y38" s="316"/>
      <c r="Z38" s="316"/>
      <c r="AA38" s="316"/>
      <c r="AB38" s="316"/>
      <c r="AC38" s="316"/>
      <c r="AD38" s="316"/>
    </row>
    <row r="39" spans="1:32">
      <c r="A39" s="316"/>
      <c r="B39" s="316"/>
      <c r="C39" s="337" t="s">
        <v>171</v>
      </c>
      <c r="D39" s="337" t="s">
        <v>172</v>
      </c>
      <c r="E39" s="337" t="s">
        <v>173</v>
      </c>
      <c r="F39" s="337" t="s">
        <v>174</v>
      </c>
      <c r="G39" s="337" t="s">
        <v>175</v>
      </c>
      <c r="H39" s="337" t="s">
        <v>176</v>
      </c>
      <c r="I39" s="337" t="s">
        <v>177</v>
      </c>
      <c r="J39" s="337" t="s">
        <v>178</v>
      </c>
      <c r="K39" s="337" t="s">
        <v>179</v>
      </c>
      <c r="L39" s="337" t="s">
        <v>180</v>
      </c>
      <c r="M39" s="337" t="s">
        <v>181</v>
      </c>
      <c r="N39" s="337" t="s">
        <v>182</v>
      </c>
      <c r="O39" s="337" t="s">
        <v>183</v>
      </c>
      <c r="P39" s="337">
        <v>2008</v>
      </c>
      <c r="Q39" s="337">
        <v>2009</v>
      </c>
      <c r="R39" s="337">
        <v>2010</v>
      </c>
      <c r="S39" s="337">
        <v>2011</v>
      </c>
      <c r="T39" s="337">
        <v>2012</v>
      </c>
      <c r="U39" s="337">
        <f>U5</f>
        <v>2013</v>
      </c>
      <c r="V39" s="337">
        <v>2014</v>
      </c>
      <c r="W39" s="337">
        <v>2015</v>
      </c>
      <c r="X39" s="338"/>
      <c r="Y39" s="316"/>
      <c r="Z39" s="316"/>
      <c r="AA39" s="316"/>
      <c r="AB39" s="316"/>
      <c r="AC39" s="316"/>
      <c r="AD39" s="316"/>
    </row>
    <row r="40" spans="1:32">
      <c r="A40" s="316"/>
      <c r="B40" s="339" t="s">
        <v>261</v>
      </c>
      <c r="C40" s="325">
        <f t="shared" ref="C40:U40" si="1">MIN(C7:C34)</f>
        <v>123.938666666667</v>
      </c>
      <c r="D40" s="325">
        <f t="shared" si="1"/>
        <v>141.52861666666701</v>
      </c>
      <c r="E40" s="325">
        <f t="shared" si="1"/>
        <v>144.62615</v>
      </c>
      <c r="F40" s="325">
        <f t="shared" si="1"/>
        <v>100.41200833333301</v>
      </c>
      <c r="G40" s="325">
        <f t="shared" si="1"/>
        <v>93.628174999999999</v>
      </c>
      <c r="H40" s="325">
        <f t="shared" si="1"/>
        <v>127.13395833333301</v>
      </c>
      <c r="I40" s="325">
        <f t="shared" si="1"/>
        <v>141.49493333333299</v>
      </c>
      <c r="J40" s="325">
        <f t="shared" si="1"/>
        <v>119.375391666667</v>
      </c>
      <c r="K40" s="325">
        <f t="shared" si="1"/>
        <v>109.319408333333</v>
      </c>
      <c r="L40" s="325">
        <f t="shared" si="1"/>
        <v>120.686916666667</v>
      </c>
      <c r="M40" s="325">
        <f t="shared" si="1"/>
        <v>122.0772</v>
      </c>
      <c r="N40" s="325">
        <f t="shared" si="1"/>
        <v>128.25274166666699</v>
      </c>
      <c r="O40" s="325">
        <f t="shared" si="1"/>
        <v>117.699616666667</v>
      </c>
      <c r="P40" s="325">
        <f t="shared" si="1"/>
        <v>130.508141666667</v>
      </c>
      <c r="Q40" s="325">
        <f t="shared" si="1"/>
        <v>122.870625</v>
      </c>
      <c r="R40" s="325">
        <f t="shared" si="1"/>
        <v>126.30896666666666</v>
      </c>
      <c r="S40" s="325">
        <f t="shared" si="1"/>
        <v>138.915325</v>
      </c>
      <c r="T40" s="325">
        <f t="shared" si="1"/>
        <v>157.06501666666668</v>
      </c>
      <c r="U40" s="325">
        <f t="shared" si="1"/>
        <v>157.12572499999999</v>
      </c>
      <c r="V40" s="325">
        <v>138.20690410958903</v>
      </c>
      <c r="W40" s="325">
        <v>121.768341666667</v>
      </c>
      <c r="X40" s="316"/>
      <c r="Y40" s="316"/>
      <c r="Z40" s="316"/>
      <c r="AA40" s="316"/>
      <c r="AB40" s="316"/>
      <c r="AC40" s="316"/>
      <c r="AD40" s="316"/>
    </row>
    <row r="41" spans="1:32">
      <c r="A41" s="316"/>
      <c r="B41" s="339" t="s">
        <v>262</v>
      </c>
      <c r="C41" s="325">
        <f t="shared" ref="C41:U41" si="2">MAX(C7:C34)</f>
        <v>157.23307499999999</v>
      </c>
      <c r="D41" s="325">
        <f t="shared" si="2"/>
        <v>185.74314166666699</v>
      </c>
      <c r="E41" s="325">
        <f t="shared" si="2"/>
        <v>203.82998333333302</v>
      </c>
      <c r="F41" s="325">
        <f t="shared" si="2"/>
        <v>147.974758333333</v>
      </c>
      <c r="G41" s="325">
        <f t="shared" si="2"/>
        <v>148.85746666666699</v>
      </c>
      <c r="H41" s="325">
        <f t="shared" si="2"/>
        <v>167.96905833333298</v>
      </c>
      <c r="I41" s="325">
        <f t="shared" si="2"/>
        <v>221.02563333333299</v>
      </c>
      <c r="J41" s="325">
        <f t="shared" si="2"/>
        <v>159.060791666667</v>
      </c>
      <c r="K41" s="325">
        <f t="shared" si="2"/>
        <v>157.571441666667</v>
      </c>
      <c r="L41" s="325">
        <f t="shared" si="2"/>
        <v>161.18606249999999</v>
      </c>
      <c r="M41" s="325">
        <f t="shared" si="2"/>
        <v>178.48598333333302</v>
      </c>
      <c r="N41" s="325">
        <f t="shared" si="2"/>
        <v>188.46823333333299</v>
      </c>
      <c r="O41" s="325">
        <f t="shared" si="2"/>
        <v>171.29306666666699</v>
      </c>
      <c r="P41" s="325">
        <f t="shared" si="2"/>
        <v>184.45869166666702</v>
      </c>
      <c r="Q41" s="325">
        <f t="shared" si="2"/>
        <v>182</v>
      </c>
      <c r="R41" s="325">
        <f t="shared" si="2"/>
        <v>182</v>
      </c>
      <c r="S41" s="325">
        <f t="shared" si="2"/>
        <v>181.36155833333333</v>
      </c>
      <c r="T41" s="325">
        <f t="shared" si="2"/>
        <v>198.42252500000001</v>
      </c>
      <c r="U41" s="325">
        <f t="shared" si="2"/>
        <v>237</v>
      </c>
      <c r="V41" s="325">
        <v>237</v>
      </c>
      <c r="W41" s="325">
        <v>231.265725</v>
      </c>
      <c r="X41" s="316"/>
      <c r="Y41" s="316"/>
      <c r="Z41" s="316"/>
      <c r="AA41" s="316"/>
      <c r="AB41" s="316"/>
      <c r="AC41" s="316"/>
      <c r="AD41" s="316"/>
    </row>
    <row r="42" spans="1:32">
      <c r="A42" s="316"/>
      <c r="B42" s="340" t="s">
        <v>265</v>
      </c>
      <c r="C42" s="325">
        <f>+C41-C40</f>
        <v>33.294408333332981</v>
      </c>
      <c r="D42" s="325">
        <f t="shared" ref="D42:U42" si="3">+D41-D40</f>
        <v>44.214524999999981</v>
      </c>
      <c r="E42" s="325">
        <f t="shared" si="3"/>
        <v>59.203833333333023</v>
      </c>
      <c r="F42" s="325">
        <f t="shared" si="3"/>
        <v>47.562749999999994</v>
      </c>
      <c r="G42" s="325">
        <f t="shared" si="3"/>
        <v>55.229291666666995</v>
      </c>
      <c r="H42" s="325">
        <f t="shared" si="3"/>
        <v>40.835099999999969</v>
      </c>
      <c r="I42" s="325">
        <f t="shared" si="3"/>
        <v>79.530699999999996</v>
      </c>
      <c r="J42" s="325">
        <f t="shared" si="3"/>
        <v>39.685400000000001</v>
      </c>
      <c r="K42" s="325">
        <f t="shared" si="3"/>
        <v>48.252033333333998</v>
      </c>
      <c r="L42" s="325">
        <f t="shared" si="3"/>
        <v>40.499145833332989</v>
      </c>
      <c r="M42" s="325">
        <f t="shared" si="3"/>
        <v>56.40878333333302</v>
      </c>
      <c r="N42" s="325">
        <f t="shared" si="3"/>
        <v>60.215491666665997</v>
      </c>
      <c r="O42" s="325">
        <f t="shared" si="3"/>
        <v>53.59344999999999</v>
      </c>
      <c r="P42" s="325">
        <f t="shared" si="3"/>
        <v>53.950550000000021</v>
      </c>
      <c r="Q42" s="325">
        <f t="shared" si="3"/>
        <v>59.129374999999996</v>
      </c>
      <c r="R42" s="325">
        <f t="shared" si="3"/>
        <v>55.691033333333337</v>
      </c>
      <c r="S42" s="325">
        <f t="shared" si="3"/>
        <v>42.446233333333339</v>
      </c>
      <c r="T42" s="325">
        <f t="shared" si="3"/>
        <v>41.357508333333328</v>
      </c>
      <c r="U42" s="325">
        <f t="shared" si="3"/>
        <v>79.874275000000011</v>
      </c>
      <c r="V42" s="325">
        <v>98.793095890410967</v>
      </c>
      <c r="W42" s="325">
        <v>109.497383333333</v>
      </c>
      <c r="X42" s="335"/>
      <c r="Y42" s="316"/>
      <c r="Z42" s="316"/>
      <c r="AA42" s="316"/>
      <c r="AB42" s="316"/>
      <c r="AC42" s="316"/>
      <c r="AD42" s="316"/>
    </row>
    <row r="43" spans="1:32">
      <c r="A43" s="316"/>
      <c r="B43" s="316"/>
      <c r="C43" s="335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</row>
    <row r="44" spans="1:32">
      <c r="A44" s="316"/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</row>
    <row r="45" spans="1:32">
      <c r="A45" s="316"/>
      <c r="B45" s="340" t="s">
        <v>263</v>
      </c>
      <c r="C45" s="325">
        <f>+C36-C40</f>
        <v>14.489808333332988</v>
      </c>
      <c r="D45" s="325">
        <f t="shared" ref="D45:U45" si="4">+D36-D40</f>
        <v>21.065966666666014</v>
      </c>
      <c r="E45" s="325">
        <f t="shared" si="4"/>
        <v>19.387650000000008</v>
      </c>
      <c r="F45" s="325">
        <f t="shared" si="4"/>
        <v>19.018258333333989</v>
      </c>
      <c r="G45" s="325">
        <f t="shared" si="4"/>
        <v>18.620333333333008</v>
      </c>
      <c r="H45" s="325">
        <f t="shared" si="4"/>
        <v>14.307508333333985</v>
      </c>
      <c r="I45" s="325">
        <f t="shared" si="4"/>
        <v>25.016341666667017</v>
      </c>
      <c r="J45" s="325">
        <f t="shared" si="4"/>
        <v>16.137574999999984</v>
      </c>
      <c r="K45" s="325">
        <f t="shared" si="4"/>
        <v>17.937066666666993</v>
      </c>
      <c r="L45" s="325">
        <f t="shared" si="4"/>
        <v>17.668533333332988</v>
      </c>
      <c r="M45" s="325">
        <f t="shared" si="4"/>
        <v>16.963741666666976</v>
      </c>
      <c r="N45" s="325">
        <f t="shared" si="4"/>
        <v>16.973875000000021</v>
      </c>
      <c r="O45" s="325">
        <f t="shared" si="4"/>
        <v>17.471049999999991</v>
      </c>
      <c r="P45" s="325">
        <f t="shared" si="4"/>
        <v>22.730400000000003</v>
      </c>
      <c r="Q45" s="325">
        <f t="shared" si="4"/>
        <v>19.344391666666652</v>
      </c>
      <c r="R45" s="325">
        <f t="shared" si="4"/>
        <v>13.92699166666668</v>
      </c>
      <c r="S45" s="325">
        <f t="shared" si="4"/>
        <v>14.271516666666685</v>
      </c>
      <c r="T45" s="325">
        <f t="shared" si="4"/>
        <v>13.451875000000001</v>
      </c>
      <c r="U45" s="325">
        <f t="shared" si="4"/>
        <v>18.351283333333356</v>
      </c>
      <c r="V45" s="325">
        <v>18.389921885730473</v>
      </c>
      <c r="W45" s="325">
        <v>17.809583333332995</v>
      </c>
      <c r="X45" s="316"/>
      <c r="Y45" s="316"/>
      <c r="Z45" s="316"/>
      <c r="AA45" s="316"/>
      <c r="AB45" s="316"/>
      <c r="AC45" s="316"/>
      <c r="AD45" s="316"/>
    </row>
    <row r="46" spans="1:32">
      <c r="A46" s="316"/>
      <c r="B46" s="340" t="s">
        <v>264</v>
      </c>
      <c r="C46" s="325">
        <f>+C41-C36</f>
        <v>18.804599999999994</v>
      </c>
      <c r="D46" s="325">
        <f t="shared" ref="D46:U46" si="5">+D41-D36</f>
        <v>23.148558333333966</v>
      </c>
      <c r="E46" s="325">
        <f t="shared" si="5"/>
        <v>39.816183333333015</v>
      </c>
      <c r="F46" s="325">
        <f t="shared" si="5"/>
        <v>28.544491666666005</v>
      </c>
      <c r="G46" s="325">
        <f t="shared" si="5"/>
        <v>36.608958333333987</v>
      </c>
      <c r="H46" s="325">
        <f t="shared" si="5"/>
        <v>26.527591666665984</v>
      </c>
      <c r="I46" s="325">
        <f t="shared" si="5"/>
        <v>54.514358333332979</v>
      </c>
      <c r="J46" s="325">
        <f t="shared" si="5"/>
        <v>23.547825000000017</v>
      </c>
      <c r="K46" s="325">
        <f t="shared" si="5"/>
        <v>30.314966666667004</v>
      </c>
      <c r="L46" s="325">
        <f t="shared" si="5"/>
        <v>22.830612500000001</v>
      </c>
      <c r="M46" s="325">
        <f t="shared" si="5"/>
        <v>39.445041666666043</v>
      </c>
      <c r="N46" s="325">
        <f t="shared" si="5"/>
        <v>43.241616666665976</v>
      </c>
      <c r="O46" s="325">
        <f t="shared" si="5"/>
        <v>36.122399999999999</v>
      </c>
      <c r="P46" s="325">
        <f t="shared" si="5"/>
        <v>31.220150000000018</v>
      </c>
      <c r="Q46" s="325">
        <f t="shared" si="5"/>
        <v>39.784983333333344</v>
      </c>
      <c r="R46" s="325">
        <f t="shared" si="5"/>
        <v>41.764041666666657</v>
      </c>
      <c r="S46" s="325">
        <f t="shared" si="5"/>
        <v>28.174716666666654</v>
      </c>
      <c r="T46" s="325">
        <f t="shared" si="5"/>
        <v>27.905633333333327</v>
      </c>
      <c r="U46" s="325">
        <f t="shared" si="5"/>
        <v>61.522991666666655</v>
      </c>
      <c r="V46" s="325">
        <v>80.403174004680494</v>
      </c>
      <c r="W46" s="325">
        <v>91.68780000000001</v>
      </c>
      <c r="X46" s="316"/>
      <c r="Y46" s="316"/>
      <c r="Z46" s="316"/>
      <c r="AA46" s="316"/>
      <c r="AB46" s="316"/>
      <c r="AC46" s="316"/>
      <c r="AD46" s="316"/>
      <c r="AE46" s="316"/>
      <c r="AF46" s="316"/>
    </row>
    <row r="47" spans="1:32">
      <c r="A47" s="316"/>
      <c r="B47" s="340" t="s">
        <v>265</v>
      </c>
      <c r="C47" s="325">
        <f>+C46-C45</f>
        <v>4.3147916666670056</v>
      </c>
      <c r="D47" s="325">
        <f t="shared" ref="D47:U47" si="6">+D46-D45</f>
        <v>2.0825916666679518</v>
      </c>
      <c r="E47" s="327">
        <f t="shared" si="6"/>
        <v>20.428533333333007</v>
      </c>
      <c r="F47" s="325">
        <f t="shared" si="6"/>
        <v>9.5262333333320157</v>
      </c>
      <c r="G47" s="327">
        <f t="shared" si="6"/>
        <v>17.98862500000098</v>
      </c>
      <c r="H47" s="327">
        <f t="shared" si="6"/>
        <v>12.220083333331999</v>
      </c>
      <c r="I47" s="327">
        <f t="shared" si="6"/>
        <v>29.498016666665961</v>
      </c>
      <c r="J47" s="325">
        <f t="shared" si="6"/>
        <v>7.4102500000000333</v>
      </c>
      <c r="K47" s="327">
        <f t="shared" si="6"/>
        <v>12.377900000000011</v>
      </c>
      <c r="L47" s="325">
        <f t="shared" si="6"/>
        <v>5.1620791666670129</v>
      </c>
      <c r="M47" s="327">
        <f t="shared" si="6"/>
        <v>22.481299999999067</v>
      </c>
      <c r="N47" s="327">
        <f t="shared" si="6"/>
        <v>26.267741666665955</v>
      </c>
      <c r="O47" s="327">
        <f t="shared" si="6"/>
        <v>18.651350000000008</v>
      </c>
      <c r="P47" s="325">
        <f t="shared" si="6"/>
        <v>8.489750000000015</v>
      </c>
      <c r="Q47" s="327">
        <f t="shared" si="6"/>
        <v>20.440591666666691</v>
      </c>
      <c r="R47" s="327">
        <f t="shared" si="6"/>
        <v>27.837049999999977</v>
      </c>
      <c r="S47" s="327">
        <f t="shared" si="6"/>
        <v>13.90319999999997</v>
      </c>
      <c r="T47" s="327">
        <f t="shared" si="6"/>
        <v>14.453758333333326</v>
      </c>
      <c r="U47" s="327">
        <f t="shared" si="6"/>
        <v>43.171708333333299</v>
      </c>
      <c r="V47" s="327">
        <v>62.013252118950021</v>
      </c>
      <c r="W47" s="327">
        <v>73.878216666667015</v>
      </c>
      <c r="X47" s="316"/>
      <c r="Y47" s="316"/>
      <c r="Z47" s="316"/>
      <c r="AA47" s="316"/>
      <c r="AB47" s="316"/>
      <c r="AC47" s="316"/>
      <c r="AD47" s="316"/>
      <c r="AE47" s="316"/>
      <c r="AF47" s="316"/>
    </row>
    <row r="48" spans="1:32">
      <c r="A48" s="316"/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  <c r="Z48" s="316"/>
      <c r="AA48" s="316"/>
      <c r="AB48" s="316"/>
      <c r="AC48" s="316"/>
      <c r="AD48" s="316"/>
      <c r="AE48" s="316"/>
      <c r="AF48" s="316"/>
    </row>
    <row r="49" spans="1:32">
      <c r="A49" s="316"/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</row>
    <row r="50" spans="1:32">
      <c r="A50" s="316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Y50" s="316"/>
      <c r="Z50" s="316"/>
      <c r="AA50" s="316"/>
      <c r="AB50" s="316"/>
      <c r="AC50" s="316"/>
      <c r="AD50" s="316"/>
      <c r="AE50" s="316"/>
      <c r="AF50" s="316"/>
    </row>
    <row r="51" spans="1:32">
      <c r="A51" s="316"/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</row>
    <row r="52" spans="1:32">
      <c r="A52" s="316"/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</row>
    <row r="53" spans="1:32">
      <c r="A53" s="316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</row>
    <row r="54" spans="1:32">
      <c r="A54" s="316"/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16"/>
      <c r="AC54" s="316"/>
      <c r="AD54" s="316"/>
      <c r="AE54" s="316"/>
      <c r="AF54" s="316"/>
    </row>
    <row r="55" spans="1:32">
      <c r="A55" s="316"/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</row>
    <row r="56" spans="1:32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6"/>
      <c r="O56" s="316"/>
      <c r="P56" s="316"/>
      <c r="Q56" s="316"/>
      <c r="R56" s="316"/>
      <c r="S56" s="316"/>
      <c r="T56" s="316"/>
      <c r="U56" s="316"/>
      <c r="V56" s="316"/>
      <c r="W56" s="316"/>
      <c r="X56" s="316"/>
      <c r="Y56" s="316"/>
      <c r="Z56" s="316"/>
      <c r="AA56" s="316"/>
      <c r="AB56" s="316"/>
      <c r="AC56" s="316"/>
      <c r="AD56" s="316"/>
      <c r="AE56" s="316"/>
      <c r="AF56" s="316"/>
    </row>
    <row r="57" spans="1:32">
      <c r="A57" s="316"/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</row>
    <row r="58" spans="1:32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6"/>
      <c r="AC58" s="316"/>
      <c r="AD58" s="316"/>
      <c r="AE58" s="316"/>
      <c r="AF58" s="316"/>
    </row>
    <row r="59" spans="1:32">
      <c r="A59" s="316"/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  <c r="AF59" s="316"/>
    </row>
    <row r="60" spans="1:32">
      <c r="A60" s="316"/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6"/>
      <c r="V60" s="316"/>
      <c r="W60" s="316"/>
      <c r="X60" s="316"/>
      <c r="Y60" s="316"/>
      <c r="Z60" s="316"/>
      <c r="AA60" s="316"/>
      <c r="AB60" s="316"/>
      <c r="AC60" s="316"/>
      <c r="AD60" s="316"/>
      <c r="AE60" s="316"/>
      <c r="AF60" s="316"/>
    </row>
    <row r="61" spans="1:32">
      <c r="A61" s="316"/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6"/>
    </row>
    <row r="62" spans="1:32">
      <c r="A62" s="316"/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  <c r="N62" s="316"/>
      <c r="O62" s="316"/>
      <c r="P62" s="316"/>
      <c r="Q62" s="316"/>
      <c r="R62" s="316"/>
      <c r="S62" s="316"/>
      <c r="T62" s="316"/>
      <c r="U62" s="316"/>
      <c r="V62" s="316"/>
      <c r="W62" s="316"/>
      <c r="X62" s="316"/>
      <c r="Y62" s="316"/>
      <c r="Z62" s="316"/>
      <c r="AA62" s="316"/>
      <c r="AB62" s="316"/>
      <c r="AC62" s="316"/>
      <c r="AD62" s="316"/>
      <c r="AE62" s="316"/>
      <c r="AF62" s="316"/>
    </row>
    <row r="63" spans="1:32">
      <c r="A63" s="316"/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  <c r="AD63" s="316"/>
      <c r="AE63" s="316"/>
      <c r="AF63" s="316"/>
    </row>
    <row r="64" spans="1:32">
      <c r="A64" s="316"/>
      <c r="B64" s="316"/>
      <c r="C64" s="316"/>
      <c r="D64" s="316"/>
      <c r="E64" s="316"/>
      <c r="F64" s="316"/>
      <c r="G64" s="316"/>
      <c r="H64" s="316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316"/>
      <c r="W64" s="316"/>
      <c r="X64" s="316"/>
      <c r="Y64" s="316"/>
      <c r="Z64" s="316"/>
      <c r="AA64" s="316"/>
      <c r="AB64" s="316"/>
      <c r="AC64" s="316"/>
      <c r="AD64" s="316"/>
      <c r="AE64" s="316"/>
      <c r="AF64" s="316"/>
    </row>
    <row r="65" spans="1:32">
      <c r="A65" s="316"/>
      <c r="B65" s="316"/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</row>
    <row r="66" spans="1:32">
      <c r="A66" s="316"/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6"/>
      <c r="X66" s="316"/>
      <c r="Y66" s="316"/>
      <c r="Z66" s="316"/>
      <c r="AA66" s="316"/>
      <c r="AB66" s="316"/>
      <c r="AC66" s="316"/>
      <c r="AD66" s="316"/>
      <c r="AE66" s="316"/>
      <c r="AF66" s="316"/>
    </row>
    <row r="67" spans="1:32">
      <c r="A67" s="316"/>
      <c r="B67" s="316"/>
      <c r="C67" s="316"/>
      <c r="D67" s="316"/>
      <c r="E67" s="316"/>
      <c r="F67" s="316"/>
      <c r="G67" s="316"/>
      <c r="H67" s="316"/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316"/>
      <c r="U67" s="316"/>
      <c r="V67" s="316"/>
      <c r="W67" s="316"/>
      <c r="X67" s="316"/>
      <c r="Y67" s="316"/>
      <c r="Z67" s="316"/>
      <c r="AA67" s="316"/>
      <c r="AB67" s="316"/>
      <c r="AC67" s="316"/>
      <c r="AD67" s="316"/>
      <c r="AE67" s="316"/>
      <c r="AF67" s="316"/>
    </row>
    <row r="68" spans="1:32">
      <c r="A68" s="316"/>
      <c r="B68" s="316"/>
      <c r="C68" s="316"/>
      <c r="D68" s="316"/>
      <c r="E68" s="316"/>
      <c r="F68" s="316"/>
      <c r="G68" s="316"/>
      <c r="H68" s="316"/>
      <c r="I68" s="316"/>
      <c r="J68" s="316"/>
      <c r="K68" s="316"/>
      <c r="L68" s="316"/>
      <c r="M68" s="316"/>
      <c r="N68" s="316"/>
      <c r="O68" s="316"/>
      <c r="P68" s="316"/>
      <c r="Q68" s="316"/>
      <c r="R68" s="316"/>
      <c r="S68" s="316"/>
      <c r="T68" s="316"/>
      <c r="U68" s="316"/>
      <c r="V68" s="316"/>
      <c r="W68" s="316"/>
      <c r="X68" s="316"/>
      <c r="Y68" s="316"/>
      <c r="Z68" s="316"/>
      <c r="AA68" s="316"/>
      <c r="AB68" s="316"/>
      <c r="AC68" s="316"/>
      <c r="AD68" s="316"/>
      <c r="AE68" s="316"/>
      <c r="AF68" s="316"/>
    </row>
    <row r="69" spans="1:32">
      <c r="A69" s="316"/>
      <c r="B69" s="316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6"/>
      <c r="N69" s="316"/>
      <c r="O69" s="316"/>
      <c r="P69" s="316"/>
      <c r="Q69" s="316"/>
      <c r="R69" s="316"/>
      <c r="S69" s="316"/>
      <c r="T69" s="316"/>
      <c r="U69" s="316"/>
      <c r="V69" s="316"/>
      <c r="W69" s="316"/>
      <c r="X69" s="316"/>
      <c r="Y69" s="316"/>
      <c r="Z69" s="316"/>
      <c r="AA69" s="316"/>
      <c r="AB69" s="316"/>
      <c r="AC69" s="316"/>
      <c r="AD69" s="316"/>
      <c r="AE69" s="316"/>
      <c r="AF69" s="316"/>
    </row>
    <row r="70" spans="1:32">
      <c r="A70" s="316"/>
      <c r="B70" s="316"/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  <c r="X70" s="316"/>
      <c r="Y70" s="316"/>
      <c r="Z70" s="316"/>
      <c r="AA70" s="316"/>
      <c r="AB70" s="316"/>
      <c r="AC70" s="316"/>
      <c r="AD70" s="316"/>
      <c r="AE70" s="316"/>
      <c r="AF70" s="316"/>
    </row>
    <row r="71" spans="1:32">
      <c r="A71" s="316"/>
      <c r="B71" s="316"/>
      <c r="C71" s="316"/>
      <c r="D71" s="316"/>
      <c r="E71" s="316"/>
      <c r="F71" s="316"/>
      <c r="G71" s="316"/>
      <c r="H71" s="316"/>
      <c r="I71" s="316"/>
      <c r="J71" s="316"/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  <c r="W71" s="316"/>
      <c r="X71" s="316"/>
      <c r="Y71" s="316"/>
      <c r="Z71" s="316"/>
      <c r="AA71" s="316"/>
      <c r="AB71" s="316"/>
      <c r="AC71" s="316"/>
      <c r="AD71" s="316"/>
      <c r="AE71" s="316"/>
      <c r="AF71" s="316"/>
    </row>
    <row r="72" spans="1:32">
      <c r="A72" s="316"/>
      <c r="B72" s="316"/>
      <c r="C72" s="316"/>
      <c r="D72" s="316"/>
      <c r="E72" s="316"/>
      <c r="F72" s="316"/>
      <c r="G72" s="316"/>
      <c r="H72" s="316"/>
      <c r="I72" s="316"/>
      <c r="J72" s="316"/>
      <c r="K72" s="316"/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  <c r="W72" s="316"/>
      <c r="X72" s="316"/>
      <c r="Y72" s="316"/>
      <c r="Z72" s="316"/>
      <c r="AA72" s="316"/>
      <c r="AB72" s="316"/>
      <c r="AC72" s="316"/>
      <c r="AD72" s="316"/>
      <c r="AE72" s="316"/>
      <c r="AF72" s="316"/>
    </row>
    <row r="73" spans="1:32">
      <c r="A73" s="316"/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316"/>
      <c r="M73" s="316"/>
      <c r="N73" s="316"/>
      <c r="O73" s="316"/>
      <c r="P73" s="316"/>
      <c r="Q73" s="316"/>
      <c r="R73" s="316"/>
      <c r="S73" s="316"/>
      <c r="T73" s="316"/>
      <c r="U73" s="316"/>
      <c r="V73" s="316"/>
      <c r="W73" s="316"/>
      <c r="X73" s="316"/>
      <c r="Y73" s="316"/>
      <c r="Z73" s="316"/>
      <c r="AA73" s="316"/>
      <c r="AB73" s="316"/>
      <c r="AC73" s="316"/>
      <c r="AD73" s="316"/>
      <c r="AE73" s="316"/>
      <c r="AF73" s="316"/>
    </row>
    <row r="74" spans="1:32">
      <c r="A74" s="316"/>
      <c r="B74" s="316"/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  <c r="N74" s="316"/>
      <c r="O74" s="316"/>
      <c r="P74" s="316"/>
      <c r="Q74" s="316"/>
      <c r="R74" s="316"/>
      <c r="S74" s="316"/>
      <c r="T74" s="316"/>
      <c r="U74" s="316"/>
      <c r="V74" s="316"/>
      <c r="W74" s="316"/>
      <c r="X74" s="316"/>
      <c r="Y74" s="316"/>
      <c r="Z74" s="316"/>
      <c r="AA74" s="316"/>
      <c r="AB74" s="316"/>
      <c r="AC74" s="316"/>
      <c r="AD74" s="316"/>
      <c r="AE74" s="316"/>
      <c r="AF74" s="316"/>
    </row>
    <row r="75" spans="1:32">
      <c r="A75" s="316"/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  <c r="W75" s="316"/>
      <c r="X75" s="316"/>
      <c r="Y75" s="316"/>
      <c r="Z75" s="316"/>
      <c r="AA75" s="316"/>
      <c r="AB75" s="316"/>
      <c r="AC75" s="316"/>
      <c r="AD75" s="316"/>
      <c r="AE75" s="316"/>
      <c r="AF75" s="316"/>
    </row>
    <row r="76" spans="1:32">
      <c r="Y76" s="316"/>
      <c r="Z76" s="316"/>
      <c r="AA76" s="316"/>
      <c r="AB76" s="316"/>
      <c r="AC76" s="316"/>
      <c r="AD76" s="316"/>
      <c r="AE76" s="316"/>
      <c r="AF76" s="31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EG1" zoomScaleNormal="100" workbookViewId="0">
      <selection activeCell="EN5" sqref="EN5"/>
    </sheetView>
  </sheetViews>
  <sheetFormatPr defaultColWidth="8.7109375" defaultRowHeight="12.75"/>
  <cols>
    <col min="1" max="1" width="8.7109375" style="1543"/>
    <col min="2" max="2" width="15.7109375" style="1543" customWidth="1"/>
    <col min="3" max="3" width="16.5703125" style="1543" customWidth="1"/>
    <col min="4" max="4" width="10.85546875" style="1543" bestFit="1" customWidth="1"/>
    <col min="5" max="15" width="8.85546875" style="1543" bestFit="1" customWidth="1"/>
    <col min="16" max="16" width="8.7109375" style="1543"/>
    <col min="17" max="17" width="15.140625" style="1543" customWidth="1"/>
    <col min="18" max="18" width="18.85546875" style="1543" customWidth="1"/>
    <col min="19" max="23" width="8.85546875" style="1543" bestFit="1" customWidth="1"/>
    <col min="24" max="24" width="9.7109375" style="1543" bestFit="1" customWidth="1"/>
    <col min="25" max="29" width="8.7109375" style="1543"/>
    <col min="30" max="30" width="11.28515625" style="1543" customWidth="1"/>
    <col min="31" max="32" width="8.7109375" style="1543"/>
    <col min="33" max="33" width="14.140625" style="1543" customWidth="1"/>
    <col min="34" max="34" width="13.5703125" style="1543" customWidth="1"/>
    <col min="35" max="35" width="9.7109375" style="1543" customWidth="1"/>
    <col min="36" max="36" width="9.140625" style="1543" customWidth="1"/>
    <col min="37" max="37" width="8.42578125" style="1543" customWidth="1"/>
    <col min="38" max="38" width="8.5703125" style="1543" customWidth="1"/>
    <col min="39" max="39" width="9.85546875" style="1543" customWidth="1"/>
    <col min="40" max="40" width="7.7109375" style="1543" customWidth="1"/>
    <col min="41" max="41" width="9.42578125" style="1543" customWidth="1"/>
    <col min="42" max="42" width="7.85546875" style="1543" customWidth="1"/>
    <col min="43" max="43" width="8.5703125" style="1543" customWidth="1"/>
    <col min="44" max="44" width="9" style="1543" customWidth="1"/>
    <col min="45" max="45" width="8.42578125" style="1543" customWidth="1"/>
    <col min="46" max="46" width="10.140625" style="1543" customWidth="1"/>
    <col min="47" max="47" width="8.7109375" style="1543"/>
    <col min="48" max="48" width="13.140625" style="1543" customWidth="1"/>
    <col min="49" max="49" width="14.140625" style="1543" customWidth="1"/>
    <col min="50" max="50" width="10" style="1543" customWidth="1"/>
    <col min="51" max="62" width="8.7109375" style="1543"/>
    <col min="63" max="63" width="14.5703125" style="1543" customWidth="1"/>
    <col min="64" max="64" width="12.5703125" style="1543" customWidth="1"/>
    <col min="65" max="77" width="8.7109375" style="1543"/>
    <col min="78" max="78" width="19" style="1543" customWidth="1"/>
    <col min="79" max="79" width="14.140625" style="1543" customWidth="1"/>
    <col min="80" max="90" width="8.7109375" style="1543"/>
    <col min="91" max="91" width="11.5703125" style="1543" customWidth="1"/>
    <col min="92" max="92" width="8.7109375" style="1543"/>
    <col min="93" max="93" width="17.7109375" style="1543" customWidth="1"/>
    <col min="94" max="94" width="15" style="1543" customWidth="1"/>
    <col min="95" max="95" width="9.7109375" style="1543" customWidth="1"/>
    <col min="96" max="96" width="9" style="1543" customWidth="1"/>
    <col min="97" max="98" width="9.7109375" style="1543" customWidth="1"/>
    <col min="99" max="99" width="8.7109375" style="1543" customWidth="1"/>
    <col min="100" max="103" width="9.7109375" style="1543" customWidth="1"/>
    <col min="104" max="104" width="11.28515625" style="1543" customWidth="1"/>
    <col min="105" max="106" width="9.7109375" style="1543" customWidth="1"/>
    <col min="107" max="108" width="8.7109375" style="1543"/>
    <col min="109" max="109" width="13.42578125" style="1543" customWidth="1"/>
    <col min="110" max="110" width="16" style="1543" customWidth="1"/>
    <col min="111" max="122" width="10.85546875" style="1543" customWidth="1"/>
    <col min="123" max="124" width="8.7109375" style="1543"/>
    <col min="125" max="125" width="18.85546875" style="1543" customWidth="1"/>
    <col min="126" max="126" width="13.5703125" style="1543" customWidth="1"/>
    <col min="127" max="138" width="11.7109375" style="1543" customWidth="1"/>
    <col min="139" max="139" width="8.7109375" style="1543"/>
    <col min="140" max="140" width="12.42578125" style="1543" customWidth="1"/>
    <col min="141" max="141" width="13.7109375" style="1543" customWidth="1"/>
    <col min="142" max="153" width="13.85546875" style="1543" customWidth="1"/>
    <col min="154" max="16384" width="8.7109375" style="1543"/>
  </cols>
  <sheetData>
    <row r="5" spans="2:153" ht="15.75">
      <c r="B5" s="1645" t="s">
        <v>358</v>
      </c>
      <c r="C5" s="1646"/>
      <c r="D5" s="1647"/>
      <c r="Q5" s="1645" t="s">
        <v>359</v>
      </c>
      <c r="R5" s="1646"/>
      <c r="S5" s="1647"/>
      <c r="AG5" s="1648" t="s">
        <v>448</v>
      </c>
      <c r="AH5" s="1648"/>
      <c r="AI5" s="1648"/>
      <c r="AJ5" s="1544"/>
      <c r="AV5" s="1648" t="s">
        <v>447</v>
      </c>
      <c r="AW5" s="1648"/>
      <c r="AX5" s="1648"/>
      <c r="AY5" s="1544"/>
      <c r="BK5" s="1648" t="s">
        <v>446</v>
      </c>
      <c r="BL5" s="1648"/>
      <c r="BM5" s="1648"/>
      <c r="BN5" s="1544"/>
      <c r="BZ5" s="1648" t="s">
        <v>445</v>
      </c>
      <c r="CA5" s="1648"/>
      <c r="CB5" s="1648"/>
      <c r="CC5" s="1544"/>
      <c r="CO5" s="1648" t="s">
        <v>444</v>
      </c>
      <c r="CP5" s="1648"/>
      <c r="CQ5" s="1648"/>
      <c r="CR5" s="1647"/>
      <c r="DE5" s="1648" t="s">
        <v>443</v>
      </c>
      <c r="DF5" s="1648"/>
      <c r="DG5" s="1648"/>
      <c r="DH5" s="1647"/>
      <c r="DU5" s="1648" t="s">
        <v>442</v>
      </c>
      <c r="DV5" s="1648"/>
      <c r="DW5" s="1648"/>
      <c r="DX5" s="1647"/>
      <c r="EJ5" s="1648" t="s">
        <v>573</v>
      </c>
      <c r="EK5" s="1648"/>
      <c r="EL5" s="1647"/>
      <c r="EM5" s="1647"/>
    </row>
    <row r="6" spans="2:153" ht="13.5" thickBot="1"/>
    <row r="7" spans="2:153" ht="16.5" thickBot="1">
      <c r="B7" s="1545"/>
      <c r="C7" s="1546"/>
      <c r="D7" s="1547">
        <v>2009</v>
      </c>
      <c r="E7" s="1547">
        <v>2009</v>
      </c>
      <c r="F7" s="1548">
        <v>2009</v>
      </c>
      <c r="G7" s="1548">
        <v>2009</v>
      </c>
      <c r="H7" s="1548">
        <v>2009</v>
      </c>
      <c r="I7" s="1548">
        <v>2009</v>
      </c>
      <c r="J7" s="1548">
        <v>2009</v>
      </c>
      <c r="K7" s="1548">
        <v>2009</v>
      </c>
      <c r="L7" s="1548">
        <v>2009</v>
      </c>
      <c r="M7" s="1548">
        <v>2009</v>
      </c>
      <c r="N7" s="1548">
        <v>2009</v>
      </c>
      <c r="O7" s="1549">
        <v>2009</v>
      </c>
      <c r="Q7" s="1545"/>
      <c r="R7" s="1546"/>
      <c r="S7" s="1550">
        <v>2010</v>
      </c>
      <c r="T7" s="1551">
        <v>2010</v>
      </c>
      <c r="U7" s="1551">
        <v>2010</v>
      </c>
      <c r="V7" s="1551">
        <v>2010</v>
      </c>
      <c r="W7" s="1551">
        <v>2010</v>
      </c>
      <c r="X7" s="1551">
        <v>2010</v>
      </c>
      <c r="Y7" s="1551">
        <v>2010</v>
      </c>
      <c r="Z7" s="1551">
        <v>2010</v>
      </c>
      <c r="AA7" s="1552">
        <v>2010</v>
      </c>
      <c r="AB7" s="1552">
        <v>2010</v>
      </c>
      <c r="AC7" s="1552">
        <v>2010</v>
      </c>
      <c r="AD7" s="1552">
        <v>2010</v>
      </c>
      <c r="AG7" s="1553"/>
      <c r="AH7" s="1554"/>
      <c r="AI7" s="1555">
        <v>2011</v>
      </c>
      <c r="AJ7" s="1555">
        <v>2011</v>
      </c>
      <c r="AK7" s="1555">
        <v>2011</v>
      </c>
      <c r="AL7" s="1555">
        <v>2011</v>
      </c>
      <c r="AM7" s="1555">
        <v>2011</v>
      </c>
      <c r="AN7" s="1555">
        <v>2011</v>
      </c>
      <c r="AO7" s="1556">
        <v>2011</v>
      </c>
      <c r="AP7" s="1556">
        <v>2011</v>
      </c>
      <c r="AQ7" s="1556">
        <v>2011</v>
      </c>
      <c r="AR7" s="1556">
        <v>2011</v>
      </c>
      <c r="AS7" s="1556">
        <v>2011</v>
      </c>
      <c r="AT7" s="1557">
        <v>2011</v>
      </c>
      <c r="AV7" s="400"/>
      <c r="AW7" s="1558"/>
      <c r="AX7" s="1555">
        <v>2012</v>
      </c>
      <c r="AY7" s="1555">
        <v>2012</v>
      </c>
      <c r="AZ7" s="1555">
        <v>2012</v>
      </c>
      <c r="BA7" s="1555">
        <v>2012</v>
      </c>
      <c r="BB7" s="1555">
        <v>2012</v>
      </c>
      <c r="BC7" s="1555">
        <v>2012</v>
      </c>
      <c r="BD7" s="1556">
        <v>2012</v>
      </c>
      <c r="BE7" s="1556">
        <v>2012</v>
      </c>
      <c r="BF7" s="1556">
        <v>2012</v>
      </c>
      <c r="BG7" s="1556">
        <v>2012</v>
      </c>
      <c r="BH7" s="1556">
        <v>2012</v>
      </c>
      <c r="BI7" s="1557">
        <v>2012</v>
      </c>
      <c r="BK7" s="401"/>
      <c r="BL7" s="401"/>
      <c r="BM7" s="402">
        <v>2013</v>
      </c>
      <c r="BN7" s="403">
        <v>2013</v>
      </c>
      <c r="BO7" s="403">
        <v>2013</v>
      </c>
      <c r="BP7" s="403">
        <v>2013</v>
      </c>
      <c r="BQ7" s="403">
        <v>2013</v>
      </c>
      <c r="BR7" s="404">
        <v>2013</v>
      </c>
      <c r="BS7" s="404">
        <v>2013</v>
      </c>
      <c r="BT7" s="404">
        <v>2013</v>
      </c>
      <c r="BU7" s="403">
        <v>2013</v>
      </c>
      <c r="BV7" s="403">
        <v>2013</v>
      </c>
      <c r="BW7" s="403">
        <v>2013</v>
      </c>
      <c r="BX7" s="405">
        <v>2013</v>
      </c>
      <c r="BZ7" s="1773"/>
      <c r="CA7" s="1774"/>
      <c r="CB7" s="406">
        <v>2014</v>
      </c>
      <c r="CC7" s="407">
        <v>2014</v>
      </c>
      <c r="CD7" s="407">
        <v>2014</v>
      </c>
      <c r="CE7" s="408">
        <v>2014</v>
      </c>
      <c r="CF7" s="407">
        <v>2014</v>
      </c>
      <c r="CG7" s="407">
        <v>2014</v>
      </c>
      <c r="CH7" s="408">
        <v>2014</v>
      </c>
      <c r="CI7" s="407">
        <v>2014</v>
      </c>
      <c r="CJ7" s="407">
        <v>2014</v>
      </c>
      <c r="CK7" s="408">
        <v>2014</v>
      </c>
      <c r="CL7" s="407">
        <v>2014</v>
      </c>
      <c r="CM7" s="409">
        <v>2014</v>
      </c>
      <c r="CO7" s="1773"/>
      <c r="CP7" s="1774"/>
      <c r="CQ7" s="406">
        <v>2015</v>
      </c>
      <c r="CR7" s="407">
        <v>2015</v>
      </c>
      <c r="CS7" s="407">
        <v>2015</v>
      </c>
      <c r="CT7" s="408">
        <v>2015</v>
      </c>
      <c r="CU7" s="407">
        <v>2015</v>
      </c>
      <c r="CV7" s="407">
        <v>2015</v>
      </c>
      <c r="CW7" s="408">
        <v>2015</v>
      </c>
      <c r="CX7" s="407">
        <v>2015</v>
      </c>
      <c r="CY7" s="407">
        <v>2015</v>
      </c>
      <c r="CZ7" s="408">
        <v>2015</v>
      </c>
      <c r="DA7" s="407">
        <v>2015</v>
      </c>
      <c r="DB7" s="409">
        <v>2015</v>
      </c>
      <c r="DE7" s="1773"/>
      <c r="DF7" s="1774"/>
      <c r="DG7" s="951">
        <v>2016</v>
      </c>
      <c r="DH7" s="952">
        <v>2016</v>
      </c>
      <c r="DI7" s="951">
        <v>2016</v>
      </c>
      <c r="DJ7" s="952">
        <v>2016</v>
      </c>
      <c r="DK7" s="951">
        <v>2016</v>
      </c>
      <c r="DL7" s="952">
        <v>2016</v>
      </c>
      <c r="DM7" s="951">
        <v>2016</v>
      </c>
      <c r="DN7" s="952">
        <v>2016</v>
      </c>
      <c r="DO7" s="951">
        <v>2016</v>
      </c>
      <c r="DP7" s="951">
        <v>2016</v>
      </c>
      <c r="DQ7" s="952">
        <v>2016</v>
      </c>
      <c r="DR7" s="960">
        <v>2016</v>
      </c>
      <c r="DU7" s="1728"/>
      <c r="DV7" s="1729"/>
      <c r="DW7" s="1105">
        <v>2017</v>
      </c>
      <c r="DX7" s="1106">
        <v>2017</v>
      </c>
      <c r="DY7" s="1106">
        <v>2017</v>
      </c>
      <c r="DZ7" s="1106">
        <v>2017</v>
      </c>
      <c r="EA7" s="1105">
        <v>2017</v>
      </c>
      <c r="EB7" s="1106">
        <v>2017</v>
      </c>
      <c r="EC7" s="1106">
        <v>2017</v>
      </c>
      <c r="ED7" s="1106">
        <v>2017</v>
      </c>
      <c r="EE7" s="1105">
        <v>2017</v>
      </c>
      <c r="EF7" s="1105">
        <v>2017</v>
      </c>
      <c r="EG7" s="1105">
        <v>2017</v>
      </c>
      <c r="EH7" s="1410">
        <v>2017</v>
      </c>
      <c r="EJ7" s="1728"/>
      <c r="EK7" s="1729"/>
      <c r="EL7" s="1106"/>
      <c r="EM7" s="1105"/>
      <c r="EN7" s="1105"/>
      <c r="EO7" s="1105"/>
      <c r="EP7" s="1106"/>
      <c r="EQ7" s="1106"/>
      <c r="ER7" s="1106"/>
      <c r="ES7" s="1106"/>
      <c r="ET7" s="1106"/>
      <c r="EU7" s="1105"/>
      <c r="EV7" s="1106"/>
      <c r="EW7" s="1410"/>
    </row>
    <row r="8" spans="2:153" ht="16.5" customHeight="1" thickBot="1">
      <c r="B8" s="1559"/>
      <c r="C8" s="1560"/>
      <c r="D8" s="1561" t="s">
        <v>232</v>
      </c>
      <c r="E8" s="1561" t="s">
        <v>233</v>
      </c>
      <c r="F8" s="1562" t="s">
        <v>234</v>
      </c>
      <c r="G8" s="1562" t="s">
        <v>223</v>
      </c>
      <c r="H8" s="1562" t="s">
        <v>224</v>
      </c>
      <c r="I8" s="1562" t="s">
        <v>225</v>
      </c>
      <c r="J8" s="1562" t="s">
        <v>226</v>
      </c>
      <c r="K8" s="1562" t="s">
        <v>227</v>
      </c>
      <c r="L8" s="1562" t="s">
        <v>228</v>
      </c>
      <c r="M8" s="1562" t="s">
        <v>229</v>
      </c>
      <c r="N8" s="1562" t="s">
        <v>230</v>
      </c>
      <c r="O8" s="1563" t="s">
        <v>231</v>
      </c>
      <c r="Q8" s="1559"/>
      <c r="R8" s="1560"/>
      <c r="S8" s="1564" t="s">
        <v>232</v>
      </c>
      <c r="T8" s="1565" t="s">
        <v>233</v>
      </c>
      <c r="U8" s="1565" t="s">
        <v>234</v>
      </c>
      <c r="V8" s="1565" t="s">
        <v>223</v>
      </c>
      <c r="W8" s="1565" t="s">
        <v>224</v>
      </c>
      <c r="X8" s="1565" t="s">
        <v>225</v>
      </c>
      <c r="Y8" s="1565" t="s">
        <v>226</v>
      </c>
      <c r="Z8" s="1565" t="s">
        <v>227</v>
      </c>
      <c r="AA8" s="1566" t="s">
        <v>228</v>
      </c>
      <c r="AB8" s="1566" t="s">
        <v>229</v>
      </c>
      <c r="AC8" s="1566" t="s">
        <v>230</v>
      </c>
      <c r="AD8" s="1566" t="s">
        <v>231</v>
      </c>
      <c r="AG8" s="1567"/>
      <c r="AH8" s="1568"/>
      <c r="AI8" s="1569" t="s">
        <v>232</v>
      </c>
      <c r="AJ8" s="1569" t="s">
        <v>233</v>
      </c>
      <c r="AK8" s="1569" t="s">
        <v>234</v>
      </c>
      <c r="AL8" s="1569" t="s">
        <v>223</v>
      </c>
      <c r="AM8" s="1569" t="s">
        <v>224</v>
      </c>
      <c r="AN8" s="1569" t="s">
        <v>225</v>
      </c>
      <c r="AO8" s="1570" t="s">
        <v>226</v>
      </c>
      <c r="AP8" s="1570" t="s">
        <v>227</v>
      </c>
      <c r="AQ8" s="1570" t="s">
        <v>228</v>
      </c>
      <c r="AR8" s="1570" t="s">
        <v>229</v>
      </c>
      <c r="AS8" s="1570" t="s">
        <v>230</v>
      </c>
      <c r="AT8" s="1571" t="s">
        <v>231</v>
      </c>
      <c r="AV8" s="410"/>
      <c r="AW8" s="1572"/>
      <c r="AX8" s="1569" t="s">
        <v>232</v>
      </c>
      <c r="AY8" s="1569" t="s">
        <v>233</v>
      </c>
      <c r="AZ8" s="1569" t="s">
        <v>234</v>
      </c>
      <c r="BA8" s="1569" t="s">
        <v>223</v>
      </c>
      <c r="BB8" s="1569" t="s">
        <v>224</v>
      </c>
      <c r="BC8" s="1569" t="s">
        <v>225</v>
      </c>
      <c r="BD8" s="1570" t="s">
        <v>226</v>
      </c>
      <c r="BE8" s="1570" t="s">
        <v>227</v>
      </c>
      <c r="BF8" s="1570" t="s">
        <v>228</v>
      </c>
      <c r="BG8" s="1570" t="s">
        <v>229</v>
      </c>
      <c r="BH8" s="1570" t="s">
        <v>230</v>
      </c>
      <c r="BI8" s="1571" t="s">
        <v>231</v>
      </c>
      <c r="BK8" s="411"/>
      <c r="BL8" s="411"/>
      <c r="BM8" s="412" t="s">
        <v>232</v>
      </c>
      <c r="BN8" s="413" t="s">
        <v>233</v>
      </c>
      <c r="BO8" s="413" t="s">
        <v>234</v>
      </c>
      <c r="BP8" s="414" t="s">
        <v>223</v>
      </c>
      <c r="BQ8" s="413" t="s">
        <v>224</v>
      </c>
      <c r="BR8" s="413" t="s">
        <v>225</v>
      </c>
      <c r="BS8" s="413" t="s">
        <v>226</v>
      </c>
      <c r="BT8" s="413" t="s">
        <v>227</v>
      </c>
      <c r="BU8" s="413" t="s">
        <v>228</v>
      </c>
      <c r="BV8" s="413" t="s">
        <v>229</v>
      </c>
      <c r="BW8" s="413" t="s">
        <v>230</v>
      </c>
      <c r="BX8" s="415" t="s">
        <v>231</v>
      </c>
      <c r="BZ8" s="1775"/>
      <c r="CA8" s="1776"/>
      <c r="CB8" s="416" t="s">
        <v>232</v>
      </c>
      <c r="CC8" s="417" t="s">
        <v>233</v>
      </c>
      <c r="CD8" s="417" t="s">
        <v>234</v>
      </c>
      <c r="CE8" s="417" t="s">
        <v>223</v>
      </c>
      <c r="CF8" s="417" t="s">
        <v>224</v>
      </c>
      <c r="CG8" s="417" t="s">
        <v>225</v>
      </c>
      <c r="CH8" s="417" t="s">
        <v>226</v>
      </c>
      <c r="CI8" s="417" t="s">
        <v>227</v>
      </c>
      <c r="CJ8" s="417" t="s">
        <v>228</v>
      </c>
      <c r="CK8" s="417" t="s">
        <v>229</v>
      </c>
      <c r="CL8" s="417" t="s">
        <v>230</v>
      </c>
      <c r="CM8" s="418" t="s">
        <v>231</v>
      </c>
      <c r="CO8" s="1775"/>
      <c r="CP8" s="1776"/>
      <c r="CQ8" s="416" t="s">
        <v>232</v>
      </c>
      <c r="CR8" s="417" t="s">
        <v>233</v>
      </c>
      <c r="CS8" s="417" t="s">
        <v>234</v>
      </c>
      <c r="CT8" s="417" t="s">
        <v>223</v>
      </c>
      <c r="CU8" s="417" t="s">
        <v>224</v>
      </c>
      <c r="CV8" s="417" t="s">
        <v>225</v>
      </c>
      <c r="CW8" s="417" t="s">
        <v>226</v>
      </c>
      <c r="CX8" s="417" t="s">
        <v>227</v>
      </c>
      <c r="CY8" s="417" t="s">
        <v>228</v>
      </c>
      <c r="CZ8" s="417" t="s">
        <v>229</v>
      </c>
      <c r="DA8" s="417" t="s">
        <v>230</v>
      </c>
      <c r="DB8" s="418" t="s">
        <v>231</v>
      </c>
      <c r="DE8" s="1775"/>
      <c r="DF8" s="1776"/>
      <c r="DG8" s="953" t="s">
        <v>232</v>
      </c>
      <c r="DH8" s="953" t="s">
        <v>233</v>
      </c>
      <c r="DI8" s="953" t="s">
        <v>234</v>
      </c>
      <c r="DJ8" s="953" t="s">
        <v>223</v>
      </c>
      <c r="DK8" s="953" t="s">
        <v>224</v>
      </c>
      <c r="DL8" s="953" t="s">
        <v>225</v>
      </c>
      <c r="DM8" s="953" t="s">
        <v>226</v>
      </c>
      <c r="DN8" s="953" t="s">
        <v>227</v>
      </c>
      <c r="DO8" s="953" t="s">
        <v>228</v>
      </c>
      <c r="DP8" s="953" t="s">
        <v>229</v>
      </c>
      <c r="DQ8" s="953" t="s">
        <v>230</v>
      </c>
      <c r="DR8" s="954" t="s">
        <v>231</v>
      </c>
      <c r="DU8" s="1730"/>
      <c r="DV8" s="1731"/>
      <c r="DW8" s="1108" t="s">
        <v>232</v>
      </c>
      <c r="DX8" s="1108" t="s">
        <v>233</v>
      </c>
      <c r="DY8" s="1108" t="s">
        <v>234</v>
      </c>
      <c r="DZ8" s="1108" t="s">
        <v>223</v>
      </c>
      <c r="EA8" s="1108" t="s">
        <v>224</v>
      </c>
      <c r="EB8" s="1108" t="s">
        <v>225</v>
      </c>
      <c r="EC8" s="1108" t="s">
        <v>226</v>
      </c>
      <c r="ED8" s="1108" t="s">
        <v>227</v>
      </c>
      <c r="EE8" s="1108" t="s">
        <v>228</v>
      </c>
      <c r="EF8" s="1108" t="s">
        <v>229</v>
      </c>
      <c r="EG8" s="1108" t="s">
        <v>230</v>
      </c>
      <c r="EH8" s="1573" t="s">
        <v>231</v>
      </c>
      <c r="EJ8" s="1730"/>
      <c r="EK8" s="1731"/>
      <c r="EL8" s="1535">
        <v>43101</v>
      </c>
      <c r="EM8" s="1535">
        <v>43132</v>
      </c>
      <c r="EN8" s="1535">
        <v>43160</v>
      </c>
      <c r="EO8" s="1535">
        <v>43191</v>
      </c>
      <c r="EP8" s="1535">
        <v>43221</v>
      </c>
      <c r="EQ8" s="1535">
        <v>43252</v>
      </c>
      <c r="ER8" s="1535">
        <v>43282</v>
      </c>
      <c r="ES8" s="1535">
        <v>43313</v>
      </c>
      <c r="ET8" s="1535">
        <v>43344</v>
      </c>
      <c r="EU8" s="1535">
        <v>43374</v>
      </c>
      <c r="EV8" s="1535">
        <v>43405</v>
      </c>
      <c r="EW8" s="1574">
        <v>43435</v>
      </c>
    </row>
    <row r="9" spans="2:153" ht="15.95" customHeight="1">
      <c r="B9" s="419" t="s">
        <v>105</v>
      </c>
      <c r="C9" s="1575" t="s">
        <v>106</v>
      </c>
      <c r="D9" s="1576">
        <v>128.29680000000002</v>
      </c>
      <c r="E9" s="1577">
        <v>126.47499999999999</v>
      </c>
      <c r="F9" s="1578">
        <v>127.70650000000001</v>
      </c>
      <c r="G9" s="1578">
        <v>136.15</v>
      </c>
      <c r="H9" s="1578">
        <v>138.4871</v>
      </c>
      <c r="I9" s="1579">
        <v>141.66670000000002</v>
      </c>
      <c r="J9" s="1579">
        <v>143.70650000000001</v>
      </c>
      <c r="K9" s="1579">
        <v>145.26770000000002</v>
      </c>
      <c r="L9" s="1579">
        <v>137.8167</v>
      </c>
      <c r="M9" s="1579">
        <v>126.64190000000001</v>
      </c>
      <c r="N9" s="1579">
        <v>124.81670000000001</v>
      </c>
      <c r="O9" s="1580">
        <v>121.79350000000001</v>
      </c>
      <c r="Q9" s="420" t="s">
        <v>105</v>
      </c>
      <c r="R9" s="1581" t="s">
        <v>106</v>
      </c>
      <c r="S9" s="1578">
        <v>121.0839</v>
      </c>
      <c r="T9" s="1578">
        <v>126.375</v>
      </c>
      <c r="U9" s="1578">
        <v>122.3516</v>
      </c>
      <c r="V9" s="1579">
        <v>123.86670000000001</v>
      </c>
      <c r="W9" s="1579">
        <v>131.9194</v>
      </c>
      <c r="X9" s="1579">
        <v>142.67670000000001</v>
      </c>
      <c r="Y9" s="1579">
        <v>135.89680000000001</v>
      </c>
      <c r="Z9" s="1579">
        <v>139.21610000000001</v>
      </c>
      <c r="AA9" s="1579">
        <v>131.30000000000001</v>
      </c>
      <c r="AB9" s="1579">
        <v>127.2968</v>
      </c>
      <c r="AC9" s="1579">
        <v>128.48330000000001</v>
      </c>
      <c r="AD9" s="1582">
        <v>132.57740000000001</v>
      </c>
      <c r="AG9" s="410" t="s">
        <v>105</v>
      </c>
      <c r="AH9" s="1558" t="s">
        <v>106</v>
      </c>
      <c r="AI9" s="1583">
        <v>123.92580000000001</v>
      </c>
      <c r="AJ9" s="1584">
        <v>129.0821</v>
      </c>
      <c r="AK9" s="1584">
        <v>134.1097</v>
      </c>
      <c r="AL9" s="1584">
        <v>143.65</v>
      </c>
      <c r="AM9" s="1585">
        <v>146.51609999999999</v>
      </c>
      <c r="AN9" s="1585">
        <v>143.8433</v>
      </c>
      <c r="AO9" s="1585">
        <v>144.49350000000001</v>
      </c>
      <c r="AP9" s="1585">
        <v>141.12260000000001</v>
      </c>
      <c r="AQ9" s="1585">
        <v>141.33330000000001</v>
      </c>
      <c r="AR9" s="1585">
        <v>144.60320000000002</v>
      </c>
      <c r="AS9" s="1585">
        <v>152.0333</v>
      </c>
      <c r="AT9" s="1586">
        <v>150.7903</v>
      </c>
      <c r="AU9" s="1587"/>
      <c r="AV9" s="410" t="s">
        <v>105</v>
      </c>
      <c r="AW9" s="1572" t="s">
        <v>106</v>
      </c>
      <c r="AX9" s="1584">
        <v>142.79679999999999</v>
      </c>
      <c r="AY9" s="1584">
        <v>151.03790000000001</v>
      </c>
      <c r="AZ9" s="1584">
        <v>152.85480000000001</v>
      </c>
      <c r="BA9" s="1585">
        <v>156.7867</v>
      </c>
      <c r="BB9" s="1585">
        <v>153.91290000000001</v>
      </c>
      <c r="BC9" s="1585">
        <v>155.94329999999999</v>
      </c>
      <c r="BD9" s="1585">
        <v>153.4742</v>
      </c>
      <c r="BE9" s="1585">
        <v>169.8484</v>
      </c>
      <c r="BF9" s="1585">
        <v>181.88</v>
      </c>
      <c r="BG9" s="1585">
        <v>180.04839999999999</v>
      </c>
      <c r="BH9" s="1585">
        <v>168.88</v>
      </c>
      <c r="BI9" s="1584">
        <v>158.65809999999999</v>
      </c>
      <c r="BK9" s="400" t="s">
        <v>105</v>
      </c>
      <c r="BL9" s="1558" t="s">
        <v>106</v>
      </c>
      <c r="BM9" s="421">
        <v>153.46</v>
      </c>
      <c r="BN9" s="422">
        <v>154.06</v>
      </c>
      <c r="BO9" s="422">
        <v>154.78</v>
      </c>
      <c r="BP9" s="422">
        <v>156.07</v>
      </c>
      <c r="BQ9" s="422">
        <v>147.85</v>
      </c>
      <c r="BR9" s="422">
        <v>153.88</v>
      </c>
      <c r="BS9" s="422">
        <v>163.35</v>
      </c>
      <c r="BT9" s="422">
        <v>174.51</v>
      </c>
      <c r="BU9" s="422">
        <v>173.92</v>
      </c>
      <c r="BV9" s="422">
        <v>164.28</v>
      </c>
      <c r="BW9" s="422">
        <v>154.63999999999999</v>
      </c>
      <c r="BX9" s="423">
        <v>150.49</v>
      </c>
      <c r="BZ9" s="299" t="s">
        <v>105</v>
      </c>
      <c r="CA9" s="385" t="s">
        <v>106</v>
      </c>
      <c r="CB9" s="424">
        <v>143.37741935483874</v>
      </c>
      <c r="CC9" s="425">
        <v>142.2071</v>
      </c>
      <c r="CD9" s="425">
        <v>141.9871</v>
      </c>
      <c r="CE9" s="425">
        <v>150.28</v>
      </c>
      <c r="CF9" s="425">
        <v>149.26770000000002</v>
      </c>
      <c r="CG9" s="425">
        <v>155.36670000000001</v>
      </c>
      <c r="CH9" s="425">
        <v>151.8742</v>
      </c>
      <c r="CI9" s="425">
        <v>145.5548</v>
      </c>
      <c r="CJ9" s="425">
        <v>138.59</v>
      </c>
      <c r="CK9" s="425">
        <v>121.0968</v>
      </c>
      <c r="CL9" s="425">
        <v>121.55670000000001</v>
      </c>
      <c r="CM9" s="426">
        <v>115.21940000000001</v>
      </c>
      <c r="CO9" s="299" t="s">
        <v>105</v>
      </c>
      <c r="CP9" s="385" t="s">
        <v>106</v>
      </c>
      <c r="CQ9" s="619">
        <v>113.78710000000001</v>
      </c>
      <c r="CR9" s="619">
        <v>120.7714</v>
      </c>
      <c r="CS9" s="619">
        <v>125.66770000000001</v>
      </c>
      <c r="CT9" s="619">
        <v>127.63330000000001</v>
      </c>
      <c r="CU9" s="619">
        <v>124.6032</v>
      </c>
      <c r="CV9" s="619">
        <v>127.80330000000001</v>
      </c>
      <c r="CW9" s="619">
        <v>121.4903</v>
      </c>
      <c r="CX9" s="619">
        <v>121.2677</v>
      </c>
      <c r="CY9" s="619">
        <v>129.28</v>
      </c>
      <c r="CZ9" s="619">
        <v>124.9903</v>
      </c>
      <c r="DA9" s="619">
        <v>114.6</v>
      </c>
      <c r="DB9" s="853">
        <v>109.3258</v>
      </c>
      <c r="DE9" s="299" t="s">
        <v>105</v>
      </c>
      <c r="DF9" s="385" t="s">
        <v>106</v>
      </c>
      <c r="DG9" s="893">
        <v>112.07100000000001</v>
      </c>
      <c r="DH9" s="893">
        <v>110.53100000000001</v>
      </c>
      <c r="DI9" s="893">
        <v>110.26130000000001</v>
      </c>
      <c r="DJ9" s="893">
        <v>110.22670000000001</v>
      </c>
      <c r="DK9" s="893">
        <v>118.7548</v>
      </c>
      <c r="DL9" s="893">
        <v>134.7833</v>
      </c>
      <c r="DM9" s="893">
        <v>145.7645</v>
      </c>
      <c r="DN9" s="893">
        <v>146.75810000000001</v>
      </c>
      <c r="DO9" s="893">
        <v>148.4067</v>
      </c>
      <c r="DP9" s="893">
        <v>140.36450000000002</v>
      </c>
      <c r="DQ9" s="893">
        <v>133.61670000000001</v>
      </c>
      <c r="DR9" s="913">
        <v>138.2097</v>
      </c>
      <c r="DU9" s="299" t="s">
        <v>105</v>
      </c>
      <c r="DV9" s="1109" t="s">
        <v>106</v>
      </c>
      <c r="DW9" s="893">
        <v>134.6129</v>
      </c>
      <c r="DX9" s="893">
        <v>133.8321</v>
      </c>
      <c r="DY9" s="893">
        <v>137.42260000000002</v>
      </c>
      <c r="DZ9" s="893">
        <v>153.66330000000002</v>
      </c>
      <c r="EA9" s="893">
        <v>159.81290000000001</v>
      </c>
      <c r="EB9" s="893">
        <v>161.3767</v>
      </c>
      <c r="EC9" s="893">
        <v>154.14840000000001</v>
      </c>
      <c r="ED9" s="893">
        <v>149.40649999999999</v>
      </c>
      <c r="EE9" s="893">
        <v>145.07330000000002</v>
      </c>
      <c r="EF9" s="893">
        <v>129.48060000000001</v>
      </c>
      <c r="EG9" s="893">
        <v>123.5</v>
      </c>
      <c r="EH9" s="913">
        <v>120.84840000000001</v>
      </c>
      <c r="EJ9" s="299" t="s">
        <v>105</v>
      </c>
      <c r="EK9" s="1109" t="s">
        <v>106</v>
      </c>
      <c r="EL9" s="1412">
        <v>111.5548</v>
      </c>
      <c r="EM9" s="1412">
        <v>117.31790000000001</v>
      </c>
      <c r="EN9" s="1412">
        <v>125.7774</v>
      </c>
      <c r="EO9" s="1412">
        <v>119.69670000000001</v>
      </c>
      <c r="EP9" s="1412">
        <v>116.81610000000001</v>
      </c>
      <c r="EQ9" s="1412">
        <v>120.5</v>
      </c>
      <c r="ER9" s="1412">
        <v>119.2129</v>
      </c>
      <c r="ES9" s="1412">
        <v>125.1516</v>
      </c>
      <c r="ET9" s="1412">
        <v>121.27670000000001</v>
      </c>
      <c r="EU9" s="1412">
        <v>104.47420000000001</v>
      </c>
      <c r="EV9" s="1412">
        <v>104.41670000000001</v>
      </c>
      <c r="EW9" s="1588">
        <v>105.8032</v>
      </c>
    </row>
    <row r="10" spans="2:153" ht="15.95" customHeight="1">
      <c r="B10" s="420" t="s">
        <v>154</v>
      </c>
      <c r="C10" s="1589" t="s">
        <v>106</v>
      </c>
      <c r="D10" s="1590">
        <v>176.8167</v>
      </c>
      <c r="E10" s="1590">
        <v>176.61660000000001</v>
      </c>
      <c r="F10" s="1591">
        <v>175.88910000000001</v>
      </c>
      <c r="G10" s="1591">
        <v>175.28280000000001</v>
      </c>
      <c r="H10" s="1591">
        <v>174.99780000000001</v>
      </c>
      <c r="I10" s="1591">
        <v>174.33940000000001</v>
      </c>
      <c r="J10" s="1591">
        <v>174.7355</v>
      </c>
      <c r="K10" s="1591">
        <v>175.27870000000001</v>
      </c>
      <c r="L10" s="1591">
        <v>175.1994</v>
      </c>
      <c r="M10" s="1591">
        <v>174.71690000000001</v>
      </c>
      <c r="N10" s="1591">
        <v>172.5676</v>
      </c>
      <c r="O10" s="1592">
        <v>167.78400000000002</v>
      </c>
      <c r="Q10" s="420" t="s">
        <v>154</v>
      </c>
      <c r="R10" s="1589" t="s">
        <v>106</v>
      </c>
      <c r="S10" s="1591">
        <v>167.77590000000001</v>
      </c>
      <c r="T10" s="1591">
        <v>167.50560000000002</v>
      </c>
      <c r="U10" s="1591">
        <v>167.86680000000001</v>
      </c>
      <c r="V10" s="1591">
        <v>166.01230000000001</v>
      </c>
      <c r="W10" s="1591">
        <v>157.6233</v>
      </c>
      <c r="X10" s="1591">
        <v>154.70340000000002</v>
      </c>
      <c r="Y10" s="1591">
        <v>155.0693</v>
      </c>
      <c r="Z10" s="1591">
        <v>158.6123</v>
      </c>
      <c r="AA10" s="1591">
        <v>161.7105</v>
      </c>
      <c r="AB10" s="1591">
        <v>165.083</v>
      </c>
      <c r="AC10" s="1591">
        <v>168.3013</v>
      </c>
      <c r="AD10" s="1592">
        <v>172.0453</v>
      </c>
      <c r="AG10" s="410" t="s">
        <v>154</v>
      </c>
      <c r="AH10" s="1572" t="s">
        <v>106</v>
      </c>
      <c r="AI10" s="1593">
        <v>170.89420000000001</v>
      </c>
      <c r="AJ10" s="1594">
        <v>164.4024</v>
      </c>
      <c r="AK10" s="1594">
        <v>165.17490000000001</v>
      </c>
      <c r="AL10" s="1594">
        <v>163.3432</v>
      </c>
      <c r="AM10" s="1594">
        <v>164.1557</v>
      </c>
      <c r="AN10" s="1594">
        <v>167.7551</v>
      </c>
      <c r="AO10" s="1594">
        <v>170.76340000000002</v>
      </c>
      <c r="AP10" s="1594">
        <v>170.99080000000001</v>
      </c>
      <c r="AQ10" s="1594">
        <v>171.44990000000001</v>
      </c>
      <c r="AR10" s="1594">
        <v>171.43520000000001</v>
      </c>
      <c r="AS10" s="1594">
        <v>171.56800000000001</v>
      </c>
      <c r="AT10" s="1595">
        <v>172.68040000000002</v>
      </c>
      <c r="AV10" s="410" t="s">
        <v>154</v>
      </c>
      <c r="AW10" s="1596" t="s">
        <v>106</v>
      </c>
      <c r="AX10" s="1594">
        <v>176.23859999999999</v>
      </c>
      <c r="AY10" s="1594">
        <v>177.1054</v>
      </c>
      <c r="AZ10" s="1594">
        <v>178.94470000000001</v>
      </c>
      <c r="BA10" s="1594">
        <v>179.3554</v>
      </c>
      <c r="BB10" s="1594">
        <v>178.84180000000001</v>
      </c>
      <c r="BC10" s="1594">
        <v>179.05359999999999</v>
      </c>
      <c r="BD10" s="1594">
        <v>179.1644</v>
      </c>
      <c r="BE10" s="1594">
        <v>180.24879999999999</v>
      </c>
      <c r="BF10" s="1594">
        <v>190.07130000000001</v>
      </c>
      <c r="BG10" s="1594">
        <v>200.6353</v>
      </c>
      <c r="BH10" s="1594">
        <v>206.26140000000001</v>
      </c>
      <c r="BI10" s="1594">
        <v>207.24119999999999</v>
      </c>
      <c r="BK10" s="410" t="s">
        <v>154</v>
      </c>
      <c r="BL10" s="1572" t="s">
        <v>106</v>
      </c>
      <c r="BM10" s="427">
        <v>207.99</v>
      </c>
      <c r="BN10" s="422">
        <v>208.66</v>
      </c>
      <c r="BO10" s="422">
        <v>206.03</v>
      </c>
      <c r="BP10" s="422">
        <v>193.57</v>
      </c>
      <c r="BQ10" s="422">
        <v>186.93</v>
      </c>
      <c r="BR10" s="422">
        <v>185.84</v>
      </c>
      <c r="BS10" s="422">
        <v>186.06</v>
      </c>
      <c r="BT10" s="422">
        <v>202.8</v>
      </c>
      <c r="BU10" s="422">
        <v>215.31</v>
      </c>
      <c r="BV10" s="422">
        <v>223.66</v>
      </c>
      <c r="BW10" s="422">
        <v>211.84</v>
      </c>
      <c r="BX10" s="423">
        <v>201.06</v>
      </c>
      <c r="BZ10" s="299" t="s">
        <v>154</v>
      </c>
      <c r="CA10" s="386" t="s">
        <v>106</v>
      </c>
      <c r="CB10" s="424">
        <v>209.83625214003678</v>
      </c>
      <c r="CC10" s="425">
        <v>207.83200000000002</v>
      </c>
      <c r="CD10" s="425">
        <v>204.54680000000002</v>
      </c>
      <c r="CE10" s="425">
        <v>191.40900000000002</v>
      </c>
      <c r="CF10" s="425">
        <v>193.10060000000001</v>
      </c>
      <c r="CG10" s="425">
        <v>189.80549999999999</v>
      </c>
      <c r="CH10" s="425">
        <v>193.4648</v>
      </c>
      <c r="CI10" s="425">
        <v>193.28140000000002</v>
      </c>
      <c r="CJ10" s="425">
        <v>191.93010000000001</v>
      </c>
      <c r="CK10" s="425">
        <v>183.3252</v>
      </c>
      <c r="CL10" s="425">
        <v>175.4067</v>
      </c>
      <c r="CM10" s="426">
        <v>173.87870000000001</v>
      </c>
      <c r="CO10" s="299" t="s">
        <v>154</v>
      </c>
      <c r="CP10" s="386" t="s">
        <v>106</v>
      </c>
      <c r="CQ10" s="619">
        <v>171.37630000000001</v>
      </c>
      <c r="CR10" s="619">
        <v>164.4641</v>
      </c>
      <c r="CS10" s="619">
        <v>163.6388</v>
      </c>
      <c r="CT10" s="619">
        <v>166.97499999999999</v>
      </c>
      <c r="CU10" s="619">
        <v>163.53210000000001</v>
      </c>
      <c r="CV10" s="619">
        <v>158.59</v>
      </c>
      <c r="CW10" s="619">
        <v>163.0317</v>
      </c>
      <c r="CX10" s="619">
        <v>170.72890000000001</v>
      </c>
      <c r="CY10" s="619">
        <v>171.91500000000002</v>
      </c>
      <c r="CZ10" s="619">
        <v>173.33700000000002</v>
      </c>
      <c r="DA10" s="619">
        <v>168.786</v>
      </c>
      <c r="DB10" s="853">
        <v>162.6208</v>
      </c>
      <c r="DE10" s="299" t="s">
        <v>154</v>
      </c>
      <c r="DF10" s="386" t="s">
        <v>106</v>
      </c>
      <c r="DG10" s="893">
        <v>162.30110000000002</v>
      </c>
      <c r="DH10" s="893">
        <v>160.5309</v>
      </c>
      <c r="DI10" s="893">
        <v>134.25310000000002</v>
      </c>
      <c r="DJ10" s="893">
        <v>132.6242</v>
      </c>
      <c r="DK10" s="893">
        <v>134.2775</v>
      </c>
      <c r="DL10" s="893">
        <v>165.77340000000001</v>
      </c>
      <c r="DM10" s="893">
        <v>178.53060000000002</v>
      </c>
      <c r="DN10" s="893">
        <v>183.03710000000001</v>
      </c>
      <c r="DO10" s="893">
        <v>182.21100000000001</v>
      </c>
      <c r="DP10" s="893">
        <v>184.14450000000002</v>
      </c>
      <c r="DQ10" s="893">
        <v>174.4631</v>
      </c>
      <c r="DR10" s="913">
        <v>181.73090000000002</v>
      </c>
      <c r="DU10" s="299" t="s">
        <v>154</v>
      </c>
      <c r="DV10" s="1112" t="s">
        <v>106</v>
      </c>
      <c r="DW10" s="893">
        <v>192.46020000000001</v>
      </c>
      <c r="DX10" s="893">
        <v>187.95760000000001</v>
      </c>
      <c r="DY10" s="893">
        <v>175.80410000000001</v>
      </c>
      <c r="DZ10" s="893">
        <v>182.96620000000001</v>
      </c>
      <c r="EA10" s="893">
        <v>193.69580000000002</v>
      </c>
      <c r="EB10" s="893">
        <v>204.24860000000001</v>
      </c>
      <c r="EC10" s="893">
        <v>207.1465</v>
      </c>
      <c r="ED10" s="893">
        <v>207.7466</v>
      </c>
      <c r="EE10" s="893">
        <v>207.96030000000002</v>
      </c>
      <c r="EF10" s="893">
        <v>199.98610000000002</v>
      </c>
      <c r="EG10" s="893">
        <v>186.7936</v>
      </c>
      <c r="EH10" s="913">
        <v>178.67440000000002</v>
      </c>
      <c r="EJ10" s="299" t="s">
        <v>154</v>
      </c>
      <c r="EK10" s="1112" t="s">
        <v>106</v>
      </c>
      <c r="EL10" s="1415">
        <v>185.2919</v>
      </c>
      <c r="EM10" s="1415">
        <v>177.577</v>
      </c>
      <c r="EN10" s="1415">
        <v>155.91240000000002</v>
      </c>
      <c r="EO10" s="1415">
        <v>146.66630000000001</v>
      </c>
      <c r="EP10" s="1415">
        <v>147.07650000000001</v>
      </c>
      <c r="EQ10" s="1415">
        <v>162.96790000000001</v>
      </c>
      <c r="ER10" s="1415">
        <v>171.96790000000001</v>
      </c>
      <c r="ES10" s="1415">
        <v>171.69330000000002</v>
      </c>
      <c r="ET10" s="1415">
        <v>170.05520000000001</v>
      </c>
      <c r="EU10" s="1415">
        <v>172.30070000000001</v>
      </c>
      <c r="EV10" s="1415">
        <v>174.64160000000001</v>
      </c>
      <c r="EW10" s="1597">
        <v>169.25290000000001</v>
      </c>
    </row>
    <row r="11" spans="2:153" ht="15.95" customHeight="1">
      <c r="B11" s="420"/>
      <c r="C11" s="1589" t="s">
        <v>158</v>
      </c>
      <c r="D11" s="1590">
        <v>345.81810000000002</v>
      </c>
      <c r="E11" s="1590">
        <v>345.42680000000001</v>
      </c>
      <c r="F11" s="1591">
        <v>344.00390000000004</v>
      </c>
      <c r="G11" s="1591">
        <v>342.81800000000004</v>
      </c>
      <c r="H11" s="1591">
        <v>342.26060000000001</v>
      </c>
      <c r="I11" s="1591">
        <v>340.97300000000001</v>
      </c>
      <c r="J11" s="1591">
        <v>341.74770000000001</v>
      </c>
      <c r="K11" s="1591">
        <v>342.81</v>
      </c>
      <c r="L11" s="1591">
        <v>342.65499999999997</v>
      </c>
      <c r="M11" s="1591">
        <v>341.71129999999999</v>
      </c>
      <c r="N11" s="1591">
        <v>337.5077</v>
      </c>
      <c r="O11" s="1592">
        <v>328.15190000000001</v>
      </c>
      <c r="Q11" s="420"/>
      <c r="R11" s="1589" t="s">
        <v>158</v>
      </c>
      <c r="S11" s="1591">
        <v>328.1361</v>
      </c>
      <c r="T11" s="1591">
        <v>327.60750000000002</v>
      </c>
      <c r="U11" s="1591">
        <v>328.31389999999999</v>
      </c>
      <c r="V11" s="1591">
        <v>324.68729999999999</v>
      </c>
      <c r="W11" s="1591">
        <v>308.27969999999999</v>
      </c>
      <c r="X11" s="1591">
        <v>302.56900000000002</v>
      </c>
      <c r="Y11" s="1591">
        <v>303.28450000000004</v>
      </c>
      <c r="Z11" s="1591">
        <v>310.21390000000002</v>
      </c>
      <c r="AA11" s="1591">
        <v>316.27330000000001</v>
      </c>
      <c r="AB11" s="1591">
        <v>322.86940000000004</v>
      </c>
      <c r="AC11" s="1591">
        <v>329.16370000000001</v>
      </c>
      <c r="AD11" s="1592">
        <v>336.48610000000002</v>
      </c>
      <c r="AG11" s="410"/>
      <c r="AH11" s="1572" t="s">
        <v>158</v>
      </c>
      <c r="AI11" s="1593">
        <v>334.23480000000001</v>
      </c>
      <c r="AJ11" s="1594">
        <v>321.53820000000002</v>
      </c>
      <c r="AK11" s="1594">
        <v>323.04900000000004</v>
      </c>
      <c r="AL11" s="1594">
        <v>319.4667</v>
      </c>
      <c r="AM11" s="1594">
        <v>321.05580000000003</v>
      </c>
      <c r="AN11" s="1594">
        <v>328.09530000000001</v>
      </c>
      <c r="AO11" s="1594">
        <v>333.97900000000004</v>
      </c>
      <c r="AP11" s="1594">
        <v>334.4239</v>
      </c>
      <c r="AQ11" s="1594">
        <v>335.32170000000002</v>
      </c>
      <c r="AR11" s="1594">
        <v>335.29290000000003</v>
      </c>
      <c r="AS11" s="1594">
        <v>335.55270000000002</v>
      </c>
      <c r="AT11" s="1595">
        <v>337.72840000000002</v>
      </c>
      <c r="AV11" s="410"/>
      <c r="AW11" s="1596" t="s">
        <v>158</v>
      </c>
      <c r="AX11" s="1594">
        <v>344.68740000000003</v>
      </c>
      <c r="AY11" s="1594">
        <v>346.38279999999997</v>
      </c>
      <c r="AZ11" s="1594">
        <v>349.98</v>
      </c>
      <c r="BA11" s="1594">
        <v>350.7833</v>
      </c>
      <c r="BB11" s="1594">
        <v>349.77870000000001</v>
      </c>
      <c r="BC11" s="1594">
        <v>350.19299999999998</v>
      </c>
      <c r="BD11" s="1594">
        <v>350.40969999999999</v>
      </c>
      <c r="BE11" s="1594">
        <v>352.53059999999999</v>
      </c>
      <c r="BF11" s="1594">
        <v>371.74130000000002</v>
      </c>
      <c r="BG11" s="1594">
        <v>392.40260000000001</v>
      </c>
      <c r="BH11" s="1594">
        <v>403.40600000000001</v>
      </c>
      <c r="BI11" s="1594">
        <v>405.32229999999998</v>
      </c>
      <c r="BK11" s="410"/>
      <c r="BL11" s="1572" t="s">
        <v>158</v>
      </c>
      <c r="BM11" s="428">
        <v>406.78</v>
      </c>
      <c r="BN11" s="429">
        <v>408.09</v>
      </c>
      <c r="BO11" s="429">
        <v>402.96</v>
      </c>
      <c r="BP11" s="429">
        <v>378.59</v>
      </c>
      <c r="BQ11" s="429">
        <v>365.59</v>
      </c>
      <c r="BR11" s="429">
        <v>363.46</v>
      </c>
      <c r="BS11" s="429">
        <v>363.9</v>
      </c>
      <c r="BT11" s="429">
        <v>396.63</v>
      </c>
      <c r="BU11" s="429">
        <v>421.1</v>
      </c>
      <c r="BV11" s="429">
        <v>437.43</v>
      </c>
      <c r="BW11" s="429">
        <v>414.31</v>
      </c>
      <c r="BX11" s="430">
        <v>393.23</v>
      </c>
      <c r="BZ11" s="299"/>
      <c r="CA11" s="386" t="s">
        <v>158</v>
      </c>
      <c r="CB11" s="431">
        <v>410.39774193548385</v>
      </c>
      <c r="CC11" s="432">
        <v>406.47790000000003</v>
      </c>
      <c r="CD11" s="432">
        <v>400.05260000000004</v>
      </c>
      <c r="CE11" s="432">
        <v>374.86070000000001</v>
      </c>
      <c r="CF11" s="432">
        <v>378.3152</v>
      </c>
      <c r="CG11" s="432">
        <v>287.04430000000002</v>
      </c>
      <c r="CH11" s="432">
        <v>378.3784</v>
      </c>
      <c r="CI11" s="432">
        <v>378.0197</v>
      </c>
      <c r="CJ11" s="432">
        <v>375.37700000000001</v>
      </c>
      <c r="CK11" s="432">
        <v>358.54740000000004</v>
      </c>
      <c r="CL11" s="432">
        <v>343.06030000000004</v>
      </c>
      <c r="CM11" s="433">
        <v>340.07190000000003</v>
      </c>
      <c r="CO11" s="299"/>
      <c r="CP11" s="386" t="s">
        <v>158</v>
      </c>
      <c r="CQ11" s="620">
        <v>335.17770000000002</v>
      </c>
      <c r="CR11" s="620">
        <v>321.65890000000002</v>
      </c>
      <c r="CS11" s="620">
        <v>320.04480000000001</v>
      </c>
      <c r="CT11" s="620">
        <v>326.56970000000001</v>
      </c>
      <c r="CU11" s="620">
        <v>319.83609999999999</v>
      </c>
      <c r="CV11" s="620">
        <v>310.1687</v>
      </c>
      <c r="CW11" s="620">
        <v>318.85740000000004</v>
      </c>
      <c r="CX11" s="620">
        <v>333.91160000000002</v>
      </c>
      <c r="CY11" s="620">
        <v>336.23130000000003</v>
      </c>
      <c r="CZ11" s="620">
        <v>339.01260000000002</v>
      </c>
      <c r="DA11" s="620">
        <v>330.11170000000004</v>
      </c>
      <c r="DB11" s="854">
        <v>318.05380000000002</v>
      </c>
      <c r="DE11" s="299"/>
      <c r="DF11" s="386" t="s">
        <v>158</v>
      </c>
      <c r="DG11" s="894">
        <v>317.42840000000001</v>
      </c>
      <c r="DH11" s="894">
        <v>313.96620000000001</v>
      </c>
      <c r="DI11" s="894">
        <v>262.57229999999998</v>
      </c>
      <c r="DJ11" s="894">
        <v>259.38630000000001</v>
      </c>
      <c r="DK11" s="894">
        <v>262.62</v>
      </c>
      <c r="DL11" s="894">
        <v>324.21930000000003</v>
      </c>
      <c r="DM11" s="894">
        <v>349.17</v>
      </c>
      <c r="DN11" s="894">
        <v>357.98390000000001</v>
      </c>
      <c r="DO11" s="894">
        <v>356.36830000000003</v>
      </c>
      <c r="DP11" s="894">
        <v>360.1497</v>
      </c>
      <c r="DQ11" s="894">
        <v>341.21500000000003</v>
      </c>
      <c r="DR11" s="914">
        <v>355.42940000000004</v>
      </c>
      <c r="DU11" s="299"/>
      <c r="DV11" s="1112" t="s">
        <v>158</v>
      </c>
      <c r="DW11" s="894">
        <v>376.4135</v>
      </c>
      <c r="DX11" s="894">
        <v>367.60750000000002</v>
      </c>
      <c r="DY11" s="894">
        <v>343.83770000000004</v>
      </c>
      <c r="DZ11" s="894">
        <v>357.84530000000001</v>
      </c>
      <c r="EA11" s="894">
        <v>378.83030000000002</v>
      </c>
      <c r="EB11" s="894">
        <v>399.46930000000003</v>
      </c>
      <c r="EC11" s="894">
        <v>405.13710000000003</v>
      </c>
      <c r="ED11" s="894">
        <v>406.31060000000002</v>
      </c>
      <c r="EE11" s="894">
        <v>406.7287</v>
      </c>
      <c r="EF11" s="894">
        <v>391.13290000000001</v>
      </c>
      <c r="EG11" s="894">
        <v>365.33100000000002</v>
      </c>
      <c r="EH11" s="914">
        <v>349.4513</v>
      </c>
      <c r="EJ11" s="299"/>
      <c r="EK11" s="1112" t="s">
        <v>158</v>
      </c>
      <c r="EL11" s="1418">
        <v>362.39390000000003</v>
      </c>
      <c r="EM11" s="1418">
        <v>347.30500000000001</v>
      </c>
      <c r="EN11" s="1418">
        <v>304.93350000000004</v>
      </c>
      <c r="EO11" s="1418">
        <v>286.85000000000002</v>
      </c>
      <c r="EP11" s="1418">
        <v>287.65230000000003</v>
      </c>
      <c r="EQ11" s="1418">
        <v>318.73270000000002</v>
      </c>
      <c r="ER11" s="1418">
        <v>336.33480000000003</v>
      </c>
      <c r="ES11" s="1418">
        <v>335.79770000000002</v>
      </c>
      <c r="ET11" s="1418">
        <v>332.59399999999999</v>
      </c>
      <c r="EU11" s="1418">
        <v>336.98580000000004</v>
      </c>
      <c r="EV11" s="1418">
        <v>341.56400000000002</v>
      </c>
      <c r="EW11" s="1598">
        <v>331.02480000000003</v>
      </c>
    </row>
    <row r="12" spans="2:153" ht="15.95" customHeight="1">
      <c r="B12" s="420" t="s">
        <v>128</v>
      </c>
      <c r="C12" s="1599" t="s">
        <v>106</v>
      </c>
      <c r="D12" s="1590">
        <v>143.7972</v>
      </c>
      <c r="E12" s="1590">
        <v>133.1628</v>
      </c>
      <c r="F12" s="1591">
        <v>145.10599999999999</v>
      </c>
      <c r="G12" s="1591">
        <v>153.3323</v>
      </c>
      <c r="H12" s="1591">
        <v>153.83180000000002</v>
      </c>
      <c r="I12" s="1591">
        <v>162.26650000000001</v>
      </c>
      <c r="J12" s="1591">
        <v>165.5077</v>
      </c>
      <c r="K12" s="1591">
        <v>162.78660000000002</v>
      </c>
      <c r="L12" s="1591">
        <v>161.084</v>
      </c>
      <c r="M12" s="1591">
        <v>145.42740000000001</v>
      </c>
      <c r="N12" s="1591">
        <v>136.7998</v>
      </c>
      <c r="O12" s="1592">
        <v>136.39930000000001</v>
      </c>
      <c r="Q12" s="420" t="s">
        <v>128</v>
      </c>
      <c r="R12" s="1599" t="s">
        <v>106</v>
      </c>
      <c r="S12" s="1591">
        <v>133.023</v>
      </c>
      <c r="T12" s="1591">
        <v>130.82150000000001</v>
      </c>
      <c r="U12" s="1591">
        <v>134.3742</v>
      </c>
      <c r="V12" s="1591">
        <v>135.70760000000001</v>
      </c>
      <c r="W12" s="1591">
        <v>137.58020000000002</v>
      </c>
      <c r="X12" s="1591">
        <v>151.79170000000002</v>
      </c>
      <c r="Y12" s="1591">
        <v>155.29499999999999</v>
      </c>
      <c r="Z12" s="1591">
        <v>154.00630000000001</v>
      </c>
      <c r="AA12" s="1591">
        <v>149.99680000000001</v>
      </c>
      <c r="AB12" s="1591">
        <v>143.9314</v>
      </c>
      <c r="AC12" s="1591">
        <v>140.12049999999999</v>
      </c>
      <c r="AD12" s="1592">
        <v>138.369</v>
      </c>
      <c r="AG12" s="410" t="s">
        <v>128</v>
      </c>
      <c r="AH12" s="1596" t="s">
        <v>106</v>
      </c>
      <c r="AI12" s="1593">
        <v>142.0736</v>
      </c>
      <c r="AJ12" s="1594">
        <v>139.56050000000002</v>
      </c>
      <c r="AK12" s="1594">
        <v>145.4006</v>
      </c>
      <c r="AL12" s="1594">
        <v>154.69110000000001</v>
      </c>
      <c r="AM12" s="1594">
        <v>161.40440000000001</v>
      </c>
      <c r="AN12" s="1594">
        <v>160.7704</v>
      </c>
      <c r="AO12" s="1594">
        <v>162.70510000000002</v>
      </c>
      <c r="AP12" s="1594">
        <v>161.99190000000002</v>
      </c>
      <c r="AQ12" s="1594">
        <v>157.9888</v>
      </c>
      <c r="AR12" s="1594">
        <v>156.3887</v>
      </c>
      <c r="AS12" s="1594">
        <v>161.78400000000002</v>
      </c>
      <c r="AT12" s="1595">
        <v>169.916</v>
      </c>
      <c r="AV12" s="410" t="s">
        <v>128</v>
      </c>
      <c r="AW12" s="1596" t="s">
        <v>106</v>
      </c>
      <c r="AX12" s="1594">
        <v>164.33080000000001</v>
      </c>
      <c r="AY12" s="1594">
        <v>163.61410000000001</v>
      </c>
      <c r="AZ12" s="1594">
        <v>170.10839999999999</v>
      </c>
      <c r="BA12" s="1594">
        <v>175.79560000000001</v>
      </c>
      <c r="BB12" s="1594">
        <v>172.4359</v>
      </c>
      <c r="BC12" s="1594">
        <v>172.77010000000001</v>
      </c>
      <c r="BD12" s="1594">
        <v>170.696</v>
      </c>
      <c r="BE12" s="1594">
        <v>178.5247</v>
      </c>
      <c r="BF12" s="1594">
        <v>194.05119999999999</v>
      </c>
      <c r="BG12" s="1594">
        <v>195.29509999999999</v>
      </c>
      <c r="BH12" s="1594">
        <v>188.16210000000001</v>
      </c>
      <c r="BI12" s="1594">
        <v>182.8158</v>
      </c>
      <c r="BK12" s="410" t="s">
        <v>128</v>
      </c>
      <c r="BL12" s="1596" t="s">
        <v>106</v>
      </c>
      <c r="BM12" s="427">
        <v>169.85</v>
      </c>
      <c r="BN12" s="434">
        <v>164.2</v>
      </c>
      <c r="BO12" s="434">
        <v>164.09</v>
      </c>
      <c r="BP12" s="434">
        <v>164.38</v>
      </c>
      <c r="BQ12" s="434">
        <v>166.33</v>
      </c>
      <c r="BR12" s="434">
        <v>170.75</v>
      </c>
      <c r="BS12" s="434">
        <v>176.01</v>
      </c>
      <c r="BT12" s="434">
        <v>183.15</v>
      </c>
      <c r="BU12" s="434">
        <v>191.74</v>
      </c>
      <c r="BV12" s="434">
        <v>185.61</v>
      </c>
      <c r="BW12" s="434">
        <v>171.87</v>
      </c>
      <c r="BX12" s="435">
        <v>170.26</v>
      </c>
      <c r="BZ12" s="299" t="s">
        <v>128</v>
      </c>
      <c r="CA12" s="387" t="s">
        <v>106</v>
      </c>
      <c r="CB12" s="424">
        <v>160.00287303097016</v>
      </c>
      <c r="CC12" s="425">
        <v>157.1695</v>
      </c>
      <c r="CD12" s="425">
        <v>154.2809</v>
      </c>
      <c r="CE12" s="425">
        <v>158.00660000000002</v>
      </c>
      <c r="CF12" s="425">
        <v>161.5581</v>
      </c>
      <c r="CG12" s="425">
        <v>170.7073</v>
      </c>
      <c r="CH12" s="425">
        <v>174.6532</v>
      </c>
      <c r="CI12" s="425">
        <v>167.4513</v>
      </c>
      <c r="CJ12" s="425">
        <v>164.49270000000001</v>
      </c>
      <c r="CK12" s="425">
        <v>148.5462</v>
      </c>
      <c r="CL12" s="425">
        <v>143.45410000000001</v>
      </c>
      <c r="CM12" s="426">
        <v>140.5523</v>
      </c>
      <c r="CO12" s="299" t="s">
        <v>128</v>
      </c>
      <c r="CP12" s="387" t="s">
        <v>106</v>
      </c>
      <c r="CQ12" s="619">
        <v>133.1902</v>
      </c>
      <c r="CR12" s="619">
        <v>134.68360000000001</v>
      </c>
      <c r="CS12" s="619">
        <v>139.7945</v>
      </c>
      <c r="CT12" s="619">
        <v>139.51990000000001</v>
      </c>
      <c r="CU12" s="619">
        <v>139.39750000000001</v>
      </c>
      <c r="CV12" s="619">
        <v>146.52180000000001</v>
      </c>
      <c r="CW12" s="619">
        <v>146.4624</v>
      </c>
      <c r="CX12" s="619">
        <v>145.38310000000001</v>
      </c>
      <c r="CY12" s="619">
        <v>146.8049</v>
      </c>
      <c r="CZ12" s="619">
        <v>147.5446</v>
      </c>
      <c r="DA12" s="619">
        <v>139.31380000000001</v>
      </c>
      <c r="DB12" s="853">
        <v>132.58530000000002</v>
      </c>
      <c r="DE12" s="299" t="s">
        <v>128</v>
      </c>
      <c r="DF12" s="387" t="s">
        <v>106</v>
      </c>
      <c r="DG12" s="893">
        <v>131.9855</v>
      </c>
      <c r="DH12" s="893">
        <v>130.66380000000001</v>
      </c>
      <c r="DI12" s="893">
        <v>125.1974</v>
      </c>
      <c r="DJ12" s="893">
        <v>124.65570000000001</v>
      </c>
      <c r="DK12" s="893">
        <v>130.36160000000001</v>
      </c>
      <c r="DL12" s="893">
        <v>147.1549</v>
      </c>
      <c r="DM12" s="893">
        <v>160.02690000000001</v>
      </c>
      <c r="DN12" s="893">
        <v>161.626</v>
      </c>
      <c r="DO12" s="893">
        <v>163.02420000000001</v>
      </c>
      <c r="DP12" s="893">
        <v>162.251</v>
      </c>
      <c r="DQ12" s="893">
        <v>155.79430000000002</v>
      </c>
      <c r="DR12" s="913">
        <v>156.59780000000001</v>
      </c>
      <c r="DU12" s="299" t="s">
        <v>128</v>
      </c>
      <c r="DV12" s="1113" t="s">
        <v>106</v>
      </c>
      <c r="DW12" s="893">
        <v>152.95570000000001</v>
      </c>
      <c r="DX12" s="893">
        <v>151.99260000000001</v>
      </c>
      <c r="DY12" s="893">
        <v>153.24510000000001</v>
      </c>
      <c r="DZ12" s="893">
        <v>164.0008</v>
      </c>
      <c r="EA12" s="893">
        <v>170.624</v>
      </c>
      <c r="EB12" s="893">
        <v>176.90200000000002</v>
      </c>
      <c r="EC12" s="893">
        <v>173.27170000000001</v>
      </c>
      <c r="ED12" s="893">
        <v>169.63480000000001</v>
      </c>
      <c r="EE12" s="893">
        <v>166.7013</v>
      </c>
      <c r="EF12" s="893">
        <v>157.17000000000002</v>
      </c>
      <c r="EG12" s="893">
        <v>150.96729999999999</v>
      </c>
      <c r="EH12" s="913">
        <v>146.12620000000001</v>
      </c>
      <c r="EJ12" s="299" t="s">
        <v>128</v>
      </c>
      <c r="EK12" s="1113" t="s">
        <v>106</v>
      </c>
      <c r="EL12" s="1415">
        <v>139.42449999999999</v>
      </c>
      <c r="EM12" s="1415">
        <v>136.0044</v>
      </c>
      <c r="EN12" s="1415">
        <v>142.012</v>
      </c>
      <c r="EO12" s="1415">
        <v>139.78919999999999</v>
      </c>
      <c r="EP12" s="1415">
        <v>134.74379999999999</v>
      </c>
      <c r="EQ12" s="1415">
        <v>140.50130000000001</v>
      </c>
      <c r="ER12" s="1415">
        <v>141.76760000000002</v>
      </c>
      <c r="ES12" s="1415">
        <v>144.2756</v>
      </c>
      <c r="ET12" s="1415">
        <v>145.5454</v>
      </c>
      <c r="EU12" s="1415">
        <v>138.59870000000001</v>
      </c>
      <c r="EV12" s="1415">
        <v>136.02340000000001</v>
      </c>
      <c r="EW12" s="1597">
        <v>136.5651</v>
      </c>
    </row>
    <row r="13" spans="2:153" ht="15.95" customHeight="1">
      <c r="B13" s="420"/>
      <c r="C13" s="1599" t="s">
        <v>235</v>
      </c>
      <c r="D13" s="1590">
        <v>3898.4194000000002</v>
      </c>
      <c r="E13" s="1600">
        <v>3783.75</v>
      </c>
      <c r="F13" s="1601">
        <v>3950.6774</v>
      </c>
      <c r="G13" s="1601">
        <v>4104.3667000000005</v>
      </c>
      <c r="H13" s="1601">
        <v>4113.8387000000002</v>
      </c>
      <c r="I13" s="1601">
        <v>4308.2332999999999</v>
      </c>
      <c r="J13" s="1601">
        <v>4273.6129000000001</v>
      </c>
      <c r="K13" s="1601">
        <v>4174.7741999999998</v>
      </c>
      <c r="L13" s="1601">
        <v>4084.5</v>
      </c>
      <c r="M13" s="1601">
        <v>3751.7419</v>
      </c>
      <c r="N13" s="1601">
        <v>3533.4666999999999</v>
      </c>
      <c r="O13" s="1602">
        <v>3558.9355</v>
      </c>
      <c r="Q13" s="420"/>
      <c r="R13" s="1599" t="s">
        <v>235</v>
      </c>
      <c r="S13" s="1601">
        <v>3482.5161000000003</v>
      </c>
      <c r="T13" s="1601">
        <v>3400</v>
      </c>
      <c r="U13" s="1601">
        <v>3433</v>
      </c>
      <c r="V13" s="1601">
        <v>3434.9666999999999</v>
      </c>
      <c r="W13" s="1601">
        <v>3533.7097000000003</v>
      </c>
      <c r="X13" s="1601">
        <v>3913.4333000000001</v>
      </c>
      <c r="Y13" s="1601">
        <v>3938.7742000000003</v>
      </c>
      <c r="Z13" s="1601">
        <v>3820.0645000000004</v>
      </c>
      <c r="AA13" s="1601">
        <v>3699.1333</v>
      </c>
      <c r="AB13" s="1601">
        <v>3531.6774</v>
      </c>
      <c r="AC13" s="1601">
        <v>3452.8667</v>
      </c>
      <c r="AD13" s="1602">
        <v>3479.9032000000002</v>
      </c>
      <c r="AG13" s="410"/>
      <c r="AH13" s="1596" t="s">
        <v>235</v>
      </c>
      <c r="AI13" s="1603">
        <v>3481.0968000000003</v>
      </c>
      <c r="AJ13" s="1604">
        <v>3387.6071000000002</v>
      </c>
      <c r="AK13" s="1604">
        <v>3546.5806000000002</v>
      </c>
      <c r="AL13" s="1604">
        <v>3760.4</v>
      </c>
      <c r="AM13" s="1604">
        <v>3932.1290000000004</v>
      </c>
      <c r="AN13" s="1604">
        <v>3904.6</v>
      </c>
      <c r="AO13" s="1604">
        <v>3960.2581</v>
      </c>
      <c r="AP13" s="1604">
        <v>3932.9677000000001</v>
      </c>
      <c r="AQ13" s="1604">
        <v>3874.2667000000001</v>
      </c>
      <c r="AR13" s="1604">
        <v>3882.4839000000002</v>
      </c>
      <c r="AS13" s="1604">
        <v>4114.5667000000003</v>
      </c>
      <c r="AT13" s="1605">
        <v>4338.4839000000002</v>
      </c>
      <c r="AV13" s="410"/>
      <c r="AW13" s="1596" t="s">
        <v>235</v>
      </c>
      <c r="AX13" s="1604">
        <v>4197.9031999999997</v>
      </c>
      <c r="AY13" s="1604">
        <v>4099.7930999999999</v>
      </c>
      <c r="AZ13" s="1604">
        <v>4200.0645000000004</v>
      </c>
      <c r="BA13" s="1604">
        <v>4358.9332999999997</v>
      </c>
      <c r="BB13" s="1604">
        <v>4357.4516000000003</v>
      </c>
      <c r="BC13" s="1604">
        <v>4427.2667000000001</v>
      </c>
      <c r="BD13" s="1604">
        <v>4349.8710000000001</v>
      </c>
      <c r="BE13" s="1604">
        <v>4472.0645000000004</v>
      </c>
      <c r="BF13" s="1604">
        <v>4801.7</v>
      </c>
      <c r="BG13" s="1604">
        <v>4870.9354999999996</v>
      </c>
      <c r="BH13" s="1604">
        <v>4769.4332999999997</v>
      </c>
      <c r="BI13" s="1604">
        <v>4609.4516000000003</v>
      </c>
      <c r="BK13" s="410"/>
      <c r="BL13" s="1596" t="s">
        <v>235</v>
      </c>
      <c r="BM13" s="428">
        <v>4335.3999999999996</v>
      </c>
      <c r="BN13" s="436">
        <v>4182.6000000000004</v>
      </c>
      <c r="BO13" s="436">
        <v>4208.8</v>
      </c>
      <c r="BP13" s="436">
        <v>4245.3</v>
      </c>
      <c r="BQ13" s="436">
        <v>4303.1000000000004</v>
      </c>
      <c r="BR13" s="436">
        <v>4398.3999999999996</v>
      </c>
      <c r="BS13" s="436">
        <v>4566.5</v>
      </c>
      <c r="BT13" s="436">
        <v>4729.5</v>
      </c>
      <c r="BU13" s="436">
        <v>4942.3999999999996</v>
      </c>
      <c r="BV13" s="436">
        <v>4763.7</v>
      </c>
      <c r="BW13" s="436">
        <v>4613.1000000000004</v>
      </c>
      <c r="BX13" s="437">
        <v>4679.1000000000004</v>
      </c>
      <c r="BZ13" s="299"/>
      <c r="CA13" s="387" t="s">
        <v>235</v>
      </c>
      <c r="CB13" s="431">
        <v>4396.2580645161288</v>
      </c>
      <c r="CC13" s="432">
        <v>4314.8213999999998</v>
      </c>
      <c r="CD13" s="432">
        <v>4226.3870999999999</v>
      </c>
      <c r="CE13" s="432">
        <v>4343.1333000000004</v>
      </c>
      <c r="CF13" s="432">
        <v>4433.8710000000001</v>
      </c>
      <c r="CG13" s="432">
        <v>4685.8333000000002</v>
      </c>
      <c r="CH13" s="432">
        <v>4795.8387000000002</v>
      </c>
      <c r="CI13" s="432">
        <v>4653.8710000000001</v>
      </c>
      <c r="CJ13" s="432">
        <v>4541.1000000000004</v>
      </c>
      <c r="CK13" s="432">
        <v>4089.6129000000001</v>
      </c>
      <c r="CL13" s="432">
        <v>3961.0667000000003</v>
      </c>
      <c r="CM13" s="433">
        <v>3886.2258000000002</v>
      </c>
      <c r="CO13" s="299"/>
      <c r="CP13" s="387" t="s">
        <v>235</v>
      </c>
      <c r="CQ13" s="620">
        <v>3712.2258000000002</v>
      </c>
      <c r="CR13" s="620">
        <v>3720.0357000000004</v>
      </c>
      <c r="CS13" s="620">
        <v>3828.5806000000002</v>
      </c>
      <c r="CT13" s="620">
        <v>3830.7</v>
      </c>
      <c r="CU13" s="620">
        <v>3820</v>
      </c>
      <c r="CV13" s="620">
        <v>4000.3667</v>
      </c>
      <c r="CW13" s="620">
        <v>3969.3871000000004</v>
      </c>
      <c r="CX13" s="620">
        <v>3930.8065000000001</v>
      </c>
      <c r="CY13" s="620">
        <v>3975.9667000000004</v>
      </c>
      <c r="CZ13" s="620">
        <v>3999.9355</v>
      </c>
      <c r="DA13" s="620">
        <v>3767.2</v>
      </c>
      <c r="DB13" s="854">
        <v>3583.3871000000004</v>
      </c>
      <c r="DE13" s="299"/>
      <c r="DF13" s="387" t="s">
        <v>235</v>
      </c>
      <c r="DG13" s="894">
        <v>3567</v>
      </c>
      <c r="DH13" s="894">
        <v>3533.2414000000003</v>
      </c>
      <c r="DI13" s="894">
        <v>3386.7419</v>
      </c>
      <c r="DJ13" s="894">
        <v>3369.9</v>
      </c>
      <c r="DK13" s="894">
        <v>3523.1935000000003</v>
      </c>
      <c r="DL13" s="894">
        <v>3981.4667000000004</v>
      </c>
      <c r="DM13" s="894">
        <v>4328.0968000000003</v>
      </c>
      <c r="DN13" s="894">
        <v>4367.7741999999998</v>
      </c>
      <c r="DO13" s="894">
        <v>4405.3</v>
      </c>
      <c r="DP13" s="894">
        <v>4384.4193999999998</v>
      </c>
      <c r="DQ13" s="894">
        <v>4211.7667000000001</v>
      </c>
      <c r="DR13" s="914">
        <v>4232.9677000000001</v>
      </c>
      <c r="DU13" s="299"/>
      <c r="DV13" s="1113" t="s">
        <v>235</v>
      </c>
      <c r="DW13" s="894">
        <v>4133.0645000000004</v>
      </c>
      <c r="DX13" s="894">
        <v>4107</v>
      </c>
      <c r="DY13" s="894">
        <v>4140.9032000000007</v>
      </c>
      <c r="DZ13" s="894">
        <v>4398.3667000000005</v>
      </c>
      <c r="EA13" s="894">
        <v>4537.4193999999998</v>
      </c>
      <c r="EB13" s="894">
        <v>4648.4800000000005</v>
      </c>
      <c r="EC13" s="894">
        <v>4518</v>
      </c>
      <c r="ED13" s="894">
        <v>4427.4193999999998</v>
      </c>
      <c r="EE13" s="894">
        <v>4346.8333000000002</v>
      </c>
      <c r="EF13" s="894">
        <v>4051.6129000000001</v>
      </c>
      <c r="EG13" s="894">
        <v>3857.6667000000002</v>
      </c>
      <c r="EH13" s="914">
        <v>3745.7742000000003</v>
      </c>
      <c r="EJ13" s="299"/>
      <c r="EK13" s="1113" t="s">
        <v>235</v>
      </c>
      <c r="EL13" s="1418">
        <v>3550.6129000000001</v>
      </c>
      <c r="EM13" s="1418">
        <v>3443.3571000000002</v>
      </c>
      <c r="EN13" s="1418">
        <v>3610.4839000000002</v>
      </c>
      <c r="EO13" s="1418">
        <v>3546.0333000000001</v>
      </c>
      <c r="EP13" s="1418">
        <v>3451.3871000000004</v>
      </c>
      <c r="EQ13" s="1418">
        <v>3622.5333000000001</v>
      </c>
      <c r="ER13" s="1418">
        <v>3666.5806000000002</v>
      </c>
      <c r="ES13" s="1418">
        <v>3705.0968000000003</v>
      </c>
      <c r="ET13" s="1418">
        <v>3729.6</v>
      </c>
      <c r="EU13" s="1418">
        <v>3577.1935000000003</v>
      </c>
      <c r="EV13" s="1418">
        <v>3527.1</v>
      </c>
      <c r="EW13" s="1598">
        <v>3529.9677000000001</v>
      </c>
    </row>
    <row r="14" spans="2:153" ht="15.95" customHeight="1">
      <c r="B14" s="420" t="s">
        <v>107</v>
      </c>
      <c r="C14" s="1599" t="s">
        <v>106</v>
      </c>
      <c r="D14" s="1606">
        <v>119.90600000000001</v>
      </c>
      <c r="E14" s="1606">
        <v>114.68440000000001</v>
      </c>
      <c r="F14" s="1607">
        <v>113.8536</v>
      </c>
      <c r="G14" s="1607">
        <v>121.7307</v>
      </c>
      <c r="H14" s="1607">
        <v>125.9093</v>
      </c>
      <c r="I14" s="1607">
        <v>132.05110000000002</v>
      </c>
      <c r="J14" s="1607">
        <v>134.2689</v>
      </c>
      <c r="K14" s="1607">
        <v>131.54160000000002</v>
      </c>
      <c r="L14" s="1607">
        <v>130.22320000000002</v>
      </c>
      <c r="M14" s="1607">
        <v>120.06960000000001</v>
      </c>
      <c r="N14" s="1607">
        <v>116.4316</v>
      </c>
      <c r="O14" s="1608">
        <v>113.7775</v>
      </c>
      <c r="Q14" s="420" t="s">
        <v>107</v>
      </c>
      <c r="R14" s="1599" t="s">
        <v>106</v>
      </c>
      <c r="S14" s="1607">
        <v>108.83540000000001</v>
      </c>
      <c r="T14" s="1607">
        <v>114.62270000000001</v>
      </c>
      <c r="U14" s="1607">
        <v>116.96990000000001</v>
      </c>
      <c r="V14" s="1607">
        <v>120.27040000000001</v>
      </c>
      <c r="W14" s="1607">
        <v>130.87450000000001</v>
      </c>
      <c r="X14" s="1607">
        <v>141.482</v>
      </c>
      <c r="Y14" s="1607">
        <v>137.41800000000001</v>
      </c>
      <c r="Z14" s="1607">
        <v>135.5736</v>
      </c>
      <c r="AA14" s="1607">
        <v>130.96360000000001</v>
      </c>
      <c r="AB14" s="1607">
        <v>126.2038</v>
      </c>
      <c r="AC14" s="1607">
        <v>126.23140000000001</v>
      </c>
      <c r="AD14" s="1608">
        <v>126.26230000000001</v>
      </c>
      <c r="AG14" s="410" t="s">
        <v>107</v>
      </c>
      <c r="AH14" s="1596" t="s">
        <v>106</v>
      </c>
      <c r="AI14" s="1593">
        <v>123.70450000000001</v>
      </c>
      <c r="AJ14" s="1594">
        <v>128.28270000000001</v>
      </c>
      <c r="AK14" s="1594">
        <v>134.02350000000001</v>
      </c>
      <c r="AL14" s="1594">
        <v>138.05070000000001</v>
      </c>
      <c r="AM14" s="1594">
        <v>141.55930000000001</v>
      </c>
      <c r="AN14" s="1594">
        <v>140.44400000000002</v>
      </c>
      <c r="AO14" s="1594">
        <v>141.49370000000002</v>
      </c>
      <c r="AP14" s="1594">
        <v>139.64230000000001</v>
      </c>
      <c r="AQ14" s="1594">
        <v>139.11590000000001</v>
      </c>
      <c r="AR14" s="1594">
        <v>142.90300000000002</v>
      </c>
      <c r="AS14" s="1594">
        <v>148.5515</v>
      </c>
      <c r="AT14" s="1595">
        <v>149.21280000000002</v>
      </c>
      <c r="AV14" s="410" t="s">
        <v>107</v>
      </c>
      <c r="AW14" s="1572" t="s">
        <v>106</v>
      </c>
      <c r="AX14" s="1594">
        <v>139.8372</v>
      </c>
      <c r="AY14" s="1594">
        <v>141.3596</v>
      </c>
      <c r="AZ14" s="1594">
        <v>143.24889999999999</v>
      </c>
      <c r="BA14" s="1594">
        <v>147.22540000000001</v>
      </c>
      <c r="BB14" s="1594">
        <v>151.47989999999999</v>
      </c>
      <c r="BC14" s="1594">
        <v>157.4375</v>
      </c>
      <c r="BD14" s="1594">
        <v>158.9699</v>
      </c>
      <c r="BE14" s="1594">
        <v>164.1054</v>
      </c>
      <c r="BF14" s="1594">
        <v>172.28540000000001</v>
      </c>
      <c r="BG14" s="1594">
        <v>175.61930000000001</v>
      </c>
      <c r="BH14" s="1594">
        <v>169.85040000000001</v>
      </c>
      <c r="BI14" s="1594">
        <v>167.26926785481109</v>
      </c>
      <c r="BK14" s="410" t="s">
        <v>107</v>
      </c>
      <c r="BL14" s="1596" t="s">
        <v>106</v>
      </c>
      <c r="BM14" s="427">
        <v>159.84</v>
      </c>
      <c r="BN14" s="434">
        <v>156.69999999999999</v>
      </c>
      <c r="BO14" s="434">
        <v>155.16</v>
      </c>
      <c r="BP14" s="434">
        <v>154.38999999999999</v>
      </c>
      <c r="BQ14" s="434">
        <v>150.93</v>
      </c>
      <c r="BR14" s="434">
        <v>154.16</v>
      </c>
      <c r="BS14" s="434">
        <v>159.75</v>
      </c>
      <c r="BT14" s="434">
        <v>165.69</v>
      </c>
      <c r="BU14" s="434">
        <v>169.39</v>
      </c>
      <c r="BV14" s="434">
        <v>166.78</v>
      </c>
      <c r="BW14" s="434">
        <v>162.94</v>
      </c>
      <c r="BX14" s="435">
        <v>158.4</v>
      </c>
      <c r="BZ14" s="299" t="s">
        <v>107</v>
      </c>
      <c r="CA14" s="386" t="s">
        <v>106</v>
      </c>
      <c r="CB14" s="424">
        <v>151.4003878090256</v>
      </c>
      <c r="CC14" s="425">
        <v>147.95480000000001</v>
      </c>
      <c r="CD14" s="425">
        <v>143.2217</v>
      </c>
      <c r="CE14" s="425">
        <v>148.2602</v>
      </c>
      <c r="CF14" s="425">
        <v>150.30540000000002</v>
      </c>
      <c r="CG14" s="425">
        <v>155.82680000000002</v>
      </c>
      <c r="CH14" s="425">
        <v>152.72830000000002</v>
      </c>
      <c r="CI14" s="425">
        <v>149.69490000000002</v>
      </c>
      <c r="CJ14" s="425">
        <v>149.30540000000002</v>
      </c>
      <c r="CK14" s="425">
        <v>134.13470000000001</v>
      </c>
      <c r="CL14" s="425">
        <v>135.54259999999999</v>
      </c>
      <c r="CM14" s="426">
        <v>134.07089999999999</v>
      </c>
      <c r="CO14" s="299" t="s">
        <v>107</v>
      </c>
      <c r="CP14" s="386" t="s">
        <v>106</v>
      </c>
      <c r="CQ14" s="619">
        <v>124.33580000000001</v>
      </c>
      <c r="CR14" s="619">
        <v>122.83590000000001</v>
      </c>
      <c r="CS14" s="619">
        <v>129.2757</v>
      </c>
      <c r="CT14" s="619">
        <v>131.3699</v>
      </c>
      <c r="CU14" s="619">
        <v>135.6311</v>
      </c>
      <c r="CV14" s="619">
        <v>136.0522</v>
      </c>
      <c r="CW14" s="619">
        <v>135.0909</v>
      </c>
      <c r="CX14" s="619">
        <v>129.46520000000001</v>
      </c>
      <c r="CY14" s="619">
        <v>131.0701</v>
      </c>
      <c r="CZ14" s="619">
        <v>132.84</v>
      </c>
      <c r="DA14" s="619">
        <v>128.93180000000001</v>
      </c>
      <c r="DB14" s="853">
        <v>123.47460000000001</v>
      </c>
      <c r="DE14" s="299" t="s">
        <v>107</v>
      </c>
      <c r="DF14" s="386" t="s">
        <v>106</v>
      </c>
      <c r="DG14" s="893">
        <v>121.81780000000001</v>
      </c>
      <c r="DH14" s="893">
        <v>121.8092</v>
      </c>
      <c r="DI14" s="893">
        <v>120.13250000000001</v>
      </c>
      <c r="DJ14" s="893">
        <v>123.7317</v>
      </c>
      <c r="DK14" s="893">
        <v>128.84390000000002</v>
      </c>
      <c r="DL14" s="893">
        <v>140.84780000000001</v>
      </c>
      <c r="DM14" s="893">
        <v>149.63079999999999</v>
      </c>
      <c r="DN14" s="893">
        <v>147.13570000000001</v>
      </c>
      <c r="DO14" s="893">
        <v>150.89610000000002</v>
      </c>
      <c r="DP14" s="893">
        <v>147.4948</v>
      </c>
      <c r="DQ14" s="893">
        <v>142.5145</v>
      </c>
      <c r="DR14" s="913">
        <v>146.20230000000001</v>
      </c>
      <c r="DU14" s="299" t="s">
        <v>107</v>
      </c>
      <c r="DV14" s="1112" t="s">
        <v>106</v>
      </c>
      <c r="DW14" s="893">
        <v>141.78630000000001</v>
      </c>
      <c r="DX14" s="893">
        <v>141.49370000000002</v>
      </c>
      <c r="DY14" s="893">
        <v>143.9847</v>
      </c>
      <c r="DZ14" s="893">
        <v>153.95650000000001</v>
      </c>
      <c r="EA14" s="893">
        <v>161.56280000000001</v>
      </c>
      <c r="EB14" s="893">
        <v>163.4905</v>
      </c>
      <c r="EC14" s="893">
        <v>158.53810000000001</v>
      </c>
      <c r="ED14" s="893">
        <v>154.58350000000002</v>
      </c>
      <c r="EE14" s="893">
        <v>151.2568</v>
      </c>
      <c r="EF14" s="893">
        <v>142.04920000000001</v>
      </c>
      <c r="EG14" s="893">
        <v>137.19730000000001</v>
      </c>
      <c r="EH14" s="913">
        <v>134.28810000000001</v>
      </c>
      <c r="EJ14" s="299" t="s">
        <v>107</v>
      </c>
      <c r="EK14" s="1112" t="s">
        <v>106</v>
      </c>
      <c r="EL14" s="1415">
        <v>126.84650000000001</v>
      </c>
      <c r="EM14" s="1415">
        <v>124.96430000000001</v>
      </c>
      <c r="EN14" s="1415">
        <v>130.2724</v>
      </c>
      <c r="EO14" s="1415">
        <v>127.14400000000001</v>
      </c>
      <c r="EP14" s="1415">
        <v>127.1384</v>
      </c>
      <c r="EQ14" s="1415">
        <v>126.7539</v>
      </c>
      <c r="ER14" s="1415">
        <v>127.12740000000001</v>
      </c>
      <c r="ES14" s="1415">
        <v>130.0094</v>
      </c>
      <c r="ET14" s="1415">
        <v>131.8049</v>
      </c>
      <c r="EU14" s="1415">
        <v>126.88500000000001</v>
      </c>
      <c r="EV14" s="1415">
        <v>127.09500000000001</v>
      </c>
      <c r="EW14" s="1597">
        <v>130.08360000000002</v>
      </c>
    </row>
    <row r="15" spans="2:153" ht="15.95" customHeight="1">
      <c r="B15" s="420"/>
      <c r="C15" s="1599" t="s">
        <v>108</v>
      </c>
      <c r="D15" s="1606">
        <v>893.51610000000005</v>
      </c>
      <c r="E15" s="1606">
        <v>854.57140000000004</v>
      </c>
      <c r="F15" s="1607">
        <v>848.32260000000008</v>
      </c>
      <c r="G15" s="1607">
        <v>906.8</v>
      </c>
      <c r="H15" s="1607">
        <v>937.64520000000005</v>
      </c>
      <c r="I15" s="1607">
        <v>983.2</v>
      </c>
      <c r="J15" s="1607">
        <v>999.7419000000001</v>
      </c>
      <c r="K15" s="1607">
        <v>979.22580000000005</v>
      </c>
      <c r="L15" s="1607">
        <v>969.2333000000001</v>
      </c>
      <c r="M15" s="1607">
        <v>893.77420000000006</v>
      </c>
      <c r="N15" s="1607">
        <v>866.43330000000003</v>
      </c>
      <c r="O15" s="1608">
        <v>846.74189999999999</v>
      </c>
      <c r="Q15" s="420"/>
      <c r="R15" s="1599" t="s">
        <v>108</v>
      </c>
      <c r="S15" s="1607">
        <v>810</v>
      </c>
      <c r="T15" s="1607">
        <v>853.25</v>
      </c>
      <c r="U15" s="1607">
        <v>870.45159999999998</v>
      </c>
      <c r="V15" s="1607">
        <v>895.16669999999999</v>
      </c>
      <c r="W15" s="1607">
        <v>973.90320000000008</v>
      </c>
      <c r="X15" s="1607">
        <v>1052.7333000000001</v>
      </c>
      <c r="Y15" s="1607">
        <v>1024</v>
      </c>
      <c r="Z15" s="1607">
        <v>1010</v>
      </c>
      <c r="AA15" s="1607">
        <v>975.33330000000001</v>
      </c>
      <c r="AB15" s="1607">
        <v>941</v>
      </c>
      <c r="AC15" s="1607">
        <v>941</v>
      </c>
      <c r="AD15" s="1608">
        <v>941</v>
      </c>
      <c r="AG15" s="410"/>
      <c r="AH15" s="1596" t="s">
        <v>108</v>
      </c>
      <c r="AI15" s="1593">
        <v>921.83870000000002</v>
      </c>
      <c r="AJ15" s="1594">
        <v>956.39290000000005</v>
      </c>
      <c r="AK15" s="1594">
        <v>999.4516000000001</v>
      </c>
      <c r="AL15" s="1594">
        <v>1029.5</v>
      </c>
      <c r="AM15" s="1594">
        <v>1055.5484000000001</v>
      </c>
      <c r="AN15" s="1594">
        <v>1047.4000000000001</v>
      </c>
      <c r="AO15" s="1594">
        <v>1055</v>
      </c>
      <c r="AP15" s="1594">
        <v>1040.2903000000001</v>
      </c>
      <c r="AQ15" s="1594">
        <v>1036</v>
      </c>
      <c r="AR15" s="1594">
        <v>1063.7742000000001</v>
      </c>
      <c r="AS15" s="1594">
        <v>1105.5</v>
      </c>
      <c r="AT15" s="1595">
        <v>1109.2903000000001</v>
      </c>
      <c r="AV15" s="410"/>
      <c r="AW15" s="1572" t="s">
        <v>108</v>
      </c>
      <c r="AX15" s="1594">
        <v>1039.7419</v>
      </c>
      <c r="AY15" s="1594">
        <v>1050.8621000000001</v>
      </c>
      <c r="AZ15" s="1594">
        <v>1065.1289999999999</v>
      </c>
      <c r="BA15" s="1594">
        <v>1095.2333000000001</v>
      </c>
      <c r="BB15" s="1594">
        <v>1126.0968</v>
      </c>
      <c r="BC15" s="1594">
        <v>1170.1333</v>
      </c>
      <c r="BD15" s="1594">
        <v>1182.4838999999999</v>
      </c>
      <c r="BE15" s="1594">
        <v>1221.7419</v>
      </c>
      <c r="BF15" s="1594">
        <v>1284.1333</v>
      </c>
      <c r="BG15" s="1594">
        <v>1309.7742000000001</v>
      </c>
      <c r="BH15" s="1594">
        <v>1266.8667</v>
      </c>
      <c r="BI15" s="1594">
        <v>1247.9032</v>
      </c>
      <c r="BK15" s="410"/>
      <c r="BL15" s="1596" t="s">
        <v>108</v>
      </c>
      <c r="BM15" s="436">
        <v>1192.5999999999999</v>
      </c>
      <c r="BN15" s="436">
        <v>1169</v>
      </c>
      <c r="BO15" s="436">
        <v>1156.8</v>
      </c>
      <c r="BP15" s="436">
        <v>1151</v>
      </c>
      <c r="BQ15" s="436">
        <v>1125</v>
      </c>
      <c r="BR15" s="436">
        <v>1149.5999999999999</v>
      </c>
      <c r="BS15" s="436">
        <v>1191.4000000000001</v>
      </c>
      <c r="BT15" s="436">
        <v>1235.7</v>
      </c>
      <c r="BU15" s="436">
        <v>1263.3</v>
      </c>
      <c r="BV15" s="436">
        <v>1244</v>
      </c>
      <c r="BW15" s="436">
        <v>1215.3</v>
      </c>
      <c r="BX15" s="437">
        <v>1181.7</v>
      </c>
      <c r="BZ15" s="299"/>
      <c r="CA15" s="387" t="s">
        <v>108</v>
      </c>
      <c r="CB15" s="431">
        <v>1129.6451612903227</v>
      </c>
      <c r="CC15" s="432">
        <v>1104.0714</v>
      </c>
      <c r="CD15" s="432">
        <v>1068.9677000000001</v>
      </c>
      <c r="CE15" s="432">
        <v>1106.8667</v>
      </c>
      <c r="CF15" s="432">
        <v>1121.9032</v>
      </c>
      <c r="CG15" s="432">
        <v>1162.3333</v>
      </c>
      <c r="CH15" s="432">
        <v>1138.8065000000001</v>
      </c>
      <c r="CI15" s="432">
        <v>1116</v>
      </c>
      <c r="CJ15" s="432">
        <v>1111.6333</v>
      </c>
      <c r="CK15" s="432">
        <v>998.61290000000008</v>
      </c>
      <c r="CL15" s="432">
        <v>1008.8</v>
      </c>
      <c r="CM15" s="433">
        <v>997.5</v>
      </c>
      <c r="CO15" s="299"/>
      <c r="CP15" s="387" t="s">
        <v>108</v>
      </c>
      <c r="CQ15" s="620">
        <v>925.12900000000002</v>
      </c>
      <c r="CR15" s="620">
        <v>915.10710000000006</v>
      </c>
      <c r="CS15" s="620">
        <v>964.33330000000001</v>
      </c>
      <c r="CT15" s="620">
        <v>981.04550000000006</v>
      </c>
      <c r="CU15" s="620">
        <v>1012</v>
      </c>
      <c r="CV15" s="620">
        <v>1015</v>
      </c>
      <c r="CW15" s="620">
        <v>1008</v>
      </c>
      <c r="CX15" s="620">
        <v>966.12900000000002</v>
      </c>
      <c r="CY15" s="620">
        <v>977.93330000000003</v>
      </c>
      <c r="CZ15" s="620">
        <v>991</v>
      </c>
      <c r="DA15" s="620">
        <v>961.83330000000001</v>
      </c>
      <c r="DB15" s="854">
        <v>921.25810000000001</v>
      </c>
      <c r="DE15" s="299"/>
      <c r="DF15" s="387" t="s">
        <v>108</v>
      </c>
      <c r="DG15" s="894">
        <v>909</v>
      </c>
      <c r="DH15" s="894">
        <v>909.03060000000005</v>
      </c>
      <c r="DI15" s="894">
        <v>895.81680000000006</v>
      </c>
      <c r="DJ15" s="894">
        <v>921</v>
      </c>
      <c r="DK15" s="894">
        <v>958.4516000000001</v>
      </c>
      <c r="DL15" s="894">
        <v>1047.4666999999999</v>
      </c>
      <c r="DM15" s="894">
        <v>1113.1935000000001</v>
      </c>
      <c r="DN15" s="894">
        <v>1094.7419</v>
      </c>
      <c r="DO15" s="894">
        <v>1123.7333000000001</v>
      </c>
      <c r="DP15" s="894">
        <v>1097.5484000000001</v>
      </c>
      <c r="DQ15" s="894">
        <v>1060.3667</v>
      </c>
      <c r="DR15" s="914">
        <v>1087.1935000000001</v>
      </c>
      <c r="DU15" s="299"/>
      <c r="DV15" s="1113" t="s">
        <v>108</v>
      </c>
      <c r="DW15" s="894">
        <v>1054.2258000000002</v>
      </c>
      <c r="DX15" s="894">
        <v>1052</v>
      </c>
      <c r="DY15" s="894">
        <v>1070.5484000000001</v>
      </c>
      <c r="DZ15" s="894">
        <v>1145.0667000000001</v>
      </c>
      <c r="EA15" s="894">
        <v>1202</v>
      </c>
      <c r="EB15" s="894">
        <v>1216</v>
      </c>
      <c r="EC15" s="894">
        <v>1179</v>
      </c>
      <c r="ED15" s="894">
        <v>1149.7419</v>
      </c>
      <c r="EE15" s="894">
        <v>1125.3667</v>
      </c>
      <c r="EF15" s="894">
        <v>1057.2581</v>
      </c>
      <c r="EG15" s="894">
        <v>1021</v>
      </c>
      <c r="EH15" s="914">
        <v>999.54840000000002</v>
      </c>
      <c r="EJ15" s="299"/>
      <c r="EK15" s="1113" t="s">
        <v>108</v>
      </c>
      <c r="EL15" s="1418">
        <v>944.4516000000001</v>
      </c>
      <c r="EM15" s="1418">
        <v>930.42860000000007</v>
      </c>
      <c r="EN15" s="1418">
        <v>970.38710000000003</v>
      </c>
      <c r="EO15" s="1418">
        <v>947</v>
      </c>
      <c r="EP15" s="1418">
        <v>947</v>
      </c>
      <c r="EQ15" s="1418">
        <v>944.2</v>
      </c>
      <c r="ER15" s="1418">
        <v>947.4194</v>
      </c>
      <c r="ES15" s="1418">
        <v>969.2903</v>
      </c>
      <c r="ET15" s="1418">
        <v>983.03330000000005</v>
      </c>
      <c r="EU15" s="1418">
        <v>946.51610000000005</v>
      </c>
      <c r="EV15" s="1418">
        <v>948.26670000000001</v>
      </c>
      <c r="EW15" s="1598">
        <v>971.09680000000003</v>
      </c>
    </row>
    <row r="16" spans="2:153" ht="15.95" customHeight="1">
      <c r="B16" s="420" t="s">
        <v>109</v>
      </c>
      <c r="C16" s="1589" t="s">
        <v>106</v>
      </c>
      <c r="D16" s="1606">
        <v>140.82740000000001</v>
      </c>
      <c r="E16" s="1609">
        <v>139.39930000000001</v>
      </c>
      <c r="F16" s="1610">
        <v>141.3287</v>
      </c>
      <c r="G16" s="1610">
        <v>147.21</v>
      </c>
      <c r="H16" s="1610">
        <v>149.61610000000002</v>
      </c>
      <c r="I16" s="1610">
        <v>154.90300000000002</v>
      </c>
      <c r="J16" s="1610">
        <v>158.40350000000001</v>
      </c>
      <c r="K16" s="1610">
        <v>160.0703</v>
      </c>
      <c r="L16" s="1610">
        <v>150.4367</v>
      </c>
      <c r="M16" s="1607">
        <v>138.20770000000002</v>
      </c>
      <c r="N16" s="1607">
        <v>137.56900000000002</v>
      </c>
      <c r="O16" s="1611">
        <v>134.33580000000001</v>
      </c>
      <c r="Q16" s="420" t="s">
        <v>109</v>
      </c>
      <c r="R16" s="1589" t="s">
        <v>106</v>
      </c>
      <c r="S16" s="1610">
        <v>134.03579999999999</v>
      </c>
      <c r="T16" s="1610">
        <v>140.47749999999999</v>
      </c>
      <c r="U16" s="1610">
        <v>135.6671</v>
      </c>
      <c r="V16" s="1610">
        <v>137.03400000000002</v>
      </c>
      <c r="W16" s="1610">
        <v>145.251</v>
      </c>
      <c r="X16" s="1610">
        <v>156.28530000000001</v>
      </c>
      <c r="Y16" s="1610">
        <v>150.59710000000001</v>
      </c>
      <c r="Z16" s="1607">
        <v>153.2081</v>
      </c>
      <c r="AA16" s="1607">
        <v>144.79430000000002</v>
      </c>
      <c r="AB16" s="1610">
        <v>141.0187</v>
      </c>
      <c r="AC16" s="1610">
        <v>144.6163</v>
      </c>
      <c r="AD16" s="1611">
        <v>149.4</v>
      </c>
      <c r="AG16" s="410" t="s">
        <v>109</v>
      </c>
      <c r="AH16" s="1572" t="s">
        <v>106</v>
      </c>
      <c r="AI16" s="1612">
        <v>130.4948</v>
      </c>
      <c r="AJ16" s="1613">
        <v>144.7671</v>
      </c>
      <c r="AK16" s="1613">
        <v>151.19030000000001</v>
      </c>
      <c r="AL16" s="1613">
        <v>159.494</v>
      </c>
      <c r="AM16" s="1613">
        <v>160.30450000000002</v>
      </c>
      <c r="AN16" s="1613">
        <v>159.63</v>
      </c>
      <c r="AO16" s="1613">
        <v>160.83100000000002</v>
      </c>
      <c r="AP16" s="1613">
        <v>158.1</v>
      </c>
      <c r="AQ16" s="1594">
        <v>158.1</v>
      </c>
      <c r="AR16" s="1594">
        <v>158.0342</v>
      </c>
      <c r="AS16" s="1613">
        <v>164.83200000000002</v>
      </c>
      <c r="AT16" s="1614">
        <v>162.93680000000001</v>
      </c>
      <c r="AV16" s="410" t="s">
        <v>109</v>
      </c>
      <c r="AW16" s="1572" t="s">
        <v>106</v>
      </c>
      <c r="AX16" s="1613">
        <v>154.4477</v>
      </c>
      <c r="AY16" s="1613">
        <v>162.28550000000001</v>
      </c>
      <c r="AZ16" s="1613">
        <v>164.84520000000001</v>
      </c>
      <c r="BA16" s="1613">
        <v>170.952</v>
      </c>
      <c r="BB16" s="1613">
        <v>168.92519999999999</v>
      </c>
      <c r="BC16" s="1613">
        <v>168.91200000000001</v>
      </c>
      <c r="BD16" s="1613">
        <v>165.33869999999999</v>
      </c>
      <c r="BE16" s="1594">
        <v>183.6</v>
      </c>
      <c r="BF16" s="1594">
        <v>194.99</v>
      </c>
      <c r="BG16" s="1613">
        <v>193.20769999999999</v>
      </c>
      <c r="BH16" s="1613">
        <v>184.72200000000001</v>
      </c>
      <c r="BI16" s="1613">
        <v>173.89349999999999</v>
      </c>
      <c r="BK16" s="410" t="s">
        <v>109</v>
      </c>
      <c r="BL16" s="1572" t="s">
        <v>106</v>
      </c>
      <c r="BM16" s="421">
        <v>169.35</v>
      </c>
      <c r="BN16" s="422">
        <v>171.03</v>
      </c>
      <c r="BO16" s="422">
        <v>171.36</v>
      </c>
      <c r="BP16" s="422">
        <v>171.43</v>
      </c>
      <c r="BQ16" s="422">
        <v>163.53</v>
      </c>
      <c r="BR16" s="422">
        <v>170.82</v>
      </c>
      <c r="BS16" s="422">
        <v>177.84</v>
      </c>
      <c r="BT16" s="422">
        <v>189.82</v>
      </c>
      <c r="BU16" s="422">
        <v>185.86</v>
      </c>
      <c r="BV16" s="422">
        <v>177.27</v>
      </c>
      <c r="BW16" s="422">
        <v>169.18</v>
      </c>
      <c r="BX16" s="423">
        <v>170.18</v>
      </c>
      <c r="BZ16" s="299" t="s">
        <v>109</v>
      </c>
      <c r="CA16" s="386" t="s">
        <v>106</v>
      </c>
      <c r="CB16" s="424">
        <v>159.78290322580645</v>
      </c>
      <c r="CC16" s="425">
        <v>155.25710000000001</v>
      </c>
      <c r="CD16" s="425">
        <v>156.2835</v>
      </c>
      <c r="CE16" s="425">
        <v>163.5607</v>
      </c>
      <c r="CF16" s="425">
        <v>166.4665</v>
      </c>
      <c r="CG16" s="425">
        <v>176.48330000000001</v>
      </c>
      <c r="CH16" s="425">
        <v>171.2252</v>
      </c>
      <c r="CI16" s="425">
        <v>167.2826</v>
      </c>
      <c r="CJ16" s="425">
        <v>160.68700000000001</v>
      </c>
      <c r="CK16" s="425">
        <v>144.4145</v>
      </c>
      <c r="CL16" s="425">
        <v>143.08270000000002</v>
      </c>
      <c r="CM16" s="426">
        <v>135.6797</v>
      </c>
      <c r="CO16" s="299" t="s">
        <v>109</v>
      </c>
      <c r="CP16" s="386" t="s">
        <v>106</v>
      </c>
      <c r="CQ16" s="619">
        <v>132.2784</v>
      </c>
      <c r="CR16" s="619">
        <v>143.7261</v>
      </c>
      <c r="CS16" s="619">
        <v>145.6942</v>
      </c>
      <c r="CT16" s="619">
        <v>148.78470000000002</v>
      </c>
      <c r="CU16" s="619">
        <v>146.34030000000001</v>
      </c>
      <c r="CV16" s="619">
        <v>150.87569999999999</v>
      </c>
      <c r="CW16" s="619">
        <v>144.07160000000002</v>
      </c>
      <c r="CX16" s="619">
        <v>141.27520000000001</v>
      </c>
      <c r="CY16" s="619">
        <v>149.2167</v>
      </c>
      <c r="CZ16" s="619">
        <v>145.67060000000001</v>
      </c>
      <c r="DA16" s="619">
        <v>134.0367</v>
      </c>
      <c r="DB16" s="853">
        <v>128.76770000000002</v>
      </c>
      <c r="DE16" s="299" t="s">
        <v>109</v>
      </c>
      <c r="DF16" s="386" t="s">
        <v>106</v>
      </c>
      <c r="DG16" s="893">
        <v>132.8913</v>
      </c>
      <c r="DH16" s="893">
        <v>133.20340000000002</v>
      </c>
      <c r="DI16" s="893">
        <v>131.9316</v>
      </c>
      <c r="DJ16" s="893">
        <v>131.84900000000002</v>
      </c>
      <c r="DK16" s="893">
        <v>143.8887</v>
      </c>
      <c r="DL16" s="893">
        <v>157.8373</v>
      </c>
      <c r="DM16" s="893">
        <v>168.59710000000001</v>
      </c>
      <c r="DN16" s="893">
        <v>169.7826</v>
      </c>
      <c r="DO16" s="893">
        <v>172.77200000000002</v>
      </c>
      <c r="DP16" s="893">
        <v>161.20870000000002</v>
      </c>
      <c r="DQ16" s="893">
        <v>157.48099999999999</v>
      </c>
      <c r="DR16" s="913">
        <v>159.6694</v>
      </c>
      <c r="DU16" s="299" t="s">
        <v>109</v>
      </c>
      <c r="DV16" s="1112" t="s">
        <v>106</v>
      </c>
      <c r="DW16" s="893">
        <v>157.39870000000002</v>
      </c>
      <c r="DX16" s="893">
        <v>156.61430000000001</v>
      </c>
      <c r="DY16" s="893">
        <v>161.91900000000001</v>
      </c>
      <c r="DZ16" s="893">
        <v>176.81900000000002</v>
      </c>
      <c r="EA16" s="893">
        <v>182.6465</v>
      </c>
      <c r="EB16" s="893">
        <v>185.63900000000001</v>
      </c>
      <c r="EC16" s="893">
        <v>177.51</v>
      </c>
      <c r="ED16" s="893">
        <v>174.73940000000002</v>
      </c>
      <c r="EE16" s="893">
        <v>168.26170000000002</v>
      </c>
      <c r="EF16" s="893">
        <v>154.0061</v>
      </c>
      <c r="EG16" s="893">
        <v>149.32300000000001</v>
      </c>
      <c r="EH16" s="913">
        <v>145.5223</v>
      </c>
      <c r="EJ16" s="299" t="s">
        <v>109</v>
      </c>
      <c r="EK16" s="1112" t="s">
        <v>106</v>
      </c>
      <c r="EL16" s="1415">
        <v>137.1129</v>
      </c>
      <c r="EM16" s="1415">
        <v>146.43110000000001</v>
      </c>
      <c r="EN16" s="1415">
        <v>152.2842</v>
      </c>
      <c r="EO16" s="1415">
        <v>147.90470000000002</v>
      </c>
      <c r="EP16" s="1415">
        <v>144.97450000000001</v>
      </c>
      <c r="EQ16" s="1415">
        <v>148.94200000000001</v>
      </c>
      <c r="ER16" s="1415">
        <v>147.12610000000001</v>
      </c>
      <c r="ES16" s="1415">
        <v>154.2071</v>
      </c>
      <c r="ET16" s="1415">
        <v>150.27930000000001</v>
      </c>
      <c r="EU16" s="1415">
        <v>141.4803</v>
      </c>
      <c r="EV16" s="1415">
        <v>140.3963</v>
      </c>
      <c r="EW16" s="1597">
        <v>140.26900000000001</v>
      </c>
    </row>
    <row r="17" spans="2:153" ht="15.95" customHeight="1">
      <c r="B17" s="420" t="s">
        <v>127</v>
      </c>
      <c r="C17" s="1589" t="s">
        <v>106</v>
      </c>
      <c r="D17" s="1606">
        <v>151.9025</v>
      </c>
      <c r="E17" s="1609">
        <v>148.95600000000002</v>
      </c>
      <c r="F17" s="1610">
        <v>146.7054</v>
      </c>
      <c r="G17" s="1610">
        <v>147.98439999999999</v>
      </c>
      <c r="H17" s="1610">
        <v>150.5617</v>
      </c>
      <c r="I17" s="1610">
        <v>152.39619999999999</v>
      </c>
      <c r="J17" s="1610">
        <v>156.04470000000001</v>
      </c>
      <c r="K17" s="1610">
        <v>155.23869999999999</v>
      </c>
      <c r="L17" s="1610">
        <v>153.95529999999999</v>
      </c>
      <c r="M17" s="1607">
        <v>148.22410000000002</v>
      </c>
      <c r="N17" s="1607">
        <v>142.97749999999999</v>
      </c>
      <c r="O17" s="1611">
        <v>142.70099999999999</v>
      </c>
      <c r="Q17" s="420" t="s">
        <v>127</v>
      </c>
      <c r="R17" s="1589" t="s">
        <v>106</v>
      </c>
      <c r="S17" s="1610">
        <v>138.46850000000001</v>
      </c>
      <c r="T17" s="1610">
        <v>139.36860000000001</v>
      </c>
      <c r="U17" s="1610">
        <v>141.0284</v>
      </c>
      <c r="V17" s="1610">
        <v>138.8229</v>
      </c>
      <c r="W17" s="1610">
        <v>139.44140000000002</v>
      </c>
      <c r="X17" s="1610">
        <v>144.54310000000001</v>
      </c>
      <c r="Y17" s="1610">
        <v>149.5137</v>
      </c>
      <c r="Z17" s="1607">
        <v>145.81100000000001</v>
      </c>
      <c r="AA17" s="1607">
        <v>145.3776</v>
      </c>
      <c r="AB17" s="1610">
        <v>143.2998</v>
      </c>
      <c r="AC17" s="1610">
        <v>141.5325</v>
      </c>
      <c r="AD17" s="1611">
        <v>143.16650000000001</v>
      </c>
      <c r="AG17" s="410" t="s">
        <v>127</v>
      </c>
      <c r="AH17" s="1572" t="s">
        <v>106</v>
      </c>
      <c r="AI17" s="1612">
        <v>146.11760000000001</v>
      </c>
      <c r="AJ17" s="1613">
        <v>141.73140000000001</v>
      </c>
      <c r="AK17" s="1613">
        <v>149.10939999999999</v>
      </c>
      <c r="AL17" s="1613">
        <v>153.69999999999999</v>
      </c>
      <c r="AM17" s="1613">
        <v>160.60060000000001</v>
      </c>
      <c r="AN17" s="1613">
        <v>161.58770000000001</v>
      </c>
      <c r="AO17" s="1613">
        <v>159.1765</v>
      </c>
      <c r="AP17" s="1613">
        <v>160.3948</v>
      </c>
      <c r="AQ17" s="1594">
        <v>159.78400000000002</v>
      </c>
      <c r="AR17" s="1594">
        <v>159.75320000000002</v>
      </c>
      <c r="AS17" s="1613">
        <v>160.29670000000002</v>
      </c>
      <c r="AT17" s="1614">
        <v>163.3981</v>
      </c>
      <c r="AV17" s="410" t="s">
        <v>127</v>
      </c>
      <c r="AW17" s="1572" t="s">
        <v>106</v>
      </c>
      <c r="AX17" s="1613">
        <v>163.71350000000001</v>
      </c>
      <c r="AY17" s="1613">
        <v>159.04929999999999</v>
      </c>
      <c r="AZ17" s="1613">
        <v>164.62100000000001</v>
      </c>
      <c r="BA17" s="1613">
        <v>164.09870000000001</v>
      </c>
      <c r="BB17" s="1613">
        <v>165.4726</v>
      </c>
      <c r="BC17" s="1613">
        <v>166.04929999999999</v>
      </c>
      <c r="BD17" s="1613">
        <v>168.17869999999999</v>
      </c>
      <c r="BE17" s="1594">
        <v>168.66</v>
      </c>
      <c r="BF17" s="1594">
        <v>175.28800000000001</v>
      </c>
      <c r="BG17" s="1613">
        <v>183.16480000000001</v>
      </c>
      <c r="BH17" s="1613">
        <v>181.65700000000001</v>
      </c>
      <c r="BI17" s="1613">
        <v>178.4606</v>
      </c>
      <c r="BK17" s="410" t="s">
        <v>127</v>
      </c>
      <c r="BL17" s="1572" t="s">
        <v>106</v>
      </c>
      <c r="BM17" s="427">
        <v>172.54</v>
      </c>
      <c r="BN17" s="434">
        <v>170.35</v>
      </c>
      <c r="BO17" s="434">
        <v>170.82</v>
      </c>
      <c r="BP17" s="434">
        <v>169.67</v>
      </c>
      <c r="BQ17" s="434">
        <v>172.59</v>
      </c>
      <c r="BR17" s="434">
        <v>170.15</v>
      </c>
      <c r="BS17" s="434">
        <v>173.75</v>
      </c>
      <c r="BT17" s="434">
        <v>175.73</v>
      </c>
      <c r="BU17" s="434">
        <v>181.22</v>
      </c>
      <c r="BV17" s="434">
        <v>180.46</v>
      </c>
      <c r="BW17" s="434">
        <v>175.56</v>
      </c>
      <c r="BX17" s="435">
        <v>171.13</v>
      </c>
      <c r="BZ17" s="299" t="s">
        <v>127</v>
      </c>
      <c r="CA17" s="386" t="s">
        <v>106</v>
      </c>
      <c r="CB17" s="424">
        <v>167.36548387096775</v>
      </c>
      <c r="CC17" s="425">
        <v>163.02180000000001</v>
      </c>
      <c r="CD17" s="425">
        <v>157.79390000000001</v>
      </c>
      <c r="CE17" s="425">
        <v>160.828</v>
      </c>
      <c r="CF17" s="425">
        <v>163.001</v>
      </c>
      <c r="CG17" s="425">
        <v>163.7963</v>
      </c>
      <c r="CH17" s="425">
        <v>167.17680000000001</v>
      </c>
      <c r="CI17" s="425">
        <v>164.4658</v>
      </c>
      <c r="CJ17" s="425">
        <v>162.69730000000001</v>
      </c>
      <c r="CK17" s="425">
        <v>159.59450000000001</v>
      </c>
      <c r="CL17" s="425">
        <v>150.12900000000002</v>
      </c>
      <c r="CM17" s="426">
        <v>149.0703</v>
      </c>
      <c r="CO17" s="299" t="s">
        <v>127</v>
      </c>
      <c r="CP17" s="386" t="s">
        <v>106</v>
      </c>
      <c r="CQ17" s="619">
        <v>141.1268</v>
      </c>
      <c r="CR17" s="619">
        <v>137.72290000000001</v>
      </c>
      <c r="CS17" s="619">
        <v>143.85230000000001</v>
      </c>
      <c r="CT17" s="619">
        <v>144.244</v>
      </c>
      <c r="CU17" s="619">
        <v>145.63249999999999</v>
      </c>
      <c r="CV17" s="619">
        <v>144.62430000000001</v>
      </c>
      <c r="CW17" s="619">
        <v>146.6448</v>
      </c>
      <c r="CX17" s="619">
        <v>145.3561</v>
      </c>
      <c r="CY17" s="619">
        <v>141.24600000000001</v>
      </c>
      <c r="CZ17" s="619">
        <v>142.50320000000002</v>
      </c>
      <c r="DA17" s="619">
        <v>142.691</v>
      </c>
      <c r="DB17" s="853">
        <v>137.53450000000001</v>
      </c>
      <c r="DE17" s="299" t="s">
        <v>127</v>
      </c>
      <c r="DF17" s="386" t="s">
        <v>106</v>
      </c>
      <c r="DG17" s="893">
        <v>133.37810000000002</v>
      </c>
      <c r="DH17" s="893">
        <v>133.7945</v>
      </c>
      <c r="DI17" s="893">
        <v>132.34290000000001</v>
      </c>
      <c r="DJ17" s="893">
        <v>136.37530000000001</v>
      </c>
      <c r="DK17" s="893">
        <v>134.6874</v>
      </c>
      <c r="DL17" s="893">
        <v>141.536</v>
      </c>
      <c r="DM17" s="893">
        <v>148.11940000000001</v>
      </c>
      <c r="DN17" s="893">
        <v>152.4332</v>
      </c>
      <c r="DO17" s="893">
        <v>154.64570000000001</v>
      </c>
      <c r="DP17" s="893">
        <v>152.9794</v>
      </c>
      <c r="DQ17" s="893">
        <v>150.07330000000002</v>
      </c>
      <c r="DR17" s="913">
        <v>149.70320000000001</v>
      </c>
      <c r="DU17" s="299" t="s">
        <v>127</v>
      </c>
      <c r="DV17" s="1112" t="s">
        <v>106</v>
      </c>
      <c r="DW17" s="893">
        <v>148.42350000000002</v>
      </c>
      <c r="DX17" s="893">
        <v>147.23500000000001</v>
      </c>
      <c r="DY17" s="893">
        <v>148.71520000000001</v>
      </c>
      <c r="DZ17" s="893">
        <v>153.74299999999999</v>
      </c>
      <c r="EA17" s="893">
        <v>161.87739999999999</v>
      </c>
      <c r="EB17" s="893">
        <v>161.8323</v>
      </c>
      <c r="EC17" s="893">
        <v>162.5429</v>
      </c>
      <c r="ED17" s="893">
        <v>157.6952</v>
      </c>
      <c r="EE17" s="893">
        <v>156.43700000000001</v>
      </c>
      <c r="EF17" s="893">
        <v>150.82160000000002</v>
      </c>
      <c r="EG17" s="893">
        <v>146.75470000000001</v>
      </c>
      <c r="EH17" s="913">
        <v>146.1832</v>
      </c>
      <c r="EJ17" s="299" t="s">
        <v>127</v>
      </c>
      <c r="EK17" s="1112" t="s">
        <v>106</v>
      </c>
      <c r="EL17" s="1415">
        <v>141.49549999999999</v>
      </c>
      <c r="EM17" s="1415">
        <v>142.625</v>
      </c>
      <c r="EN17" s="1415">
        <v>145.24260000000001</v>
      </c>
      <c r="EO17" s="1415">
        <v>142.42570000000001</v>
      </c>
      <c r="EP17" s="1415">
        <v>143.5942</v>
      </c>
      <c r="EQ17" s="1415">
        <v>146.8603</v>
      </c>
      <c r="ER17" s="1415">
        <v>146.0874</v>
      </c>
      <c r="ES17" s="1415">
        <v>146.34030000000001</v>
      </c>
      <c r="ET17" s="1415">
        <v>149.452</v>
      </c>
      <c r="EU17" s="1415">
        <v>148.28060000000002</v>
      </c>
      <c r="EV17" s="1415">
        <v>144.3783</v>
      </c>
      <c r="EW17" s="1597">
        <v>145.92060000000001</v>
      </c>
    </row>
    <row r="18" spans="2:153" ht="15.95" customHeight="1">
      <c r="B18" s="420"/>
      <c r="C18" s="1589" t="s">
        <v>280</v>
      </c>
      <c r="D18" s="1606">
        <v>2376.7577000000001</v>
      </c>
      <c r="E18" s="1615">
        <v>2330.6546000000003</v>
      </c>
      <c r="F18" s="1616">
        <v>2295.44</v>
      </c>
      <c r="G18" s="1616">
        <v>2315.4520000000002</v>
      </c>
      <c r="H18" s="1616">
        <v>2355.7787000000003</v>
      </c>
      <c r="I18" s="1616">
        <v>2384.4827</v>
      </c>
      <c r="J18" s="1616">
        <v>2441.5694000000003</v>
      </c>
      <c r="K18" s="1616">
        <v>2428.9574000000002</v>
      </c>
      <c r="L18" s="1616">
        <v>2408.8777</v>
      </c>
      <c r="M18" s="1617">
        <v>2319.2039</v>
      </c>
      <c r="N18" s="1617">
        <v>2237.1110000000003</v>
      </c>
      <c r="O18" s="1618">
        <v>2232.7861000000003</v>
      </c>
      <c r="Q18" s="420"/>
      <c r="R18" s="1589" t="s">
        <v>280</v>
      </c>
      <c r="S18" s="1616">
        <v>2166.5610000000001</v>
      </c>
      <c r="T18" s="1616">
        <v>2180.645</v>
      </c>
      <c r="U18" s="1616">
        <v>2206.6154999999999</v>
      </c>
      <c r="V18" s="1616">
        <v>2172.107</v>
      </c>
      <c r="W18" s="1616">
        <v>2181.7832000000003</v>
      </c>
      <c r="X18" s="1616">
        <v>2261.607</v>
      </c>
      <c r="Y18" s="1616">
        <v>2339.3806</v>
      </c>
      <c r="Z18" s="1617">
        <v>2281.4465</v>
      </c>
      <c r="AA18" s="1617">
        <v>2274.6657</v>
      </c>
      <c r="AB18" s="1616">
        <v>2242.1545000000001</v>
      </c>
      <c r="AC18" s="1616">
        <v>2214.5017000000003</v>
      </c>
      <c r="AD18" s="1618">
        <v>2240.069</v>
      </c>
      <c r="AG18" s="410" t="s">
        <v>110</v>
      </c>
      <c r="AH18" s="1572" t="s">
        <v>106</v>
      </c>
      <c r="AI18" s="1612">
        <v>171.36100000000002</v>
      </c>
      <c r="AJ18" s="1613">
        <v>166.40820000000002</v>
      </c>
      <c r="AK18" s="1613">
        <v>160.77260000000001</v>
      </c>
      <c r="AL18" s="1613">
        <v>156.042</v>
      </c>
      <c r="AM18" s="1613">
        <v>158.0958</v>
      </c>
      <c r="AN18" s="1613">
        <v>163.78030000000001</v>
      </c>
      <c r="AO18" s="1613">
        <v>173.86450000000002</v>
      </c>
      <c r="AP18" s="1613">
        <v>176.61</v>
      </c>
      <c r="AQ18" s="1594">
        <v>176.95</v>
      </c>
      <c r="AR18" s="1594">
        <v>180.39770000000001</v>
      </c>
      <c r="AS18" s="1613">
        <v>187.2183</v>
      </c>
      <c r="AT18" s="1614">
        <v>199.0223</v>
      </c>
      <c r="AV18" s="410" t="s">
        <v>110</v>
      </c>
      <c r="AW18" s="1596" t="s">
        <v>106</v>
      </c>
      <c r="AX18" s="1613">
        <v>191.8287</v>
      </c>
      <c r="AY18" s="1613">
        <v>179.61660000000001</v>
      </c>
      <c r="AZ18" s="1613">
        <v>168.27969999999999</v>
      </c>
      <c r="BA18" s="1613">
        <v>164.67930000000001</v>
      </c>
      <c r="BB18" s="1613">
        <v>173.0548</v>
      </c>
      <c r="BC18" s="1613">
        <v>183.02930000000001</v>
      </c>
      <c r="BD18" s="1613">
        <v>188.79679999999999</v>
      </c>
      <c r="BE18" s="1594">
        <v>201.90520000000001</v>
      </c>
      <c r="BF18" s="1594">
        <v>210.68170000000001</v>
      </c>
      <c r="BG18" s="1613">
        <v>211.1045</v>
      </c>
      <c r="BH18" s="1613">
        <v>207.94470000000001</v>
      </c>
      <c r="BI18" s="1613">
        <v>207.4365</v>
      </c>
      <c r="BK18" s="410" t="s">
        <v>110</v>
      </c>
      <c r="BL18" s="1572" t="s">
        <v>106</v>
      </c>
      <c r="BM18" s="421">
        <v>208.61</v>
      </c>
      <c r="BN18" s="422">
        <v>204.81</v>
      </c>
      <c r="BO18" s="422">
        <v>200.19</v>
      </c>
      <c r="BP18" s="422">
        <v>193.62</v>
      </c>
      <c r="BQ18" s="422">
        <v>191.03</v>
      </c>
      <c r="BR18" s="422">
        <v>189.97</v>
      </c>
      <c r="BS18" s="422">
        <v>195.78</v>
      </c>
      <c r="BT18" s="422">
        <v>199.97</v>
      </c>
      <c r="BU18" s="422">
        <v>202.26</v>
      </c>
      <c r="BV18" s="422">
        <v>201.18</v>
      </c>
      <c r="BW18" s="422">
        <v>199.36</v>
      </c>
      <c r="BX18" s="423">
        <v>200.38</v>
      </c>
      <c r="BZ18" s="299" t="s">
        <v>110</v>
      </c>
      <c r="CA18" s="386" t="s">
        <v>106</v>
      </c>
      <c r="CB18" s="424">
        <v>200.91774193548386</v>
      </c>
      <c r="CC18" s="425">
        <v>199.9418</v>
      </c>
      <c r="CD18" s="425">
        <v>193.79160000000002</v>
      </c>
      <c r="CE18" s="425">
        <v>189.92430000000002</v>
      </c>
      <c r="CF18" s="425">
        <v>185.80260000000001</v>
      </c>
      <c r="CG18" s="425">
        <v>181.08870000000002</v>
      </c>
      <c r="CH18" s="425">
        <v>187.0642</v>
      </c>
      <c r="CI18" s="425">
        <v>190.01650000000001</v>
      </c>
      <c r="CJ18" s="425">
        <v>185.7373</v>
      </c>
      <c r="CK18" s="425">
        <v>184.4042</v>
      </c>
      <c r="CL18" s="425">
        <v>180.84870000000001</v>
      </c>
      <c r="CM18" s="426">
        <v>180.089</v>
      </c>
      <c r="CO18" s="299" t="s">
        <v>113</v>
      </c>
      <c r="CP18" s="386" t="s">
        <v>106</v>
      </c>
      <c r="CQ18" s="619">
        <v>137.05610000000001</v>
      </c>
      <c r="CR18" s="619">
        <v>137.27540000000002</v>
      </c>
      <c r="CS18" s="619">
        <v>142.691</v>
      </c>
      <c r="CT18" s="619">
        <v>144.8503</v>
      </c>
      <c r="CU18" s="619">
        <v>147.7123</v>
      </c>
      <c r="CV18" s="619">
        <v>153.2483</v>
      </c>
      <c r="CW18" s="619">
        <v>150.1942</v>
      </c>
      <c r="CX18" s="619">
        <v>144.6103</v>
      </c>
      <c r="CY18" s="619">
        <v>143.2304</v>
      </c>
      <c r="CZ18" s="619">
        <v>140.8458</v>
      </c>
      <c r="DA18" s="619">
        <v>137.77430000000001</v>
      </c>
      <c r="DB18" s="853">
        <v>136.50970000000001</v>
      </c>
      <c r="DE18" s="299" t="s">
        <v>113</v>
      </c>
      <c r="DF18" s="386" t="s">
        <v>106</v>
      </c>
      <c r="DG18" s="893">
        <v>135.27260000000001</v>
      </c>
      <c r="DH18" s="893">
        <v>135.4486</v>
      </c>
      <c r="DI18" s="893">
        <v>132.5932</v>
      </c>
      <c r="DJ18" s="893">
        <v>135.9357</v>
      </c>
      <c r="DK18" s="893">
        <v>140.14610000000002</v>
      </c>
      <c r="DL18" s="893">
        <v>146.37430000000001</v>
      </c>
      <c r="DM18" s="893">
        <v>151.60650000000001</v>
      </c>
      <c r="DN18" s="893">
        <v>152.899</v>
      </c>
      <c r="DO18" s="893">
        <v>159.44200000000001</v>
      </c>
      <c r="DP18" s="893">
        <v>159.16230000000002</v>
      </c>
      <c r="DQ18" s="893">
        <v>155.30270000000002</v>
      </c>
      <c r="DR18" s="913">
        <v>155.0735</v>
      </c>
      <c r="DU18" s="299" t="s">
        <v>113</v>
      </c>
      <c r="DV18" s="1112" t="s">
        <v>106</v>
      </c>
      <c r="DW18" s="893">
        <v>153.86840000000001</v>
      </c>
      <c r="DX18" s="893">
        <v>157.73820000000001</v>
      </c>
      <c r="DY18" s="893">
        <v>164.01390000000001</v>
      </c>
      <c r="DZ18" s="893">
        <v>164.42700000000002</v>
      </c>
      <c r="EA18" s="893">
        <v>164.92420000000001</v>
      </c>
      <c r="EB18" s="893">
        <v>165.97900000000001</v>
      </c>
      <c r="EC18" s="893">
        <v>169.00190000000001</v>
      </c>
      <c r="ED18" s="893">
        <v>163.1103</v>
      </c>
      <c r="EE18" s="893">
        <v>158.4753</v>
      </c>
      <c r="EF18" s="893">
        <v>153.83000000000001</v>
      </c>
      <c r="EG18" s="893">
        <v>149.5993</v>
      </c>
      <c r="EH18" s="913">
        <v>145.61420000000001</v>
      </c>
      <c r="EJ18" s="299" t="s">
        <v>113</v>
      </c>
      <c r="EK18" s="1112" t="s">
        <v>106</v>
      </c>
      <c r="EL18" s="1415">
        <v>140.3065</v>
      </c>
      <c r="EM18" s="1415">
        <v>138.4461</v>
      </c>
      <c r="EN18" s="1415">
        <v>138.83450000000002</v>
      </c>
      <c r="EO18" s="1415">
        <v>139.40100000000001</v>
      </c>
      <c r="EP18" s="1415">
        <v>140.19900000000001</v>
      </c>
      <c r="EQ18" s="1415">
        <v>140.66400000000002</v>
      </c>
      <c r="ER18" s="1415">
        <v>140.47130000000001</v>
      </c>
      <c r="ES18" s="1415">
        <v>137.2594</v>
      </c>
      <c r="ET18" s="1415">
        <v>137.4333</v>
      </c>
      <c r="EU18" s="1415">
        <v>139.9658</v>
      </c>
      <c r="EV18" s="1415">
        <v>138.3793</v>
      </c>
      <c r="EW18" s="1597">
        <v>138.7268</v>
      </c>
    </row>
    <row r="19" spans="2:153" ht="15.95" customHeight="1">
      <c r="B19" s="420" t="s">
        <v>110</v>
      </c>
      <c r="C19" s="1589" t="s">
        <v>106</v>
      </c>
      <c r="D19" s="1606">
        <v>196.56450000000001</v>
      </c>
      <c r="E19" s="1609">
        <v>189.8579</v>
      </c>
      <c r="F19" s="1610">
        <v>177.54770000000002</v>
      </c>
      <c r="G19" s="1610">
        <v>162.53570000000002</v>
      </c>
      <c r="H19" s="1610">
        <v>157.38550000000001</v>
      </c>
      <c r="I19" s="1610">
        <v>160.73570000000001</v>
      </c>
      <c r="J19" s="1610">
        <v>176.00030000000001</v>
      </c>
      <c r="K19" s="1610">
        <v>179.58420000000001</v>
      </c>
      <c r="L19" s="1610">
        <v>173.70500000000001</v>
      </c>
      <c r="M19" s="1607">
        <v>168.89840000000001</v>
      </c>
      <c r="N19" s="1607">
        <v>163.60599999999999</v>
      </c>
      <c r="O19" s="1611">
        <v>169.36870000000002</v>
      </c>
      <c r="Q19" s="420" t="s">
        <v>110</v>
      </c>
      <c r="R19" s="1589" t="s">
        <v>106</v>
      </c>
      <c r="S19" s="1610">
        <v>169.96290000000002</v>
      </c>
      <c r="T19" s="1610">
        <v>163.01</v>
      </c>
      <c r="U19" s="1610">
        <v>158.2784</v>
      </c>
      <c r="V19" s="1610">
        <v>150.20830000000001</v>
      </c>
      <c r="W19" s="1610">
        <v>142.70189999999999</v>
      </c>
      <c r="X19" s="1610">
        <v>146.73430000000002</v>
      </c>
      <c r="Y19" s="1610">
        <v>160.45940000000002</v>
      </c>
      <c r="Z19" s="1607">
        <v>169.95350000000002</v>
      </c>
      <c r="AA19" s="1607">
        <v>168.1277</v>
      </c>
      <c r="AB19" s="1610">
        <v>165.7174</v>
      </c>
      <c r="AC19" s="1610">
        <v>165.64500000000001</v>
      </c>
      <c r="AD19" s="1611">
        <v>169.6542</v>
      </c>
      <c r="AG19" s="410" t="s">
        <v>111</v>
      </c>
      <c r="AH19" s="1572" t="s">
        <v>106</v>
      </c>
      <c r="AI19" s="1612">
        <v>139.43350000000001</v>
      </c>
      <c r="AJ19" s="1613">
        <v>158.2304</v>
      </c>
      <c r="AK19" s="1613">
        <v>166.05030000000002</v>
      </c>
      <c r="AL19" s="1613">
        <v>166.26830000000001</v>
      </c>
      <c r="AM19" s="1613">
        <v>168.3039</v>
      </c>
      <c r="AN19" s="1613">
        <v>165.05070000000001</v>
      </c>
      <c r="AO19" s="1613">
        <v>165.49420000000001</v>
      </c>
      <c r="AP19" s="1613">
        <v>163.64230000000001</v>
      </c>
      <c r="AQ19" s="1594">
        <v>160.01730000000001</v>
      </c>
      <c r="AR19" s="1594">
        <v>157.23770000000002</v>
      </c>
      <c r="AS19" s="1613">
        <v>154.88030000000001</v>
      </c>
      <c r="AT19" s="1614">
        <v>152.40710000000001</v>
      </c>
      <c r="AV19" s="410" t="s">
        <v>111</v>
      </c>
      <c r="AW19" s="1572" t="s">
        <v>106</v>
      </c>
      <c r="AX19" s="1613">
        <v>145.79740000000001</v>
      </c>
      <c r="AY19" s="1613">
        <v>156.3134</v>
      </c>
      <c r="AZ19" s="1613">
        <v>167.95769999999999</v>
      </c>
      <c r="BA19" s="1613">
        <v>168.38200000000001</v>
      </c>
      <c r="BB19" s="1613">
        <v>170.13480000000001</v>
      </c>
      <c r="BC19" s="1613">
        <v>178.63829999999999</v>
      </c>
      <c r="BD19" s="1613">
        <v>178.97229999999999</v>
      </c>
      <c r="BE19" s="1594">
        <v>183.3477</v>
      </c>
      <c r="BF19" s="1594">
        <v>192.8937</v>
      </c>
      <c r="BG19" s="1613">
        <v>189.87610000000001</v>
      </c>
      <c r="BH19" s="1613">
        <v>178.1823</v>
      </c>
      <c r="BI19" s="1613">
        <v>174.27350000000001</v>
      </c>
      <c r="BK19" s="410" t="s">
        <v>111</v>
      </c>
      <c r="BL19" s="1572" t="s">
        <v>106</v>
      </c>
      <c r="BM19" s="421">
        <v>178.5</v>
      </c>
      <c r="BN19" s="422">
        <v>187.13</v>
      </c>
      <c r="BO19" s="422">
        <v>192.27</v>
      </c>
      <c r="BP19" s="422">
        <v>192.65</v>
      </c>
      <c r="BQ19" s="422">
        <v>185.58</v>
      </c>
      <c r="BR19" s="422">
        <v>191.54</v>
      </c>
      <c r="BS19" s="422">
        <v>203.76</v>
      </c>
      <c r="BT19" s="422">
        <v>213.26</v>
      </c>
      <c r="BU19" s="422">
        <v>214.03</v>
      </c>
      <c r="BV19" s="422">
        <v>197.61</v>
      </c>
      <c r="BW19" s="422">
        <v>184</v>
      </c>
      <c r="BX19" s="423">
        <v>179.07</v>
      </c>
      <c r="BZ19" s="299" t="s">
        <v>111</v>
      </c>
      <c r="CA19" s="386" t="s">
        <v>106</v>
      </c>
      <c r="CB19" s="424">
        <v>173.65096774193549</v>
      </c>
      <c r="CC19" s="425">
        <v>173.8175</v>
      </c>
      <c r="CD19" s="425">
        <v>175.55940000000001</v>
      </c>
      <c r="CE19" s="425">
        <v>185.55100000000002</v>
      </c>
      <c r="CF19" s="425">
        <v>182.0642</v>
      </c>
      <c r="CG19" s="425">
        <v>182.7997</v>
      </c>
      <c r="CH19" s="425">
        <v>187.35580000000002</v>
      </c>
      <c r="CI19" s="425">
        <v>181.0548</v>
      </c>
      <c r="CJ19" s="425">
        <v>169.95529999999999</v>
      </c>
      <c r="CK19" s="425">
        <v>146.79519999999999</v>
      </c>
      <c r="CL19" s="425">
        <v>139.3997</v>
      </c>
      <c r="CM19" s="426">
        <v>130.14520000000002</v>
      </c>
      <c r="CO19" s="299" t="s">
        <v>110</v>
      </c>
      <c r="CP19" s="386" t="s">
        <v>106</v>
      </c>
      <c r="CQ19" s="619">
        <v>138.74290000000002</v>
      </c>
      <c r="CR19" s="619">
        <v>152.00640000000001</v>
      </c>
      <c r="CS19" s="619">
        <v>148.52160000000001</v>
      </c>
      <c r="CT19" s="619">
        <v>153.7063</v>
      </c>
      <c r="CU19" s="619">
        <v>150.76520000000002</v>
      </c>
      <c r="CV19" s="619">
        <v>155.5343</v>
      </c>
      <c r="CW19" s="619">
        <v>170.04770000000002</v>
      </c>
      <c r="CX19" s="619">
        <v>171.6968</v>
      </c>
      <c r="CY19" s="619">
        <v>172.81200000000001</v>
      </c>
      <c r="CZ19" s="619">
        <v>172.2158</v>
      </c>
      <c r="DA19" s="619">
        <v>169.69970000000001</v>
      </c>
      <c r="DB19" s="853">
        <v>169.99450000000002</v>
      </c>
      <c r="DE19" s="299" t="s">
        <v>110</v>
      </c>
      <c r="DF19" s="386" t="s">
        <v>106</v>
      </c>
      <c r="DG19" s="893">
        <v>168.1139</v>
      </c>
      <c r="DH19" s="893">
        <v>164.20520000000002</v>
      </c>
      <c r="DI19" s="893">
        <v>158.42680000000001</v>
      </c>
      <c r="DJ19" s="893">
        <v>151.3837</v>
      </c>
      <c r="DK19" s="893">
        <v>152.13679999999999</v>
      </c>
      <c r="DL19" s="893">
        <v>155.2877</v>
      </c>
      <c r="DM19" s="893">
        <v>177.7329</v>
      </c>
      <c r="DN19" s="893">
        <v>184.88420000000002</v>
      </c>
      <c r="DO19" s="893">
        <v>184.87870000000001</v>
      </c>
      <c r="DP19" s="893">
        <v>182.29770000000002</v>
      </c>
      <c r="DQ19" s="893">
        <v>178.58530000000002</v>
      </c>
      <c r="DR19" s="913">
        <v>178.76840000000001</v>
      </c>
      <c r="DU19" s="299" t="s">
        <v>110</v>
      </c>
      <c r="DV19" s="1112" t="s">
        <v>106</v>
      </c>
      <c r="DW19" s="893">
        <v>177.37650000000002</v>
      </c>
      <c r="DX19" s="893">
        <v>177.01570000000001</v>
      </c>
      <c r="DY19" s="893">
        <v>175.43970000000002</v>
      </c>
      <c r="DZ19" s="893">
        <v>176.36799999999999</v>
      </c>
      <c r="EA19" s="893">
        <v>180.05</v>
      </c>
      <c r="EB19" s="893">
        <v>189.67700000000002</v>
      </c>
      <c r="EC19" s="893">
        <v>198.8306</v>
      </c>
      <c r="ED19" s="893">
        <v>202.8</v>
      </c>
      <c r="EE19" s="893">
        <v>201.994</v>
      </c>
      <c r="EF19" s="893">
        <v>196.929</v>
      </c>
      <c r="EG19" s="893">
        <v>194.506</v>
      </c>
      <c r="EH19" s="913">
        <v>193.7</v>
      </c>
      <c r="EJ19" s="299" t="s">
        <v>110</v>
      </c>
      <c r="EK19" s="1112" t="s">
        <v>106</v>
      </c>
      <c r="EL19" s="1415">
        <v>181.80030000000002</v>
      </c>
      <c r="EM19" s="1415">
        <v>167.67500000000001</v>
      </c>
      <c r="EN19" s="1415">
        <v>159.29420000000002</v>
      </c>
      <c r="EO19" s="1415">
        <v>159.18800000000002</v>
      </c>
      <c r="EP19" s="1415">
        <v>163.06870000000001</v>
      </c>
      <c r="EQ19" s="1415">
        <v>168.256</v>
      </c>
      <c r="ER19" s="1415">
        <v>173.01260000000002</v>
      </c>
      <c r="ES19" s="1415">
        <v>175.77</v>
      </c>
      <c r="ET19" s="1415">
        <v>173.05330000000001</v>
      </c>
      <c r="EU19" s="1415">
        <v>172.50230000000002</v>
      </c>
      <c r="EV19" s="1415">
        <v>173.51600000000002</v>
      </c>
      <c r="EW19" s="1597">
        <v>173.64</v>
      </c>
    </row>
    <row r="20" spans="2:153" ht="15.95" customHeight="1">
      <c r="B20" s="420" t="s">
        <v>111</v>
      </c>
      <c r="C20" s="1589" t="s">
        <v>106</v>
      </c>
      <c r="D20" s="1606">
        <v>131.17189999999999</v>
      </c>
      <c r="E20" s="1609">
        <v>132.89320000000001</v>
      </c>
      <c r="F20" s="1610">
        <v>146.29940000000002</v>
      </c>
      <c r="G20" s="1610">
        <v>149.1763</v>
      </c>
      <c r="H20" s="1610">
        <v>147.65100000000001</v>
      </c>
      <c r="I20" s="1610">
        <v>156.09300000000002</v>
      </c>
      <c r="J20" s="1610">
        <v>170.25970000000001</v>
      </c>
      <c r="K20" s="1610">
        <v>162.5745</v>
      </c>
      <c r="L20" s="1610">
        <v>148.946</v>
      </c>
      <c r="M20" s="1607">
        <v>132.73609999999999</v>
      </c>
      <c r="N20" s="1607">
        <v>129.7303</v>
      </c>
      <c r="O20" s="1611">
        <v>134.51580000000001</v>
      </c>
      <c r="Q20" s="420" t="s">
        <v>111</v>
      </c>
      <c r="R20" s="1589" t="s">
        <v>106</v>
      </c>
      <c r="S20" s="1610">
        <v>133.11709999999999</v>
      </c>
      <c r="T20" s="1610">
        <v>143.20249999999999</v>
      </c>
      <c r="U20" s="1610">
        <v>145.5874</v>
      </c>
      <c r="V20" s="1610">
        <v>136.37</v>
      </c>
      <c r="W20" s="1610">
        <v>149.649</v>
      </c>
      <c r="X20" s="1610">
        <v>164.23170000000002</v>
      </c>
      <c r="Y20" s="1610">
        <v>165.07940000000002</v>
      </c>
      <c r="Z20" s="1607">
        <v>161.98350000000002</v>
      </c>
      <c r="AA20" s="1607">
        <v>146.82300000000001</v>
      </c>
      <c r="AB20" s="1610">
        <v>134.72480000000002</v>
      </c>
      <c r="AC20" s="1610">
        <v>133.27270000000001</v>
      </c>
      <c r="AD20" s="1611">
        <v>134.36969999999999</v>
      </c>
      <c r="AG20" s="410" t="s">
        <v>112</v>
      </c>
      <c r="AH20" s="1596" t="s">
        <v>106</v>
      </c>
      <c r="AI20" s="1612">
        <v>131.7097</v>
      </c>
      <c r="AJ20" s="1613">
        <v>137.8929</v>
      </c>
      <c r="AK20" s="1613">
        <v>144.51609999999999</v>
      </c>
      <c r="AL20" s="1613">
        <v>153.26670000000001</v>
      </c>
      <c r="AM20" s="1613">
        <v>155.74190000000002</v>
      </c>
      <c r="AN20" s="1613">
        <v>145.4333</v>
      </c>
      <c r="AO20" s="1613">
        <v>144.45160000000001</v>
      </c>
      <c r="AP20" s="1613">
        <v>145.03230000000002</v>
      </c>
      <c r="AQ20" s="1594">
        <v>142.9333</v>
      </c>
      <c r="AR20" s="1594">
        <v>149.54840000000002</v>
      </c>
      <c r="AS20" s="1613">
        <v>157.5333</v>
      </c>
      <c r="AT20" s="1614">
        <v>150.8065</v>
      </c>
      <c r="AV20" s="410" t="s">
        <v>112</v>
      </c>
      <c r="AW20" s="1572" t="s">
        <v>106</v>
      </c>
      <c r="AX20" s="1613">
        <v>141.93549999999999</v>
      </c>
      <c r="AY20" s="1613">
        <v>155.41380000000001</v>
      </c>
      <c r="AZ20" s="1613">
        <v>158.51609999999999</v>
      </c>
      <c r="BA20" s="1613">
        <v>149.66669999999999</v>
      </c>
      <c r="BB20" s="1613">
        <v>146.74189999999999</v>
      </c>
      <c r="BC20" s="1613">
        <v>157.80000000000001</v>
      </c>
      <c r="BD20" s="1613">
        <v>162</v>
      </c>
      <c r="BE20" s="1594">
        <v>170.03229999999999</v>
      </c>
      <c r="BF20" s="1594">
        <v>187.23330000000001</v>
      </c>
      <c r="BG20" s="1613">
        <v>179.51609999999999</v>
      </c>
      <c r="BH20" s="1613">
        <v>166.5667</v>
      </c>
      <c r="BI20" s="1613">
        <v>157.93549999999999</v>
      </c>
      <c r="BK20" s="410" t="s">
        <v>112</v>
      </c>
      <c r="BL20" s="1596" t="s">
        <v>106</v>
      </c>
      <c r="BM20" s="421">
        <v>155.16</v>
      </c>
      <c r="BN20" s="422">
        <v>155.36000000000001</v>
      </c>
      <c r="BO20" s="422">
        <v>162.16</v>
      </c>
      <c r="BP20" s="422">
        <v>159.30000000000001</v>
      </c>
      <c r="BQ20" s="422">
        <v>153.77000000000001</v>
      </c>
      <c r="BR20" s="422">
        <v>163.63</v>
      </c>
      <c r="BS20" s="422">
        <v>172.58</v>
      </c>
      <c r="BT20" s="422">
        <v>180.03</v>
      </c>
      <c r="BU20" s="422">
        <v>185.3</v>
      </c>
      <c r="BV20" s="422">
        <v>166.26</v>
      </c>
      <c r="BW20" s="422">
        <v>156.1</v>
      </c>
      <c r="BX20" s="423">
        <v>153.03</v>
      </c>
      <c r="BZ20" s="299" t="s">
        <v>112</v>
      </c>
      <c r="CA20" s="387" t="s">
        <v>106</v>
      </c>
      <c r="CB20" s="424">
        <v>149.16129032258064</v>
      </c>
      <c r="CC20" s="425">
        <v>146.07140000000001</v>
      </c>
      <c r="CD20" s="425">
        <v>147.8065</v>
      </c>
      <c r="CE20" s="425">
        <v>161.13330000000002</v>
      </c>
      <c r="CF20" s="425">
        <v>156.51609999999999</v>
      </c>
      <c r="CG20" s="425">
        <v>155.26670000000001</v>
      </c>
      <c r="CH20" s="425">
        <v>158.8065</v>
      </c>
      <c r="CI20" s="425">
        <v>154.4194</v>
      </c>
      <c r="CJ20" s="425">
        <v>146.26670000000001</v>
      </c>
      <c r="CK20" s="425">
        <v>130.4194</v>
      </c>
      <c r="CL20" s="425">
        <v>127.7667</v>
      </c>
      <c r="CM20" s="426">
        <v>123.22580000000001</v>
      </c>
      <c r="CO20" s="299" t="s">
        <v>111</v>
      </c>
      <c r="CP20" s="387" t="s">
        <v>106</v>
      </c>
      <c r="CQ20" s="619">
        <v>125.87320000000001</v>
      </c>
      <c r="CR20" s="619">
        <v>131.16070000000002</v>
      </c>
      <c r="CS20" s="619">
        <v>141.32680000000002</v>
      </c>
      <c r="CT20" s="619">
        <v>143.26570000000001</v>
      </c>
      <c r="CU20" s="619">
        <v>144.9316</v>
      </c>
      <c r="CV20" s="619">
        <v>150.81570000000002</v>
      </c>
      <c r="CW20" s="619">
        <v>154.18970000000002</v>
      </c>
      <c r="CX20" s="619">
        <v>153.61320000000001</v>
      </c>
      <c r="CY20" s="619">
        <v>148.298</v>
      </c>
      <c r="CZ20" s="619">
        <v>136.44810000000001</v>
      </c>
      <c r="DA20" s="619">
        <v>124.8597</v>
      </c>
      <c r="DB20" s="853">
        <v>118.3232</v>
      </c>
      <c r="DE20" s="299" t="s">
        <v>111</v>
      </c>
      <c r="DF20" s="387" t="s">
        <v>106</v>
      </c>
      <c r="DG20" s="893">
        <v>116.9726</v>
      </c>
      <c r="DH20" s="893">
        <v>118.74550000000001</v>
      </c>
      <c r="DI20" s="893">
        <v>117.411</v>
      </c>
      <c r="DJ20" s="893">
        <v>118.11800000000001</v>
      </c>
      <c r="DK20" s="893">
        <v>128.77190000000002</v>
      </c>
      <c r="DL20" s="893">
        <v>149.0127</v>
      </c>
      <c r="DM20" s="893">
        <v>161.49</v>
      </c>
      <c r="DN20" s="893">
        <v>163.4939</v>
      </c>
      <c r="DO20" s="893">
        <v>162.73070000000001</v>
      </c>
      <c r="DP20" s="893">
        <v>153.98520000000002</v>
      </c>
      <c r="DQ20" s="893">
        <v>142.15700000000001</v>
      </c>
      <c r="DR20" s="913">
        <v>140.42840000000001</v>
      </c>
      <c r="DU20" s="299" t="s">
        <v>111</v>
      </c>
      <c r="DV20" s="1113" t="s">
        <v>106</v>
      </c>
      <c r="DW20" s="893">
        <v>140.02450000000002</v>
      </c>
      <c r="DX20" s="893">
        <v>143.9289</v>
      </c>
      <c r="DY20" s="893">
        <v>152.36610000000002</v>
      </c>
      <c r="DZ20" s="893">
        <v>164.05770000000001</v>
      </c>
      <c r="EA20" s="893">
        <v>166.37870000000001</v>
      </c>
      <c r="EB20" s="893">
        <v>170.63230000000001</v>
      </c>
      <c r="EC20" s="893">
        <v>174.9435</v>
      </c>
      <c r="ED20" s="893">
        <v>175.5061</v>
      </c>
      <c r="EE20" s="893">
        <v>169.173</v>
      </c>
      <c r="EF20" s="893">
        <v>144.55840000000001</v>
      </c>
      <c r="EG20" s="893">
        <v>128.94130000000001</v>
      </c>
      <c r="EH20" s="913">
        <v>126.51870000000001</v>
      </c>
      <c r="EJ20" s="299" t="s">
        <v>111</v>
      </c>
      <c r="EK20" s="1113" t="s">
        <v>106</v>
      </c>
      <c r="EL20" s="1415">
        <v>123.5184</v>
      </c>
      <c r="EM20" s="1415">
        <v>127.08320000000001</v>
      </c>
      <c r="EN20" s="1415">
        <v>140.0523</v>
      </c>
      <c r="EO20" s="1415">
        <v>140.71469999999999</v>
      </c>
      <c r="EP20" s="1415">
        <v>141.5865</v>
      </c>
      <c r="EQ20" s="1415">
        <v>147.143</v>
      </c>
      <c r="ER20" s="1415">
        <v>151.00060000000002</v>
      </c>
      <c r="ES20" s="1415">
        <v>152.3058</v>
      </c>
      <c r="ET20" s="1415">
        <v>149.1583</v>
      </c>
      <c r="EU20" s="1415">
        <v>136.13480000000001</v>
      </c>
      <c r="EV20" s="1415">
        <v>128.4333</v>
      </c>
      <c r="EW20" s="1597">
        <v>127.91520000000001</v>
      </c>
    </row>
    <row r="21" spans="2:153" ht="15.95" customHeight="1">
      <c r="B21" s="420" t="s">
        <v>112</v>
      </c>
      <c r="C21" s="1599" t="s">
        <v>106</v>
      </c>
      <c r="D21" s="1606">
        <v>124.3871</v>
      </c>
      <c r="E21" s="1606">
        <v>126.32140000000001</v>
      </c>
      <c r="F21" s="1607">
        <v>133.06450000000001</v>
      </c>
      <c r="G21" s="1607">
        <v>136</v>
      </c>
      <c r="H21" s="1607">
        <v>135.0968</v>
      </c>
      <c r="I21" s="1607">
        <v>139.5</v>
      </c>
      <c r="J21" s="1607">
        <v>146.3871</v>
      </c>
      <c r="K21" s="1607">
        <v>138.35480000000001</v>
      </c>
      <c r="L21" s="1607">
        <v>135.9</v>
      </c>
      <c r="M21" s="1607">
        <v>121.48390000000001</v>
      </c>
      <c r="N21" s="1607">
        <v>117.7667</v>
      </c>
      <c r="O21" s="1608">
        <v>118.51610000000001</v>
      </c>
      <c r="Q21" s="420" t="s">
        <v>112</v>
      </c>
      <c r="R21" s="1599" t="s">
        <v>106</v>
      </c>
      <c r="S21" s="1607">
        <v>117</v>
      </c>
      <c r="T21" s="1607">
        <v>123.5</v>
      </c>
      <c r="U21" s="1607">
        <v>126.03230000000001</v>
      </c>
      <c r="V21" s="1607">
        <v>123.9</v>
      </c>
      <c r="W21" s="1607">
        <v>132.1935</v>
      </c>
      <c r="X21" s="1607">
        <v>139.9667</v>
      </c>
      <c r="Y21" s="1607">
        <v>139.0968</v>
      </c>
      <c r="Z21" s="1607">
        <v>137.64520000000002</v>
      </c>
      <c r="AA21" s="1607">
        <v>136.4667</v>
      </c>
      <c r="AB21" s="1607">
        <v>128.51609999999999</v>
      </c>
      <c r="AC21" s="1607">
        <v>126.7667</v>
      </c>
      <c r="AD21" s="1608">
        <v>127.87100000000001</v>
      </c>
      <c r="AG21" s="410" t="s">
        <v>113</v>
      </c>
      <c r="AH21" s="1572" t="s">
        <v>106</v>
      </c>
      <c r="AI21" s="1593">
        <v>130.1284</v>
      </c>
      <c r="AJ21" s="1594">
        <v>133.7825</v>
      </c>
      <c r="AK21" s="1594">
        <v>136.97550000000001</v>
      </c>
      <c r="AL21" s="1594">
        <v>140.25900000000001</v>
      </c>
      <c r="AM21" s="1594">
        <v>144.661</v>
      </c>
      <c r="AN21" s="1594">
        <v>146.75570000000002</v>
      </c>
      <c r="AO21" s="1594">
        <v>147.28030000000001</v>
      </c>
      <c r="AP21" s="1594">
        <v>147.51420000000002</v>
      </c>
      <c r="AQ21" s="1594">
        <v>147.8347</v>
      </c>
      <c r="AR21" s="1594">
        <v>146.19320000000002</v>
      </c>
      <c r="AS21" s="1594">
        <v>146.03630000000001</v>
      </c>
      <c r="AT21" s="1595">
        <v>146.05420000000001</v>
      </c>
      <c r="AV21" s="410" t="s">
        <v>113</v>
      </c>
      <c r="AW21" s="1572" t="s">
        <v>106</v>
      </c>
      <c r="AX21" s="1594">
        <v>145.8458</v>
      </c>
      <c r="AY21" s="1594">
        <v>146.2062</v>
      </c>
      <c r="AZ21" s="1594">
        <v>147.98480000000001</v>
      </c>
      <c r="BA21" s="1594">
        <v>151.49369999999999</v>
      </c>
      <c r="BB21" s="1594">
        <v>154.25059999999999</v>
      </c>
      <c r="BC21" s="1594">
        <v>155.88069999999999</v>
      </c>
      <c r="BD21" s="1594">
        <v>156.06710000000001</v>
      </c>
      <c r="BE21" s="1594">
        <v>160.4194</v>
      </c>
      <c r="BF21" s="1594">
        <v>167.0257</v>
      </c>
      <c r="BG21" s="1594">
        <v>169.98390000000001</v>
      </c>
      <c r="BH21" s="1594">
        <v>170.58869999999999</v>
      </c>
      <c r="BI21" s="1594">
        <v>171.49680000000001</v>
      </c>
      <c r="BK21" s="410" t="s">
        <v>253</v>
      </c>
      <c r="BL21" s="1572" t="s">
        <v>255</v>
      </c>
      <c r="BM21" s="421"/>
      <c r="BN21" s="422"/>
      <c r="BO21" s="422"/>
      <c r="BP21" s="422"/>
      <c r="BQ21" s="422"/>
      <c r="BR21" s="422"/>
      <c r="BS21" s="422">
        <v>183.05</v>
      </c>
      <c r="BT21" s="422">
        <v>185.19</v>
      </c>
      <c r="BU21" s="422">
        <v>181.15</v>
      </c>
      <c r="BV21" s="422">
        <v>177.34</v>
      </c>
      <c r="BW21" s="422">
        <v>170.27</v>
      </c>
      <c r="BX21" s="423">
        <v>171.76</v>
      </c>
      <c r="BZ21" s="299" t="s">
        <v>253</v>
      </c>
      <c r="CA21" s="386" t="s">
        <v>255</v>
      </c>
      <c r="CB21" s="424">
        <v>169.42327595407579</v>
      </c>
      <c r="CC21" s="425">
        <v>163.01930000000002</v>
      </c>
      <c r="CD21" s="425">
        <v>157.43819999999999</v>
      </c>
      <c r="CE21" s="425">
        <v>160.8621</v>
      </c>
      <c r="CF21" s="425">
        <v>167.17240000000001</v>
      </c>
      <c r="CG21" s="425">
        <v>174.2133</v>
      </c>
      <c r="CH21" s="425">
        <v>175.6814</v>
      </c>
      <c r="CI21" s="425">
        <v>169.9186</v>
      </c>
      <c r="CJ21" s="425">
        <v>169.3476</v>
      </c>
      <c r="CK21" s="425">
        <v>158.2578</v>
      </c>
      <c r="CL21" s="425">
        <v>156.75839999999999</v>
      </c>
      <c r="CM21" s="426">
        <v>154.49469999999999</v>
      </c>
      <c r="CO21" s="299" t="s">
        <v>112</v>
      </c>
      <c r="CP21" s="386" t="s">
        <v>255</v>
      </c>
      <c r="CQ21" s="619">
        <v>120.6452</v>
      </c>
      <c r="CR21" s="619">
        <v>123.3571</v>
      </c>
      <c r="CS21" s="619">
        <v>133.1935</v>
      </c>
      <c r="CT21" s="619">
        <v>134.9667</v>
      </c>
      <c r="CU21" s="619">
        <v>134.1935</v>
      </c>
      <c r="CV21" s="619">
        <v>139.86670000000001</v>
      </c>
      <c r="CW21" s="619">
        <v>147.0968</v>
      </c>
      <c r="CX21" s="619">
        <v>150.93550000000002</v>
      </c>
      <c r="CY21" s="619">
        <v>147.80000000000001</v>
      </c>
      <c r="CZ21" s="619">
        <v>137.35480000000001</v>
      </c>
      <c r="DA21" s="619">
        <v>126.2333</v>
      </c>
      <c r="DB21" s="853">
        <v>117.8387</v>
      </c>
      <c r="DE21" s="299" t="s">
        <v>112</v>
      </c>
      <c r="DF21" s="386" t="s">
        <v>255</v>
      </c>
      <c r="DG21" s="893">
        <v>118.129</v>
      </c>
      <c r="DH21" s="893">
        <v>120.55170000000001</v>
      </c>
      <c r="DI21" s="893">
        <v>122</v>
      </c>
      <c r="DJ21" s="893">
        <v>122.86670000000001</v>
      </c>
      <c r="DK21" s="893">
        <v>128.0968</v>
      </c>
      <c r="DL21" s="893">
        <v>141.76670000000001</v>
      </c>
      <c r="DM21" s="893">
        <v>154.4194</v>
      </c>
      <c r="DN21" s="893">
        <v>157.32259999999999</v>
      </c>
      <c r="DO21" s="893">
        <v>160.9333</v>
      </c>
      <c r="DP21" s="893">
        <v>155.3871</v>
      </c>
      <c r="DQ21" s="893">
        <v>142.4</v>
      </c>
      <c r="DR21" s="913">
        <v>142</v>
      </c>
      <c r="DU21" s="299" t="s">
        <v>112</v>
      </c>
      <c r="DV21" s="1112" t="s">
        <v>106</v>
      </c>
      <c r="DW21" s="893">
        <v>142.64520000000002</v>
      </c>
      <c r="DX21" s="893">
        <v>147.8571</v>
      </c>
      <c r="DY21" s="893">
        <v>151.48390000000001</v>
      </c>
      <c r="DZ21" s="893">
        <v>163.4</v>
      </c>
      <c r="EA21" s="893">
        <v>161.48390000000001</v>
      </c>
      <c r="EB21" s="893">
        <v>159.63330000000002</v>
      </c>
      <c r="EC21" s="893">
        <v>159.96770000000001</v>
      </c>
      <c r="ED21" s="893">
        <v>157.22580000000002</v>
      </c>
      <c r="EE21" s="893">
        <v>148.0667</v>
      </c>
      <c r="EF21" s="893">
        <v>135.45160000000001</v>
      </c>
      <c r="EG21" s="893">
        <v>130.16670000000002</v>
      </c>
      <c r="EH21" s="913">
        <v>128.87100000000001</v>
      </c>
      <c r="EJ21" s="299" t="s">
        <v>112</v>
      </c>
      <c r="EK21" s="1112" t="s">
        <v>106</v>
      </c>
      <c r="EL21" s="1415">
        <v>124.03230000000001</v>
      </c>
      <c r="EM21" s="1415">
        <v>125.71430000000001</v>
      </c>
      <c r="EN21" s="1415">
        <v>134.03229999999999</v>
      </c>
      <c r="EO21" s="1415">
        <v>131.33330000000001</v>
      </c>
      <c r="EP21" s="1415">
        <v>130</v>
      </c>
      <c r="EQ21" s="1415">
        <v>131.1</v>
      </c>
      <c r="ER21" s="1415">
        <v>132.45160000000001</v>
      </c>
      <c r="ES21" s="1415">
        <v>133.48390000000001</v>
      </c>
      <c r="ET21" s="1415">
        <v>138.4</v>
      </c>
      <c r="EU21" s="1415">
        <v>131.35480000000001</v>
      </c>
      <c r="EV21" s="1415">
        <v>129.13330000000002</v>
      </c>
      <c r="EW21" s="1597">
        <v>129</v>
      </c>
    </row>
    <row r="22" spans="2:153" ht="15.95" customHeight="1">
      <c r="B22" s="420" t="s">
        <v>113</v>
      </c>
      <c r="C22" s="1589" t="s">
        <v>106</v>
      </c>
      <c r="D22" s="1606">
        <v>130.55160000000001</v>
      </c>
      <c r="E22" s="1609">
        <v>128.24930000000001</v>
      </c>
      <c r="F22" s="1610">
        <v>130.9674</v>
      </c>
      <c r="G22" s="1610">
        <v>132.7277</v>
      </c>
      <c r="H22" s="1610">
        <v>141.4939</v>
      </c>
      <c r="I22" s="1610">
        <v>143.53900000000002</v>
      </c>
      <c r="J22" s="1610">
        <v>139.69480000000001</v>
      </c>
      <c r="K22" s="1610">
        <v>134.95740000000001</v>
      </c>
      <c r="L22" s="1610">
        <v>130.4863</v>
      </c>
      <c r="M22" s="1607">
        <v>125.3974</v>
      </c>
      <c r="N22" s="1607">
        <v>120.7497</v>
      </c>
      <c r="O22" s="1611">
        <v>120.3429</v>
      </c>
      <c r="Q22" s="420" t="s">
        <v>113</v>
      </c>
      <c r="R22" s="1589" t="s">
        <v>106</v>
      </c>
      <c r="S22" s="1610">
        <v>117.869</v>
      </c>
      <c r="T22" s="1610">
        <v>121.8625</v>
      </c>
      <c r="U22" s="1610">
        <v>122.9406</v>
      </c>
      <c r="V22" s="1610">
        <v>124.69370000000001</v>
      </c>
      <c r="W22" s="1610">
        <v>130.03059999999999</v>
      </c>
      <c r="X22" s="1610">
        <v>137.91499999999999</v>
      </c>
      <c r="Y22" s="1610">
        <v>141.2003</v>
      </c>
      <c r="Z22" s="1607">
        <v>140.36770000000001</v>
      </c>
      <c r="AA22" s="1607">
        <v>138.23600000000002</v>
      </c>
      <c r="AB22" s="1610">
        <v>132.381</v>
      </c>
      <c r="AC22" s="1610">
        <v>129.97130000000001</v>
      </c>
      <c r="AD22" s="1611">
        <v>130.1448</v>
      </c>
      <c r="AG22" s="410" t="s">
        <v>114</v>
      </c>
      <c r="AH22" s="1572" t="s">
        <v>106</v>
      </c>
      <c r="AI22" s="1612">
        <v>152.93100000000001</v>
      </c>
      <c r="AJ22" s="1613">
        <v>160.64250000000001</v>
      </c>
      <c r="AK22" s="1613">
        <v>157.4</v>
      </c>
      <c r="AL22" s="1613">
        <v>157.3827</v>
      </c>
      <c r="AM22" s="1613">
        <v>164.0223</v>
      </c>
      <c r="AN22" s="1613">
        <v>166.19670000000002</v>
      </c>
      <c r="AO22" s="1613">
        <v>173.02100000000002</v>
      </c>
      <c r="AP22" s="1613">
        <v>180.52450000000002</v>
      </c>
      <c r="AQ22" s="1594">
        <v>186.01900000000001</v>
      </c>
      <c r="AR22" s="1594">
        <v>191.1448</v>
      </c>
      <c r="AS22" s="1613">
        <v>195.30930000000001</v>
      </c>
      <c r="AT22" s="1614">
        <v>187.69390000000001</v>
      </c>
      <c r="AV22" s="410" t="s">
        <v>114</v>
      </c>
      <c r="AW22" s="1572" t="s">
        <v>106</v>
      </c>
      <c r="AX22" s="1613">
        <v>174.7732</v>
      </c>
      <c r="AY22" s="1613">
        <v>172.25720000000001</v>
      </c>
      <c r="AZ22" s="1613">
        <v>175.5471</v>
      </c>
      <c r="BA22" s="1613">
        <v>172.32570000000001</v>
      </c>
      <c r="BB22" s="1613">
        <v>161.78899999999999</v>
      </c>
      <c r="BC22" s="1613">
        <v>167.315</v>
      </c>
      <c r="BD22" s="1613">
        <v>186.63419999999999</v>
      </c>
      <c r="BE22" s="1594">
        <v>205.48740000000001</v>
      </c>
      <c r="BF22" s="1594">
        <v>215.71530000000001</v>
      </c>
      <c r="BG22" s="1613">
        <v>216.58580000000001</v>
      </c>
      <c r="BH22" s="1613">
        <v>202.483</v>
      </c>
      <c r="BI22" s="1613">
        <v>188.5745</v>
      </c>
      <c r="BK22" s="410"/>
      <c r="BL22" s="1572" t="s">
        <v>256</v>
      </c>
      <c r="BM22" s="421"/>
      <c r="BN22" s="422"/>
      <c r="BO22" s="422"/>
      <c r="BP22" s="422"/>
      <c r="BQ22" s="422"/>
      <c r="BR22" s="422"/>
      <c r="BS22" s="422">
        <v>1374.16</v>
      </c>
      <c r="BT22" s="422">
        <v>1395.32</v>
      </c>
      <c r="BU22" s="422">
        <v>1376.07</v>
      </c>
      <c r="BV22" s="422">
        <v>1351.03</v>
      </c>
      <c r="BW22" s="422">
        <v>1299.4000000000001</v>
      </c>
      <c r="BX22" s="423">
        <v>1311.1</v>
      </c>
      <c r="BZ22" s="299"/>
      <c r="CA22" s="387" t="s">
        <v>256</v>
      </c>
      <c r="CB22" s="431">
        <v>1293.3548387096773</v>
      </c>
      <c r="CC22" s="432">
        <v>1248.1071000000002</v>
      </c>
      <c r="CD22" s="432">
        <v>1205.8065000000001</v>
      </c>
      <c r="CE22" s="432">
        <v>1226.9000000000001</v>
      </c>
      <c r="CF22" s="432">
        <v>1269.8710000000001</v>
      </c>
      <c r="CG22" s="432">
        <v>1326.7333000000001</v>
      </c>
      <c r="CH22" s="432">
        <v>1337.2258000000002</v>
      </c>
      <c r="CI22" s="432">
        <v>1297</v>
      </c>
      <c r="CJ22" s="432">
        <v>1290.5333000000001</v>
      </c>
      <c r="CK22" s="432">
        <v>1210.8710000000001</v>
      </c>
      <c r="CL22" s="432">
        <v>1202.3</v>
      </c>
      <c r="CM22" s="433">
        <v>1184.8387</v>
      </c>
      <c r="CO22" s="299" t="s">
        <v>253</v>
      </c>
      <c r="CP22" s="386" t="s">
        <v>255</v>
      </c>
      <c r="CQ22" s="619">
        <v>144.9427</v>
      </c>
      <c r="CR22" s="619">
        <v>142.22150000000002</v>
      </c>
      <c r="CS22" s="619">
        <v>144.62280000000001</v>
      </c>
      <c r="CT22" s="619">
        <v>144.59450000000001</v>
      </c>
      <c r="CU22" s="619">
        <v>147.0223</v>
      </c>
      <c r="CV22" s="619">
        <v>149.69310000000002</v>
      </c>
      <c r="CW22" s="619">
        <v>146.33750000000001</v>
      </c>
      <c r="CX22" s="619">
        <v>146.6996</v>
      </c>
      <c r="CY22" s="619">
        <v>150.96700000000001</v>
      </c>
      <c r="CZ22" s="619">
        <v>147.98230000000001</v>
      </c>
      <c r="DA22" s="619">
        <v>139.96630000000002</v>
      </c>
      <c r="DB22" s="853">
        <v>134.00990000000002</v>
      </c>
      <c r="DE22" s="299" t="s">
        <v>253</v>
      </c>
      <c r="DF22" s="386" t="s">
        <v>255</v>
      </c>
      <c r="DG22" s="893">
        <v>131.76300000000001</v>
      </c>
      <c r="DH22" s="893">
        <v>132.56610000000001</v>
      </c>
      <c r="DI22" s="893">
        <v>129.81220000000002</v>
      </c>
      <c r="DJ22" s="893">
        <v>130.28530000000001</v>
      </c>
      <c r="DK22" s="893">
        <v>139.60820000000001</v>
      </c>
      <c r="DL22" s="893">
        <v>152.62100000000001</v>
      </c>
      <c r="DM22" s="893">
        <v>163.1978</v>
      </c>
      <c r="DN22" s="893">
        <v>165.233</v>
      </c>
      <c r="DO22" s="893">
        <v>167.52770000000001</v>
      </c>
      <c r="DP22" s="893">
        <v>160.58510000000001</v>
      </c>
      <c r="DQ22" s="893">
        <v>155.50400000000002</v>
      </c>
      <c r="DR22" s="913">
        <v>159.8683</v>
      </c>
      <c r="DU22" s="299" t="s">
        <v>253</v>
      </c>
      <c r="DV22" s="1112" t="s">
        <v>255</v>
      </c>
      <c r="DW22" s="893">
        <v>155.79660000000001</v>
      </c>
      <c r="DX22" s="893">
        <v>157.30500000000001</v>
      </c>
      <c r="DY22" s="893">
        <v>159.1798</v>
      </c>
      <c r="DZ22" s="893">
        <v>171.07920000000001</v>
      </c>
      <c r="EA22" s="893">
        <v>180.21970000000002</v>
      </c>
      <c r="EB22" s="893">
        <v>183.52610000000001</v>
      </c>
      <c r="EC22" s="893">
        <v>178.49210000000002</v>
      </c>
      <c r="ED22" s="893">
        <v>174.7139</v>
      </c>
      <c r="EE22" s="893">
        <v>170.07340000000002</v>
      </c>
      <c r="EF22" s="893">
        <v>155.08410000000001</v>
      </c>
      <c r="EG22" s="893">
        <v>149.61960000000002</v>
      </c>
      <c r="EH22" s="913">
        <v>147.8296</v>
      </c>
      <c r="EJ22" s="299" t="s">
        <v>253</v>
      </c>
      <c r="EK22" s="1112" t="s">
        <v>255</v>
      </c>
      <c r="EL22" s="1415">
        <v>140.88480000000001</v>
      </c>
      <c r="EM22" s="1415">
        <v>143.3826</v>
      </c>
      <c r="EN22" s="1415">
        <v>152.10140000000001</v>
      </c>
      <c r="EO22" s="1415">
        <v>148.46120000000002</v>
      </c>
      <c r="EP22" s="1415">
        <v>145.35580000000002</v>
      </c>
      <c r="EQ22" s="1415">
        <v>148.2029</v>
      </c>
      <c r="ER22" s="1415">
        <v>148.64330000000001</v>
      </c>
      <c r="ES22" s="1415">
        <v>152.77460000000002</v>
      </c>
      <c r="ET22" s="1415">
        <v>151.86870000000002</v>
      </c>
      <c r="EU22" s="1415">
        <v>144.191</v>
      </c>
      <c r="EV22" s="1415">
        <v>143.33150000000001</v>
      </c>
      <c r="EW22" s="1597">
        <v>143.7253</v>
      </c>
    </row>
    <row r="23" spans="2:153" ht="15.95" customHeight="1">
      <c r="B23" s="420" t="s">
        <v>114</v>
      </c>
      <c r="C23" s="1589" t="s">
        <v>106</v>
      </c>
      <c r="D23" s="1606">
        <v>157.06650000000002</v>
      </c>
      <c r="E23" s="1609">
        <v>142.65210000000002</v>
      </c>
      <c r="F23" s="1610">
        <v>136.1574</v>
      </c>
      <c r="G23" s="1610">
        <v>136.97140000000002</v>
      </c>
      <c r="H23" s="1610">
        <v>133.9555</v>
      </c>
      <c r="I23" s="1610">
        <v>148.375</v>
      </c>
      <c r="J23" s="1610">
        <v>154.315</v>
      </c>
      <c r="K23" s="1610">
        <v>165.47970000000001</v>
      </c>
      <c r="L23" s="1610">
        <v>170.34370000000001</v>
      </c>
      <c r="M23" s="1607">
        <v>166.18350000000001</v>
      </c>
      <c r="N23" s="1607">
        <v>154.54660000000001</v>
      </c>
      <c r="O23" s="1611">
        <v>157.1148</v>
      </c>
      <c r="Q23" s="420" t="s">
        <v>114</v>
      </c>
      <c r="R23" s="1589" t="s">
        <v>106</v>
      </c>
      <c r="S23" s="1610">
        <v>155.6129</v>
      </c>
      <c r="T23" s="1610">
        <v>153.88999999999999</v>
      </c>
      <c r="U23" s="1610">
        <v>145.16580000000002</v>
      </c>
      <c r="V23" s="1610">
        <v>138.92930000000001</v>
      </c>
      <c r="W23" s="1610">
        <v>137.91159999999999</v>
      </c>
      <c r="X23" s="1610">
        <v>146.21970000000002</v>
      </c>
      <c r="Y23" s="1610">
        <v>144.78030000000001</v>
      </c>
      <c r="Z23" s="1607">
        <v>153.3203</v>
      </c>
      <c r="AA23" s="1607">
        <v>163.43730000000002</v>
      </c>
      <c r="AB23" s="1610">
        <v>158.23580000000001</v>
      </c>
      <c r="AC23" s="1610">
        <v>153.5163</v>
      </c>
      <c r="AD23" s="1611">
        <v>151.69710000000001</v>
      </c>
      <c r="AG23" s="410" t="s">
        <v>129</v>
      </c>
      <c r="AH23" s="1572" t="s">
        <v>106</v>
      </c>
      <c r="AI23" s="1612">
        <v>172.06450000000001</v>
      </c>
      <c r="AJ23" s="1613">
        <v>163.5</v>
      </c>
      <c r="AK23" s="1613">
        <v>162.06450000000001</v>
      </c>
      <c r="AL23" s="1613">
        <v>161</v>
      </c>
      <c r="AM23" s="1613">
        <v>141.6129</v>
      </c>
      <c r="AN23" s="1613">
        <v>166.5667</v>
      </c>
      <c r="AO23" s="1613">
        <v>182</v>
      </c>
      <c r="AP23" s="1613">
        <v>182</v>
      </c>
      <c r="AQ23" s="1594">
        <v>179.5333</v>
      </c>
      <c r="AR23" s="1594">
        <v>177.06450000000001</v>
      </c>
      <c r="AS23" s="1613">
        <v>178.0333</v>
      </c>
      <c r="AT23" s="1614">
        <v>171.83870000000002</v>
      </c>
      <c r="AV23" s="410" t="s">
        <v>129</v>
      </c>
      <c r="AW23" s="1572" t="s">
        <v>106</v>
      </c>
      <c r="AX23" s="1613">
        <v>167.96770000000001</v>
      </c>
      <c r="AY23" s="1613">
        <v>160.89660000000001</v>
      </c>
      <c r="AZ23" s="1613">
        <v>168.93549999999999</v>
      </c>
      <c r="BA23" s="1613">
        <v>181</v>
      </c>
      <c r="BB23" s="1613">
        <v>184.9032</v>
      </c>
      <c r="BC23" s="1613">
        <v>200.26669999999999</v>
      </c>
      <c r="BD23" s="1613">
        <v>210.12899999999999</v>
      </c>
      <c r="BE23" s="1594">
        <v>215.48390000000001</v>
      </c>
      <c r="BF23" s="1594">
        <v>230.33330000000001</v>
      </c>
      <c r="BG23" s="1613">
        <v>232.83869999999999</v>
      </c>
      <c r="BH23" s="1613">
        <v>221.13329999999999</v>
      </c>
      <c r="BI23" s="1613">
        <v>198.0968</v>
      </c>
      <c r="BK23" s="410" t="s">
        <v>113</v>
      </c>
      <c r="BL23" s="1572" t="s">
        <v>106</v>
      </c>
      <c r="BM23" s="421">
        <v>169.58</v>
      </c>
      <c r="BN23" s="422">
        <v>168.32</v>
      </c>
      <c r="BO23" s="422">
        <v>168.31</v>
      </c>
      <c r="BP23" s="422">
        <v>166.3</v>
      </c>
      <c r="BQ23" s="422">
        <v>161.30000000000001</v>
      </c>
      <c r="BR23" s="422">
        <v>160.91</v>
      </c>
      <c r="BS23" s="422">
        <v>161.53</v>
      </c>
      <c r="BT23" s="422">
        <v>162.16999999999999</v>
      </c>
      <c r="BU23" s="422">
        <v>165.84</v>
      </c>
      <c r="BV23" s="422">
        <v>172.22</v>
      </c>
      <c r="BW23" s="422">
        <v>171.43</v>
      </c>
      <c r="BX23" s="423">
        <v>165.89</v>
      </c>
      <c r="BZ23" s="299" t="s">
        <v>113</v>
      </c>
      <c r="CA23" s="386" t="s">
        <v>106</v>
      </c>
      <c r="CB23" s="424">
        <v>158.02645161290323</v>
      </c>
      <c r="CC23" s="425">
        <v>155.3871</v>
      </c>
      <c r="CD23" s="425">
        <v>151.93190000000001</v>
      </c>
      <c r="CE23" s="425">
        <v>159.1857</v>
      </c>
      <c r="CF23" s="425">
        <v>165.55970000000002</v>
      </c>
      <c r="CG23" s="425">
        <v>171.36969999999999</v>
      </c>
      <c r="CH23" s="425">
        <v>172.89260000000002</v>
      </c>
      <c r="CI23" s="425">
        <v>164.5155</v>
      </c>
      <c r="CJ23" s="425">
        <v>158.1377</v>
      </c>
      <c r="CK23" s="425">
        <v>152.97</v>
      </c>
      <c r="CL23" s="425">
        <v>149.2397</v>
      </c>
      <c r="CM23" s="426">
        <v>144.03450000000001</v>
      </c>
      <c r="CO23" s="299"/>
      <c r="CP23" s="387" t="s">
        <v>256</v>
      </c>
      <c r="CQ23" s="620">
        <v>1113.9355</v>
      </c>
      <c r="CR23" s="620">
        <v>1096.6070999999999</v>
      </c>
      <c r="CS23" s="620">
        <v>1106.0645</v>
      </c>
      <c r="CT23" s="620">
        <v>1098.2667000000001</v>
      </c>
      <c r="CU23" s="620">
        <v>1111.4516000000001</v>
      </c>
      <c r="CV23" s="620">
        <v>1133.4000000000001</v>
      </c>
      <c r="CW23" s="620">
        <v>1110.2581</v>
      </c>
      <c r="CX23" s="620">
        <v>1109.0645</v>
      </c>
      <c r="CY23" s="620">
        <v>1145.4666999999999</v>
      </c>
      <c r="CZ23" s="620">
        <v>1128.1290000000001</v>
      </c>
      <c r="DA23" s="620">
        <v>1064.5</v>
      </c>
      <c r="DB23" s="854">
        <v>1023.8065</v>
      </c>
      <c r="DE23" s="299"/>
      <c r="DF23" s="387" t="s">
        <v>256</v>
      </c>
      <c r="DG23" s="894">
        <v>1008.6452</v>
      </c>
      <c r="DH23" s="894">
        <v>1012.1724</v>
      </c>
      <c r="DI23" s="894">
        <v>981.38710000000003</v>
      </c>
      <c r="DJ23" s="894">
        <v>976.93330000000003</v>
      </c>
      <c r="DK23" s="894">
        <v>1046.7742000000001</v>
      </c>
      <c r="DL23" s="894">
        <v>1147.5333000000001</v>
      </c>
      <c r="DM23" s="894">
        <v>1223.1935000000001</v>
      </c>
      <c r="DN23" s="894">
        <v>1237.0645</v>
      </c>
      <c r="DO23" s="894">
        <v>1256.2</v>
      </c>
      <c r="DP23" s="894">
        <v>1205.6129000000001</v>
      </c>
      <c r="DQ23" s="894">
        <v>1169.5333000000001</v>
      </c>
      <c r="DR23" s="914">
        <v>1205.2903000000001</v>
      </c>
      <c r="DU23" s="299"/>
      <c r="DV23" s="1113" t="s">
        <v>256</v>
      </c>
      <c r="DW23" s="894">
        <v>1173.2581</v>
      </c>
      <c r="DX23" s="894">
        <v>1171.6429000000001</v>
      </c>
      <c r="DY23" s="894">
        <v>1181.4516000000001</v>
      </c>
      <c r="DZ23" s="894">
        <v>1274.0333000000001</v>
      </c>
      <c r="EA23" s="894">
        <v>1339.6452000000002</v>
      </c>
      <c r="EB23" s="894">
        <v>1359.9333000000001</v>
      </c>
      <c r="EC23" s="894">
        <v>1322.8710000000001</v>
      </c>
      <c r="ED23" s="894">
        <v>1293.8710000000001</v>
      </c>
      <c r="EE23" s="894">
        <v>1268.5333000000001</v>
      </c>
      <c r="EF23" s="894">
        <v>1164.2903000000001</v>
      </c>
      <c r="EG23" s="894">
        <v>1129.6000000000001</v>
      </c>
      <c r="EH23" s="914">
        <v>1114.5161000000001</v>
      </c>
      <c r="EJ23" s="299"/>
      <c r="EK23" s="1113" t="s">
        <v>256</v>
      </c>
      <c r="EL23" s="1418">
        <v>1047.7097000000001</v>
      </c>
      <c r="EM23" s="1418">
        <v>1066.5357000000001</v>
      </c>
      <c r="EN23" s="1418">
        <v>1131.3226</v>
      </c>
      <c r="EO23" s="1418">
        <v>1101.8</v>
      </c>
      <c r="EP23" s="1418">
        <v>1074.5806</v>
      </c>
      <c r="EQ23" s="1418">
        <v>1094.1333</v>
      </c>
      <c r="ER23" s="1418">
        <v>1099.5161000000001</v>
      </c>
      <c r="ES23" s="1418">
        <v>1134.3226</v>
      </c>
      <c r="ET23" s="1418">
        <v>1128.4333000000001</v>
      </c>
      <c r="EU23" s="1418">
        <v>1070.5806</v>
      </c>
      <c r="EV23" s="1418">
        <v>1064.8</v>
      </c>
      <c r="EW23" s="1598">
        <v>1064.4516000000001</v>
      </c>
    </row>
    <row r="24" spans="2:153" ht="15.95" customHeight="1">
      <c r="B24" s="420" t="s">
        <v>129</v>
      </c>
      <c r="C24" s="1589" t="s">
        <v>106</v>
      </c>
      <c r="D24" s="1606">
        <v>157</v>
      </c>
      <c r="E24" s="1609">
        <v>157</v>
      </c>
      <c r="F24" s="1610">
        <v>155.06450000000001</v>
      </c>
      <c r="G24" s="1610">
        <v>152.0667</v>
      </c>
      <c r="H24" s="1610">
        <v>133</v>
      </c>
      <c r="I24" s="1610">
        <v>151.4</v>
      </c>
      <c r="J24" s="1610">
        <v>159.1935</v>
      </c>
      <c r="K24" s="1610">
        <v>153.12900000000002</v>
      </c>
      <c r="L24" s="1610">
        <v>157.9333</v>
      </c>
      <c r="M24" s="1607">
        <v>162.35480000000001</v>
      </c>
      <c r="N24" s="1607">
        <v>153.80000000000001</v>
      </c>
      <c r="O24" s="1611">
        <v>144.32259999999999</v>
      </c>
      <c r="Q24" s="420" t="s">
        <v>129</v>
      </c>
      <c r="R24" s="1589" t="s">
        <v>106</v>
      </c>
      <c r="S24" s="1610">
        <v>141.32259999999999</v>
      </c>
      <c r="T24" s="1610">
        <v>139.5</v>
      </c>
      <c r="U24" s="1610">
        <v>144.8065</v>
      </c>
      <c r="V24" s="1610">
        <v>156.0333</v>
      </c>
      <c r="W24" s="1610">
        <v>155.12900000000002</v>
      </c>
      <c r="X24" s="1610">
        <v>168.5333</v>
      </c>
      <c r="Y24" s="1610">
        <v>170.77420000000001</v>
      </c>
      <c r="Z24" s="1607">
        <v>170.3871</v>
      </c>
      <c r="AA24" s="1607">
        <v>175.9</v>
      </c>
      <c r="AB24" s="1610">
        <v>175</v>
      </c>
      <c r="AC24" s="1610">
        <v>174.9333</v>
      </c>
      <c r="AD24" s="1611">
        <v>170.83870000000002</v>
      </c>
      <c r="AG24" s="410" t="s">
        <v>131</v>
      </c>
      <c r="AH24" s="1572" t="s">
        <v>106</v>
      </c>
      <c r="AI24" s="1612">
        <v>143.69910000000002</v>
      </c>
      <c r="AJ24" s="1613">
        <v>144.8844</v>
      </c>
      <c r="AK24" s="1613">
        <v>151.4418</v>
      </c>
      <c r="AL24" s="1613">
        <v>157.2998</v>
      </c>
      <c r="AM24" s="1613">
        <v>161.87720000000002</v>
      </c>
      <c r="AN24" s="1613">
        <v>168.81570000000002</v>
      </c>
      <c r="AO24" s="1613">
        <v>169.92660000000001</v>
      </c>
      <c r="AP24" s="1613">
        <v>168.1781</v>
      </c>
      <c r="AQ24" s="1594">
        <v>170.1499</v>
      </c>
      <c r="AR24" s="1594">
        <v>164.28900000000002</v>
      </c>
      <c r="AS24" s="1613">
        <v>167.00210000000001</v>
      </c>
      <c r="AT24" s="1614">
        <v>174.0633</v>
      </c>
      <c r="AV24" s="410" t="s">
        <v>131</v>
      </c>
      <c r="AW24" s="1572" t="s">
        <v>106</v>
      </c>
      <c r="AX24" s="1613">
        <v>170.77879999999999</v>
      </c>
      <c r="AY24" s="1613">
        <v>172.6754</v>
      </c>
      <c r="AZ24" s="1613">
        <v>173.83109999999999</v>
      </c>
      <c r="BA24" s="1613">
        <v>172.46709999999999</v>
      </c>
      <c r="BB24" s="1613">
        <v>173.63570000000001</v>
      </c>
      <c r="BC24" s="1613">
        <v>177.90809999999999</v>
      </c>
      <c r="BD24" s="1613">
        <v>176.3528</v>
      </c>
      <c r="BE24" s="1594">
        <v>180.744</v>
      </c>
      <c r="BF24" s="1594">
        <v>195.8657</v>
      </c>
      <c r="BG24" s="1613">
        <v>197.98490000000001</v>
      </c>
      <c r="BH24" s="1613">
        <v>196.84450000000001</v>
      </c>
      <c r="BI24" s="1613">
        <v>190.06639999999999</v>
      </c>
      <c r="BK24" s="410" t="s">
        <v>114</v>
      </c>
      <c r="BL24" s="1572" t="s">
        <v>106</v>
      </c>
      <c r="BM24" s="421">
        <v>190.5</v>
      </c>
      <c r="BN24" s="422">
        <v>194.41</v>
      </c>
      <c r="BO24" s="422">
        <v>183.04</v>
      </c>
      <c r="BP24" s="422">
        <v>166.43</v>
      </c>
      <c r="BQ24" s="422">
        <v>163.72999999999999</v>
      </c>
      <c r="BR24" s="422">
        <v>173.82</v>
      </c>
      <c r="BS24" s="422">
        <v>195.59</v>
      </c>
      <c r="BT24" s="422">
        <v>208.98</v>
      </c>
      <c r="BU24" s="422">
        <v>220.93</v>
      </c>
      <c r="BV24" s="422">
        <v>192.01</v>
      </c>
      <c r="BW24" s="422">
        <v>185.58</v>
      </c>
      <c r="BX24" s="423">
        <v>193.49</v>
      </c>
      <c r="BZ24" s="299" t="s">
        <v>114</v>
      </c>
      <c r="CA24" s="386" t="s">
        <v>106</v>
      </c>
      <c r="CB24" s="424"/>
      <c r="CC24" s="425">
        <v>191.64</v>
      </c>
      <c r="CD24" s="425">
        <v>191.64</v>
      </c>
      <c r="CE24" s="425"/>
      <c r="CF24" s="425"/>
      <c r="CG24" s="425"/>
      <c r="CH24" s="425"/>
      <c r="CI24" s="425"/>
      <c r="CJ24" s="425"/>
      <c r="CK24" s="425"/>
      <c r="CL24" s="425"/>
      <c r="CM24" s="426"/>
      <c r="CO24" s="299" t="s">
        <v>114</v>
      </c>
      <c r="CP24" s="386" t="s">
        <v>106</v>
      </c>
      <c r="CQ24" s="619"/>
      <c r="CR24" s="619">
        <v>147.18520000000001</v>
      </c>
      <c r="CS24" s="619">
        <v>149.06290000000001</v>
      </c>
      <c r="CT24" s="619">
        <v>148.0333</v>
      </c>
      <c r="CU24" s="619">
        <v>138.82500000000002</v>
      </c>
      <c r="CV24" s="619">
        <v>140.92670000000001</v>
      </c>
      <c r="CW24" s="619">
        <v>146.74190000000002</v>
      </c>
      <c r="CX24" s="619">
        <v>156.79170000000002</v>
      </c>
      <c r="CY24" s="619">
        <v>164.11670000000001</v>
      </c>
      <c r="CZ24" s="619">
        <v>156.07420000000002</v>
      </c>
      <c r="DA24" s="619">
        <v>147.2783</v>
      </c>
      <c r="DB24" s="853">
        <v>132.72499999999999</v>
      </c>
      <c r="DE24" s="299" t="s">
        <v>114</v>
      </c>
      <c r="DF24" s="386" t="s">
        <v>106</v>
      </c>
      <c r="DG24" s="893">
        <v>140.96770000000001</v>
      </c>
      <c r="DH24" s="893">
        <v>134.34480000000002</v>
      </c>
      <c r="DI24" s="893">
        <v>134.84520000000001</v>
      </c>
      <c r="DJ24" s="893">
        <v>132.90729999999999</v>
      </c>
      <c r="DK24" s="893">
        <v>137.9829</v>
      </c>
      <c r="DL24" s="893">
        <v>149.864</v>
      </c>
      <c r="DM24" s="893">
        <v>161.03230000000002</v>
      </c>
      <c r="DN24" s="893">
        <v>192.23940000000002</v>
      </c>
      <c r="DO24" s="893">
        <v>188.2</v>
      </c>
      <c r="DP24" s="893">
        <v>187.6361</v>
      </c>
      <c r="DQ24" s="893">
        <v>174.6567</v>
      </c>
      <c r="DR24" s="913">
        <v>180.02809999999999</v>
      </c>
      <c r="DU24" s="299" t="s">
        <v>114</v>
      </c>
      <c r="DV24" s="1112" t="s">
        <v>106</v>
      </c>
      <c r="DW24" s="893">
        <v>176.22580000000002</v>
      </c>
      <c r="DX24" s="893">
        <v>176</v>
      </c>
      <c r="DY24" s="893">
        <v>177.58330000000001</v>
      </c>
      <c r="DZ24" s="893">
        <v>0</v>
      </c>
      <c r="EA24" s="893">
        <v>0</v>
      </c>
      <c r="EB24" s="893">
        <v>178</v>
      </c>
      <c r="EC24" s="893">
        <v>177.45160000000001</v>
      </c>
      <c r="ED24" s="893">
        <v>183.06450000000001</v>
      </c>
      <c r="EE24" s="893">
        <v>192.798</v>
      </c>
      <c r="EF24" s="893" t="s">
        <v>434</v>
      </c>
      <c r="EG24" s="893" t="s">
        <v>434</v>
      </c>
      <c r="EH24" s="913">
        <v>167.99</v>
      </c>
      <c r="EJ24" s="299" t="s">
        <v>114</v>
      </c>
      <c r="EK24" s="1112" t="s">
        <v>106</v>
      </c>
      <c r="EL24" s="1415">
        <v>167.99</v>
      </c>
      <c r="EM24" s="1415">
        <v>167.99</v>
      </c>
      <c r="EN24" s="1415">
        <v>167.99</v>
      </c>
      <c r="EO24" s="1415">
        <v>167.99</v>
      </c>
      <c r="EP24" s="1415">
        <v>167.99</v>
      </c>
      <c r="EQ24" s="1415">
        <v>167.99</v>
      </c>
      <c r="ER24" s="1415">
        <v>167.99</v>
      </c>
      <c r="ES24" s="1415">
        <v>167.99</v>
      </c>
      <c r="ET24" s="1415">
        <v>167.99</v>
      </c>
      <c r="EU24" s="1415" t="s">
        <v>535</v>
      </c>
      <c r="EV24" s="1415" t="s">
        <v>535</v>
      </c>
      <c r="EW24" s="1597" t="s">
        <v>535</v>
      </c>
    </row>
    <row r="25" spans="2:153" ht="15.95" customHeight="1">
      <c r="B25" s="420" t="s">
        <v>131</v>
      </c>
      <c r="C25" s="1589" t="s">
        <v>106</v>
      </c>
      <c r="D25" s="1590">
        <v>163.14600000000002</v>
      </c>
      <c r="E25" s="1609">
        <v>139.00970000000001</v>
      </c>
      <c r="F25" s="1610">
        <v>146.0855</v>
      </c>
      <c r="G25" s="1610">
        <v>153.9117</v>
      </c>
      <c r="H25" s="1610">
        <v>162.9736</v>
      </c>
      <c r="I25" s="1610">
        <v>163.43360000000001</v>
      </c>
      <c r="J25" s="1610">
        <v>163.5667</v>
      </c>
      <c r="K25" s="1610">
        <v>166.98420000000002</v>
      </c>
      <c r="L25" s="1610">
        <v>165.0573</v>
      </c>
      <c r="M25" s="1607">
        <v>156.13499999999999</v>
      </c>
      <c r="N25" s="1607">
        <v>143.06970000000001</v>
      </c>
      <c r="O25" s="1611">
        <v>140.13040000000001</v>
      </c>
      <c r="Q25" s="420" t="s">
        <v>131</v>
      </c>
      <c r="R25" s="1589" t="s">
        <v>106</v>
      </c>
      <c r="S25" s="1610">
        <v>133.19150000000002</v>
      </c>
      <c r="T25" s="1610">
        <v>134.33010000000002</v>
      </c>
      <c r="U25" s="1610">
        <v>131.45240000000001</v>
      </c>
      <c r="V25" s="1610">
        <v>133.88830000000002</v>
      </c>
      <c r="W25" s="1610">
        <v>145.36360000000002</v>
      </c>
      <c r="X25" s="1610">
        <v>153.04390000000001</v>
      </c>
      <c r="Y25" s="1610">
        <v>148.02780000000001</v>
      </c>
      <c r="Z25" s="1607">
        <v>149.352</v>
      </c>
      <c r="AA25" s="1607">
        <v>153.02790000000002</v>
      </c>
      <c r="AB25" s="1610">
        <v>144.06360000000001</v>
      </c>
      <c r="AC25" s="1610">
        <v>146.04130000000001</v>
      </c>
      <c r="AD25" s="1611">
        <v>148.57210000000001</v>
      </c>
      <c r="AG25" s="410"/>
      <c r="AH25" s="1572" t="s">
        <v>281</v>
      </c>
      <c r="AI25" s="1612">
        <v>101.1277</v>
      </c>
      <c r="AJ25" s="1613">
        <v>101.96610000000001</v>
      </c>
      <c r="AK25" s="1613">
        <v>107.07350000000001</v>
      </c>
      <c r="AL25" s="1613">
        <v>111.55670000000001</v>
      </c>
      <c r="AM25" s="1613">
        <v>114.8245</v>
      </c>
      <c r="AN25" s="1613">
        <v>119.71470000000001</v>
      </c>
      <c r="AO25" s="1613">
        <v>120.51900000000001</v>
      </c>
      <c r="AP25" s="1613">
        <v>119.29650000000001</v>
      </c>
      <c r="AQ25" s="1594">
        <v>120.68770000000001</v>
      </c>
      <c r="AR25" s="1594">
        <v>116.04650000000001</v>
      </c>
      <c r="AS25" s="1613">
        <v>117.20400000000001</v>
      </c>
      <c r="AT25" s="1614">
        <v>121.4161</v>
      </c>
      <c r="AV25" s="410"/>
      <c r="AW25" s="1572" t="s">
        <v>281</v>
      </c>
      <c r="AX25" s="1613">
        <v>119.3706</v>
      </c>
      <c r="AY25" s="1613">
        <v>120.67829999999999</v>
      </c>
      <c r="AZ25" s="1613">
        <v>121.27549999999999</v>
      </c>
      <c r="BA25" s="1613">
        <v>120.599</v>
      </c>
      <c r="BB25" s="1613">
        <v>121.2303</v>
      </c>
      <c r="BC25" s="1613">
        <v>124.006</v>
      </c>
      <c r="BD25" s="1613">
        <v>122.7932</v>
      </c>
      <c r="BE25" s="1594">
        <v>125.8506</v>
      </c>
      <c r="BF25" s="1594">
        <v>136.36429999999999</v>
      </c>
      <c r="BG25" s="1613">
        <v>137.83519999999999</v>
      </c>
      <c r="BH25" s="1613">
        <v>137.04230000000001</v>
      </c>
      <c r="BI25" s="1613">
        <v>132.3784</v>
      </c>
      <c r="BK25" s="410" t="s">
        <v>129</v>
      </c>
      <c r="BL25" s="1572" t="s">
        <v>106</v>
      </c>
      <c r="BM25" s="427">
        <v>180.94</v>
      </c>
      <c r="BN25" s="438">
        <v>191.18</v>
      </c>
      <c r="BO25" s="438">
        <v>207.94</v>
      </c>
      <c r="BP25" s="438">
        <v>205.8</v>
      </c>
      <c r="BQ25" s="438">
        <v>209.84</v>
      </c>
      <c r="BR25" s="438">
        <v>209</v>
      </c>
      <c r="BS25" s="438">
        <v>209.45</v>
      </c>
      <c r="BT25" s="438">
        <v>209.42</v>
      </c>
      <c r="BU25" s="438">
        <v>210</v>
      </c>
      <c r="BV25" s="438">
        <v>203.71</v>
      </c>
      <c r="BW25" s="438">
        <v>194.73</v>
      </c>
      <c r="BX25" s="439">
        <v>190.28</v>
      </c>
      <c r="BZ25" s="299" t="s">
        <v>129</v>
      </c>
      <c r="CA25" s="386" t="s">
        <v>106</v>
      </c>
      <c r="CB25" s="440">
        <v>190.29032258064515</v>
      </c>
      <c r="CC25" s="441">
        <v>197</v>
      </c>
      <c r="CD25" s="441">
        <v>197.48390000000001</v>
      </c>
      <c r="CE25" s="441">
        <v>200.4</v>
      </c>
      <c r="CF25" s="441">
        <v>201</v>
      </c>
      <c r="CG25" s="441">
        <v>204.86670000000001</v>
      </c>
      <c r="CH25" s="441">
        <v>205</v>
      </c>
      <c r="CI25" s="441">
        <v>216.74190000000002</v>
      </c>
      <c r="CJ25" s="441">
        <v>218</v>
      </c>
      <c r="CK25" s="441">
        <v>217.16130000000001</v>
      </c>
      <c r="CL25" s="441">
        <v>217</v>
      </c>
      <c r="CM25" s="442">
        <v>217</v>
      </c>
      <c r="CO25" s="299" t="s">
        <v>129</v>
      </c>
      <c r="CP25" s="386" t="s">
        <v>106</v>
      </c>
      <c r="CQ25" s="621">
        <v>217</v>
      </c>
      <c r="CR25" s="621">
        <v>205.9</v>
      </c>
      <c r="CS25" s="621">
        <v>171.83870000000002</v>
      </c>
      <c r="CT25" s="621">
        <v>162.55870000000002</v>
      </c>
      <c r="CU25" s="621">
        <v>163.23420000000002</v>
      </c>
      <c r="CV25" s="621">
        <v>169.14100000000002</v>
      </c>
      <c r="CW25" s="621">
        <v>175.17840000000001</v>
      </c>
      <c r="CX25" s="621">
        <v>174.46940000000001</v>
      </c>
      <c r="CY25" s="621">
        <v>162.92100000000002</v>
      </c>
      <c r="CZ25" s="621">
        <v>160.29840000000002</v>
      </c>
      <c r="DA25" s="621">
        <v>164.50069999999999</v>
      </c>
      <c r="DB25" s="855">
        <v>155.89709999999999</v>
      </c>
      <c r="DE25" s="299" t="s">
        <v>129</v>
      </c>
      <c r="DF25" s="386" t="s">
        <v>106</v>
      </c>
      <c r="DG25" s="895">
        <v>156.68940000000001</v>
      </c>
      <c r="DH25" s="895">
        <v>156.9359</v>
      </c>
      <c r="DI25" s="895">
        <v>158.57900000000001</v>
      </c>
      <c r="DJ25" s="895">
        <v>160.64100000000002</v>
      </c>
      <c r="DK25" s="895">
        <v>161.5548</v>
      </c>
      <c r="DL25" s="895">
        <v>165.59200000000001</v>
      </c>
      <c r="DM25" s="895">
        <v>182.23260000000002</v>
      </c>
      <c r="DN25" s="895">
        <v>192.05</v>
      </c>
      <c r="DO25" s="895">
        <v>192.05</v>
      </c>
      <c r="DP25" s="895">
        <v>190.90870000000001</v>
      </c>
      <c r="DQ25" s="895">
        <v>184.21700000000001</v>
      </c>
      <c r="DR25" s="915">
        <v>187.589</v>
      </c>
      <c r="DU25" s="299" t="s">
        <v>129</v>
      </c>
      <c r="DV25" s="1112" t="s">
        <v>106</v>
      </c>
      <c r="DW25" s="895">
        <v>164.56100000000001</v>
      </c>
      <c r="DX25" s="895">
        <v>166.9975</v>
      </c>
      <c r="DY25" s="895">
        <v>176.71190000000001</v>
      </c>
      <c r="DZ25" s="895">
        <v>185.9957</v>
      </c>
      <c r="EA25" s="895">
        <v>199.47390000000001</v>
      </c>
      <c r="EB25" s="895">
        <v>209.28970000000001</v>
      </c>
      <c r="EC25" s="895">
        <v>211.8177</v>
      </c>
      <c r="ED25" s="895">
        <v>211.66680000000002</v>
      </c>
      <c r="EE25" s="895">
        <v>211.03530000000001</v>
      </c>
      <c r="EF25" s="895">
        <v>195.51260000000002</v>
      </c>
      <c r="EG25" s="895">
        <v>194.17230000000001</v>
      </c>
      <c r="EH25" s="915">
        <v>193.8306</v>
      </c>
      <c r="EJ25" s="299" t="s">
        <v>129</v>
      </c>
      <c r="EK25" s="1112" t="s">
        <v>106</v>
      </c>
      <c r="EL25" s="1421">
        <v>174.4442</v>
      </c>
      <c r="EM25" s="1421">
        <v>164.87139999999999</v>
      </c>
      <c r="EN25" s="1421">
        <v>174.65479999999999</v>
      </c>
      <c r="EO25" s="1421">
        <v>189.18470000000002</v>
      </c>
      <c r="EP25" s="1421">
        <v>200.71</v>
      </c>
      <c r="EQ25" s="1421">
        <v>202.29670000000002</v>
      </c>
      <c r="ER25" s="1421">
        <v>202.25810000000001</v>
      </c>
      <c r="ES25" s="1421">
        <v>202.32</v>
      </c>
      <c r="ET25" s="1421">
        <v>201.09730000000002</v>
      </c>
      <c r="EU25" s="1421">
        <v>185.911</v>
      </c>
      <c r="EV25" s="1421">
        <v>173.73570000000001</v>
      </c>
      <c r="EW25" s="1619">
        <v>162.3603</v>
      </c>
    </row>
    <row r="26" spans="2:153" ht="15.95" customHeight="1">
      <c r="B26" s="420"/>
      <c r="C26" s="1589" t="s">
        <v>281</v>
      </c>
      <c r="D26" s="1590">
        <v>115.0074</v>
      </c>
      <c r="E26" s="1590">
        <v>98.037900000000008</v>
      </c>
      <c r="F26" s="1591">
        <v>103.46610000000001</v>
      </c>
      <c r="G26" s="1591">
        <v>109.1717</v>
      </c>
      <c r="H26" s="1591">
        <v>115.58030000000001</v>
      </c>
      <c r="I26" s="1591">
        <v>114.65</v>
      </c>
      <c r="J26" s="1591">
        <v>114.5723</v>
      </c>
      <c r="K26" s="1591">
        <v>117.11160000000001</v>
      </c>
      <c r="L26" s="1591">
        <v>116.1653</v>
      </c>
      <c r="M26" s="1591">
        <v>110.6413</v>
      </c>
      <c r="N26" s="1591">
        <v>101.40270000000001</v>
      </c>
      <c r="O26" s="1592">
        <v>99.169700000000006</v>
      </c>
      <c r="Q26" s="420"/>
      <c r="R26" s="1589" t="s">
        <v>281</v>
      </c>
      <c r="S26" s="1591">
        <v>94.406800000000004</v>
      </c>
      <c r="T26" s="1591">
        <v>95.242500000000007</v>
      </c>
      <c r="U26" s="1591">
        <v>93.109700000000004</v>
      </c>
      <c r="V26" s="1591">
        <v>94.752700000000004</v>
      </c>
      <c r="W26" s="1591">
        <v>102.84870000000001</v>
      </c>
      <c r="X26" s="1591">
        <v>108.38200000000001</v>
      </c>
      <c r="Y26" s="1591">
        <v>104.95740000000001</v>
      </c>
      <c r="Z26" s="1591">
        <v>105.81740000000001</v>
      </c>
      <c r="AA26" s="1591">
        <v>108.49930000000001</v>
      </c>
      <c r="AB26" s="1591">
        <v>102.2042</v>
      </c>
      <c r="AC26" s="1591">
        <v>103.6087</v>
      </c>
      <c r="AD26" s="1592">
        <v>105.4303</v>
      </c>
      <c r="AG26" s="410" t="s">
        <v>130</v>
      </c>
      <c r="AH26" s="1572" t="s">
        <v>106</v>
      </c>
      <c r="AI26" s="1593">
        <v>148.3365</v>
      </c>
      <c r="AJ26" s="1594">
        <v>147.285</v>
      </c>
      <c r="AK26" s="1594">
        <v>154.1865</v>
      </c>
      <c r="AL26" s="1594">
        <v>158.7867</v>
      </c>
      <c r="AM26" s="1594">
        <v>165.1105</v>
      </c>
      <c r="AN26" s="1594">
        <v>154.08610000000002</v>
      </c>
      <c r="AO26" s="1594">
        <v>149.0051</v>
      </c>
      <c r="AP26" s="1594">
        <v>146.0556</v>
      </c>
      <c r="AQ26" s="1594">
        <v>149.7602</v>
      </c>
      <c r="AR26" s="1594">
        <v>150.19670000000002</v>
      </c>
      <c r="AS26" s="1594">
        <v>159.51660000000001</v>
      </c>
      <c r="AT26" s="1595">
        <v>165.4434</v>
      </c>
      <c r="AV26" s="410" t="s">
        <v>130</v>
      </c>
      <c r="AW26" s="1572" t="s">
        <v>106</v>
      </c>
      <c r="AX26" s="1594">
        <v>159.00049999999999</v>
      </c>
      <c r="AY26" s="1594">
        <v>164.5367</v>
      </c>
      <c r="AZ26" s="1594">
        <v>166.23</v>
      </c>
      <c r="BA26" s="1594">
        <v>167.96270000000001</v>
      </c>
      <c r="BB26" s="1594">
        <v>166.45699999999999</v>
      </c>
      <c r="BC26" s="1594">
        <v>171.9907</v>
      </c>
      <c r="BD26" s="1594">
        <v>172.23660000000001</v>
      </c>
      <c r="BE26" s="1594">
        <v>178.33920000000001</v>
      </c>
      <c r="BF26" s="1594">
        <v>188.28739999999999</v>
      </c>
      <c r="BG26" s="1594">
        <v>192.83750000000001</v>
      </c>
      <c r="BH26" s="1594">
        <v>188.32640000000001</v>
      </c>
      <c r="BI26" s="1594">
        <v>180.61709999999999</v>
      </c>
      <c r="BK26" s="410" t="s">
        <v>131</v>
      </c>
      <c r="BL26" s="1572" t="s">
        <v>106</v>
      </c>
      <c r="BM26" s="427">
        <v>179.78</v>
      </c>
      <c r="BN26" s="438">
        <v>174.65</v>
      </c>
      <c r="BO26" s="438">
        <v>175.45</v>
      </c>
      <c r="BP26" s="438">
        <v>177.19</v>
      </c>
      <c r="BQ26" s="438">
        <v>177.82</v>
      </c>
      <c r="BR26" s="438">
        <v>179.48</v>
      </c>
      <c r="BS26" s="438">
        <v>190.16</v>
      </c>
      <c r="BT26" s="438">
        <v>198.95</v>
      </c>
      <c r="BU26" s="438">
        <v>199.16</v>
      </c>
      <c r="BV26" s="438">
        <v>189.69</v>
      </c>
      <c r="BW26" s="438">
        <v>183.09</v>
      </c>
      <c r="BX26" s="439">
        <v>182.43</v>
      </c>
      <c r="BZ26" s="299" t="s">
        <v>131</v>
      </c>
      <c r="CA26" s="386" t="s">
        <v>106</v>
      </c>
      <c r="CB26" s="440">
        <v>168.22548387096774</v>
      </c>
      <c r="CC26" s="441">
        <v>159.4443</v>
      </c>
      <c r="CD26" s="441">
        <v>146.5377</v>
      </c>
      <c r="CE26" s="441">
        <v>170.02600000000001</v>
      </c>
      <c r="CF26" s="441">
        <v>173.6439</v>
      </c>
      <c r="CG26" s="441">
        <v>176.386</v>
      </c>
      <c r="CH26" s="441">
        <v>178.64060000000001</v>
      </c>
      <c r="CI26" s="441">
        <v>169.57840000000002</v>
      </c>
      <c r="CJ26" s="441">
        <v>160.64070000000001</v>
      </c>
      <c r="CK26" s="441">
        <v>148.3648</v>
      </c>
      <c r="CL26" s="441">
        <v>142.63800000000001</v>
      </c>
      <c r="CM26" s="442">
        <v>130.49809999999999</v>
      </c>
      <c r="CO26" s="299" t="s">
        <v>131</v>
      </c>
      <c r="CP26" s="386" t="s">
        <v>106</v>
      </c>
      <c r="CQ26" s="621">
        <v>126.14230000000001</v>
      </c>
      <c r="CR26" s="621">
        <v>132.2354</v>
      </c>
      <c r="CS26" s="621">
        <v>149.8674</v>
      </c>
      <c r="CT26" s="621">
        <v>153.78900000000002</v>
      </c>
      <c r="CU26" s="621">
        <v>153.80450000000002</v>
      </c>
      <c r="CV26" s="621">
        <v>148.03700000000001</v>
      </c>
      <c r="CW26" s="621">
        <v>147.31870000000001</v>
      </c>
      <c r="CX26" s="621">
        <v>146.68290000000002</v>
      </c>
      <c r="CY26" s="621">
        <v>155.1413</v>
      </c>
      <c r="CZ26" s="621">
        <v>152.1652</v>
      </c>
      <c r="DA26" s="621">
        <v>131.4273</v>
      </c>
      <c r="DB26" s="855">
        <v>121.95970000000001</v>
      </c>
      <c r="DE26" s="299" t="s">
        <v>131</v>
      </c>
      <c r="DF26" s="386" t="s">
        <v>106</v>
      </c>
      <c r="DG26" s="895">
        <v>129.63</v>
      </c>
      <c r="DH26" s="895">
        <v>138.6497</v>
      </c>
      <c r="DI26" s="895">
        <v>137.31190000000001</v>
      </c>
      <c r="DJ26" s="895">
        <v>139.34870000000001</v>
      </c>
      <c r="DK26" s="895">
        <v>147.35580000000002</v>
      </c>
      <c r="DL26" s="895">
        <v>160.2653</v>
      </c>
      <c r="DM26" s="895">
        <v>176.06650000000002</v>
      </c>
      <c r="DN26" s="895">
        <v>172.30520000000001</v>
      </c>
      <c r="DO26" s="895">
        <v>175.1097</v>
      </c>
      <c r="DP26" s="895">
        <v>169.2884</v>
      </c>
      <c r="DQ26" s="895">
        <v>158.41570000000002</v>
      </c>
      <c r="DR26" s="915">
        <v>158.8081</v>
      </c>
      <c r="DU26" s="299" t="s">
        <v>131</v>
      </c>
      <c r="DV26" s="1112" t="s">
        <v>106</v>
      </c>
      <c r="DW26" s="895">
        <v>153.68350000000001</v>
      </c>
      <c r="DX26" s="895">
        <v>145.5521</v>
      </c>
      <c r="DY26" s="895">
        <v>151.56229999999999</v>
      </c>
      <c r="DZ26" s="895">
        <v>174.9417</v>
      </c>
      <c r="EA26" s="895">
        <v>183.62870000000001</v>
      </c>
      <c r="EB26" s="895">
        <v>183.24930000000001</v>
      </c>
      <c r="EC26" s="895">
        <v>172.32160000000002</v>
      </c>
      <c r="ED26" s="895">
        <v>168.0506</v>
      </c>
      <c r="EE26" s="895">
        <v>167.1575</v>
      </c>
      <c r="EF26" s="895">
        <v>154.90880000000001</v>
      </c>
      <c r="EG26" s="895">
        <v>148.00700000000001</v>
      </c>
      <c r="EH26" s="915">
        <v>145.3458</v>
      </c>
      <c r="EJ26" s="299" t="s">
        <v>131</v>
      </c>
      <c r="EK26" s="1112" t="s">
        <v>106</v>
      </c>
      <c r="EL26" s="1421">
        <v>139.3426</v>
      </c>
      <c r="EM26" s="1421">
        <v>141.44210000000001</v>
      </c>
      <c r="EN26" s="1421">
        <v>148.86510000000001</v>
      </c>
      <c r="EO26" s="1421">
        <v>147.0377</v>
      </c>
      <c r="EP26" s="1421">
        <v>140.8612</v>
      </c>
      <c r="EQ26" s="1421">
        <v>145.09790000000001</v>
      </c>
      <c r="ER26" s="1421">
        <v>147.0669</v>
      </c>
      <c r="ES26" s="1421">
        <v>151.74979999999999</v>
      </c>
      <c r="ET26" s="1421">
        <v>153.52260000000001</v>
      </c>
      <c r="EU26" s="1421">
        <v>142.9982</v>
      </c>
      <c r="EV26" s="1421">
        <v>139.46100000000001</v>
      </c>
      <c r="EW26" s="1619">
        <v>130.37690000000001</v>
      </c>
    </row>
    <row r="27" spans="2:153" ht="15.95" customHeight="1">
      <c r="B27" s="420" t="s">
        <v>130</v>
      </c>
      <c r="C27" s="1589" t="s">
        <v>106</v>
      </c>
      <c r="D27" s="1606">
        <v>151.50700000000001</v>
      </c>
      <c r="E27" s="1590">
        <v>149.4205</v>
      </c>
      <c r="F27" s="1591">
        <v>155.46</v>
      </c>
      <c r="G27" s="1591">
        <v>162.15780000000001</v>
      </c>
      <c r="H27" s="1591">
        <v>164.74270000000001</v>
      </c>
      <c r="I27" s="1591">
        <v>169.48650000000001</v>
      </c>
      <c r="J27" s="1591">
        <v>164.8982</v>
      </c>
      <c r="K27" s="1591">
        <v>160.2458</v>
      </c>
      <c r="L27" s="1591">
        <v>166.2389</v>
      </c>
      <c r="M27" s="1591">
        <v>154.7319</v>
      </c>
      <c r="N27" s="1591">
        <v>141.1575</v>
      </c>
      <c r="O27" s="1592">
        <v>141.31050000000002</v>
      </c>
      <c r="Q27" s="420" t="s">
        <v>130</v>
      </c>
      <c r="R27" s="1589" t="s">
        <v>106</v>
      </c>
      <c r="S27" s="1591">
        <v>137.0181</v>
      </c>
      <c r="T27" s="1591">
        <v>137.2002</v>
      </c>
      <c r="U27" s="1591">
        <v>140.8246</v>
      </c>
      <c r="V27" s="1591">
        <v>141.68680000000001</v>
      </c>
      <c r="W27" s="1591">
        <v>145.3109</v>
      </c>
      <c r="X27" s="1591">
        <v>153.98400000000001</v>
      </c>
      <c r="Y27" s="1591">
        <v>153.6165</v>
      </c>
      <c r="Z27" s="1591">
        <v>153.6765</v>
      </c>
      <c r="AA27" s="1591">
        <v>156.0488</v>
      </c>
      <c r="AB27" s="1591">
        <v>139.78210000000001</v>
      </c>
      <c r="AC27" s="1591">
        <v>138.99379999999999</v>
      </c>
      <c r="AD27" s="1592">
        <v>146.30280000000002</v>
      </c>
      <c r="AG27" s="410"/>
      <c r="AH27" s="1572" t="s">
        <v>136</v>
      </c>
      <c r="AI27" s="1593">
        <v>512.17650000000003</v>
      </c>
      <c r="AJ27" s="1594">
        <v>508.54570000000001</v>
      </c>
      <c r="AK27" s="1594">
        <v>532.37520000000006</v>
      </c>
      <c r="AL27" s="1594">
        <v>548.25869999999998</v>
      </c>
      <c r="AM27" s="1594">
        <v>570.09350000000006</v>
      </c>
      <c r="AN27" s="1594">
        <v>532.02830000000006</v>
      </c>
      <c r="AO27" s="1594">
        <v>514.48480000000006</v>
      </c>
      <c r="AP27" s="1594">
        <v>504.30100000000004</v>
      </c>
      <c r="AQ27" s="1594">
        <v>517.09199999999998</v>
      </c>
      <c r="AR27" s="1594">
        <v>518.59940000000006</v>
      </c>
      <c r="AS27" s="1594">
        <v>550.779</v>
      </c>
      <c r="AT27" s="1595">
        <v>571.24290000000008</v>
      </c>
      <c r="AV27" s="410"/>
      <c r="AW27" s="1572" t="s">
        <v>136</v>
      </c>
      <c r="AX27" s="1594">
        <v>548.99710000000005</v>
      </c>
      <c r="AY27" s="1594">
        <v>568.11239999999998</v>
      </c>
      <c r="AZ27" s="1594">
        <v>573.95899999999995</v>
      </c>
      <c r="BA27" s="1594">
        <v>579.94169999999997</v>
      </c>
      <c r="BB27" s="1594">
        <v>574.74289999999996</v>
      </c>
      <c r="BC27" s="1594">
        <v>593.84969999999998</v>
      </c>
      <c r="BD27" s="1594">
        <v>594.69870000000003</v>
      </c>
      <c r="BE27" s="1594">
        <v>615.76969999999994</v>
      </c>
      <c r="BF27" s="1594">
        <v>650.11869999999999</v>
      </c>
      <c r="BG27" s="1594">
        <v>665.82939999999996</v>
      </c>
      <c r="BH27" s="1594">
        <v>650.25329999999997</v>
      </c>
      <c r="BI27" s="1594">
        <v>623.6345</v>
      </c>
      <c r="BK27" s="410" t="s">
        <v>130</v>
      </c>
      <c r="BL27" s="1572" t="s">
        <v>106</v>
      </c>
      <c r="BM27" s="427">
        <v>173.11</v>
      </c>
      <c r="BN27" s="438">
        <v>165.94</v>
      </c>
      <c r="BO27" s="438">
        <v>170.02</v>
      </c>
      <c r="BP27" s="438">
        <v>175.24</v>
      </c>
      <c r="BQ27" s="438">
        <v>172.08</v>
      </c>
      <c r="BR27" s="438">
        <v>176.45</v>
      </c>
      <c r="BS27" s="438">
        <v>183.64</v>
      </c>
      <c r="BT27" s="438">
        <v>192.13</v>
      </c>
      <c r="BU27" s="438">
        <v>189.91</v>
      </c>
      <c r="BV27" s="438">
        <v>180.68</v>
      </c>
      <c r="BW27" s="438">
        <v>175.24</v>
      </c>
      <c r="BX27" s="439">
        <v>175.63</v>
      </c>
      <c r="BZ27" s="299" t="s">
        <v>130</v>
      </c>
      <c r="CA27" s="386" t="s">
        <v>106</v>
      </c>
      <c r="CB27" s="440">
        <v>165.87038177523993</v>
      </c>
      <c r="CC27" s="441">
        <v>159.14590000000001</v>
      </c>
      <c r="CD27" s="441">
        <v>147.97290000000001</v>
      </c>
      <c r="CE27" s="441">
        <v>164.8638</v>
      </c>
      <c r="CF27" s="441">
        <v>167.38670000000002</v>
      </c>
      <c r="CG27" s="441">
        <v>171.34650000000002</v>
      </c>
      <c r="CH27" s="441">
        <v>173.33610000000002</v>
      </c>
      <c r="CI27" s="441">
        <v>164.53290000000001</v>
      </c>
      <c r="CJ27" s="441">
        <v>159.10060000000001</v>
      </c>
      <c r="CK27" s="441">
        <v>148.7302</v>
      </c>
      <c r="CL27" s="441">
        <v>144.6294</v>
      </c>
      <c r="CM27" s="442">
        <v>136.5292</v>
      </c>
      <c r="CO27" s="299" t="s">
        <v>130</v>
      </c>
      <c r="CP27" s="386" t="s">
        <v>106</v>
      </c>
      <c r="CQ27" s="621">
        <v>128.4932</v>
      </c>
      <c r="CR27" s="621">
        <v>137.7621</v>
      </c>
      <c r="CS27" s="621">
        <v>144.1523</v>
      </c>
      <c r="CT27" s="621">
        <v>149.63500000000002</v>
      </c>
      <c r="CU27" s="621">
        <v>148.30420000000001</v>
      </c>
      <c r="CV27" s="621">
        <v>147.9177</v>
      </c>
      <c r="CW27" s="621">
        <v>144.04230000000001</v>
      </c>
      <c r="CX27" s="621">
        <v>140.5265</v>
      </c>
      <c r="CY27" s="621">
        <v>145.5343</v>
      </c>
      <c r="CZ27" s="621">
        <v>144.26770000000002</v>
      </c>
      <c r="DA27" s="621">
        <v>132.0453</v>
      </c>
      <c r="DB27" s="855">
        <v>127.209</v>
      </c>
      <c r="DE27" s="299" t="s">
        <v>130</v>
      </c>
      <c r="DF27" s="386" t="s">
        <v>106</v>
      </c>
      <c r="DG27" s="895">
        <v>131.6748</v>
      </c>
      <c r="DH27" s="895">
        <v>133.57070000000002</v>
      </c>
      <c r="DI27" s="895">
        <v>133.2303</v>
      </c>
      <c r="DJ27" s="895">
        <v>133.88730000000001</v>
      </c>
      <c r="DK27" s="895">
        <v>140.74870000000001</v>
      </c>
      <c r="DL27" s="895">
        <v>153.3723</v>
      </c>
      <c r="DM27" s="895">
        <v>160.70580000000001</v>
      </c>
      <c r="DN27" s="895">
        <v>159.41679999999999</v>
      </c>
      <c r="DO27" s="895">
        <v>161.99200000000002</v>
      </c>
      <c r="DP27" s="895">
        <v>159.2971</v>
      </c>
      <c r="DQ27" s="895">
        <v>153.2063</v>
      </c>
      <c r="DR27" s="915">
        <v>155.60420000000002</v>
      </c>
      <c r="DU27" s="299" t="s">
        <v>130</v>
      </c>
      <c r="DV27" s="1112" t="s">
        <v>106</v>
      </c>
      <c r="DW27" s="895">
        <v>149.6223</v>
      </c>
      <c r="DX27" s="895">
        <v>150.2157</v>
      </c>
      <c r="DY27" s="895">
        <v>155.46940000000001</v>
      </c>
      <c r="DZ27" s="895">
        <v>169.78630000000001</v>
      </c>
      <c r="EA27" s="895">
        <v>178.21260000000001</v>
      </c>
      <c r="EB27" s="895">
        <v>182.93600000000001</v>
      </c>
      <c r="EC27" s="895">
        <v>175.4974</v>
      </c>
      <c r="ED27" s="895">
        <v>173.28579999999999</v>
      </c>
      <c r="EE27" s="895">
        <v>167.97230000000002</v>
      </c>
      <c r="EF27" s="895">
        <v>151.41679999999999</v>
      </c>
      <c r="EG27" s="895">
        <v>145.1747</v>
      </c>
      <c r="EH27" s="915">
        <v>143.12710000000001</v>
      </c>
      <c r="EJ27" s="299" t="s">
        <v>130</v>
      </c>
      <c r="EK27" s="1112" t="s">
        <v>106</v>
      </c>
      <c r="EL27" s="1421">
        <v>138.5635</v>
      </c>
      <c r="EM27" s="1421">
        <v>143.70430000000002</v>
      </c>
      <c r="EN27" s="1421">
        <v>151.94</v>
      </c>
      <c r="EO27" s="1421">
        <v>148.68600000000001</v>
      </c>
      <c r="EP27" s="1421">
        <v>143.38230000000001</v>
      </c>
      <c r="EQ27" s="1421">
        <v>147.26770000000002</v>
      </c>
      <c r="ER27" s="1421">
        <v>143.64420000000001</v>
      </c>
      <c r="ES27" s="1421">
        <v>132.3681</v>
      </c>
      <c r="ET27" s="1421">
        <v>139.18700000000001</v>
      </c>
      <c r="EU27" s="1421">
        <v>135.70520000000002</v>
      </c>
      <c r="EV27" s="1421">
        <v>129.6233</v>
      </c>
      <c r="EW27" s="1619">
        <v>124.70650000000001</v>
      </c>
    </row>
    <row r="28" spans="2:153" ht="15.95" customHeight="1">
      <c r="B28" s="420"/>
      <c r="C28" s="1589" t="s">
        <v>136</v>
      </c>
      <c r="D28" s="1606">
        <v>523.1232</v>
      </c>
      <c r="E28" s="1609">
        <v>515.91890000000001</v>
      </c>
      <c r="F28" s="1610">
        <v>536.77229999999997</v>
      </c>
      <c r="G28" s="1610">
        <v>559.89830000000006</v>
      </c>
      <c r="H28" s="1610">
        <v>568.82350000000008</v>
      </c>
      <c r="I28" s="1610">
        <v>585.20299999999997</v>
      </c>
      <c r="J28" s="1610">
        <v>569.36030000000005</v>
      </c>
      <c r="K28" s="1610">
        <v>553.29680000000008</v>
      </c>
      <c r="L28" s="1610">
        <v>573.98969999999997</v>
      </c>
      <c r="M28" s="1607">
        <v>534.25840000000005</v>
      </c>
      <c r="N28" s="1607">
        <v>487.38870000000003</v>
      </c>
      <c r="O28" s="1611">
        <v>487.91680000000002</v>
      </c>
      <c r="Q28" s="420"/>
      <c r="R28" s="1589" t="s">
        <v>136</v>
      </c>
      <c r="S28" s="1610">
        <v>473.09610000000004</v>
      </c>
      <c r="T28" s="1610">
        <v>473.72500000000002</v>
      </c>
      <c r="U28" s="1610">
        <v>486.23900000000003</v>
      </c>
      <c r="V28" s="1610">
        <v>489.21600000000001</v>
      </c>
      <c r="W28" s="1610">
        <v>501.72970000000004</v>
      </c>
      <c r="X28" s="1610">
        <v>531.67600000000004</v>
      </c>
      <c r="Y28" s="1610">
        <v>530.40710000000001</v>
      </c>
      <c r="Z28" s="1607">
        <v>530.61419999999998</v>
      </c>
      <c r="AA28" s="1607">
        <v>538.80529999999999</v>
      </c>
      <c r="AB28" s="1610">
        <v>482.6397</v>
      </c>
      <c r="AC28" s="1610">
        <v>479.91770000000002</v>
      </c>
      <c r="AD28" s="1611">
        <v>505.1542</v>
      </c>
      <c r="AG28" s="410" t="s">
        <v>115</v>
      </c>
      <c r="AH28" s="1572" t="s">
        <v>106</v>
      </c>
      <c r="AI28" s="1612">
        <v>141.30970000000002</v>
      </c>
      <c r="AJ28" s="1613">
        <v>148.0607</v>
      </c>
      <c r="AK28" s="1613">
        <v>151.99680000000001</v>
      </c>
      <c r="AL28" s="1613">
        <v>158.17670000000001</v>
      </c>
      <c r="AM28" s="1613">
        <v>158.65479999999999</v>
      </c>
      <c r="AN28" s="1613">
        <v>159.13</v>
      </c>
      <c r="AO28" s="1613">
        <v>160.72900000000001</v>
      </c>
      <c r="AP28" s="1613">
        <v>157.62260000000001</v>
      </c>
      <c r="AQ28" s="1594">
        <v>156.47329999999999</v>
      </c>
      <c r="AR28" s="1594">
        <v>157.95480000000001</v>
      </c>
      <c r="AS28" s="1613">
        <v>165.2833</v>
      </c>
      <c r="AT28" s="1614">
        <v>165.45160000000001</v>
      </c>
      <c r="AV28" s="410" t="s">
        <v>115</v>
      </c>
      <c r="AW28" s="1572" t="s">
        <v>106</v>
      </c>
      <c r="AX28" s="1613">
        <v>163.8871</v>
      </c>
      <c r="AY28" s="1613">
        <v>164.0034</v>
      </c>
      <c r="AZ28" s="1613">
        <v>164.50649999999999</v>
      </c>
      <c r="BA28" s="1613">
        <v>171.22</v>
      </c>
      <c r="BB28" s="1613">
        <v>169.99350000000001</v>
      </c>
      <c r="BC28" s="1613">
        <v>170.61330000000001</v>
      </c>
      <c r="BD28" s="1613">
        <v>165.48390000000001</v>
      </c>
      <c r="BE28" s="1594">
        <v>181.66130000000001</v>
      </c>
      <c r="BF28" s="1594">
        <v>193.79</v>
      </c>
      <c r="BG28" s="1613">
        <v>192.57740000000001</v>
      </c>
      <c r="BH28" s="1613">
        <v>184.51</v>
      </c>
      <c r="BI28" s="1613">
        <v>173.29679999999999</v>
      </c>
      <c r="BK28" s="410"/>
      <c r="BL28" s="1572" t="s">
        <v>136</v>
      </c>
      <c r="BM28" s="428">
        <v>597.72</v>
      </c>
      <c r="BN28" s="443">
        <v>572.96</v>
      </c>
      <c r="BO28" s="443">
        <v>587.04999999999995</v>
      </c>
      <c r="BP28" s="443">
        <v>605.07000000000005</v>
      </c>
      <c r="BQ28" s="443">
        <v>594.16999999999996</v>
      </c>
      <c r="BR28" s="443">
        <v>609.23</v>
      </c>
      <c r="BS28" s="443">
        <v>634.08000000000004</v>
      </c>
      <c r="BT28" s="443">
        <v>663.39</v>
      </c>
      <c r="BU28" s="443">
        <v>655.73</v>
      </c>
      <c r="BV28" s="443">
        <v>623.86</v>
      </c>
      <c r="BW28" s="443">
        <v>605.07000000000005</v>
      </c>
      <c r="BX28" s="444">
        <v>606.41</v>
      </c>
      <c r="BZ28" s="388"/>
      <c r="CA28" s="386" t="s">
        <v>136</v>
      </c>
      <c r="CB28" s="445">
        <v>572.71387096774185</v>
      </c>
      <c r="CC28" s="446">
        <v>549.49890000000005</v>
      </c>
      <c r="CD28" s="446">
        <v>516.48030000000006</v>
      </c>
      <c r="CE28" s="446">
        <v>569.24170000000004</v>
      </c>
      <c r="CF28" s="446">
        <v>577.9529</v>
      </c>
      <c r="CG28" s="446">
        <v>591.62530000000004</v>
      </c>
      <c r="CH28" s="446">
        <v>598.49480000000005</v>
      </c>
      <c r="CI28" s="446">
        <v>568.09900000000005</v>
      </c>
      <c r="CJ28" s="446">
        <v>549.34270000000004</v>
      </c>
      <c r="CK28" s="446">
        <v>513.53579999999999</v>
      </c>
      <c r="CL28" s="446">
        <v>499.37630000000001</v>
      </c>
      <c r="CM28" s="447">
        <v>471.40800000000002</v>
      </c>
      <c r="CO28" s="299"/>
      <c r="CP28" s="386" t="s">
        <v>136</v>
      </c>
      <c r="CQ28" s="622"/>
      <c r="CR28" s="622"/>
      <c r="CS28" s="622"/>
      <c r="CT28" s="621"/>
      <c r="CU28" s="621"/>
      <c r="CV28" s="621"/>
      <c r="CW28" s="621"/>
      <c r="CX28" s="621"/>
      <c r="CY28" s="621"/>
      <c r="CZ28" s="621"/>
      <c r="DA28" s="621"/>
      <c r="DB28" s="855"/>
      <c r="DE28" s="299" t="s">
        <v>115</v>
      </c>
      <c r="DF28" s="386" t="s">
        <v>106</v>
      </c>
      <c r="DG28" s="895">
        <v>129.4194</v>
      </c>
      <c r="DH28" s="895">
        <v>130.6</v>
      </c>
      <c r="DI28" s="895">
        <v>128.86449999999999</v>
      </c>
      <c r="DJ28" s="895">
        <v>128.5</v>
      </c>
      <c r="DK28" s="895">
        <v>140.0968</v>
      </c>
      <c r="DL28" s="895">
        <v>156.01670000000001</v>
      </c>
      <c r="DM28" s="895">
        <v>167.2484</v>
      </c>
      <c r="DN28" s="895">
        <v>168.15810000000002</v>
      </c>
      <c r="DO28" s="895">
        <v>170.94</v>
      </c>
      <c r="DP28" s="895">
        <v>160.2903</v>
      </c>
      <c r="DQ28" s="895">
        <v>156.04330000000002</v>
      </c>
      <c r="DR28" s="915">
        <v>159.02260000000001</v>
      </c>
      <c r="DU28" s="299" t="s">
        <v>115</v>
      </c>
      <c r="DV28" s="1112" t="s">
        <v>106</v>
      </c>
      <c r="DW28" s="895">
        <v>155.87739999999999</v>
      </c>
      <c r="DX28" s="895">
        <v>155.1464</v>
      </c>
      <c r="DY28" s="895">
        <v>160.06450000000001</v>
      </c>
      <c r="DZ28" s="895">
        <v>174.27330000000001</v>
      </c>
      <c r="EA28" s="895">
        <v>180.60320000000002</v>
      </c>
      <c r="EB28" s="895">
        <v>183.33</v>
      </c>
      <c r="EC28" s="895">
        <v>176.2226</v>
      </c>
      <c r="ED28" s="895">
        <v>172.56450000000001</v>
      </c>
      <c r="EE28" s="895">
        <v>167.26330000000002</v>
      </c>
      <c r="EF28" s="895">
        <v>152.12900000000002</v>
      </c>
      <c r="EG28" s="895">
        <v>147.41330000000002</v>
      </c>
      <c r="EH28" s="915">
        <v>143.8903</v>
      </c>
      <c r="EJ28" s="299" t="s">
        <v>115</v>
      </c>
      <c r="EK28" s="1112" t="s">
        <v>106</v>
      </c>
      <c r="EL28" s="1421">
        <v>136.12260000000001</v>
      </c>
      <c r="EM28" s="1421">
        <v>142.71430000000001</v>
      </c>
      <c r="EN28" s="1421">
        <v>150.59350000000001</v>
      </c>
      <c r="EO28" s="1421">
        <v>146.33670000000001</v>
      </c>
      <c r="EP28" s="1421">
        <v>141.93550000000002</v>
      </c>
      <c r="EQ28" s="1421">
        <v>146.96</v>
      </c>
      <c r="ER28" s="1421">
        <v>144.61610000000002</v>
      </c>
      <c r="ES28" s="1421">
        <v>0</v>
      </c>
      <c r="ET28" s="1421">
        <v>0</v>
      </c>
      <c r="EU28" s="1421" t="s">
        <v>535</v>
      </c>
      <c r="EV28" s="1421" t="s">
        <v>535</v>
      </c>
      <c r="EW28" s="1619" t="s">
        <v>535</v>
      </c>
    </row>
    <row r="29" spans="2:153" ht="15.95" customHeight="1">
      <c r="B29" s="420" t="s">
        <v>115</v>
      </c>
      <c r="C29" s="1589" t="s">
        <v>106</v>
      </c>
      <c r="D29" s="1606">
        <v>143.1645</v>
      </c>
      <c r="E29" s="1609">
        <v>140.69999999999999</v>
      </c>
      <c r="F29" s="1610">
        <v>143.0129</v>
      </c>
      <c r="G29" s="1610">
        <v>148.4667</v>
      </c>
      <c r="H29" s="1610">
        <v>150.9581</v>
      </c>
      <c r="I29" s="1610">
        <v>156.66330000000002</v>
      </c>
      <c r="J29" s="1610">
        <v>158.43550000000002</v>
      </c>
      <c r="K29" s="1610">
        <v>159.07420000000002</v>
      </c>
      <c r="L29" s="1610">
        <v>151.73670000000001</v>
      </c>
      <c r="M29" s="1607">
        <v>140.59350000000001</v>
      </c>
      <c r="N29" s="1607">
        <v>139.0933</v>
      </c>
      <c r="O29" s="1611">
        <v>135.93870000000001</v>
      </c>
      <c r="Q29" s="420" t="s">
        <v>115</v>
      </c>
      <c r="R29" s="1589" t="s">
        <v>106</v>
      </c>
      <c r="S29" s="1610">
        <v>135.0806</v>
      </c>
      <c r="T29" s="1610">
        <v>141.69999999999999</v>
      </c>
      <c r="U29" s="1610">
        <v>136.54519999999999</v>
      </c>
      <c r="V29" s="1610">
        <v>138.02000000000001</v>
      </c>
      <c r="W29" s="1610">
        <v>145.97740000000002</v>
      </c>
      <c r="X29" s="1610">
        <v>155.9933</v>
      </c>
      <c r="Y29" s="1610">
        <v>152.07740000000001</v>
      </c>
      <c r="Z29" s="1607">
        <v>154.41290000000001</v>
      </c>
      <c r="AA29" s="1607">
        <v>147.5933</v>
      </c>
      <c r="AB29" s="1610">
        <v>144.13550000000001</v>
      </c>
      <c r="AC29" s="1610">
        <v>148.9933</v>
      </c>
      <c r="AD29" s="1611">
        <v>153.9742</v>
      </c>
      <c r="AG29" s="410" t="s">
        <v>132</v>
      </c>
      <c r="AH29" s="1572" t="s">
        <v>106</v>
      </c>
      <c r="AI29" s="1612">
        <v>140.02200000000002</v>
      </c>
      <c r="AJ29" s="1613">
        <v>141.62210000000002</v>
      </c>
      <c r="AK29" s="1613">
        <v>145.44499999999999</v>
      </c>
      <c r="AL29" s="1613">
        <v>154.2133</v>
      </c>
      <c r="AM29" s="1613">
        <v>157.5857</v>
      </c>
      <c r="AN29" s="1613">
        <v>157.006</v>
      </c>
      <c r="AO29" s="1613">
        <v>160.75400000000002</v>
      </c>
      <c r="AP29" s="1613">
        <v>157.72920000000002</v>
      </c>
      <c r="AQ29" s="1594">
        <v>153.4811</v>
      </c>
      <c r="AR29" s="1594">
        <v>153.5866</v>
      </c>
      <c r="AS29" s="1613">
        <v>160.52430000000001</v>
      </c>
      <c r="AT29" s="1614">
        <v>166.84950000000001</v>
      </c>
      <c r="AV29" s="410" t="s">
        <v>132</v>
      </c>
      <c r="AW29" s="1596" t="s">
        <v>106</v>
      </c>
      <c r="AX29" s="1613">
        <v>158.63249999999999</v>
      </c>
      <c r="AY29" s="1613">
        <v>165.50110000000001</v>
      </c>
      <c r="AZ29" s="1613">
        <v>163.97890000000001</v>
      </c>
      <c r="BA29" s="1613">
        <v>165.97239999999999</v>
      </c>
      <c r="BB29" s="1613">
        <v>166.65110000000001</v>
      </c>
      <c r="BC29" s="1613">
        <v>170.1532</v>
      </c>
      <c r="BD29" s="1613">
        <v>172.91849999999999</v>
      </c>
      <c r="BE29" s="1594">
        <v>183.92449999999999</v>
      </c>
      <c r="BF29" s="1594">
        <v>188.86539999999999</v>
      </c>
      <c r="BG29" s="1613">
        <v>190.1026</v>
      </c>
      <c r="BH29" s="1613">
        <v>182.21969999999999</v>
      </c>
      <c r="BI29" s="1613">
        <v>173.34569999999999</v>
      </c>
      <c r="BK29" s="410" t="s">
        <v>115</v>
      </c>
      <c r="BL29" s="1572" t="s">
        <v>106</v>
      </c>
      <c r="BM29" s="421">
        <v>169.54</v>
      </c>
      <c r="BN29" s="438">
        <v>169.58</v>
      </c>
      <c r="BO29" s="438">
        <v>170.51</v>
      </c>
      <c r="BP29" s="438">
        <v>171.07</v>
      </c>
      <c r="BQ29" s="438">
        <v>163.28</v>
      </c>
      <c r="BR29" s="438">
        <v>166.91</v>
      </c>
      <c r="BS29" s="438">
        <v>173.76</v>
      </c>
      <c r="BT29" s="438">
        <v>186.1</v>
      </c>
      <c r="BU29" s="438">
        <v>182.32</v>
      </c>
      <c r="BV29" s="438">
        <v>172.97</v>
      </c>
      <c r="BW29" s="438">
        <v>164.8</v>
      </c>
      <c r="BX29" s="439">
        <v>160.97999999999999</v>
      </c>
      <c r="BZ29" s="299" t="s">
        <v>115</v>
      </c>
      <c r="CA29" s="386" t="s">
        <v>106</v>
      </c>
      <c r="CB29" s="440">
        <v>153.14193548387098</v>
      </c>
      <c r="CC29" s="441">
        <v>151.63930000000002</v>
      </c>
      <c r="CD29" s="441">
        <v>153.9461</v>
      </c>
      <c r="CE29" s="441">
        <v>159.26330000000002</v>
      </c>
      <c r="CF29" s="441">
        <v>161.62900000000002</v>
      </c>
      <c r="CG29" s="441">
        <v>171.07330000000002</v>
      </c>
      <c r="CH29" s="441">
        <v>166.6258</v>
      </c>
      <c r="CI29" s="441">
        <v>162.00320000000002</v>
      </c>
      <c r="CJ29" s="441">
        <v>156.41330000000002</v>
      </c>
      <c r="CK29" s="441">
        <v>139.04840000000002</v>
      </c>
      <c r="CL29" s="441">
        <v>138.10330000000002</v>
      </c>
      <c r="CM29" s="442">
        <v>130.98060000000001</v>
      </c>
      <c r="CO29" s="299" t="s">
        <v>115</v>
      </c>
      <c r="CP29" s="386" t="s">
        <v>106</v>
      </c>
      <c r="CQ29" s="621">
        <v>128.5581</v>
      </c>
      <c r="CR29" s="621">
        <v>139.69640000000001</v>
      </c>
      <c r="CS29" s="621">
        <v>142.46770000000001</v>
      </c>
      <c r="CT29" s="621">
        <v>145.2467</v>
      </c>
      <c r="CU29" s="621">
        <v>142.87100000000001</v>
      </c>
      <c r="CV29" s="621">
        <v>148.16670000000002</v>
      </c>
      <c r="CW29" s="621">
        <v>140.81610000000001</v>
      </c>
      <c r="CX29" s="621">
        <v>138.1968</v>
      </c>
      <c r="CY29" s="621">
        <v>145.41670000000002</v>
      </c>
      <c r="CZ29" s="621">
        <v>142.34520000000001</v>
      </c>
      <c r="DA29" s="621">
        <v>130.99</v>
      </c>
      <c r="DB29" s="855">
        <v>125.21940000000001</v>
      </c>
      <c r="DE29" s="299" t="s">
        <v>132</v>
      </c>
      <c r="DF29" s="386" t="s">
        <v>106</v>
      </c>
      <c r="DG29" s="895">
        <v>132.77600000000001</v>
      </c>
      <c r="DH29" s="895">
        <v>134.73949999999999</v>
      </c>
      <c r="DI29" s="895">
        <v>129.25409999999999</v>
      </c>
      <c r="DJ29" s="895">
        <v>129.56659999999999</v>
      </c>
      <c r="DK29" s="895">
        <v>140.2381</v>
      </c>
      <c r="DL29" s="895">
        <v>157.3201</v>
      </c>
      <c r="DM29" s="895">
        <v>169.91760000000002</v>
      </c>
      <c r="DN29" s="895">
        <v>173.01260000000002</v>
      </c>
      <c r="DO29" s="895">
        <v>175.00810000000001</v>
      </c>
      <c r="DP29" s="895">
        <v>164.9109</v>
      </c>
      <c r="DQ29" s="895">
        <v>158.39700000000002</v>
      </c>
      <c r="DR29" s="915">
        <v>161.78480000000002</v>
      </c>
      <c r="DU29" s="299" t="s">
        <v>132</v>
      </c>
      <c r="DV29" s="1112" t="s">
        <v>106</v>
      </c>
      <c r="DW29" s="895">
        <v>159.8357</v>
      </c>
      <c r="DX29" s="895">
        <v>160.44210000000001</v>
      </c>
      <c r="DY29" s="895">
        <v>162.32850000000002</v>
      </c>
      <c r="DZ29" s="895">
        <v>175.87630000000001</v>
      </c>
      <c r="EA29" s="895">
        <v>184.79560000000001</v>
      </c>
      <c r="EB29" s="895">
        <v>188.37460000000002</v>
      </c>
      <c r="EC29" s="895">
        <v>182.85490000000001</v>
      </c>
      <c r="ED29" s="895">
        <v>178.14700000000002</v>
      </c>
      <c r="EE29" s="895">
        <v>173.45660000000001</v>
      </c>
      <c r="EF29" s="895">
        <v>158.10500000000002</v>
      </c>
      <c r="EG29" s="895">
        <v>151.94150000000002</v>
      </c>
      <c r="EH29" s="915">
        <v>149.64500000000001</v>
      </c>
      <c r="EJ29" s="299" t="s">
        <v>132</v>
      </c>
      <c r="EK29" s="1112" t="s">
        <v>106</v>
      </c>
      <c r="EL29" s="1421">
        <v>142.21980000000002</v>
      </c>
      <c r="EM29" s="1421">
        <v>146.4693</v>
      </c>
      <c r="EN29" s="1421">
        <v>156.43470000000002</v>
      </c>
      <c r="EO29" s="1421">
        <v>151.57830000000001</v>
      </c>
      <c r="EP29" s="1421">
        <v>144.13630000000001</v>
      </c>
      <c r="EQ29" s="1421">
        <v>149.6987</v>
      </c>
      <c r="ER29" s="1421">
        <v>150.13750000000002</v>
      </c>
      <c r="ES29" s="1421">
        <v>153.46870000000001</v>
      </c>
      <c r="ET29" s="1421">
        <v>152.5744</v>
      </c>
      <c r="EU29" s="1421">
        <v>144.3099</v>
      </c>
      <c r="EV29" s="1421">
        <v>142.37</v>
      </c>
      <c r="EW29" s="1619">
        <v>143.5181</v>
      </c>
    </row>
    <row r="30" spans="2:153" ht="15.95" customHeight="1">
      <c r="B30" s="420" t="s">
        <v>132</v>
      </c>
      <c r="C30" s="1589" t="s">
        <v>106</v>
      </c>
      <c r="D30" s="1606">
        <v>147.83670000000001</v>
      </c>
      <c r="E30" s="1609">
        <v>137.48650000000001</v>
      </c>
      <c r="F30" s="1610">
        <v>138.93470000000002</v>
      </c>
      <c r="G30" s="1610">
        <v>146.60400000000001</v>
      </c>
      <c r="H30" s="1610">
        <v>154.55070000000001</v>
      </c>
      <c r="I30" s="1610">
        <v>159.9461</v>
      </c>
      <c r="J30" s="1610">
        <v>167.14690000000002</v>
      </c>
      <c r="K30" s="1610">
        <v>159.9118</v>
      </c>
      <c r="L30" s="1610">
        <v>155.9179</v>
      </c>
      <c r="M30" s="1607">
        <v>146.2587</v>
      </c>
      <c r="N30" s="1607">
        <v>140.00980000000001</v>
      </c>
      <c r="O30" s="1611">
        <v>138.87819999999999</v>
      </c>
      <c r="Q30" s="420" t="s">
        <v>132</v>
      </c>
      <c r="R30" s="1589" t="s">
        <v>106</v>
      </c>
      <c r="S30" s="1610">
        <v>138.16290000000001</v>
      </c>
      <c r="T30" s="1610">
        <v>134.8441</v>
      </c>
      <c r="U30" s="1610">
        <v>136.93720000000002</v>
      </c>
      <c r="V30" s="1610">
        <v>133.8125</v>
      </c>
      <c r="W30" s="1610">
        <v>132.69490000000002</v>
      </c>
      <c r="X30" s="1610">
        <v>147.0899</v>
      </c>
      <c r="Y30" s="1610">
        <v>150.0453</v>
      </c>
      <c r="Z30" s="1607">
        <v>151.02780000000001</v>
      </c>
      <c r="AA30" s="1607">
        <v>148.0504</v>
      </c>
      <c r="AB30" s="1610">
        <v>141.54050000000001</v>
      </c>
      <c r="AC30" s="1610">
        <v>138.25620000000001</v>
      </c>
      <c r="AD30" s="1611">
        <v>142.08629999999999</v>
      </c>
      <c r="AG30" s="410"/>
      <c r="AH30" s="1572" t="s">
        <v>137</v>
      </c>
      <c r="AI30" s="1620">
        <v>38590.103199999998</v>
      </c>
      <c r="AJ30" s="1621">
        <v>38418.172500000001</v>
      </c>
      <c r="AK30" s="1621">
        <v>39421.399000000005</v>
      </c>
      <c r="AL30" s="1621">
        <v>40908.6803</v>
      </c>
      <c r="AM30" s="1621">
        <v>42037.5432</v>
      </c>
      <c r="AN30" s="1621">
        <v>41887.429300000003</v>
      </c>
      <c r="AO30" s="1621">
        <v>43009.446100000001</v>
      </c>
      <c r="AP30" s="1621">
        <v>42993.1158</v>
      </c>
      <c r="AQ30" s="1604">
        <v>43579.2863</v>
      </c>
      <c r="AR30" s="1604">
        <v>45498.851900000001</v>
      </c>
      <c r="AS30" s="1621">
        <v>49493.428700000004</v>
      </c>
      <c r="AT30" s="1622">
        <v>50879.813900000001</v>
      </c>
      <c r="AV30" s="410"/>
      <c r="AW30" s="1596" t="s">
        <v>137</v>
      </c>
      <c r="AX30" s="1621">
        <v>48815.718399999998</v>
      </c>
      <c r="AY30" s="1621">
        <v>48160.680999999997</v>
      </c>
      <c r="AZ30" s="1621">
        <v>47893.3148</v>
      </c>
      <c r="BA30" s="1621">
        <v>48940.051299999999</v>
      </c>
      <c r="BB30" s="1621">
        <v>48854.543899999997</v>
      </c>
      <c r="BC30" s="1621">
        <v>50081.368000000002</v>
      </c>
      <c r="BD30" s="1621">
        <v>49542.8897</v>
      </c>
      <c r="BE30" s="1604">
        <v>51299.122600000002</v>
      </c>
      <c r="BF30" s="1604">
        <v>53627.130700000002</v>
      </c>
      <c r="BG30" s="1621">
        <v>53577.519</v>
      </c>
      <c r="BH30" s="1621">
        <v>51490.661699999997</v>
      </c>
      <c r="BI30" s="1621">
        <v>49493.102899999998</v>
      </c>
      <c r="BK30" s="410" t="s">
        <v>132</v>
      </c>
      <c r="BL30" s="1572" t="s">
        <v>106</v>
      </c>
      <c r="BM30" s="427">
        <v>169.94</v>
      </c>
      <c r="BN30" s="438">
        <v>171.39</v>
      </c>
      <c r="BO30" s="438">
        <v>167.58</v>
      </c>
      <c r="BP30" s="438">
        <v>169.67</v>
      </c>
      <c r="BQ30" s="438">
        <v>166.27</v>
      </c>
      <c r="BR30" s="438">
        <v>172.6</v>
      </c>
      <c r="BS30" s="438">
        <v>179.04</v>
      </c>
      <c r="BT30" s="438">
        <v>187.03</v>
      </c>
      <c r="BU30" s="438">
        <v>187.08</v>
      </c>
      <c r="BV30" s="438">
        <v>180.08</v>
      </c>
      <c r="BW30" s="438">
        <v>168.98</v>
      </c>
      <c r="BX30" s="439">
        <v>171.02</v>
      </c>
      <c r="BZ30" s="299" t="s">
        <v>132</v>
      </c>
      <c r="CA30" s="386" t="s">
        <v>106</v>
      </c>
      <c r="CB30" s="440">
        <v>160.0812936068553</v>
      </c>
      <c r="CC30" s="441">
        <v>158.50839999999999</v>
      </c>
      <c r="CD30" s="441">
        <v>156.09290000000001</v>
      </c>
      <c r="CE30" s="441">
        <v>162.86680000000001</v>
      </c>
      <c r="CF30" s="441">
        <v>166.63890000000001</v>
      </c>
      <c r="CG30" s="441">
        <v>177.24350000000001</v>
      </c>
      <c r="CH30" s="441">
        <v>176.89070000000001</v>
      </c>
      <c r="CI30" s="441">
        <v>170.61500000000001</v>
      </c>
      <c r="CJ30" s="441">
        <v>167.11110000000002</v>
      </c>
      <c r="CK30" s="441">
        <v>150.56829999999999</v>
      </c>
      <c r="CL30" s="441">
        <v>148.95099999999999</v>
      </c>
      <c r="CM30" s="442">
        <v>140.06630000000001</v>
      </c>
      <c r="CO30" s="299" t="s">
        <v>132</v>
      </c>
      <c r="CP30" s="386" t="s">
        <v>106</v>
      </c>
      <c r="CQ30" s="621">
        <v>137.43860000000001</v>
      </c>
      <c r="CR30" s="621">
        <v>144.72310000000002</v>
      </c>
      <c r="CS30" s="621">
        <v>147.07990000000001</v>
      </c>
      <c r="CT30" s="621">
        <v>147.80330000000001</v>
      </c>
      <c r="CU30" s="621">
        <v>144.59450000000001</v>
      </c>
      <c r="CV30" s="621">
        <v>151.52450000000002</v>
      </c>
      <c r="CW30" s="621">
        <v>148.94560000000001</v>
      </c>
      <c r="CX30" s="621">
        <v>147.4204</v>
      </c>
      <c r="CY30" s="621">
        <v>152.0992</v>
      </c>
      <c r="CZ30" s="621">
        <v>149.67180000000002</v>
      </c>
      <c r="DA30" s="621">
        <v>136.376</v>
      </c>
      <c r="DB30" s="855">
        <v>128.28620000000001</v>
      </c>
      <c r="DE30" s="299"/>
      <c r="DF30" s="386" t="s">
        <v>137</v>
      </c>
      <c r="DG30" s="896">
        <v>41761.281600000002</v>
      </c>
      <c r="DH30" s="896">
        <v>41803.732100000001</v>
      </c>
      <c r="DI30" s="896">
        <v>40228.092900000003</v>
      </c>
      <c r="DJ30" s="896">
        <v>40381.3917</v>
      </c>
      <c r="DK30" s="896">
        <v>44108.325199999999</v>
      </c>
      <c r="DL30" s="896">
        <v>49383.565000000002</v>
      </c>
      <c r="DM30" s="896">
        <v>53439.919699999999</v>
      </c>
      <c r="DN30" s="896">
        <v>53677.667399999998</v>
      </c>
      <c r="DO30" s="896">
        <v>54015.156999999999</v>
      </c>
      <c r="DP30" s="896">
        <v>50618.812299999998</v>
      </c>
      <c r="DQ30" s="896">
        <v>48923.845300000001</v>
      </c>
      <c r="DR30" s="916">
        <v>50495.544199999997</v>
      </c>
      <c r="DU30" s="299"/>
      <c r="DV30" s="1112" t="s">
        <v>137</v>
      </c>
      <c r="DW30" s="896">
        <v>49368.759400000003</v>
      </c>
      <c r="DX30" s="896">
        <v>49538.982900000003</v>
      </c>
      <c r="DY30" s="896">
        <v>50273.6829</v>
      </c>
      <c r="DZ30" s="896">
        <v>54793.038699999997</v>
      </c>
      <c r="EA30" s="896">
        <v>57282.126499999998</v>
      </c>
      <c r="EB30" s="896">
        <v>58053.133000000002</v>
      </c>
      <c r="EC30" s="896">
        <v>56123.586799999997</v>
      </c>
      <c r="ED30" s="896">
        <v>54227.327700000002</v>
      </c>
      <c r="EE30" s="896">
        <v>53424.666299999997</v>
      </c>
      <c r="EF30" s="896">
        <v>48998.125500000002</v>
      </c>
      <c r="EG30" s="896">
        <v>47383.4277</v>
      </c>
      <c r="EH30" s="916">
        <v>46828.813500000004</v>
      </c>
      <c r="EJ30" s="299"/>
      <c r="EK30" s="1112" t="s">
        <v>137</v>
      </c>
      <c r="EL30" s="1423">
        <v>43982.373899999999</v>
      </c>
      <c r="EM30" s="1423">
        <v>45639.380400000002</v>
      </c>
      <c r="EN30" s="1423">
        <v>48851.882599999997</v>
      </c>
      <c r="EO30" s="1423">
        <v>47253.9303</v>
      </c>
      <c r="EP30" s="1423">
        <v>45622.81</v>
      </c>
      <c r="EQ30" s="1423">
        <v>48263.571299999996</v>
      </c>
      <c r="ER30" s="1423">
        <v>48770.343200000003</v>
      </c>
      <c r="ES30" s="1423">
        <v>49570.758699999998</v>
      </c>
      <c r="ET30" s="1423">
        <v>49549.426299999999</v>
      </c>
      <c r="EU30" s="1423">
        <v>46726.385800000004</v>
      </c>
      <c r="EV30" s="1423">
        <v>45889.920299999998</v>
      </c>
      <c r="EW30" s="1623">
        <v>46321.628700000001</v>
      </c>
    </row>
    <row r="31" spans="2:153" ht="15.95" customHeight="1">
      <c r="B31" s="420"/>
      <c r="C31" s="1589" t="s">
        <v>137</v>
      </c>
      <c r="D31" s="1606">
        <v>41158.962899999999</v>
      </c>
      <c r="E31" s="1615">
        <v>40969.505400000002</v>
      </c>
      <c r="F31" s="1616">
        <v>42153.778400000003</v>
      </c>
      <c r="G31" s="1616">
        <v>43263.305699999997</v>
      </c>
      <c r="H31" s="1616">
        <v>43760.789700000001</v>
      </c>
      <c r="I31" s="1616">
        <v>44869.937299999998</v>
      </c>
      <c r="J31" s="1616">
        <v>45551.757100000003</v>
      </c>
      <c r="K31" s="1616">
        <v>43154.507100000003</v>
      </c>
      <c r="L31" s="1616">
        <v>42394.864699999998</v>
      </c>
      <c r="M31" s="1617">
        <v>39281.111600000004</v>
      </c>
      <c r="N31" s="1617">
        <v>37931.398000000001</v>
      </c>
      <c r="O31" s="1618">
        <v>37938.551299999999</v>
      </c>
      <c r="Q31" s="420"/>
      <c r="R31" s="1589" t="s">
        <v>137</v>
      </c>
      <c r="S31" s="1616">
        <v>37264.165200000003</v>
      </c>
      <c r="T31" s="1616">
        <v>36585.279999999999</v>
      </c>
      <c r="U31" s="1616">
        <v>36347.0916</v>
      </c>
      <c r="V31" s="1616">
        <v>35510.036</v>
      </c>
      <c r="W31" s="1616">
        <v>36679.513200000001</v>
      </c>
      <c r="X31" s="1616">
        <v>41406.258999999998</v>
      </c>
      <c r="Y31" s="1616">
        <v>42569.3868</v>
      </c>
      <c r="Z31" s="1617">
        <v>42504.072899999999</v>
      </c>
      <c r="AA31" s="1617">
        <v>41803.681299999997</v>
      </c>
      <c r="AB31" s="1616">
        <v>38830.486499999999</v>
      </c>
      <c r="AC31" s="1616">
        <v>38047.120000000003</v>
      </c>
      <c r="AD31" s="1618">
        <v>39444.732900000003</v>
      </c>
      <c r="AG31" s="410" t="s">
        <v>133</v>
      </c>
      <c r="AH31" s="1596" t="s">
        <v>106</v>
      </c>
      <c r="AI31" s="1612">
        <v>182</v>
      </c>
      <c r="AJ31" s="1613">
        <v>182</v>
      </c>
      <c r="AK31" s="1613">
        <v>182</v>
      </c>
      <c r="AL31" s="1613">
        <v>182</v>
      </c>
      <c r="AM31" s="1613">
        <v>182</v>
      </c>
      <c r="AN31" s="1613">
        <v>182</v>
      </c>
      <c r="AO31" s="1613">
        <v>178.6129</v>
      </c>
      <c r="AP31" s="1613">
        <v>173.32259999999999</v>
      </c>
      <c r="AQ31" s="1594">
        <v>174.5</v>
      </c>
      <c r="AR31" s="1594">
        <v>180.54840000000002</v>
      </c>
      <c r="AS31" s="1613">
        <v>189</v>
      </c>
      <c r="AT31" s="1614">
        <v>188.35480000000001</v>
      </c>
      <c r="AV31" s="410" t="s">
        <v>133</v>
      </c>
      <c r="AW31" s="1596" t="s">
        <v>106</v>
      </c>
      <c r="AX31" s="1613">
        <v>188.96770000000001</v>
      </c>
      <c r="AY31" s="1613">
        <v>189</v>
      </c>
      <c r="AZ31" s="1613">
        <v>188.5806</v>
      </c>
      <c r="BA31" s="1613">
        <v>188</v>
      </c>
      <c r="BB31" s="1613">
        <v>188</v>
      </c>
      <c r="BC31" s="1613">
        <v>187.5667</v>
      </c>
      <c r="BD31" s="1613">
        <v>187.2903</v>
      </c>
      <c r="BE31" s="1594">
        <v>203.93549999999999</v>
      </c>
      <c r="BF31" s="1594">
        <v>207</v>
      </c>
      <c r="BG31" s="1613">
        <v>210.64519999999999</v>
      </c>
      <c r="BH31" s="1613">
        <v>215.7527</v>
      </c>
      <c r="BI31" s="1613">
        <v>226.33160000000001</v>
      </c>
      <c r="BK31" s="410"/>
      <c r="BL31" s="1596" t="s">
        <v>137</v>
      </c>
      <c r="BM31" s="448">
        <v>49928</v>
      </c>
      <c r="BN31" s="449">
        <v>50198</v>
      </c>
      <c r="BO31" s="449">
        <v>50669</v>
      </c>
      <c r="BP31" s="449">
        <v>50724</v>
      </c>
      <c r="BQ31" s="449">
        <v>48751</v>
      </c>
      <c r="BR31" s="449">
        <v>50975</v>
      </c>
      <c r="BS31" s="449">
        <v>52794</v>
      </c>
      <c r="BT31" s="449">
        <v>55996</v>
      </c>
      <c r="BU31" s="449">
        <v>56098</v>
      </c>
      <c r="BV31" s="449">
        <v>53143</v>
      </c>
      <c r="BW31" s="449">
        <v>50248</v>
      </c>
      <c r="BX31" s="450">
        <v>51644</v>
      </c>
      <c r="BZ31" s="299"/>
      <c r="CA31" s="386" t="s">
        <v>137</v>
      </c>
      <c r="CB31" s="445">
        <v>48296.288064516128</v>
      </c>
      <c r="CC31" s="446">
        <v>49154.188600000001</v>
      </c>
      <c r="CD31" s="446">
        <v>48621.364499999996</v>
      </c>
      <c r="CE31" s="446">
        <v>50066.004300000001</v>
      </c>
      <c r="CF31" s="446">
        <v>50824.207699999999</v>
      </c>
      <c r="CG31" s="446">
        <v>54183.0553</v>
      </c>
      <c r="CH31" s="446">
        <v>54810.43</v>
      </c>
      <c r="CI31" s="446">
        <v>53503.570299999999</v>
      </c>
      <c r="CJ31" s="446">
        <v>52559.355000000003</v>
      </c>
      <c r="CK31" s="446">
        <v>46552.926800000001</v>
      </c>
      <c r="CL31" s="446">
        <v>45725.311300000001</v>
      </c>
      <c r="CM31" s="447">
        <v>43602.743900000001</v>
      </c>
      <c r="CO31" s="299"/>
      <c r="CP31" s="386" t="s">
        <v>137</v>
      </c>
      <c r="CQ31" s="622">
        <v>43488.718999999997</v>
      </c>
      <c r="CR31" s="622">
        <v>44423.1639</v>
      </c>
      <c r="CS31" s="622">
        <v>44656.662600000003</v>
      </c>
      <c r="CT31" s="622">
        <v>44279.467000000004</v>
      </c>
      <c r="CU31" s="622">
        <v>44217.395799999998</v>
      </c>
      <c r="CV31" s="622">
        <v>47261.6587</v>
      </c>
      <c r="CW31" s="622">
        <v>46413.156499999997</v>
      </c>
      <c r="CX31" s="622">
        <v>45901.428700000004</v>
      </c>
      <c r="CY31" s="622">
        <v>47629.952299999997</v>
      </c>
      <c r="CZ31" s="622">
        <v>46600.956100000003</v>
      </c>
      <c r="DA31" s="622">
        <v>42566.671300000002</v>
      </c>
      <c r="DB31" s="856">
        <v>40352.843500000003</v>
      </c>
      <c r="DE31" s="299" t="s">
        <v>133</v>
      </c>
      <c r="DF31" s="386" t="s">
        <v>106</v>
      </c>
      <c r="DG31" s="895">
        <v>228</v>
      </c>
      <c r="DH31" s="895">
        <v>228</v>
      </c>
      <c r="DI31" s="895">
        <v>222.1935</v>
      </c>
      <c r="DJ31" s="895">
        <v>218</v>
      </c>
      <c r="DK31" s="895">
        <v>218</v>
      </c>
      <c r="DL31" s="895">
        <v>218</v>
      </c>
      <c r="DM31" s="895">
        <v>218</v>
      </c>
      <c r="DN31" s="895">
        <v>218</v>
      </c>
      <c r="DO31" s="895">
        <v>218</v>
      </c>
      <c r="DP31" s="895">
        <v>218</v>
      </c>
      <c r="DQ31" s="895">
        <v>218</v>
      </c>
      <c r="DR31" s="915">
        <v>218</v>
      </c>
      <c r="DU31" s="299" t="s">
        <v>133</v>
      </c>
      <c r="DV31" s="1112" t="s">
        <v>106</v>
      </c>
      <c r="DW31" s="895">
        <v>218</v>
      </c>
      <c r="DX31" s="895">
        <v>218</v>
      </c>
      <c r="DY31" s="895">
        <v>218</v>
      </c>
      <c r="DZ31" s="895">
        <v>218</v>
      </c>
      <c r="EA31" s="895">
        <v>218</v>
      </c>
      <c r="EB31" s="895">
        <v>218</v>
      </c>
      <c r="EC31" s="895">
        <v>218</v>
      </c>
      <c r="ED31" s="895">
        <v>218</v>
      </c>
      <c r="EE31" s="895">
        <v>218</v>
      </c>
      <c r="EF31" s="895">
        <v>218</v>
      </c>
      <c r="EG31" s="895">
        <v>218</v>
      </c>
      <c r="EH31" s="915">
        <v>218</v>
      </c>
      <c r="EJ31" s="299" t="s">
        <v>133</v>
      </c>
      <c r="EK31" s="1112" t="s">
        <v>106</v>
      </c>
      <c r="EL31" s="1421">
        <v>218</v>
      </c>
      <c r="EM31" s="1421">
        <v>218</v>
      </c>
      <c r="EN31" s="1421">
        <v>218</v>
      </c>
      <c r="EO31" s="1421">
        <v>218</v>
      </c>
      <c r="EP31" s="1421">
        <v>218</v>
      </c>
      <c r="EQ31" s="1421">
        <v>218</v>
      </c>
      <c r="ER31" s="1421">
        <v>218</v>
      </c>
      <c r="ES31" s="1421">
        <v>218</v>
      </c>
      <c r="ET31" s="1421">
        <v>218</v>
      </c>
      <c r="EU31" s="1421">
        <v>218</v>
      </c>
      <c r="EV31" s="1421">
        <v>0</v>
      </c>
      <c r="EW31" s="1619">
        <v>0</v>
      </c>
    </row>
    <row r="32" spans="2:153" ht="15.95" customHeight="1">
      <c r="B32" s="420" t="s">
        <v>133</v>
      </c>
      <c r="C32" s="1599" t="s">
        <v>106</v>
      </c>
      <c r="D32" s="1590">
        <v>182</v>
      </c>
      <c r="E32" s="1609">
        <v>182</v>
      </c>
      <c r="F32" s="1610">
        <v>182</v>
      </c>
      <c r="G32" s="1610">
        <v>182</v>
      </c>
      <c r="H32" s="1610">
        <v>182</v>
      </c>
      <c r="I32" s="1610">
        <v>182</v>
      </c>
      <c r="J32" s="1610">
        <v>182</v>
      </c>
      <c r="K32" s="1610">
        <v>182</v>
      </c>
      <c r="L32" s="1610">
        <v>182</v>
      </c>
      <c r="M32" s="1607">
        <v>182</v>
      </c>
      <c r="N32" s="1607">
        <v>182</v>
      </c>
      <c r="O32" s="1611">
        <v>182</v>
      </c>
      <c r="Q32" s="420" t="s">
        <v>133</v>
      </c>
      <c r="R32" s="1599" t="s">
        <v>106</v>
      </c>
      <c r="S32" s="1610">
        <v>182</v>
      </c>
      <c r="T32" s="1610">
        <v>182</v>
      </c>
      <c r="U32" s="1610">
        <v>182</v>
      </c>
      <c r="V32" s="1610">
        <v>182</v>
      </c>
      <c r="W32" s="1610">
        <v>182</v>
      </c>
      <c r="X32" s="1610">
        <v>182</v>
      </c>
      <c r="Y32" s="1610">
        <v>182</v>
      </c>
      <c r="Z32" s="1607">
        <v>182</v>
      </c>
      <c r="AA32" s="1607">
        <v>182</v>
      </c>
      <c r="AB32" s="1610">
        <v>182</v>
      </c>
      <c r="AC32" s="1610">
        <v>182</v>
      </c>
      <c r="AD32" s="1611">
        <v>182</v>
      </c>
      <c r="AG32" s="410" t="s">
        <v>116</v>
      </c>
      <c r="AH32" s="1596" t="s">
        <v>106</v>
      </c>
      <c r="AI32" s="1612">
        <v>120.4813</v>
      </c>
      <c r="AJ32" s="1613">
        <v>131.49790000000002</v>
      </c>
      <c r="AK32" s="1613">
        <v>136.11100000000002</v>
      </c>
      <c r="AL32" s="1613">
        <v>143.2167</v>
      </c>
      <c r="AM32" s="1613">
        <v>145.61450000000002</v>
      </c>
      <c r="AN32" s="1613">
        <v>144.17500000000001</v>
      </c>
      <c r="AO32" s="1613">
        <v>144.10230000000001</v>
      </c>
      <c r="AP32" s="1613">
        <v>141.0984</v>
      </c>
      <c r="AQ32" s="1594">
        <v>141.26170000000002</v>
      </c>
      <c r="AR32" s="1594">
        <v>143.23420000000002</v>
      </c>
      <c r="AS32" s="1613">
        <v>149.96030000000002</v>
      </c>
      <c r="AT32" s="1614">
        <v>148.57480000000001</v>
      </c>
      <c r="AV32" s="410" t="s">
        <v>116</v>
      </c>
      <c r="AW32" s="1596" t="s">
        <v>106</v>
      </c>
      <c r="AX32" s="1613">
        <v>139.7884</v>
      </c>
      <c r="AY32" s="1613">
        <v>147.14830000000001</v>
      </c>
      <c r="AZ32" s="1613">
        <v>148.4752</v>
      </c>
      <c r="BA32" s="1613">
        <v>154.28729999999999</v>
      </c>
      <c r="BB32" s="1613">
        <v>152.45840000000001</v>
      </c>
      <c r="BC32" s="1613">
        <v>152.64699999999999</v>
      </c>
      <c r="BD32" s="1613">
        <v>148.34549999999999</v>
      </c>
      <c r="BE32" s="1594">
        <v>164.6987</v>
      </c>
      <c r="BF32" s="1594">
        <v>176.83869999999999</v>
      </c>
      <c r="BG32" s="1613">
        <v>175.529</v>
      </c>
      <c r="BH32" s="1613">
        <v>167.0737</v>
      </c>
      <c r="BI32" s="1613">
        <v>157.49</v>
      </c>
      <c r="BK32" s="410" t="s">
        <v>133</v>
      </c>
      <c r="BL32" s="1596" t="s">
        <v>106</v>
      </c>
      <c r="BM32" s="451">
        <v>237</v>
      </c>
      <c r="BN32" s="452">
        <v>237</v>
      </c>
      <c r="BO32" s="452">
        <v>237</v>
      </c>
      <c r="BP32" s="452">
        <v>237</v>
      </c>
      <c r="BQ32" s="452">
        <v>237</v>
      </c>
      <c r="BR32" s="452">
        <v>237</v>
      </c>
      <c r="BS32" s="452">
        <v>237</v>
      </c>
      <c r="BT32" s="452">
        <v>237</v>
      </c>
      <c r="BU32" s="452">
        <v>237</v>
      </c>
      <c r="BV32" s="452">
        <v>237</v>
      </c>
      <c r="BW32" s="452">
        <v>237</v>
      </c>
      <c r="BX32" s="453">
        <v>237</v>
      </c>
      <c r="BZ32" s="299" t="s">
        <v>133</v>
      </c>
      <c r="CA32" s="386" t="s">
        <v>106</v>
      </c>
      <c r="CB32" s="440">
        <v>237</v>
      </c>
      <c r="CC32" s="441">
        <v>237</v>
      </c>
      <c r="CD32" s="441">
        <v>237</v>
      </c>
      <c r="CE32" s="441">
        <v>237</v>
      </c>
      <c r="CF32" s="441">
        <v>237</v>
      </c>
      <c r="CG32" s="441">
        <v>237</v>
      </c>
      <c r="CH32" s="441">
        <v>237</v>
      </c>
      <c r="CI32" s="441">
        <v>237</v>
      </c>
      <c r="CJ32" s="441">
        <v>237</v>
      </c>
      <c r="CK32" s="441">
        <v>237</v>
      </c>
      <c r="CL32" s="441">
        <v>237</v>
      </c>
      <c r="CM32" s="442">
        <v>235.74190000000002</v>
      </c>
      <c r="CO32" s="299" t="s">
        <v>133</v>
      </c>
      <c r="CP32" s="386" t="s">
        <v>106</v>
      </c>
      <c r="CQ32" s="621">
        <v>224</v>
      </c>
      <c r="CR32" s="621">
        <v>230.5</v>
      </c>
      <c r="CS32" s="621">
        <v>230.64520000000002</v>
      </c>
      <c r="CT32" s="621">
        <v>229</v>
      </c>
      <c r="CU32" s="621">
        <v>229</v>
      </c>
      <c r="CV32" s="621">
        <v>228</v>
      </c>
      <c r="CW32" s="621">
        <v>228</v>
      </c>
      <c r="CX32" s="621">
        <v>230.03230000000002</v>
      </c>
      <c r="CY32" s="621">
        <v>228</v>
      </c>
      <c r="CZ32" s="621">
        <v>228</v>
      </c>
      <c r="DA32" s="621">
        <v>228</v>
      </c>
      <c r="DB32" s="855">
        <v>228</v>
      </c>
      <c r="DE32" s="299" t="s">
        <v>116</v>
      </c>
      <c r="DF32" s="387" t="s">
        <v>106</v>
      </c>
      <c r="DG32" s="895">
        <v>114.4165</v>
      </c>
      <c r="DH32" s="895">
        <v>111.91760000000001</v>
      </c>
      <c r="DI32" s="895">
        <v>113.6558</v>
      </c>
      <c r="DJ32" s="895">
        <v>115.28500000000001</v>
      </c>
      <c r="DK32" s="895">
        <v>125.3142</v>
      </c>
      <c r="DL32" s="895">
        <v>140.90470000000002</v>
      </c>
      <c r="DM32" s="895">
        <v>149.05030000000002</v>
      </c>
      <c r="DN32" s="895">
        <v>147.71710000000002</v>
      </c>
      <c r="DO32" s="895">
        <v>150.87300000000002</v>
      </c>
      <c r="DP32" s="895">
        <v>141.8081</v>
      </c>
      <c r="DQ32" s="895">
        <v>136.1893</v>
      </c>
      <c r="DR32" s="915">
        <v>137.02549999999999</v>
      </c>
      <c r="DU32" s="299" t="s">
        <v>116</v>
      </c>
      <c r="DV32" s="1113" t="s">
        <v>106</v>
      </c>
      <c r="DW32" s="895">
        <v>138.3552</v>
      </c>
      <c r="DX32" s="895">
        <v>139.2518</v>
      </c>
      <c r="DY32" s="895">
        <v>143.5616</v>
      </c>
      <c r="DZ32" s="895">
        <v>157.483</v>
      </c>
      <c r="EA32" s="895">
        <v>162.52100000000002</v>
      </c>
      <c r="EB32" s="895">
        <v>165.0497</v>
      </c>
      <c r="EC32" s="895">
        <v>157.36610000000002</v>
      </c>
      <c r="ED32" s="895">
        <v>152.49610000000001</v>
      </c>
      <c r="EE32" s="895">
        <v>147.285</v>
      </c>
      <c r="EF32" s="895">
        <v>136.42350000000002</v>
      </c>
      <c r="EG32" s="895">
        <v>131.56370000000001</v>
      </c>
      <c r="EH32" s="915">
        <v>126.80940000000001</v>
      </c>
      <c r="EJ32" s="299" t="s">
        <v>116</v>
      </c>
      <c r="EK32" s="1113" t="s">
        <v>106</v>
      </c>
      <c r="EL32" s="1421">
        <v>119.04610000000001</v>
      </c>
      <c r="EM32" s="1421">
        <v>124.83460000000001</v>
      </c>
      <c r="EN32" s="1421">
        <v>132.77370000000002</v>
      </c>
      <c r="EO32" s="1421">
        <v>127.66630000000001</v>
      </c>
      <c r="EP32" s="1421">
        <v>126.6349</v>
      </c>
      <c r="EQ32" s="1421">
        <v>130.69110000000001</v>
      </c>
      <c r="ER32" s="1421">
        <v>128.49290000000002</v>
      </c>
      <c r="ES32" s="1421">
        <v>131.92750000000001</v>
      </c>
      <c r="ET32" s="1421">
        <v>128.42099999999999</v>
      </c>
      <c r="EU32" s="1421">
        <v>121.62260000000001</v>
      </c>
      <c r="EV32" s="1421">
        <v>121.19500000000001</v>
      </c>
      <c r="EW32" s="1619">
        <v>121.8245</v>
      </c>
    </row>
    <row r="33" spans="2:153" ht="15.95" customHeight="1">
      <c r="B33" s="420" t="s">
        <v>116</v>
      </c>
      <c r="C33" s="1624" t="s">
        <v>106</v>
      </c>
      <c r="D33" s="1590">
        <v>125.72770000000001</v>
      </c>
      <c r="E33" s="1590">
        <v>121.4864</v>
      </c>
      <c r="F33" s="1591">
        <v>125.24420000000001</v>
      </c>
      <c r="G33" s="1591">
        <v>131.58369999999999</v>
      </c>
      <c r="H33" s="1591">
        <v>134.2329</v>
      </c>
      <c r="I33" s="1591">
        <v>139.0727</v>
      </c>
      <c r="J33" s="1591">
        <v>143.72290000000001</v>
      </c>
      <c r="K33" s="1591">
        <v>144.3432</v>
      </c>
      <c r="L33" s="1591">
        <v>135.881</v>
      </c>
      <c r="M33" s="1591">
        <v>123.5823</v>
      </c>
      <c r="N33" s="1591">
        <v>121.90870000000001</v>
      </c>
      <c r="O33" s="1592">
        <v>117.96520000000001</v>
      </c>
      <c r="Q33" s="420" t="s">
        <v>116</v>
      </c>
      <c r="R33" s="1624" t="s">
        <v>106</v>
      </c>
      <c r="S33" s="1591">
        <v>117.36060000000001</v>
      </c>
      <c r="T33" s="1591">
        <v>124.985</v>
      </c>
      <c r="U33" s="1591">
        <v>120.3052</v>
      </c>
      <c r="V33" s="1591">
        <v>121.18270000000001</v>
      </c>
      <c r="W33" s="1591">
        <v>130.71680000000001</v>
      </c>
      <c r="X33" s="1591">
        <v>141.15370000000001</v>
      </c>
      <c r="Y33" s="1591">
        <v>133.84030000000001</v>
      </c>
      <c r="Z33" s="1591">
        <v>138.17610000000002</v>
      </c>
      <c r="AA33" s="1591">
        <v>131.77930000000001</v>
      </c>
      <c r="AB33" s="1591">
        <v>126.74290000000001</v>
      </c>
      <c r="AC33" s="1591">
        <v>127.1157</v>
      </c>
      <c r="AD33" s="1592">
        <v>132.1397</v>
      </c>
      <c r="AG33" s="410" t="s">
        <v>117</v>
      </c>
      <c r="AH33" s="1596" t="s">
        <v>106</v>
      </c>
      <c r="AI33" s="1593">
        <v>132.86709999999999</v>
      </c>
      <c r="AJ33" s="1594">
        <v>141.8614</v>
      </c>
      <c r="AK33" s="1594">
        <v>148.49290000000002</v>
      </c>
      <c r="AL33" s="1594">
        <v>154.97470000000001</v>
      </c>
      <c r="AM33" s="1594">
        <v>154.79480000000001</v>
      </c>
      <c r="AN33" s="1594">
        <v>151.94970000000001</v>
      </c>
      <c r="AO33" s="1594">
        <v>155.09</v>
      </c>
      <c r="AP33" s="1594">
        <v>153.02680000000001</v>
      </c>
      <c r="AQ33" s="1594">
        <v>152.0703</v>
      </c>
      <c r="AR33" s="1594">
        <v>153.1865</v>
      </c>
      <c r="AS33" s="1594">
        <v>157.30670000000001</v>
      </c>
      <c r="AT33" s="1595">
        <v>158.94840000000002</v>
      </c>
      <c r="AV33" s="410" t="s">
        <v>117</v>
      </c>
      <c r="AW33" s="1596" t="s">
        <v>106</v>
      </c>
      <c r="AX33" s="1594">
        <v>150.22579999999999</v>
      </c>
      <c r="AY33" s="1594">
        <v>159.5607</v>
      </c>
      <c r="AZ33" s="1594">
        <v>162.93940000000001</v>
      </c>
      <c r="BA33" s="1594">
        <v>167.95230000000001</v>
      </c>
      <c r="BB33" s="1594">
        <v>165.11770000000001</v>
      </c>
      <c r="BC33" s="1594">
        <v>164.88</v>
      </c>
      <c r="BD33" s="1594">
        <v>163.0635</v>
      </c>
      <c r="BE33" s="1594">
        <v>179.39840000000001</v>
      </c>
      <c r="BF33" s="1594">
        <v>192.88470000000001</v>
      </c>
      <c r="BG33" s="1594">
        <v>190.76</v>
      </c>
      <c r="BH33" s="1594">
        <v>180.80070000000001</v>
      </c>
      <c r="BI33" s="1594">
        <v>169.29130000000001</v>
      </c>
      <c r="BK33" s="410" t="s">
        <v>116</v>
      </c>
      <c r="BL33" s="1596" t="s">
        <v>106</v>
      </c>
      <c r="BM33" s="421">
        <v>151.9</v>
      </c>
      <c r="BN33" s="438">
        <v>152.58000000000001</v>
      </c>
      <c r="BO33" s="438">
        <v>154.36000000000001</v>
      </c>
      <c r="BP33" s="438">
        <v>156.01</v>
      </c>
      <c r="BQ33" s="438">
        <v>148.41</v>
      </c>
      <c r="BR33" s="438">
        <v>155.02000000000001</v>
      </c>
      <c r="BS33" s="438">
        <v>161.32</v>
      </c>
      <c r="BT33" s="438">
        <v>172.17</v>
      </c>
      <c r="BU33" s="438">
        <v>169.29</v>
      </c>
      <c r="BV33" s="438">
        <v>160.54</v>
      </c>
      <c r="BW33" s="438">
        <v>151.26</v>
      </c>
      <c r="BX33" s="439">
        <v>152.66</v>
      </c>
      <c r="BZ33" s="299" t="s">
        <v>116</v>
      </c>
      <c r="CA33" s="387" t="s">
        <v>106</v>
      </c>
      <c r="CB33" s="440">
        <v>141.67612903225805</v>
      </c>
      <c r="CC33" s="441">
        <v>136.02860000000001</v>
      </c>
      <c r="CD33" s="441">
        <v>136.28579999999999</v>
      </c>
      <c r="CE33" s="441">
        <v>145.9777</v>
      </c>
      <c r="CF33" s="441">
        <v>148.0187</v>
      </c>
      <c r="CG33" s="441">
        <v>156.69630000000001</v>
      </c>
      <c r="CH33" s="441">
        <v>151.77710000000002</v>
      </c>
      <c r="CI33" s="441">
        <v>146.17420000000001</v>
      </c>
      <c r="CJ33" s="441">
        <v>138.1687</v>
      </c>
      <c r="CK33" s="441">
        <v>121.21870000000001</v>
      </c>
      <c r="CL33" s="441">
        <v>120.68770000000001</v>
      </c>
      <c r="CM33" s="442">
        <v>114.06450000000001</v>
      </c>
      <c r="CO33" s="299" t="s">
        <v>116</v>
      </c>
      <c r="CP33" s="387" t="s">
        <v>106</v>
      </c>
      <c r="CQ33" s="621">
        <v>112.10130000000001</v>
      </c>
      <c r="CR33" s="621">
        <v>121.5361</v>
      </c>
      <c r="CS33" s="621">
        <v>126.29870000000001</v>
      </c>
      <c r="CT33" s="621">
        <v>128.0307</v>
      </c>
      <c r="CU33" s="621">
        <v>124.4281</v>
      </c>
      <c r="CV33" s="621">
        <v>130.53730000000002</v>
      </c>
      <c r="CW33" s="621">
        <v>122.43810000000001</v>
      </c>
      <c r="CX33" s="621">
        <v>121.14030000000001</v>
      </c>
      <c r="CY33" s="621">
        <v>128.96370000000002</v>
      </c>
      <c r="CZ33" s="621">
        <v>123.49550000000001</v>
      </c>
      <c r="DA33" s="621">
        <v>113.69030000000001</v>
      </c>
      <c r="DB33" s="855">
        <v>109.3383</v>
      </c>
      <c r="DE33" s="299" t="s">
        <v>117</v>
      </c>
      <c r="DF33" s="389" t="s">
        <v>106</v>
      </c>
      <c r="DG33" s="895">
        <v>127.62350000000001</v>
      </c>
      <c r="DH33" s="895">
        <v>129.71030000000002</v>
      </c>
      <c r="DI33" s="895">
        <v>129.19550000000001</v>
      </c>
      <c r="DJ33" s="895">
        <v>128.72030000000001</v>
      </c>
      <c r="DK33" s="895">
        <v>139.88060000000002</v>
      </c>
      <c r="DL33" s="895">
        <v>156.5583</v>
      </c>
      <c r="DM33" s="895">
        <v>167.03650000000002</v>
      </c>
      <c r="DN33" s="895">
        <v>168.47740000000002</v>
      </c>
      <c r="DO33" s="895">
        <v>171.17270000000002</v>
      </c>
      <c r="DP33" s="895">
        <v>163.26130000000001</v>
      </c>
      <c r="DQ33" s="895">
        <v>158.36670000000001</v>
      </c>
      <c r="DR33" s="915">
        <v>160.49940000000001</v>
      </c>
      <c r="DU33" s="299" t="s">
        <v>117</v>
      </c>
      <c r="DV33" s="1114" t="s">
        <v>106</v>
      </c>
      <c r="DW33" s="895">
        <v>156.0635</v>
      </c>
      <c r="DX33" s="895">
        <v>155.20930000000001</v>
      </c>
      <c r="DY33" s="895">
        <v>160.5635</v>
      </c>
      <c r="DZ33" s="895">
        <v>175.12</v>
      </c>
      <c r="EA33" s="895">
        <v>180.80160000000001</v>
      </c>
      <c r="EB33" s="895">
        <v>183.19730000000001</v>
      </c>
      <c r="EC33" s="895">
        <v>180.17230000000001</v>
      </c>
      <c r="ED33" s="895">
        <v>178.3081</v>
      </c>
      <c r="EE33" s="895">
        <v>172.9487</v>
      </c>
      <c r="EF33" s="895">
        <v>157.9145</v>
      </c>
      <c r="EG33" s="895">
        <v>152.23330000000001</v>
      </c>
      <c r="EH33" s="915">
        <v>148.09900000000002</v>
      </c>
      <c r="EJ33" s="299" t="s">
        <v>117</v>
      </c>
      <c r="EK33" s="1114" t="s">
        <v>106</v>
      </c>
      <c r="EL33" s="1421">
        <v>139.75970000000001</v>
      </c>
      <c r="EM33" s="1421">
        <v>147.71790000000001</v>
      </c>
      <c r="EN33" s="1421">
        <v>155.29390000000001</v>
      </c>
      <c r="EO33" s="1421">
        <v>151.57330000000002</v>
      </c>
      <c r="EP33" s="1421">
        <v>148.6729</v>
      </c>
      <c r="EQ33" s="1421">
        <v>153.3263</v>
      </c>
      <c r="ER33" s="1421">
        <v>152.03550000000001</v>
      </c>
      <c r="ES33" s="1421">
        <v>157.07650000000001</v>
      </c>
      <c r="ET33" s="1421">
        <v>153.19200000000001</v>
      </c>
      <c r="EU33" s="1421">
        <v>143.38320000000002</v>
      </c>
      <c r="EV33" s="1421">
        <v>140.971</v>
      </c>
      <c r="EW33" s="1619">
        <v>141.31229999999999</v>
      </c>
    </row>
    <row r="34" spans="2:153" ht="15.95" customHeight="1">
      <c r="B34" s="420" t="s">
        <v>117</v>
      </c>
      <c r="C34" s="1624" t="s">
        <v>106</v>
      </c>
      <c r="D34" s="1590">
        <v>134.91810000000001</v>
      </c>
      <c r="E34" s="1609">
        <v>132.82140000000001</v>
      </c>
      <c r="F34" s="1610">
        <v>133.96770000000001</v>
      </c>
      <c r="G34" s="1610">
        <v>138.05270000000002</v>
      </c>
      <c r="H34" s="1610">
        <v>140.7448</v>
      </c>
      <c r="I34" s="1610">
        <v>145.1397</v>
      </c>
      <c r="J34" s="1610">
        <v>149.9229</v>
      </c>
      <c r="K34" s="1610">
        <v>152.36940000000001</v>
      </c>
      <c r="L34" s="1610">
        <v>145.2603</v>
      </c>
      <c r="M34" s="1607">
        <v>132.63320000000002</v>
      </c>
      <c r="N34" s="1607">
        <v>128.5873</v>
      </c>
      <c r="O34" s="1611">
        <v>126.20480000000001</v>
      </c>
      <c r="Q34" s="420" t="s">
        <v>117</v>
      </c>
      <c r="R34" s="1624" t="s">
        <v>106</v>
      </c>
      <c r="S34" s="1610">
        <v>125.21520000000001</v>
      </c>
      <c r="T34" s="1610">
        <v>133.54249999999999</v>
      </c>
      <c r="U34" s="1610">
        <v>131.20869999999999</v>
      </c>
      <c r="V34" s="1610">
        <v>130.27670000000001</v>
      </c>
      <c r="W34" s="1610">
        <v>137.78230000000002</v>
      </c>
      <c r="X34" s="1610">
        <v>148.8603</v>
      </c>
      <c r="Y34" s="1610">
        <v>144.9881</v>
      </c>
      <c r="Z34" s="1607">
        <v>147.76940000000002</v>
      </c>
      <c r="AA34" s="1607">
        <v>139.2603</v>
      </c>
      <c r="AB34" s="1610">
        <v>134.95230000000001</v>
      </c>
      <c r="AC34" s="1610">
        <v>136.67100000000002</v>
      </c>
      <c r="AD34" s="1611">
        <v>142.95160000000001</v>
      </c>
      <c r="AG34" s="454" t="s">
        <v>134</v>
      </c>
      <c r="AH34" s="1625" t="s">
        <v>106</v>
      </c>
      <c r="AI34" s="1626">
        <v>131.8236</v>
      </c>
      <c r="AJ34" s="1627">
        <v>137.7268</v>
      </c>
      <c r="AK34" s="1627">
        <v>142.80340000000001</v>
      </c>
      <c r="AL34" s="1627">
        <v>152.43300000000002</v>
      </c>
      <c r="AM34" s="1627">
        <v>152.92330000000001</v>
      </c>
      <c r="AN34" s="1627">
        <v>156.08440000000002</v>
      </c>
      <c r="AO34" s="1627">
        <v>158.44040000000001</v>
      </c>
      <c r="AP34" s="1627">
        <v>154.28200000000001</v>
      </c>
      <c r="AQ34" s="1627">
        <v>153.55280000000002</v>
      </c>
      <c r="AR34" s="1627">
        <v>155.68810000000002</v>
      </c>
      <c r="AS34" s="1627">
        <v>156.66630000000001</v>
      </c>
      <c r="AT34" s="1628">
        <v>165.10480000000001</v>
      </c>
      <c r="AV34" s="454" t="s">
        <v>134</v>
      </c>
      <c r="AW34" s="1625" t="s">
        <v>106</v>
      </c>
      <c r="AX34" s="1627">
        <v>155.14349999999999</v>
      </c>
      <c r="AY34" s="1627">
        <v>166.28200000000001</v>
      </c>
      <c r="AZ34" s="1627">
        <v>165.185</v>
      </c>
      <c r="BA34" s="1627">
        <v>167.16059999999999</v>
      </c>
      <c r="BB34" s="1627">
        <v>165.64850000000001</v>
      </c>
      <c r="BC34" s="1627">
        <v>174.2062</v>
      </c>
      <c r="BD34" s="1627">
        <v>174.8117</v>
      </c>
      <c r="BE34" s="1627">
        <v>184.5497</v>
      </c>
      <c r="BF34" s="1627">
        <v>191.60900000000001</v>
      </c>
      <c r="BG34" s="1627">
        <v>193.27359999999999</v>
      </c>
      <c r="BH34" s="1627">
        <v>183.63310000000001</v>
      </c>
      <c r="BI34" s="1627">
        <v>173.95099999999999</v>
      </c>
      <c r="BK34" s="410" t="s">
        <v>117</v>
      </c>
      <c r="BL34" s="410" t="s">
        <v>106</v>
      </c>
      <c r="BM34" s="421">
        <v>165.01</v>
      </c>
      <c r="BN34" s="438">
        <v>167.26</v>
      </c>
      <c r="BO34" s="438">
        <v>169.48</v>
      </c>
      <c r="BP34" s="438">
        <v>167.64</v>
      </c>
      <c r="BQ34" s="438">
        <v>158.51</v>
      </c>
      <c r="BR34" s="438">
        <v>167.62</v>
      </c>
      <c r="BS34" s="438">
        <v>178.01</v>
      </c>
      <c r="BT34" s="438">
        <v>188.51</v>
      </c>
      <c r="BU34" s="438">
        <v>187.43</v>
      </c>
      <c r="BV34" s="438">
        <v>179.31</v>
      </c>
      <c r="BW34" s="438">
        <v>169.59</v>
      </c>
      <c r="BX34" s="439">
        <v>167.79</v>
      </c>
      <c r="BZ34" s="299" t="s">
        <v>117</v>
      </c>
      <c r="CA34" s="389" t="s">
        <v>106</v>
      </c>
      <c r="CB34" s="440">
        <v>158.28096774193548</v>
      </c>
      <c r="CC34" s="441">
        <v>158.5111</v>
      </c>
      <c r="CD34" s="441">
        <v>159.6797</v>
      </c>
      <c r="CE34" s="441">
        <v>164.50570000000002</v>
      </c>
      <c r="CF34" s="441">
        <v>164.86940000000001</v>
      </c>
      <c r="CG34" s="441">
        <v>172.95430000000002</v>
      </c>
      <c r="CH34" s="441">
        <v>171.92580000000001</v>
      </c>
      <c r="CI34" s="441">
        <v>166.44550000000001</v>
      </c>
      <c r="CJ34" s="441">
        <v>159.31300000000002</v>
      </c>
      <c r="CK34" s="441">
        <v>144.90900000000002</v>
      </c>
      <c r="CL34" s="441">
        <v>149.0907</v>
      </c>
      <c r="CM34" s="442">
        <v>143.63679999999999</v>
      </c>
      <c r="CO34" s="299" t="s">
        <v>117</v>
      </c>
      <c r="CP34" s="389" t="s">
        <v>106</v>
      </c>
      <c r="CQ34" s="621">
        <v>137.83320000000001</v>
      </c>
      <c r="CR34" s="621">
        <v>146.36180000000002</v>
      </c>
      <c r="CS34" s="621">
        <v>151.2013</v>
      </c>
      <c r="CT34" s="621">
        <v>149.04170000000002</v>
      </c>
      <c r="CU34" s="621">
        <v>142.78579999999999</v>
      </c>
      <c r="CV34" s="621">
        <v>147.346</v>
      </c>
      <c r="CW34" s="621">
        <v>144.31610000000001</v>
      </c>
      <c r="CX34" s="621">
        <v>145.95770000000002</v>
      </c>
      <c r="CY34" s="621">
        <v>154.8683</v>
      </c>
      <c r="CZ34" s="621">
        <v>146.8006</v>
      </c>
      <c r="DA34" s="621">
        <v>132.37569999999999</v>
      </c>
      <c r="DB34" s="855">
        <v>126.59520000000001</v>
      </c>
      <c r="DE34" s="955" t="s">
        <v>134</v>
      </c>
      <c r="DF34" s="959" t="s">
        <v>106</v>
      </c>
      <c r="DG34" s="956">
        <v>122.08120000000001</v>
      </c>
      <c r="DH34" s="956">
        <v>126.29310000000001</v>
      </c>
      <c r="DI34" s="956">
        <v>130.9211</v>
      </c>
      <c r="DJ34" s="956">
        <v>127.53150000000001</v>
      </c>
      <c r="DK34" s="956">
        <v>136.85730000000001</v>
      </c>
      <c r="DL34" s="956">
        <v>150.29920000000001</v>
      </c>
      <c r="DM34" s="956">
        <v>161.2244</v>
      </c>
      <c r="DN34" s="956">
        <v>163.28200000000001</v>
      </c>
      <c r="DO34" s="956">
        <v>164.76130000000001</v>
      </c>
      <c r="DP34" s="956">
        <v>155.69480000000001</v>
      </c>
      <c r="DQ34" s="956">
        <v>149.1233</v>
      </c>
      <c r="DR34" s="957">
        <v>151.47470000000001</v>
      </c>
      <c r="DU34" s="299" t="s">
        <v>134</v>
      </c>
      <c r="DV34" s="1114" t="s">
        <v>106</v>
      </c>
      <c r="DW34" s="895">
        <v>149.99120000000002</v>
      </c>
      <c r="DX34" s="895">
        <v>148.97839999999999</v>
      </c>
      <c r="DY34" s="895">
        <v>153.49020000000002</v>
      </c>
      <c r="DZ34" s="895">
        <v>169.22390000000001</v>
      </c>
      <c r="EA34" s="895">
        <v>176.02020000000002</v>
      </c>
      <c r="EB34" s="895">
        <v>178.88910000000001</v>
      </c>
      <c r="EC34" s="895">
        <v>172.25730000000001</v>
      </c>
      <c r="ED34" s="895">
        <v>169.62440000000001</v>
      </c>
      <c r="EE34" s="895">
        <v>165.2722</v>
      </c>
      <c r="EF34" s="895">
        <v>149.69730000000001</v>
      </c>
      <c r="EG34" s="895">
        <v>144.87270000000001</v>
      </c>
      <c r="EH34" s="915">
        <v>142.45920000000001</v>
      </c>
      <c r="EJ34" s="299" t="s">
        <v>134</v>
      </c>
      <c r="EK34" s="1114" t="s">
        <v>106</v>
      </c>
      <c r="EL34" s="1421">
        <v>134.6943</v>
      </c>
      <c r="EM34" s="1421">
        <v>140.82750000000001</v>
      </c>
      <c r="EN34" s="1421">
        <v>146.08110000000002</v>
      </c>
      <c r="EO34" s="1421">
        <v>142.57680000000002</v>
      </c>
      <c r="EP34" s="1421">
        <v>137.94390000000001</v>
      </c>
      <c r="EQ34" s="1421">
        <v>143.1388</v>
      </c>
      <c r="ER34" s="1421">
        <v>142.17400000000001</v>
      </c>
      <c r="ES34" s="1421">
        <v>148.50290000000001</v>
      </c>
      <c r="ET34" s="1421">
        <v>144.601</v>
      </c>
      <c r="EU34" s="1421">
        <v>134.7313</v>
      </c>
      <c r="EV34" s="1421">
        <v>130.1078</v>
      </c>
      <c r="EW34" s="1619">
        <v>128.36020000000002</v>
      </c>
    </row>
    <row r="35" spans="2:153" ht="15.95" customHeight="1">
      <c r="B35" s="455" t="s">
        <v>134</v>
      </c>
      <c r="C35" s="1629" t="s">
        <v>106</v>
      </c>
      <c r="D35" s="1630">
        <v>140.25</v>
      </c>
      <c r="E35" s="1631">
        <v>128.99340000000001</v>
      </c>
      <c r="F35" s="1632">
        <v>139.61000000000001</v>
      </c>
      <c r="G35" s="1632">
        <v>147.77160000000001</v>
      </c>
      <c r="H35" s="1632">
        <v>148.1104</v>
      </c>
      <c r="I35" s="1632">
        <v>152.9308</v>
      </c>
      <c r="J35" s="1632">
        <v>160.61520000000002</v>
      </c>
      <c r="K35" s="1632">
        <v>160.38460000000001</v>
      </c>
      <c r="L35" s="1632">
        <v>151.54689999999999</v>
      </c>
      <c r="M35" s="1632">
        <v>134.93340000000001</v>
      </c>
      <c r="N35" s="1632">
        <v>133.30760000000001</v>
      </c>
      <c r="O35" s="1633">
        <v>125.80600000000001</v>
      </c>
      <c r="Q35" s="455" t="s">
        <v>134</v>
      </c>
      <c r="R35" s="1629" t="s">
        <v>106</v>
      </c>
      <c r="S35" s="1632">
        <v>124.8152</v>
      </c>
      <c r="T35" s="1632">
        <v>124.01900000000001</v>
      </c>
      <c r="U35" s="1632">
        <v>130.1448</v>
      </c>
      <c r="V35" s="1632">
        <v>127.36720000000001</v>
      </c>
      <c r="W35" s="1632">
        <v>128.06120000000001</v>
      </c>
      <c r="X35" s="1632">
        <v>145.53579999999999</v>
      </c>
      <c r="Y35" s="1632">
        <v>144.28630000000001</v>
      </c>
      <c r="Z35" s="1632">
        <v>151.90630000000002</v>
      </c>
      <c r="AA35" s="1632">
        <v>145.1721</v>
      </c>
      <c r="AB35" s="1632">
        <v>132.703</v>
      </c>
      <c r="AC35" s="1632">
        <v>131.2319</v>
      </c>
      <c r="AD35" s="1633">
        <v>133.65620000000001</v>
      </c>
      <c r="AG35" s="454"/>
      <c r="AH35" s="1625" t="s">
        <v>138</v>
      </c>
      <c r="AI35" s="1626">
        <v>513.57060000000001</v>
      </c>
      <c r="AJ35" s="1627">
        <v>540.74290000000008</v>
      </c>
      <c r="AK35" s="1627">
        <v>573.64580000000001</v>
      </c>
      <c r="AL35" s="1627">
        <v>604.85969999999998</v>
      </c>
      <c r="AM35" s="1627">
        <v>602.42970000000003</v>
      </c>
      <c r="AN35" s="1627">
        <v>619.19630000000006</v>
      </c>
      <c r="AO35" s="1627">
        <v>632.63229999999999</v>
      </c>
      <c r="AP35" s="1627">
        <v>635.50549999999998</v>
      </c>
      <c r="AQ35" s="1627">
        <v>664.36869999999999</v>
      </c>
      <c r="AR35" s="1627">
        <v>678.68100000000004</v>
      </c>
      <c r="AS35" s="1627">
        <v>692.97829999999999</v>
      </c>
      <c r="AT35" s="1628">
        <v>739.65680000000009</v>
      </c>
      <c r="AV35" s="454"/>
      <c r="AW35" s="1625" t="s">
        <v>138</v>
      </c>
      <c r="AX35" s="1627">
        <v>679.36609999999996</v>
      </c>
      <c r="AY35" s="1627">
        <v>696.34410000000003</v>
      </c>
      <c r="AZ35" s="1627">
        <v>683.27940000000001</v>
      </c>
      <c r="BA35" s="1627">
        <v>698.19169999999997</v>
      </c>
      <c r="BB35" s="1627">
        <v>709.21770000000004</v>
      </c>
      <c r="BC35" s="1627">
        <v>749.50300000000004</v>
      </c>
      <c r="BD35" s="1627">
        <v>732.13189999999997</v>
      </c>
      <c r="BE35" s="1627">
        <v>755.61580000000004</v>
      </c>
      <c r="BF35" s="1627">
        <v>791.17399999999998</v>
      </c>
      <c r="BG35" s="1627">
        <v>793.24969999999996</v>
      </c>
      <c r="BH35" s="1627">
        <v>759.66470000000004</v>
      </c>
      <c r="BI35" s="1627">
        <v>712.39059999999995</v>
      </c>
      <c r="BK35" s="454" t="s">
        <v>134</v>
      </c>
      <c r="BL35" s="454" t="s">
        <v>106</v>
      </c>
      <c r="BM35" s="456">
        <v>165.81</v>
      </c>
      <c r="BN35" s="457">
        <v>166.3</v>
      </c>
      <c r="BO35" s="457">
        <v>170.04</v>
      </c>
      <c r="BP35" s="457">
        <v>171.89</v>
      </c>
      <c r="BQ35" s="457">
        <v>164.74</v>
      </c>
      <c r="BR35" s="457">
        <v>172.89</v>
      </c>
      <c r="BS35" s="457">
        <v>179.81</v>
      </c>
      <c r="BT35" s="457">
        <v>187.97</v>
      </c>
      <c r="BU35" s="457">
        <v>187.49</v>
      </c>
      <c r="BV35" s="457">
        <v>181.19</v>
      </c>
      <c r="BW35" s="457">
        <v>169.44</v>
      </c>
      <c r="BX35" s="458">
        <v>168.41</v>
      </c>
      <c r="BZ35" s="459" t="s">
        <v>134</v>
      </c>
      <c r="CA35" s="460" t="s">
        <v>106</v>
      </c>
      <c r="CB35" s="461">
        <v>159.52665402717437</v>
      </c>
      <c r="CC35" s="462">
        <v>149.19740000000002</v>
      </c>
      <c r="CD35" s="462">
        <v>149.30440000000002</v>
      </c>
      <c r="CE35" s="462">
        <v>160.7028</v>
      </c>
      <c r="CF35" s="462">
        <v>163.05200000000002</v>
      </c>
      <c r="CG35" s="462">
        <v>171.07060000000001</v>
      </c>
      <c r="CH35" s="462">
        <v>170.11920000000001</v>
      </c>
      <c r="CI35" s="462">
        <v>162.17940000000002</v>
      </c>
      <c r="CJ35" s="462">
        <v>155.0625</v>
      </c>
      <c r="CK35" s="462">
        <v>144.82740000000001</v>
      </c>
      <c r="CL35" s="462">
        <v>140.3254</v>
      </c>
      <c r="CM35" s="463">
        <v>129.6328</v>
      </c>
      <c r="CO35" s="955" t="s">
        <v>134</v>
      </c>
      <c r="CP35" s="959" t="s">
        <v>106</v>
      </c>
      <c r="CQ35" s="961">
        <v>126.28020000000001</v>
      </c>
      <c r="CR35" s="961">
        <v>139.90630000000002</v>
      </c>
      <c r="CS35" s="961">
        <v>141.60580000000002</v>
      </c>
      <c r="CT35" s="961">
        <v>146.60500000000002</v>
      </c>
      <c r="CU35" s="961">
        <v>139.58530000000002</v>
      </c>
      <c r="CV35" s="961">
        <v>143.83880000000002</v>
      </c>
      <c r="CW35" s="961">
        <v>140.56110000000001</v>
      </c>
      <c r="CX35" s="961">
        <v>138.7021</v>
      </c>
      <c r="CY35" s="961">
        <v>145.41070000000002</v>
      </c>
      <c r="CZ35" s="961">
        <v>137.9436</v>
      </c>
      <c r="DA35" s="961">
        <v>123.4666</v>
      </c>
      <c r="DB35" s="962">
        <v>119.7668</v>
      </c>
      <c r="DE35" s="955"/>
      <c r="DF35" s="958" t="s">
        <v>138</v>
      </c>
      <c r="DG35" s="956">
        <v>535.90710000000001</v>
      </c>
      <c r="DH35" s="956">
        <v>555.38340000000005</v>
      </c>
      <c r="DI35" s="956">
        <v>562.30709999999999</v>
      </c>
      <c r="DJ35" s="956">
        <v>549.15070000000003</v>
      </c>
      <c r="DK35" s="956">
        <v>602.72230000000002</v>
      </c>
      <c r="DL35" s="956">
        <v>661.2373</v>
      </c>
      <c r="DM35" s="956">
        <v>709.16160000000002</v>
      </c>
      <c r="DN35" s="956">
        <v>702.30029999999999</v>
      </c>
      <c r="DO35" s="956">
        <v>712.30900000000008</v>
      </c>
      <c r="DP35" s="956">
        <v>670.55130000000008</v>
      </c>
      <c r="DQ35" s="956">
        <v>654.93630000000007</v>
      </c>
      <c r="DR35" s="957">
        <v>671.65769999999998</v>
      </c>
      <c r="DU35" s="299"/>
      <c r="DV35" s="1113" t="s">
        <v>138</v>
      </c>
      <c r="DW35" s="896">
        <v>655.16770000000008</v>
      </c>
      <c r="DX35" s="896">
        <v>641.99360000000001</v>
      </c>
      <c r="DY35" s="896">
        <v>658.73520000000008</v>
      </c>
      <c r="DZ35" s="896">
        <v>717.41</v>
      </c>
      <c r="EA35" s="896">
        <v>739.90730000000008</v>
      </c>
      <c r="EB35" s="896">
        <v>752.79970000000003</v>
      </c>
      <c r="EC35" s="896">
        <v>729.38740000000007</v>
      </c>
      <c r="ED35" s="896">
        <v>723.57389999999998</v>
      </c>
      <c r="EE35" s="896">
        <v>705.21580000000006</v>
      </c>
      <c r="EF35" s="896">
        <v>638.44320000000005</v>
      </c>
      <c r="EG35" s="896">
        <v>612.69000000000005</v>
      </c>
      <c r="EH35" s="916">
        <v>598.74710000000005</v>
      </c>
      <c r="EJ35" s="299"/>
      <c r="EK35" s="1113" t="s">
        <v>138</v>
      </c>
      <c r="EL35" s="1423">
        <v>560.9221</v>
      </c>
      <c r="EM35" s="1423">
        <v>586.68389999999999</v>
      </c>
      <c r="EN35" s="1423">
        <v>614.54470000000003</v>
      </c>
      <c r="EO35" s="1423">
        <v>597.9914</v>
      </c>
      <c r="EP35" s="1423">
        <v>590.20650000000001</v>
      </c>
      <c r="EQ35" s="1423">
        <v>615.88700000000006</v>
      </c>
      <c r="ER35" s="1423">
        <v>615.28250000000003</v>
      </c>
      <c r="ES35" s="1423">
        <v>636.59160000000008</v>
      </c>
      <c r="ET35" s="1423">
        <v>621.61540000000002</v>
      </c>
      <c r="EU35" s="1423">
        <v>579.7038</v>
      </c>
      <c r="EV35" s="1423">
        <v>559.9547</v>
      </c>
      <c r="EW35" s="1623">
        <v>550.69580000000008</v>
      </c>
    </row>
    <row r="36" spans="2:153" ht="15.95" customHeight="1">
      <c r="B36" s="455"/>
      <c r="C36" s="1629" t="s">
        <v>138</v>
      </c>
      <c r="D36" s="1630">
        <v>590.9316</v>
      </c>
      <c r="E36" s="1631">
        <v>597.86290000000008</v>
      </c>
      <c r="F36" s="1632">
        <v>643.75130000000001</v>
      </c>
      <c r="G36" s="1632">
        <v>655.74430000000007</v>
      </c>
      <c r="H36" s="1632">
        <v>654.05160000000001</v>
      </c>
      <c r="I36" s="1632">
        <v>688.67370000000005</v>
      </c>
      <c r="J36" s="1632">
        <v>692.92230000000006</v>
      </c>
      <c r="K36" s="1632">
        <v>663.05190000000005</v>
      </c>
      <c r="L36" s="1632">
        <v>629.52200000000005</v>
      </c>
      <c r="M36" s="1632">
        <v>568.85030000000006</v>
      </c>
      <c r="N36" s="1632">
        <v>555.76470000000006</v>
      </c>
      <c r="O36" s="1633">
        <v>521.46159999999998</v>
      </c>
      <c r="Q36" s="455"/>
      <c r="R36" s="1629" t="s">
        <v>138</v>
      </c>
      <c r="S36" s="1632">
        <v>509.12550000000005</v>
      </c>
      <c r="T36" s="1632">
        <v>498.27</v>
      </c>
      <c r="U36" s="1632">
        <v>506.41320000000002</v>
      </c>
      <c r="V36" s="1632">
        <v>493.46430000000004</v>
      </c>
      <c r="W36" s="1632">
        <v>519.06190000000004</v>
      </c>
      <c r="X36" s="1632">
        <v>597.49430000000007</v>
      </c>
      <c r="Y36" s="1632">
        <v>589.47739999999999</v>
      </c>
      <c r="Z36" s="1632">
        <v>606.27100000000007</v>
      </c>
      <c r="AA36" s="1632">
        <v>574.23</v>
      </c>
      <c r="AB36" s="1632">
        <v>524.46260000000007</v>
      </c>
      <c r="AC36" s="1632">
        <v>518.08429999999998</v>
      </c>
      <c r="AD36" s="1633">
        <v>534.47649999999999</v>
      </c>
      <c r="AG36" s="410" t="s">
        <v>118</v>
      </c>
      <c r="AH36" s="1572" t="s">
        <v>106</v>
      </c>
      <c r="AI36" s="1593">
        <v>145.8065</v>
      </c>
      <c r="AJ36" s="1594">
        <v>160.53570000000002</v>
      </c>
      <c r="AK36" s="1594">
        <v>168</v>
      </c>
      <c r="AL36" s="1594">
        <v>168</v>
      </c>
      <c r="AM36" s="1594">
        <v>169.67740000000001</v>
      </c>
      <c r="AN36" s="1594">
        <v>166.6</v>
      </c>
      <c r="AO36" s="1594">
        <v>166.54840000000002</v>
      </c>
      <c r="AP36" s="1594">
        <v>164.2903</v>
      </c>
      <c r="AQ36" s="1594">
        <v>160</v>
      </c>
      <c r="AR36" s="1594">
        <v>157.35480000000001</v>
      </c>
      <c r="AS36" s="1594">
        <v>155</v>
      </c>
      <c r="AT36" s="1595">
        <v>153.96770000000001</v>
      </c>
      <c r="AV36" s="410" t="s">
        <v>118</v>
      </c>
      <c r="AW36" s="1572" t="s">
        <v>106</v>
      </c>
      <c r="AX36" s="1594">
        <v>148.64519999999999</v>
      </c>
      <c r="AY36" s="1594">
        <v>156.03450000000001</v>
      </c>
      <c r="AZ36" s="1594">
        <v>166.22579999999999</v>
      </c>
      <c r="BA36" s="1594">
        <v>167</v>
      </c>
      <c r="BB36" s="1594">
        <v>169.83869999999999</v>
      </c>
      <c r="BC36" s="1594">
        <v>178.8</v>
      </c>
      <c r="BD36" s="1594">
        <v>180</v>
      </c>
      <c r="BE36" s="1594">
        <v>184.93549999999999</v>
      </c>
      <c r="BF36" s="1594">
        <v>196.13329999999999</v>
      </c>
      <c r="BG36" s="1594">
        <v>195.45160000000001</v>
      </c>
      <c r="BH36" s="1594">
        <v>181.26669999999999</v>
      </c>
      <c r="BI36" s="1594">
        <v>174.6129</v>
      </c>
      <c r="BK36" s="454"/>
      <c r="BL36" s="454" t="s">
        <v>138</v>
      </c>
      <c r="BM36" s="456">
        <v>685.26</v>
      </c>
      <c r="BN36" s="457">
        <v>693.78</v>
      </c>
      <c r="BO36" s="457">
        <v>707</v>
      </c>
      <c r="BP36" s="457">
        <v>711.26</v>
      </c>
      <c r="BQ36" s="457">
        <v>687.52</v>
      </c>
      <c r="BR36" s="457">
        <v>740.61</v>
      </c>
      <c r="BS36" s="457">
        <v>769.06</v>
      </c>
      <c r="BT36" s="457">
        <v>794.85</v>
      </c>
      <c r="BU36" s="457">
        <v>795.01</v>
      </c>
      <c r="BV36" s="457">
        <v>759.63</v>
      </c>
      <c r="BW36" s="457">
        <v>709.63</v>
      </c>
      <c r="BX36" s="458">
        <v>705.19</v>
      </c>
      <c r="BZ36" s="459"/>
      <c r="CA36" s="464" t="s">
        <v>138</v>
      </c>
      <c r="CB36" s="461">
        <v>666.34483870967733</v>
      </c>
      <c r="CC36" s="462">
        <v>623.66140000000007</v>
      </c>
      <c r="CD36" s="462">
        <v>626.65550000000007</v>
      </c>
      <c r="CE36" s="462">
        <v>672.57670000000007</v>
      </c>
      <c r="CF36" s="462">
        <v>681.91450000000009</v>
      </c>
      <c r="CG36" s="462">
        <v>707.58199999999999</v>
      </c>
      <c r="CH36" s="462">
        <v>705.26290000000006</v>
      </c>
      <c r="CI36" s="462">
        <v>679.42259999999999</v>
      </c>
      <c r="CJ36" s="462">
        <v>650.78470000000004</v>
      </c>
      <c r="CK36" s="462">
        <v>609.55610000000001</v>
      </c>
      <c r="CL36" s="462">
        <v>591.50930000000005</v>
      </c>
      <c r="CM36" s="463">
        <v>547.05970000000002</v>
      </c>
      <c r="CO36" s="955"/>
      <c r="CP36" s="958" t="s">
        <v>138</v>
      </c>
      <c r="CQ36" s="961">
        <v>540.31810000000007</v>
      </c>
      <c r="CR36" s="961">
        <v>584.49790000000007</v>
      </c>
      <c r="CS36" s="961">
        <v>584.47770000000003</v>
      </c>
      <c r="CT36" s="961">
        <v>590.51800000000003</v>
      </c>
      <c r="CU36" s="961">
        <v>568.46230000000003</v>
      </c>
      <c r="CV36" s="961">
        <v>598.02100000000007</v>
      </c>
      <c r="CW36" s="961">
        <v>583.9271</v>
      </c>
      <c r="CX36" s="961">
        <v>581.23059999999998</v>
      </c>
      <c r="CY36" s="961">
        <v>613.2337</v>
      </c>
      <c r="CZ36" s="961">
        <v>585.72519999999997</v>
      </c>
      <c r="DA36" s="961">
        <v>524.83530000000007</v>
      </c>
      <c r="DB36" s="962">
        <v>513.83870000000002</v>
      </c>
      <c r="DE36" s="299" t="s">
        <v>118</v>
      </c>
      <c r="DF36" s="386" t="s">
        <v>106</v>
      </c>
      <c r="DG36" s="895">
        <v>118.67740000000001</v>
      </c>
      <c r="DH36" s="895">
        <v>123.4483</v>
      </c>
      <c r="DI36" s="895">
        <v>121.77420000000001</v>
      </c>
      <c r="DJ36" s="895">
        <v>122.4</v>
      </c>
      <c r="DK36" s="895">
        <v>138.87100000000001</v>
      </c>
      <c r="DL36" s="895">
        <v>164.5333</v>
      </c>
      <c r="DM36" s="895">
        <v>178.06450000000001</v>
      </c>
      <c r="DN36" s="895">
        <v>179</v>
      </c>
      <c r="DO36" s="895">
        <v>179</v>
      </c>
      <c r="DP36" s="895">
        <v>168.35480000000001</v>
      </c>
      <c r="DQ36" s="895">
        <v>157</v>
      </c>
      <c r="DR36" s="915">
        <v>157</v>
      </c>
      <c r="DU36" s="299" t="s">
        <v>118</v>
      </c>
      <c r="DV36" s="1112" t="s">
        <v>106</v>
      </c>
      <c r="DW36" s="895">
        <v>157.1935</v>
      </c>
      <c r="DX36" s="895">
        <v>162.75</v>
      </c>
      <c r="DY36" s="895">
        <v>172</v>
      </c>
      <c r="DZ36" s="895">
        <v>183.5333</v>
      </c>
      <c r="EA36" s="895">
        <v>185.51610000000002</v>
      </c>
      <c r="EB36" s="895">
        <v>193</v>
      </c>
      <c r="EC36" s="895">
        <v>198.87100000000001</v>
      </c>
      <c r="ED36" s="895">
        <v>198.74190000000002</v>
      </c>
      <c r="EE36" s="895">
        <v>188.9667</v>
      </c>
      <c r="EF36" s="895">
        <v>161.25810000000001</v>
      </c>
      <c r="EG36" s="895">
        <v>145.5333</v>
      </c>
      <c r="EH36" s="915">
        <v>144</v>
      </c>
      <c r="EJ36" s="299" t="s">
        <v>118</v>
      </c>
      <c r="EK36" s="1112" t="s">
        <v>106</v>
      </c>
      <c r="EL36" s="1421">
        <v>143.22580000000002</v>
      </c>
      <c r="EM36" s="1421">
        <v>150.32140000000001</v>
      </c>
      <c r="EN36" s="1421">
        <v>164.12900000000002</v>
      </c>
      <c r="EO36" s="1421">
        <v>165</v>
      </c>
      <c r="EP36" s="1421">
        <v>165.3871</v>
      </c>
      <c r="EQ36" s="1421">
        <v>172.0333</v>
      </c>
      <c r="ER36" s="1421">
        <v>173.96770000000001</v>
      </c>
      <c r="ES36" s="1421">
        <v>174.16130000000001</v>
      </c>
      <c r="ET36" s="1421">
        <v>171.0333</v>
      </c>
      <c r="EU36" s="1421">
        <v>157.87100000000001</v>
      </c>
      <c r="EV36" s="1421">
        <v>151.13330000000002</v>
      </c>
      <c r="EW36" s="1619">
        <v>150.12900000000002</v>
      </c>
    </row>
    <row r="37" spans="2:153" ht="15.95" customHeight="1">
      <c r="B37" s="420" t="s">
        <v>118</v>
      </c>
      <c r="C37" s="1589" t="s">
        <v>106</v>
      </c>
      <c r="D37" s="1606">
        <v>141.2903</v>
      </c>
      <c r="E37" s="1606">
        <v>140.6429</v>
      </c>
      <c r="F37" s="1607">
        <v>153.6129</v>
      </c>
      <c r="G37" s="1607">
        <v>155</v>
      </c>
      <c r="H37" s="1607">
        <v>155</v>
      </c>
      <c r="I37" s="1607">
        <v>163.4667</v>
      </c>
      <c r="J37" s="1607">
        <v>175.4194</v>
      </c>
      <c r="K37" s="1607">
        <v>170.12900000000002</v>
      </c>
      <c r="L37" s="1607">
        <v>154.76670000000001</v>
      </c>
      <c r="M37" s="1607">
        <v>137.45160000000001</v>
      </c>
      <c r="N37" s="1607">
        <v>136.1</v>
      </c>
      <c r="O37" s="1608">
        <v>140.64520000000002</v>
      </c>
      <c r="Q37" s="420" t="s">
        <v>118</v>
      </c>
      <c r="R37" s="1589" t="s">
        <v>106</v>
      </c>
      <c r="S37" s="1607">
        <v>140.22580000000002</v>
      </c>
      <c r="T37" s="1607">
        <v>147.5</v>
      </c>
      <c r="U37" s="1607">
        <v>149.8065</v>
      </c>
      <c r="V37" s="1607">
        <v>141.33330000000001</v>
      </c>
      <c r="W37" s="1607">
        <v>154.25810000000001</v>
      </c>
      <c r="X37" s="1607">
        <v>168</v>
      </c>
      <c r="Y37" s="1607">
        <v>171</v>
      </c>
      <c r="Z37" s="1607">
        <v>171.74190000000002</v>
      </c>
      <c r="AA37" s="1607">
        <v>157.80000000000001</v>
      </c>
      <c r="AB37" s="1607">
        <v>147.5806</v>
      </c>
      <c r="AC37" s="1607">
        <v>145.4</v>
      </c>
      <c r="AD37" s="1608">
        <v>143.83870000000002</v>
      </c>
      <c r="AG37" s="410" t="s">
        <v>153</v>
      </c>
      <c r="AH37" s="1572" t="s">
        <v>106</v>
      </c>
      <c r="AI37" s="1593">
        <v>150.1437</v>
      </c>
      <c r="AJ37" s="1594">
        <v>144.52970000000002</v>
      </c>
      <c r="AK37" s="1594">
        <v>150.59120000000001</v>
      </c>
      <c r="AL37" s="1594">
        <v>156.80940000000001</v>
      </c>
      <c r="AM37" s="1594">
        <v>161.7157</v>
      </c>
      <c r="AN37" s="1594">
        <v>162.28820000000002</v>
      </c>
      <c r="AO37" s="1594">
        <v>163.8571</v>
      </c>
      <c r="AP37" s="1594">
        <v>165.60249999999999</v>
      </c>
      <c r="AQ37" s="1594">
        <v>163.739</v>
      </c>
      <c r="AR37" s="1594">
        <v>159.59110000000001</v>
      </c>
      <c r="AS37" s="1594">
        <v>160.24090000000001</v>
      </c>
      <c r="AT37" s="1595">
        <v>164.59300000000002</v>
      </c>
      <c r="AV37" s="410" t="s">
        <v>153</v>
      </c>
      <c r="AW37" s="1572" t="s">
        <v>106</v>
      </c>
      <c r="AX37" s="1594">
        <v>161.85849999999999</v>
      </c>
      <c r="AY37" s="1594">
        <v>159.006</v>
      </c>
      <c r="AZ37" s="1594">
        <v>160.82239999999999</v>
      </c>
      <c r="BA37" s="1594">
        <v>163.21809999999999</v>
      </c>
      <c r="BB37" s="1594">
        <v>166.97380000000001</v>
      </c>
      <c r="BC37" s="1594">
        <v>174.70769999999999</v>
      </c>
      <c r="BD37" s="1594">
        <v>174.1961</v>
      </c>
      <c r="BE37" s="1594">
        <v>179.661</v>
      </c>
      <c r="BF37" s="1594">
        <v>195.00149999999999</v>
      </c>
      <c r="BG37" s="1594">
        <v>195.51070000000001</v>
      </c>
      <c r="BH37" s="1594">
        <v>194.6421</v>
      </c>
      <c r="BI37" s="1594">
        <v>195.91800000000001</v>
      </c>
      <c r="BK37" s="410" t="s">
        <v>118</v>
      </c>
      <c r="BL37" s="1572" t="s">
        <v>106</v>
      </c>
      <c r="BM37" s="422">
        <v>173</v>
      </c>
      <c r="BN37" s="438">
        <v>177.39</v>
      </c>
      <c r="BO37" s="438">
        <v>181</v>
      </c>
      <c r="BP37" s="438">
        <v>181</v>
      </c>
      <c r="BQ37" s="438">
        <v>176.1</v>
      </c>
      <c r="BR37" s="438">
        <v>180.47</v>
      </c>
      <c r="BS37" s="438">
        <v>189.13</v>
      </c>
      <c r="BT37" s="438">
        <v>195.77</v>
      </c>
      <c r="BU37" s="438">
        <v>197.7</v>
      </c>
      <c r="BV37" s="438">
        <v>182.9</v>
      </c>
      <c r="BW37" s="438">
        <v>171.27</v>
      </c>
      <c r="BX37" s="439">
        <v>170.21</v>
      </c>
      <c r="BZ37" s="299" t="s">
        <v>118</v>
      </c>
      <c r="CA37" s="386" t="s">
        <v>106</v>
      </c>
      <c r="CB37" s="440">
        <v>164.03225806451613</v>
      </c>
      <c r="CC37" s="441">
        <v>161.8571</v>
      </c>
      <c r="CD37" s="441">
        <v>158.6129</v>
      </c>
      <c r="CE37" s="441">
        <v>172.86670000000001</v>
      </c>
      <c r="CF37" s="441">
        <v>181.45160000000001</v>
      </c>
      <c r="CG37" s="441">
        <v>190.4667</v>
      </c>
      <c r="CH37" s="441">
        <v>195.51610000000002</v>
      </c>
      <c r="CI37" s="441">
        <v>191.06450000000001</v>
      </c>
      <c r="CJ37" s="441">
        <v>177.1</v>
      </c>
      <c r="CK37" s="441">
        <v>150.45160000000001</v>
      </c>
      <c r="CL37" s="441">
        <v>146</v>
      </c>
      <c r="CM37" s="442">
        <v>143.67740000000001</v>
      </c>
      <c r="CO37" s="299" t="s">
        <v>118</v>
      </c>
      <c r="CP37" s="386" t="s">
        <v>106</v>
      </c>
      <c r="CQ37" s="621">
        <v>139.96770000000001</v>
      </c>
      <c r="CR37" s="621">
        <v>144.57140000000001</v>
      </c>
      <c r="CS37" s="621">
        <v>153.9032</v>
      </c>
      <c r="CT37" s="621">
        <v>154.63330000000002</v>
      </c>
      <c r="CU37" s="621">
        <v>156.0968</v>
      </c>
      <c r="CV37" s="621">
        <v>162.73330000000001</v>
      </c>
      <c r="CW37" s="621">
        <v>166</v>
      </c>
      <c r="CX37" s="621">
        <v>165.03230000000002</v>
      </c>
      <c r="CY37" s="621">
        <v>157.0333</v>
      </c>
      <c r="CZ37" s="621">
        <v>140.0968</v>
      </c>
      <c r="DA37" s="621">
        <v>126.56670000000001</v>
      </c>
      <c r="DB37" s="855">
        <v>118.5806</v>
      </c>
      <c r="DE37" s="299" t="s">
        <v>153</v>
      </c>
      <c r="DF37" s="386" t="s">
        <v>106</v>
      </c>
      <c r="DG37" s="893">
        <v>119.4397</v>
      </c>
      <c r="DH37" s="893">
        <v>113.13510000000001</v>
      </c>
      <c r="DI37" s="893">
        <v>113.322</v>
      </c>
      <c r="DJ37" s="893">
        <v>117.751</v>
      </c>
      <c r="DK37" s="893">
        <v>135.68970000000002</v>
      </c>
      <c r="DL37" s="893">
        <v>161.0763</v>
      </c>
      <c r="DM37" s="893">
        <v>171.54240000000001</v>
      </c>
      <c r="DN37" s="893">
        <v>172.00630000000001</v>
      </c>
      <c r="DO37" s="893">
        <v>172.77460000000002</v>
      </c>
      <c r="DP37" s="893">
        <v>167.38140000000001</v>
      </c>
      <c r="DQ37" s="893">
        <v>153.46520000000001</v>
      </c>
      <c r="DR37" s="913">
        <v>144.99850000000001</v>
      </c>
      <c r="DU37" s="299" t="s">
        <v>153</v>
      </c>
      <c r="DV37" s="1112" t="s">
        <v>106</v>
      </c>
      <c r="DW37" s="893">
        <v>148.5916</v>
      </c>
      <c r="DX37" s="893">
        <v>150.82310000000001</v>
      </c>
      <c r="DY37" s="893">
        <v>156.3443</v>
      </c>
      <c r="DZ37" s="893">
        <v>178.06020000000001</v>
      </c>
      <c r="EA37" s="893">
        <v>186.6352</v>
      </c>
      <c r="EB37" s="893">
        <v>187.9701</v>
      </c>
      <c r="EC37" s="893">
        <v>187.87140000000002</v>
      </c>
      <c r="ED37" s="893">
        <v>186.83850000000001</v>
      </c>
      <c r="EE37" s="893">
        <v>182.74040000000002</v>
      </c>
      <c r="EF37" s="893">
        <v>164.2628</v>
      </c>
      <c r="EG37" s="893">
        <v>146.45650000000001</v>
      </c>
      <c r="EH37" s="913">
        <v>151.2406</v>
      </c>
      <c r="EJ37" s="299" t="s">
        <v>153</v>
      </c>
      <c r="EK37" s="1112" t="s">
        <v>106</v>
      </c>
      <c r="EL37" s="1415">
        <v>151.46110000000002</v>
      </c>
      <c r="EM37" s="1415">
        <v>139.30590000000001</v>
      </c>
      <c r="EN37" s="1415">
        <v>145.28620000000001</v>
      </c>
      <c r="EO37" s="1415">
        <v>152.71200000000002</v>
      </c>
      <c r="EP37" s="1415">
        <v>148.88580000000002</v>
      </c>
      <c r="EQ37" s="1415">
        <v>157.39160000000001</v>
      </c>
      <c r="ER37" s="1415">
        <v>157.69570000000002</v>
      </c>
      <c r="ES37" s="1415">
        <v>155.8699</v>
      </c>
      <c r="ET37" s="1415">
        <v>153.95869999999999</v>
      </c>
      <c r="EU37" s="1415">
        <v>146.0378</v>
      </c>
      <c r="EV37" s="1415">
        <v>142.37470000000002</v>
      </c>
      <c r="EW37" s="1597">
        <v>149.501</v>
      </c>
    </row>
    <row r="38" spans="2:153" ht="15.95" customHeight="1">
      <c r="B38" s="420" t="s">
        <v>153</v>
      </c>
      <c r="C38" s="1589" t="s">
        <v>106</v>
      </c>
      <c r="D38" s="1606">
        <v>160.12800000000001</v>
      </c>
      <c r="E38" s="1606">
        <v>152.9547</v>
      </c>
      <c r="F38" s="1607">
        <v>146.48520000000002</v>
      </c>
      <c r="G38" s="1607">
        <v>150.53200000000001</v>
      </c>
      <c r="H38" s="1607">
        <v>155.35470000000001</v>
      </c>
      <c r="I38" s="1607">
        <v>160.1189</v>
      </c>
      <c r="J38" s="1607">
        <v>165.52070000000001</v>
      </c>
      <c r="K38" s="1607">
        <v>167.72390000000001</v>
      </c>
      <c r="L38" s="1607">
        <v>167.2835</v>
      </c>
      <c r="M38" s="1607">
        <v>159.33960000000002</v>
      </c>
      <c r="N38" s="1607">
        <v>155.95230000000001</v>
      </c>
      <c r="O38" s="1608">
        <v>156.15200000000002</v>
      </c>
      <c r="Q38" s="420" t="s">
        <v>153</v>
      </c>
      <c r="R38" s="1589" t="s">
        <v>106</v>
      </c>
      <c r="S38" s="1607">
        <v>156.9983</v>
      </c>
      <c r="T38" s="1607">
        <v>151.67400000000001</v>
      </c>
      <c r="U38" s="1607">
        <v>147.16580000000002</v>
      </c>
      <c r="V38" s="1607">
        <v>143.21129999999999</v>
      </c>
      <c r="W38" s="1607">
        <v>138.3716</v>
      </c>
      <c r="X38" s="1607">
        <v>146.12200000000001</v>
      </c>
      <c r="Y38" s="1607">
        <v>160.99860000000001</v>
      </c>
      <c r="Z38" s="1607">
        <v>164.3355</v>
      </c>
      <c r="AA38" s="1607">
        <v>164.0309</v>
      </c>
      <c r="AB38" s="1607">
        <v>161.23950000000002</v>
      </c>
      <c r="AC38" s="1607">
        <v>154.6164</v>
      </c>
      <c r="AD38" s="1608">
        <v>152.15630000000002</v>
      </c>
      <c r="AG38" s="410"/>
      <c r="AH38" s="1572" t="s">
        <v>157</v>
      </c>
      <c r="AI38" s="1593">
        <v>640.14449999999999</v>
      </c>
      <c r="AJ38" s="1594">
        <v>613.79430000000002</v>
      </c>
      <c r="AK38" s="1594">
        <v>627.36900000000003</v>
      </c>
      <c r="AL38" s="1594">
        <v>642.99830000000009</v>
      </c>
      <c r="AM38" s="1594">
        <v>665.14319999999998</v>
      </c>
      <c r="AN38" s="1594">
        <v>679.73530000000005</v>
      </c>
      <c r="AO38" s="1594">
        <v>694.43709999999999</v>
      </c>
      <c r="AP38" s="1594">
        <v>704.34260000000006</v>
      </c>
      <c r="AQ38" s="1594">
        <v>700.38170000000002</v>
      </c>
      <c r="AR38" s="1594">
        <v>690.27940000000001</v>
      </c>
      <c r="AS38" s="1594">
        <v>697.78800000000001</v>
      </c>
      <c r="AT38" s="1595">
        <v>712.6748</v>
      </c>
      <c r="AV38" s="410"/>
      <c r="AW38" s="1572" t="s">
        <v>157</v>
      </c>
      <c r="AX38" s="1594">
        <v>702.49680000000001</v>
      </c>
      <c r="AY38" s="1594">
        <v>691.84280000000001</v>
      </c>
      <c r="AZ38" s="1594">
        <v>702.16679999999997</v>
      </c>
      <c r="BA38" s="1594">
        <v>714.54700000000003</v>
      </c>
      <c r="BB38" s="1594">
        <v>740.91160000000002</v>
      </c>
      <c r="BC38" s="1594">
        <v>779.89030000000002</v>
      </c>
      <c r="BD38" s="1594">
        <v>793.30229999999995</v>
      </c>
      <c r="BE38" s="1594">
        <v>812.74969999999996</v>
      </c>
      <c r="BF38" s="1594">
        <v>877.4067</v>
      </c>
      <c r="BG38" s="1594">
        <v>892.23869999999999</v>
      </c>
      <c r="BH38" s="1594">
        <v>881.76099999999997</v>
      </c>
      <c r="BI38" s="1594">
        <v>878.65449999999998</v>
      </c>
      <c r="BK38" s="410" t="s">
        <v>153</v>
      </c>
      <c r="BL38" s="1572" t="s">
        <v>106</v>
      </c>
      <c r="BM38" s="427">
        <v>194.51</v>
      </c>
      <c r="BN38" s="422">
        <v>181.08</v>
      </c>
      <c r="BO38" s="422">
        <v>167.16</v>
      </c>
      <c r="BP38" s="422">
        <v>160.81</v>
      </c>
      <c r="BQ38" s="422">
        <v>166.63</v>
      </c>
      <c r="BR38" s="422">
        <v>173.71</v>
      </c>
      <c r="BS38" s="422">
        <v>195.18</v>
      </c>
      <c r="BT38" s="422">
        <v>203.42</v>
      </c>
      <c r="BU38" s="422">
        <v>203.17</v>
      </c>
      <c r="BV38" s="422">
        <v>199.85</v>
      </c>
      <c r="BW38" s="422">
        <v>193.06</v>
      </c>
      <c r="BX38" s="423">
        <v>186.43</v>
      </c>
      <c r="BZ38" s="299" t="s">
        <v>153</v>
      </c>
      <c r="CA38" s="386" t="s">
        <v>106</v>
      </c>
      <c r="CB38" s="424">
        <v>171.10529951447739</v>
      </c>
      <c r="CC38" s="425">
        <v>154.9537</v>
      </c>
      <c r="CD38" s="425">
        <v>141.9205</v>
      </c>
      <c r="CE38" s="425">
        <v>144.4306</v>
      </c>
      <c r="CF38" s="425">
        <v>161.51860000000002</v>
      </c>
      <c r="CG38" s="425">
        <v>174.33500000000001</v>
      </c>
      <c r="CH38" s="425">
        <v>181.27780000000001</v>
      </c>
      <c r="CI38" s="425">
        <v>182.31800000000001</v>
      </c>
      <c r="CJ38" s="425">
        <v>173.98330000000001</v>
      </c>
      <c r="CK38" s="425">
        <v>153.35750000000002</v>
      </c>
      <c r="CL38" s="425">
        <v>143.584</v>
      </c>
      <c r="CM38" s="426">
        <v>144.1113</v>
      </c>
      <c r="CO38" s="299" t="s">
        <v>153</v>
      </c>
      <c r="CP38" s="386" t="s">
        <v>106</v>
      </c>
      <c r="CQ38" s="619">
        <v>136.01500000000001</v>
      </c>
      <c r="CR38" s="619">
        <v>129.83780000000002</v>
      </c>
      <c r="CS38" s="619">
        <v>132.12430000000001</v>
      </c>
      <c r="CT38" s="619">
        <v>147.24370000000002</v>
      </c>
      <c r="CU38" s="619">
        <v>143.97210000000001</v>
      </c>
      <c r="CV38" s="619">
        <v>151.07560000000001</v>
      </c>
      <c r="CW38" s="619">
        <v>154.2835</v>
      </c>
      <c r="CX38" s="619">
        <v>150.30629999999999</v>
      </c>
      <c r="CY38" s="619">
        <v>149.96680000000001</v>
      </c>
      <c r="CZ38" s="619">
        <v>154.04760000000002</v>
      </c>
      <c r="DA38" s="619">
        <v>147.32220000000001</v>
      </c>
      <c r="DB38" s="853">
        <v>130.49270000000001</v>
      </c>
      <c r="DE38" s="299"/>
      <c r="DF38" s="386" t="s">
        <v>157</v>
      </c>
      <c r="DG38" s="894">
        <v>541.12390000000005</v>
      </c>
      <c r="DH38" s="894">
        <v>507.11830000000003</v>
      </c>
      <c r="DI38" s="894">
        <v>506.24940000000004</v>
      </c>
      <c r="DJ38" s="894">
        <v>526.58530000000007</v>
      </c>
      <c r="DK38" s="894">
        <v>610.44029999999998</v>
      </c>
      <c r="DL38" s="894">
        <v>728.49170000000004</v>
      </c>
      <c r="DM38" s="894">
        <v>769.93900000000008</v>
      </c>
      <c r="DN38" s="894">
        <v>767.1277</v>
      </c>
      <c r="DO38" s="894">
        <v>768.93330000000003</v>
      </c>
      <c r="DP38" s="894">
        <v>751.84810000000004</v>
      </c>
      <c r="DQ38" s="894">
        <v>692.08670000000006</v>
      </c>
      <c r="DR38" s="914">
        <v>654.88190000000009</v>
      </c>
      <c r="DU38" s="299"/>
      <c r="DV38" s="1112" t="s">
        <v>157</v>
      </c>
      <c r="DW38" s="894">
        <v>669.26319999999998</v>
      </c>
      <c r="DX38" s="894">
        <v>680.60750000000007</v>
      </c>
      <c r="DY38" s="894">
        <v>710.85580000000004</v>
      </c>
      <c r="DZ38" s="894">
        <v>806.65330000000006</v>
      </c>
      <c r="EA38" s="894">
        <v>849.58609999999999</v>
      </c>
      <c r="EB38" s="894">
        <v>859.25570000000005</v>
      </c>
      <c r="EC38" s="894">
        <v>858.29060000000004</v>
      </c>
      <c r="ED38" s="894">
        <v>855.45609999999999</v>
      </c>
      <c r="EE38" s="894">
        <v>840.38700000000006</v>
      </c>
      <c r="EF38" s="894">
        <v>753.93420000000003</v>
      </c>
      <c r="EG38" s="894">
        <v>678.45569999999998</v>
      </c>
      <c r="EH38" s="914">
        <v>701.29740000000004</v>
      </c>
      <c r="EJ38" s="299"/>
      <c r="EK38" s="1112" t="s">
        <v>157</v>
      </c>
      <c r="EL38" s="1423">
        <v>704.13</v>
      </c>
      <c r="EM38" s="1423">
        <v>648.58609999999999</v>
      </c>
      <c r="EN38" s="1423">
        <v>677.19290000000001</v>
      </c>
      <c r="EO38" s="1423">
        <v>711.40470000000005</v>
      </c>
      <c r="EP38" s="1423">
        <v>691.19290000000001</v>
      </c>
      <c r="EQ38" s="1423">
        <v>733.61030000000005</v>
      </c>
      <c r="ER38" s="1423">
        <v>733.57030000000009</v>
      </c>
      <c r="ES38" s="1423">
        <v>723.76550000000009</v>
      </c>
      <c r="ET38" s="1423">
        <v>715.51300000000003</v>
      </c>
      <c r="EU38" s="1423">
        <v>681.33260000000007</v>
      </c>
      <c r="EV38" s="1423">
        <v>663.62430000000006</v>
      </c>
      <c r="EW38" s="1623">
        <v>695.55810000000008</v>
      </c>
    </row>
    <row r="39" spans="2:153" ht="15.95" customHeight="1">
      <c r="B39" s="420"/>
      <c r="C39" s="1589" t="s">
        <v>157</v>
      </c>
      <c r="D39" s="1606">
        <v>674.75099999999998</v>
      </c>
      <c r="E39" s="1609">
        <v>655.44360000000006</v>
      </c>
      <c r="F39" s="1610">
        <v>627.36350000000004</v>
      </c>
      <c r="G39" s="1610">
        <v>632.02230000000009</v>
      </c>
      <c r="H39" s="1610">
        <v>648.52970000000005</v>
      </c>
      <c r="I39" s="1610">
        <v>674.36400000000003</v>
      </c>
      <c r="J39" s="1610">
        <v>698.43389999999999</v>
      </c>
      <c r="K39" s="1610">
        <v>707.48869999999999</v>
      </c>
      <c r="L39" s="1610">
        <v>710.41770000000008</v>
      </c>
      <c r="M39" s="1607">
        <v>682.04450000000008</v>
      </c>
      <c r="N39" s="1607">
        <v>669.10070000000007</v>
      </c>
      <c r="O39" s="1611">
        <v>660.54230000000007</v>
      </c>
      <c r="Q39" s="420"/>
      <c r="R39" s="1589" t="s">
        <v>157</v>
      </c>
      <c r="S39" s="1610">
        <v>651.34940000000006</v>
      </c>
      <c r="T39" s="1610">
        <v>625.1875</v>
      </c>
      <c r="U39" s="1610">
        <v>601.68900000000008</v>
      </c>
      <c r="V39" s="1610">
        <v>590.86570000000006</v>
      </c>
      <c r="W39" s="1610">
        <v>577.59289999999999</v>
      </c>
      <c r="X39" s="1610">
        <v>619.02769999999998</v>
      </c>
      <c r="Y39" s="1610">
        <v>686.78190000000006</v>
      </c>
      <c r="Z39" s="1607">
        <v>696.87940000000003</v>
      </c>
      <c r="AA39" s="1607">
        <v>699.34969999999998</v>
      </c>
      <c r="AB39" s="1610">
        <v>689.61580000000004</v>
      </c>
      <c r="AC39" s="1610">
        <v>663.97329999999999</v>
      </c>
      <c r="AD39" s="1611">
        <v>653.27420000000006</v>
      </c>
      <c r="AG39" s="410" t="s">
        <v>139</v>
      </c>
      <c r="AH39" s="1572" t="s">
        <v>106</v>
      </c>
      <c r="AI39" s="1612">
        <v>135.0274</v>
      </c>
      <c r="AJ39" s="1613">
        <v>142.75640000000001</v>
      </c>
      <c r="AK39" s="1613">
        <v>147.64680000000001</v>
      </c>
      <c r="AL39" s="1613">
        <v>153.8673</v>
      </c>
      <c r="AM39" s="1613">
        <v>153.84650000000002</v>
      </c>
      <c r="AN39" s="1613">
        <v>150.7893</v>
      </c>
      <c r="AO39" s="1613">
        <v>154.32940000000002</v>
      </c>
      <c r="AP39" s="1613">
        <v>153.57230000000001</v>
      </c>
      <c r="AQ39" s="1594">
        <v>151.13200000000001</v>
      </c>
      <c r="AR39" s="1594">
        <v>153.3526</v>
      </c>
      <c r="AS39" s="1613">
        <v>157.84200000000001</v>
      </c>
      <c r="AT39" s="1614">
        <v>158.1387</v>
      </c>
      <c r="AV39" s="410" t="s">
        <v>139</v>
      </c>
      <c r="AW39" s="1572" t="s">
        <v>106</v>
      </c>
      <c r="AX39" s="1613">
        <v>150.74160000000001</v>
      </c>
      <c r="AY39" s="1613">
        <v>157.9693</v>
      </c>
      <c r="AZ39" s="1613">
        <v>161.15389999999999</v>
      </c>
      <c r="BA39" s="1613">
        <v>164.39830000000001</v>
      </c>
      <c r="BB39" s="1613">
        <v>160.70259999999999</v>
      </c>
      <c r="BC39" s="1613">
        <v>160.88929999999999</v>
      </c>
      <c r="BD39" s="1613">
        <v>160.2039</v>
      </c>
      <c r="BE39" s="1594">
        <v>174.06319999999999</v>
      </c>
      <c r="BF39" s="1594">
        <v>190.22370000000001</v>
      </c>
      <c r="BG39" s="1613">
        <v>188.40389999999999</v>
      </c>
      <c r="BH39" s="1613">
        <v>181.07230000000001</v>
      </c>
      <c r="BI39" s="1613">
        <v>170.73349999999999</v>
      </c>
      <c r="BK39" s="410"/>
      <c r="BL39" s="1596" t="s">
        <v>157</v>
      </c>
      <c r="BM39" s="428">
        <v>853.09</v>
      </c>
      <c r="BN39" s="429">
        <v>793.94</v>
      </c>
      <c r="BO39" s="429">
        <v>734.09</v>
      </c>
      <c r="BP39" s="429">
        <v>704.65</v>
      </c>
      <c r="BQ39" s="429">
        <v>722.4</v>
      </c>
      <c r="BR39" s="429">
        <v>777.4</v>
      </c>
      <c r="BS39" s="429">
        <v>863.97</v>
      </c>
      <c r="BT39" s="429">
        <v>902.2</v>
      </c>
      <c r="BU39" s="429">
        <v>906.53</v>
      </c>
      <c r="BV39" s="429">
        <v>888.52</v>
      </c>
      <c r="BW39" s="429">
        <v>858.15</v>
      </c>
      <c r="BX39" s="430">
        <v>831.58</v>
      </c>
      <c r="BZ39" s="299"/>
      <c r="CA39" s="386" t="s">
        <v>157</v>
      </c>
      <c r="CB39" s="431">
        <v>772.91548387096782</v>
      </c>
      <c r="CC39" s="432">
        <v>696.3107</v>
      </c>
      <c r="CD39" s="432">
        <v>637.91420000000005</v>
      </c>
      <c r="CE39" s="432">
        <v>644.29230000000007</v>
      </c>
      <c r="CF39" s="432">
        <v>714.96480000000008</v>
      </c>
      <c r="CG39" s="432">
        <v>766.00300000000004</v>
      </c>
      <c r="CH39" s="432">
        <v>799.54970000000003</v>
      </c>
      <c r="CI39" s="432">
        <v>806.69770000000005</v>
      </c>
      <c r="CJ39" s="432">
        <v>767.78830000000005</v>
      </c>
      <c r="CK39" s="432">
        <v>677.73680000000002</v>
      </c>
      <c r="CL39" s="432">
        <v>636.24700000000007</v>
      </c>
      <c r="CM39" s="433">
        <v>642.42610000000002</v>
      </c>
      <c r="CO39" s="299"/>
      <c r="CP39" s="386" t="s">
        <v>157</v>
      </c>
      <c r="CQ39" s="620">
        <v>610.46450000000004</v>
      </c>
      <c r="CR39" s="620">
        <v>575.91140000000007</v>
      </c>
      <c r="CS39" s="620">
        <v>586.00610000000006</v>
      </c>
      <c r="CT39" s="620">
        <v>650.15030000000002</v>
      </c>
      <c r="CU39" s="620">
        <v>639.73</v>
      </c>
      <c r="CV39" s="620">
        <v>674.87099999999998</v>
      </c>
      <c r="CW39" s="620">
        <v>685.30939999999998</v>
      </c>
      <c r="CX39" s="620">
        <v>664.68450000000007</v>
      </c>
      <c r="CY39" s="620">
        <v>663.27100000000007</v>
      </c>
      <c r="CZ39" s="620">
        <v>681.11740000000009</v>
      </c>
      <c r="DA39" s="620">
        <v>654.89970000000005</v>
      </c>
      <c r="DB39" s="854">
        <v>587.47289999999998</v>
      </c>
      <c r="DE39" s="299" t="s">
        <v>139</v>
      </c>
      <c r="DF39" s="386" t="s">
        <v>106</v>
      </c>
      <c r="DG39" s="893">
        <v>150.24030000000002</v>
      </c>
      <c r="DH39" s="893">
        <v>139.9162</v>
      </c>
      <c r="DI39" s="893">
        <v>137.0565</v>
      </c>
      <c r="DJ39" s="893">
        <v>136.595</v>
      </c>
      <c r="DK39" s="893">
        <v>146.17870000000002</v>
      </c>
      <c r="DL39" s="893">
        <v>160.47929999999999</v>
      </c>
      <c r="DM39" s="893">
        <v>169.24290000000002</v>
      </c>
      <c r="DN39" s="893">
        <v>169.97480000000002</v>
      </c>
      <c r="DO39" s="893">
        <v>171.91670000000002</v>
      </c>
      <c r="DP39" s="893">
        <v>166.66480000000001</v>
      </c>
      <c r="DQ39" s="893">
        <v>162.398</v>
      </c>
      <c r="DR39" s="913">
        <v>164.12</v>
      </c>
      <c r="DU39" s="299" t="s">
        <v>139</v>
      </c>
      <c r="DV39" s="1112" t="s">
        <v>106</v>
      </c>
      <c r="DW39" s="893">
        <v>160.32840000000002</v>
      </c>
      <c r="DX39" s="893">
        <v>158.68960000000001</v>
      </c>
      <c r="DY39" s="893">
        <v>161.68870000000001</v>
      </c>
      <c r="DZ39" s="893">
        <v>173.2963</v>
      </c>
      <c r="EA39" s="893">
        <v>179.4365</v>
      </c>
      <c r="EB39" s="893">
        <v>181.6823</v>
      </c>
      <c r="EC39" s="893">
        <v>177.0797</v>
      </c>
      <c r="ED39" s="893">
        <v>177.6748</v>
      </c>
      <c r="EE39" s="893">
        <v>172.26230000000001</v>
      </c>
      <c r="EF39" s="893">
        <v>161.7535</v>
      </c>
      <c r="EG39" s="893">
        <v>157.32</v>
      </c>
      <c r="EH39" s="913">
        <v>154.97450000000001</v>
      </c>
      <c r="EJ39" s="299" t="s">
        <v>139</v>
      </c>
      <c r="EK39" s="1112" t="s">
        <v>106</v>
      </c>
      <c r="EL39" s="1415">
        <v>149.6771</v>
      </c>
      <c r="EM39" s="1415">
        <v>152.25390000000002</v>
      </c>
      <c r="EN39" s="1415">
        <v>160.1165</v>
      </c>
      <c r="EO39" s="1415">
        <v>155.613</v>
      </c>
      <c r="EP39" s="1415">
        <v>155.57420000000002</v>
      </c>
      <c r="EQ39" s="1415">
        <v>159.03400000000002</v>
      </c>
      <c r="ER39" s="1415">
        <v>160.31190000000001</v>
      </c>
      <c r="ES39" s="1415">
        <v>162.20060000000001</v>
      </c>
      <c r="ET39" s="1415">
        <v>162.75300000000001</v>
      </c>
      <c r="EU39" s="1415">
        <v>153.38580000000002</v>
      </c>
      <c r="EV39" s="1415">
        <v>150.785</v>
      </c>
      <c r="EW39" s="1597">
        <v>150.33580000000001</v>
      </c>
    </row>
    <row r="40" spans="2:153" ht="15.95" customHeight="1">
      <c r="B40" s="420" t="s">
        <v>139</v>
      </c>
      <c r="C40" s="1589" t="s">
        <v>106</v>
      </c>
      <c r="D40" s="1606">
        <v>132.48260000000002</v>
      </c>
      <c r="E40" s="1609">
        <v>130.96639999999999</v>
      </c>
      <c r="F40" s="1610">
        <v>131.5497</v>
      </c>
      <c r="G40" s="1610">
        <v>134.786</v>
      </c>
      <c r="H40" s="1610">
        <v>137.4939</v>
      </c>
      <c r="I40" s="1610">
        <v>141.66130000000001</v>
      </c>
      <c r="J40" s="1610">
        <v>147.5745</v>
      </c>
      <c r="K40" s="1610">
        <v>151.161</v>
      </c>
      <c r="L40" s="1610">
        <v>145.6627</v>
      </c>
      <c r="M40" s="1607">
        <v>136.4648</v>
      </c>
      <c r="N40" s="1607">
        <v>133.80870000000002</v>
      </c>
      <c r="O40" s="1611">
        <v>129.7723</v>
      </c>
      <c r="Q40" s="420" t="s">
        <v>139</v>
      </c>
      <c r="R40" s="1589" t="s">
        <v>106</v>
      </c>
      <c r="S40" s="1610">
        <v>128.34710000000001</v>
      </c>
      <c r="T40" s="1610">
        <v>132.965</v>
      </c>
      <c r="U40" s="1610">
        <v>128.83709999999999</v>
      </c>
      <c r="V40" s="1610">
        <v>123.31200000000001</v>
      </c>
      <c r="W40" s="1610">
        <v>131.85320000000002</v>
      </c>
      <c r="X40" s="1610">
        <v>145.46129999999999</v>
      </c>
      <c r="Y40" s="1610">
        <v>144.48650000000001</v>
      </c>
      <c r="Z40" s="1607">
        <v>146.46100000000001</v>
      </c>
      <c r="AA40" s="1607">
        <v>140.696</v>
      </c>
      <c r="AB40" s="1610">
        <v>138.0635</v>
      </c>
      <c r="AC40" s="1610">
        <v>138.39830000000001</v>
      </c>
      <c r="AD40" s="1611">
        <v>143.33870000000002</v>
      </c>
      <c r="AG40" s="410" t="s">
        <v>135</v>
      </c>
      <c r="AH40" s="1572" t="s">
        <v>106</v>
      </c>
      <c r="AI40" s="1612">
        <v>141.4016</v>
      </c>
      <c r="AJ40" s="1613">
        <v>142.4639</v>
      </c>
      <c r="AK40" s="1613">
        <v>147.7184</v>
      </c>
      <c r="AL40" s="1613">
        <v>152.44999999999999</v>
      </c>
      <c r="AM40" s="1613">
        <v>159.00390000000002</v>
      </c>
      <c r="AN40" s="1613">
        <v>157.8947</v>
      </c>
      <c r="AO40" s="1613">
        <v>164.13060000000002</v>
      </c>
      <c r="AP40" s="1613">
        <v>167.04230000000001</v>
      </c>
      <c r="AQ40" s="1594">
        <v>164.76070000000001</v>
      </c>
      <c r="AR40" s="1594">
        <v>163.80289999999999</v>
      </c>
      <c r="AS40" s="1613">
        <v>169.22830000000002</v>
      </c>
      <c r="AT40" s="1614">
        <v>175.40100000000001</v>
      </c>
      <c r="AV40" s="410" t="s">
        <v>135</v>
      </c>
      <c r="AW40" s="1634" t="s">
        <v>106</v>
      </c>
      <c r="AX40" s="1613">
        <v>166.07810000000001</v>
      </c>
      <c r="AY40" s="1613">
        <v>166.09309999999999</v>
      </c>
      <c r="AZ40" s="1613">
        <v>170.35740000000001</v>
      </c>
      <c r="BA40" s="1613">
        <v>172.7407</v>
      </c>
      <c r="BB40" s="1613">
        <v>171.20099999999999</v>
      </c>
      <c r="BC40" s="1613">
        <v>174.387</v>
      </c>
      <c r="BD40" s="1613">
        <v>174.0129</v>
      </c>
      <c r="BE40" s="1594">
        <v>181.00710000000001</v>
      </c>
      <c r="BF40" s="1594">
        <v>194.9863</v>
      </c>
      <c r="BG40" s="1613">
        <v>197.98320000000001</v>
      </c>
      <c r="BH40" s="1613">
        <v>191.2</v>
      </c>
      <c r="BI40" s="1613">
        <v>184.71940000000001</v>
      </c>
      <c r="BK40" s="410" t="s">
        <v>139</v>
      </c>
      <c r="BL40" s="1596" t="s">
        <v>106</v>
      </c>
      <c r="BM40" s="427">
        <v>163.85</v>
      </c>
      <c r="BN40" s="434">
        <v>160.16999999999999</v>
      </c>
      <c r="BO40" s="434">
        <v>162.62</v>
      </c>
      <c r="BP40" s="434">
        <v>166.02</v>
      </c>
      <c r="BQ40" s="434">
        <v>158.87</v>
      </c>
      <c r="BR40" s="434">
        <v>165.59</v>
      </c>
      <c r="BS40" s="434">
        <v>172.19</v>
      </c>
      <c r="BT40" s="434">
        <v>180.75</v>
      </c>
      <c r="BU40" s="434">
        <v>184.2</v>
      </c>
      <c r="BV40" s="434">
        <v>178.29</v>
      </c>
      <c r="BW40" s="434">
        <v>172.59</v>
      </c>
      <c r="BX40" s="435">
        <v>170.33</v>
      </c>
      <c r="BZ40" s="299" t="s">
        <v>139</v>
      </c>
      <c r="CA40" s="386" t="s">
        <v>106</v>
      </c>
      <c r="CB40" s="424">
        <v>162.128064516129</v>
      </c>
      <c r="CC40" s="425">
        <v>159.49430000000001</v>
      </c>
      <c r="CD40" s="425">
        <v>159.79940000000002</v>
      </c>
      <c r="CE40" s="425">
        <v>162.83100000000002</v>
      </c>
      <c r="CF40" s="425">
        <v>164.44480000000001</v>
      </c>
      <c r="CG40" s="425">
        <v>172.14700000000002</v>
      </c>
      <c r="CH40" s="425">
        <v>174.0677</v>
      </c>
      <c r="CI40" s="425">
        <v>169.16840000000002</v>
      </c>
      <c r="CJ40" s="425">
        <v>167.04070000000002</v>
      </c>
      <c r="CK40" s="425">
        <v>155.48869999999999</v>
      </c>
      <c r="CL40" s="425">
        <v>159.32670000000002</v>
      </c>
      <c r="CM40" s="426">
        <v>153.32420000000002</v>
      </c>
      <c r="CO40" s="299" t="s">
        <v>139</v>
      </c>
      <c r="CP40" s="386" t="s">
        <v>106</v>
      </c>
      <c r="CQ40" s="619">
        <v>148.75710000000001</v>
      </c>
      <c r="CR40" s="619">
        <v>153.42140000000001</v>
      </c>
      <c r="CS40" s="619">
        <v>158.24970000000002</v>
      </c>
      <c r="CT40" s="619">
        <v>162.489</v>
      </c>
      <c r="CU40" s="619">
        <v>150.94130000000001</v>
      </c>
      <c r="CV40" s="619">
        <v>156.12970000000001</v>
      </c>
      <c r="CW40" s="619">
        <v>153.6919</v>
      </c>
      <c r="CX40" s="619">
        <v>154.57770000000002</v>
      </c>
      <c r="CY40" s="619">
        <v>163.4633</v>
      </c>
      <c r="CZ40" s="619">
        <v>158.38420000000002</v>
      </c>
      <c r="DA40" s="619">
        <v>147.1353</v>
      </c>
      <c r="DB40" s="853">
        <v>151.29840000000002</v>
      </c>
      <c r="DE40" s="299" t="s">
        <v>135</v>
      </c>
      <c r="DF40" s="386" t="s">
        <v>106</v>
      </c>
      <c r="DG40" s="893">
        <v>135.9145</v>
      </c>
      <c r="DH40" s="893">
        <v>135.5821</v>
      </c>
      <c r="DI40" s="893">
        <v>129.6455</v>
      </c>
      <c r="DJ40" s="893">
        <v>128.86600000000001</v>
      </c>
      <c r="DK40" s="893">
        <v>133.92449999999999</v>
      </c>
      <c r="DL40" s="893">
        <v>152.8827</v>
      </c>
      <c r="DM40" s="893">
        <v>166.2929</v>
      </c>
      <c r="DN40" s="893">
        <v>169.81810000000002</v>
      </c>
      <c r="DO40" s="893">
        <v>171.48269999999999</v>
      </c>
      <c r="DP40" s="893">
        <v>167.72900000000001</v>
      </c>
      <c r="DQ40" s="893">
        <v>160.19730000000001</v>
      </c>
      <c r="DR40" s="913">
        <v>162.37100000000001</v>
      </c>
      <c r="DU40" s="299" t="s">
        <v>135</v>
      </c>
      <c r="DV40" s="1112" t="s">
        <v>106</v>
      </c>
      <c r="DW40" s="893">
        <v>161.65810000000002</v>
      </c>
      <c r="DX40" s="893">
        <v>159.8725</v>
      </c>
      <c r="DY40" s="893">
        <v>161.5284</v>
      </c>
      <c r="DZ40" s="893">
        <v>169.04930000000002</v>
      </c>
      <c r="EA40" s="893">
        <v>178.95189999999999</v>
      </c>
      <c r="EB40" s="893">
        <v>187.38900000000001</v>
      </c>
      <c r="EC40" s="893">
        <v>182.13060000000002</v>
      </c>
      <c r="ED40" s="893">
        <v>175.5523</v>
      </c>
      <c r="EE40" s="893">
        <v>174.9923</v>
      </c>
      <c r="EF40" s="893">
        <v>163.16290000000001</v>
      </c>
      <c r="EG40" s="893">
        <v>154.92670000000001</v>
      </c>
      <c r="EH40" s="913">
        <v>153.38840000000002</v>
      </c>
      <c r="EJ40" s="299" t="s">
        <v>135</v>
      </c>
      <c r="EK40" s="1112" t="s">
        <v>106</v>
      </c>
      <c r="EL40" s="1415">
        <v>145.66740000000001</v>
      </c>
      <c r="EM40" s="1415">
        <v>146.4425</v>
      </c>
      <c r="EN40" s="1415">
        <v>150.45770000000002</v>
      </c>
      <c r="EO40" s="1415">
        <v>146.75</v>
      </c>
      <c r="EP40" s="1415">
        <v>139.2097</v>
      </c>
      <c r="EQ40" s="1415">
        <v>149.78370000000001</v>
      </c>
      <c r="ER40" s="1415">
        <v>154.2732</v>
      </c>
      <c r="ES40" s="1415">
        <v>155.6516</v>
      </c>
      <c r="ET40" s="1415">
        <v>153.11930000000001</v>
      </c>
      <c r="EU40" s="1415">
        <v>145.739</v>
      </c>
      <c r="EV40" s="1415">
        <v>142.92570000000001</v>
      </c>
      <c r="EW40" s="1597">
        <v>143.4042</v>
      </c>
    </row>
    <row r="41" spans="2:153" ht="15.95" customHeight="1">
      <c r="B41" s="420" t="s">
        <v>135</v>
      </c>
      <c r="C41" s="1589" t="s">
        <v>106</v>
      </c>
      <c r="D41" s="1606">
        <v>160.23840000000001</v>
      </c>
      <c r="E41" s="1609">
        <v>142.99039999999999</v>
      </c>
      <c r="F41" s="1610">
        <v>142.63900000000001</v>
      </c>
      <c r="G41" s="1610">
        <v>149.0917</v>
      </c>
      <c r="H41" s="1610">
        <v>151.6223</v>
      </c>
      <c r="I41" s="1610">
        <v>163.29300000000001</v>
      </c>
      <c r="J41" s="1610">
        <v>167.55840000000001</v>
      </c>
      <c r="K41" s="1610">
        <v>165.0848</v>
      </c>
      <c r="L41" s="1610">
        <v>161.87300000000002</v>
      </c>
      <c r="M41" s="1607">
        <v>150.90190000000001</v>
      </c>
      <c r="N41" s="1607">
        <v>142.6217</v>
      </c>
      <c r="O41" s="1611">
        <v>142.35769999999999</v>
      </c>
      <c r="Q41" s="420" t="s">
        <v>135</v>
      </c>
      <c r="R41" s="1589" t="s">
        <v>106</v>
      </c>
      <c r="S41" s="1610">
        <v>139.8329</v>
      </c>
      <c r="T41" s="1610">
        <v>139.17250000000001</v>
      </c>
      <c r="U41" s="1610">
        <v>139.2029</v>
      </c>
      <c r="V41" s="1610">
        <v>138.5283</v>
      </c>
      <c r="W41" s="1610">
        <v>141.14580000000001</v>
      </c>
      <c r="X41" s="1610">
        <v>153.84030000000001</v>
      </c>
      <c r="Y41" s="1610">
        <v>156.27520000000001</v>
      </c>
      <c r="Z41" s="1607">
        <v>154.39060000000001</v>
      </c>
      <c r="AA41" s="1607">
        <v>152.6217</v>
      </c>
      <c r="AB41" s="1610">
        <v>145.17740000000001</v>
      </c>
      <c r="AC41" s="1610">
        <v>143.1567</v>
      </c>
      <c r="AD41" s="1611">
        <v>145.87870000000001</v>
      </c>
      <c r="AG41" s="410" t="s">
        <v>119</v>
      </c>
      <c r="AH41" s="1572" t="s">
        <v>106</v>
      </c>
      <c r="AI41" s="1612">
        <v>147.94230000000002</v>
      </c>
      <c r="AJ41" s="1613">
        <v>149.54859999999999</v>
      </c>
      <c r="AK41" s="1613">
        <v>151.4006</v>
      </c>
      <c r="AL41" s="1613">
        <v>151.7457</v>
      </c>
      <c r="AM41" s="1613">
        <v>149.22650000000002</v>
      </c>
      <c r="AN41" s="1613">
        <v>147.3313</v>
      </c>
      <c r="AO41" s="1613">
        <v>147.48099999999999</v>
      </c>
      <c r="AP41" s="1613">
        <v>149.34390000000002</v>
      </c>
      <c r="AQ41" s="1594">
        <v>151.03570000000002</v>
      </c>
      <c r="AR41" s="1594">
        <v>150.6568</v>
      </c>
      <c r="AS41" s="1613">
        <v>150.2107</v>
      </c>
      <c r="AT41" s="1614">
        <v>152.35840000000002</v>
      </c>
      <c r="AV41" s="410" t="s">
        <v>119</v>
      </c>
      <c r="AW41" s="1572" t="s">
        <v>106</v>
      </c>
      <c r="AX41" s="1613">
        <v>153.31899999999999</v>
      </c>
      <c r="AY41" s="1613">
        <v>156.0797</v>
      </c>
      <c r="AZ41" s="1613">
        <v>157.26390000000001</v>
      </c>
      <c r="BA41" s="1613">
        <v>158.44569999999999</v>
      </c>
      <c r="BB41" s="1613">
        <v>161.2594</v>
      </c>
      <c r="BC41" s="1613">
        <v>164.93430000000001</v>
      </c>
      <c r="BD41" s="1613">
        <v>165.5848</v>
      </c>
      <c r="BE41" s="1594">
        <v>168.38030000000001</v>
      </c>
      <c r="BF41" s="1594">
        <v>173.55430000000001</v>
      </c>
      <c r="BG41" s="1613">
        <v>175.3252</v>
      </c>
      <c r="BH41" s="1613">
        <v>177.922</v>
      </c>
      <c r="BI41" s="1613">
        <v>181.04650000000001</v>
      </c>
      <c r="BK41" s="410" t="s">
        <v>135</v>
      </c>
      <c r="BL41" s="1596" t="s">
        <v>106</v>
      </c>
      <c r="BM41" s="427">
        <v>175.24</v>
      </c>
      <c r="BN41" s="434">
        <v>170.72</v>
      </c>
      <c r="BO41" s="434">
        <v>168.11</v>
      </c>
      <c r="BP41" s="434">
        <v>170.19</v>
      </c>
      <c r="BQ41" s="434">
        <v>168.63</v>
      </c>
      <c r="BR41" s="434">
        <v>173.76</v>
      </c>
      <c r="BS41" s="434">
        <v>185.25</v>
      </c>
      <c r="BT41" s="434">
        <v>193.43</v>
      </c>
      <c r="BU41" s="434">
        <v>199.56</v>
      </c>
      <c r="BV41" s="434">
        <v>189.84</v>
      </c>
      <c r="BW41" s="434">
        <v>179.03</v>
      </c>
      <c r="BX41" s="435">
        <v>173.98</v>
      </c>
      <c r="BZ41" s="299" t="s">
        <v>135</v>
      </c>
      <c r="CA41" s="386" t="s">
        <v>106</v>
      </c>
      <c r="CB41" s="424">
        <v>169.41806451612902</v>
      </c>
      <c r="CC41" s="425">
        <v>164.55960000000002</v>
      </c>
      <c r="CD41" s="425">
        <v>159.2039</v>
      </c>
      <c r="CE41" s="425">
        <v>161.16830000000002</v>
      </c>
      <c r="CF41" s="425">
        <v>164.00480000000002</v>
      </c>
      <c r="CG41" s="425">
        <v>172.67670000000001</v>
      </c>
      <c r="CH41" s="425">
        <v>176.1961</v>
      </c>
      <c r="CI41" s="425">
        <v>173.19160000000002</v>
      </c>
      <c r="CJ41" s="425">
        <v>169.9323</v>
      </c>
      <c r="CK41" s="425">
        <v>156.94450000000001</v>
      </c>
      <c r="CL41" s="425">
        <v>153.01730000000001</v>
      </c>
      <c r="CM41" s="426">
        <v>144.56229999999999</v>
      </c>
      <c r="CO41" s="299" t="s">
        <v>135</v>
      </c>
      <c r="CP41" s="386" t="s">
        <v>106</v>
      </c>
      <c r="CQ41" s="619">
        <v>141.36260000000001</v>
      </c>
      <c r="CR41" s="619">
        <v>139.4264</v>
      </c>
      <c r="CS41" s="619">
        <v>142.99710000000002</v>
      </c>
      <c r="CT41" s="619">
        <v>144.08799999999999</v>
      </c>
      <c r="CU41" s="619">
        <v>144.23680000000002</v>
      </c>
      <c r="CV41" s="619">
        <v>145.91630000000001</v>
      </c>
      <c r="CW41" s="619">
        <v>148.5206</v>
      </c>
      <c r="CX41" s="619">
        <v>148.70580000000001</v>
      </c>
      <c r="CY41" s="619">
        <v>150.3433</v>
      </c>
      <c r="CZ41" s="619">
        <v>150.49160000000001</v>
      </c>
      <c r="DA41" s="619">
        <v>147.67870000000002</v>
      </c>
      <c r="DB41" s="853">
        <v>139.35390000000001</v>
      </c>
      <c r="DE41" s="299" t="s">
        <v>119</v>
      </c>
      <c r="DF41" s="386" t="s">
        <v>106</v>
      </c>
      <c r="DG41" s="893">
        <v>144.7697</v>
      </c>
      <c r="DH41" s="893">
        <v>144.46860000000001</v>
      </c>
      <c r="DI41" s="893">
        <v>142.72810000000001</v>
      </c>
      <c r="DJ41" s="893">
        <v>144.56630000000001</v>
      </c>
      <c r="DK41" s="893">
        <v>143.6465</v>
      </c>
      <c r="DL41" s="893">
        <v>146.29930000000002</v>
      </c>
      <c r="DM41" s="893">
        <v>144.89320000000001</v>
      </c>
      <c r="DN41" s="893">
        <v>146.53060000000002</v>
      </c>
      <c r="DO41" s="893">
        <v>146.1883</v>
      </c>
      <c r="DP41" s="893">
        <v>145.9623</v>
      </c>
      <c r="DQ41" s="893">
        <v>147.934</v>
      </c>
      <c r="DR41" s="913">
        <v>148.6542</v>
      </c>
      <c r="DU41" s="299" t="s">
        <v>119</v>
      </c>
      <c r="DV41" s="1112" t="s">
        <v>106</v>
      </c>
      <c r="DW41" s="893">
        <v>149.3519</v>
      </c>
      <c r="DX41" s="893">
        <v>150.05459999999999</v>
      </c>
      <c r="DY41" s="893">
        <v>150.4845</v>
      </c>
      <c r="DZ41" s="893">
        <v>152.83070000000001</v>
      </c>
      <c r="EA41" s="893">
        <v>153.68900000000002</v>
      </c>
      <c r="EB41" s="893">
        <v>155.333</v>
      </c>
      <c r="EC41" s="893">
        <v>155.779</v>
      </c>
      <c r="ED41" s="893">
        <v>156.1619</v>
      </c>
      <c r="EE41" s="893">
        <v>156.3563</v>
      </c>
      <c r="EF41" s="893">
        <v>156.56810000000002</v>
      </c>
      <c r="EG41" s="893">
        <v>158.29900000000001</v>
      </c>
      <c r="EH41" s="913">
        <v>159.4487</v>
      </c>
      <c r="EJ41" s="299" t="s">
        <v>119</v>
      </c>
      <c r="EK41" s="1112" t="s">
        <v>106</v>
      </c>
      <c r="EL41" s="1415">
        <v>157.9281</v>
      </c>
      <c r="EM41" s="1415">
        <v>156.79390000000001</v>
      </c>
      <c r="EN41" s="1415">
        <v>157.41390000000001</v>
      </c>
      <c r="EO41" s="1415">
        <v>157.6293</v>
      </c>
      <c r="EP41" s="1415">
        <v>157.63840000000002</v>
      </c>
      <c r="EQ41" s="1415">
        <v>157.56870000000001</v>
      </c>
      <c r="ER41" s="1415">
        <v>157.38320000000002</v>
      </c>
      <c r="ES41" s="1415">
        <v>157.78390000000002</v>
      </c>
      <c r="ET41" s="1415">
        <v>160.59130000000002</v>
      </c>
      <c r="EU41" s="1415">
        <v>163.27970000000002</v>
      </c>
      <c r="EV41" s="1415">
        <v>164.114</v>
      </c>
      <c r="EW41" s="1597">
        <v>163.62</v>
      </c>
    </row>
    <row r="42" spans="2:153" ht="15.95" customHeight="1">
      <c r="B42" s="420" t="s">
        <v>119</v>
      </c>
      <c r="C42" s="1589" t="s">
        <v>106</v>
      </c>
      <c r="D42" s="1606">
        <v>151.40030000000002</v>
      </c>
      <c r="E42" s="1609">
        <v>150.39790000000002</v>
      </c>
      <c r="F42" s="1610">
        <v>147.42260000000002</v>
      </c>
      <c r="G42" s="1610">
        <v>146.5763</v>
      </c>
      <c r="H42" s="1610">
        <v>146.57420000000002</v>
      </c>
      <c r="I42" s="1610">
        <v>145.0583</v>
      </c>
      <c r="J42" s="1610">
        <v>144.41030000000001</v>
      </c>
      <c r="K42" s="1610">
        <v>143.81710000000001</v>
      </c>
      <c r="L42" s="1610">
        <v>143.29570000000001</v>
      </c>
      <c r="M42" s="1607">
        <v>140.8039</v>
      </c>
      <c r="N42" s="1607">
        <v>138.2723</v>
      </c>
      <c r="O42" s="1611">
        <v>138.87100000000001</v>
      </c>
      <c r="Q42" s="420" t="s">
        <v>119</v>
      </c>
      <c r="R42" s="1589" t="s">
        <v>106</v>
      </c>
      <c r="S42" s="1610">
        <v>139.15450000000001</v>
      </c>
      <c r="T42" s="1610">
        <v>138.14750000000001</v>
      </c>
      <c r="U42" s="1610">
        <v>138.22710000000001</v>
      </c>
      <c r="V42" s="1610">
        <v>138.19929999999999</v>
      </c>
      <c r="W42" s="1610">
        <v>139.7671</v>
      </c>
      <c r="X42" s="1610">
        <v>140.6533</v>
      </c>
      <c r="Y42" s="1610">
        <v>139.8871</v>
      </c>
      <c r="Z42" s="1607">
        <v>140.01940000000002</v>
      </c>
      <c r="AA42" s="1607">
        <v>143.69499999999999</v>
      </c>
      <c r="AB42" s="1610">
        <v>148.41550000000001</v>
      </c>
      <c r="AC42" s="1610">
        <v>146.91830000000002</v>
      </c>
      <c r="AD42" s="1611">
        <v>146.96290000000002</v>
      </c>
      <c r="AG42" s="410" t="s">
        <v>120</v>
      </c>
      <c r="AH42" s="1634" t="s">
        <v>106</v>
      </c>
      <c r="AI42" s="1612">
        <v>148.8218</v>
      </c>
      <c r="AJ42" s="1613">
        <v>140.31880000000001</v>
      </c>
      <c r="AK42" s="1613">
        <v>135.5857</v>
      </c>
      <c r="AL42" s="1613">
        <v>138.2775</v>
      </c>
      <c r="AM42" s="1613">
        <v>143.10249999999999</v>
      </c>
      <c r="AN42" s="1613">
        <v>142.8836</v>
      </c>
      <c r="AO42" s="1613">
        <v>147.06020000000001</v>
      </c>
      <c r="AP42" s="1613">
        <v>147.66070000000002</v>
      </c>
      <c r="AQ42" s="1594">
        <v>154.35930000000002</v>
      </c>
      <c r="AR42" s="1594">
        <v>157.4186</v>
      </c>
      <c r="AS42" s="1613">
        <v>162.70260000000002</v>
      </c>
      <c r="AT42" s="1614">
        <v>162.66050000000001</v>
      </c>
      <c r="AV42" s="410" t="s">
        <v>120</v>
      </c>
      <c r="AW42" s="1634" t="s">
        <v>106</v>
      </c>
      <c r="AX42" s="1613">
        <v>153.24549999999999</v>
      </c>
      <c r="AY42" s="1613">
        <v>154.19990000000001</v>
      </c>
      <c r="AZ42" s="1613">
        <v>154.4699</v>
      </c>
      <c r="BA42" s="1613">
        <v>156.0472</v>
      </c>
      <c r="BB42" s="1613">
        <v>156.49119999999999</v>
      </c>
      <c r="BC42" s="1613">
        <v>160.82480000000001</v>
      </c>
      <c r="BD42" s="1613">
        <v>177.9829</v>
      </c>
      <c r="BE42" s="1594">
        <v>187.80930000000001</v>
      </c>
      <c r="BF42" s="1594">
        <v>183.91730000000001</v>
      </c>
      <c r="BG42" s="1613">
        <v>183.06280000000001</v>
      </c>
      <c r="BH42" s="1613">
        <v>183.33430000000001</v>
      </c>
      <c r="BI42" s="1613">
        <v>185.0951</v>
      </c>
      <c r="BK42" s="410" t="s">
        <v>119</v>
      </c>
      <c r="BL42" s="1596" t="s">
        <v>106</v>
      </c>
      <c r="BM42" s="421">
        <v>181.21</v>
      </c>
      <c r="BN42" s="434">
        <v>182.74</v>
      </c>
      <c r="BO42" s="434">
        <v>183.75</v>
      </c>
      <c r="BP42" s="434">
        <v>184.36</v>
      </c>
      <c r="BQ42" s="434">
        <v>180.47</v>
      </c>
      <c r="BR42" s="434">
        <v>177.49</v>
      </c>
      <c r="BS42" s="434">
        <v>176.23</v>
      </c>
      <c r="BT42" s="434">
        <v>176.68</v>
      </c>
      <c r="BU42" s="434">
        <v>176.62</v>
      </c>
      <c r="BV42" s="434">
        <v>173.83</v>
      </c>
      <c r="BW42" s="434">
        <v>171.14</v>
      </c>
      <c r="BX42" s="435">
        <v>172.33</v>
      </c>
      <c r="BZ42" s="299" t="s">
        <v>119</v>
      </c>
      <c r="CA42" s="386" t="s">
        <v>106</v>
      </c>
      <c r="CB42" s="424">
        <v>169.38419354838709</v>
      </c>
      <c r="CC42" s="425">
        <v>166.83180000000002</v>
      </c>
      <c r="CD42" s="425">
        <v>164.4074</v>
      </c>
      <c r="CE42" s="425">
        <v>161.68700000000001</v>
      </c>
      <c r="CF42" s="425">
        <v>161.1371</v>
      </c>
      <c r="CG42" s="425">
        <v>160.6097</v>
      </c>
      <c r="CH42" s="425">
        <v>161.58450000000002</v>
      </c>
      <c r="CI42" s="425">
        <v>162.9948</v>
      </c>
      <c r="CJ42" s="425">
        <v>161.99170000000001</v>
      </c>
      <c r="CK42" s="425">
        <v>159.8552</v>
      </c>
      <c r="CL42" s="425">
        <v>159.12870000000001</v>
      </c>
      <c r="CM42" s="426">
        <v>160.60160000000002</v>
      </c>
      <c r="CO42" s="299" t="s">
        <v>119</v>
      </c>
      <c r="CP42" s="386" t="s">
        <v>106</v>
      </c>
      <c r="CQ42" s="619">
        <v>157.49160000000001</v>
      </c>
      <c r="CR42" s="619">
        <v>155.08790000000002</v>
      </c>
      <c r="CS42" s="619">
        <v>153.79130000000001</v>
      </c>
      <c r="CT42" s="619">
        <v>152.90800000000002</v>
      </c>
      <c r="CU42" s="619">
        <v>152.4271</v>
      </c>
      <c r="CV42" s="619">
        <v>149.5087</v>
      </c>
      <c r="CW42" s="619">
        <v>148.21100000000001</v>
      </c>
      <c r="CX42" s="619">
        <v>148.1387</v>
      </c>
      <c r="CY42" s="619">
        <v>147.54400000000001</v>
      </c>
      <c r="CZ42" s="619">
        <v>146.67000000000002</v>
      </c>
      <c r="DA42" s="619">
        <v>144.90030000000002</v>
      </c>
      <c r="DB42" s="853">
        <v>145.92420000000001</v>
      </c>
      <c r="DE42" s="299" t="s">
        <v>120</v>
      </c>
      <c r="DF42" s="386" t="s">
        <v>106</v>
      </c>
      <c r="DG42" s="893">
        <v>181.50640000000001</v>
      </c>
      <c r="DH42" s="893">
        <v>179.36870000000002</v>
      </c>
      <c r="DI42" s="893">
        <v>181.77880000000002</v>
      </c>
      <c r="DJ42" s="893">
        <v>185.04410000000001</v>
      </c>
      <c r="DK42" s="893">
        <v>184.7612</v>
      </c>
      <c r="DL42" s="893">
        <v>185.68010000000001</v>
      </c>
      <c r="DM42" s="893">
        <v>183.02450000000002</v>
      </c>
      <c r="DN42" s="893">
        <v>183.28290000000001</v>
      </c>
      <c r="DO42" s="893">
        <v>182.18340000000001</v>
      </c>
      <c r="DP42" s="893">
        <v>179.89709999999999</v>
      </c>
      <c r="DQ42" s="893">
        <v>177.11860000000001</v>
      </c>
      <c r="DR42" s="913">
        <v>179.5532</v>
      </c>
      <c r="DU42" s="299" t="s">
        <v>120</v>
      </c>
      <c r="DV42" s="1112" t="s">
        <v>106</v>
      </c>
      <c r="DW42" s="893">
        <v>179.1832</v>
      </c>
      <c r="DX42" s="893">
        <v>177.3038</v>
      </c>
      <c r="DY42" s="893">
        <v>175.6198</v>
      </c>
      <c r="DZ42" s="893">
        <v>174.8169</v>
      </c>
      <c r="EA42" s="893">
        <v>174.5718</v>
      </c>
      <c r="EB42" s="893">
        <v>175.0608</v>
      </c>
      <c r="EC42" s="893">
        <v>179.57480000000001</v>
      </c>
      <c r="ED42" s="893">
        <v>181.1636</v>
      </c>
      <c r="EE42" s="893">
        <v>181.41320000000002</v>
      </c>
      <c r="EF42" s="893">
        <v>180.61160000000001</v>
      </c>
      <c r="EG42" s="893">
        <v>178.1217</v>
      </c>
      <c r="EH42" s="913">
        <v>176.0453</v>
      </c>
      <c r="EJ42" s="299" t="s">
        <v>120</v>
      </c>
      <c r="EK42" s="1112" t="s">
        <v>106</v>
      </c>
      <c r="EL42" s="1415">
        <v>177.4931</v>
      </c>
      <c r="EM42" s="1415">
        <v>172.6763</v>
      </c>
      <c r="EN42" s="1415">
        <v>167.77530000000002</v>
      </c>
      <c r="EO42" s="1415">
        <v>162.8689</v>
      </c>
      <c r="EP42" s="1415">
        <v>163.3931</v>
      </c>
      <c r="EQ42" s="1415">
        <v>166.608</v>
      </c>
      <c r="ER42" s="1415">
        <v>163.7166</v>
      </c>
      <c r="ES42" s="1415">
        <v>162.00839999999999</v>
      </c>
      <c r="ET42" s="1415">
        <v>163.45959999999999</v>
      </c>
      <c r="EU42" s="1415">
        <v>164.11920000000001</v>
      </c>
      <c r="EV42" s="1415">
        <v>165.8098</v>
      </c>
      <c r="EW42" s="1597">
        <v>166.9847</v>
      </c>
    </row>
    <row r="43" spans="2:153" ht="15.95" customHeight="1">
      <c r="B43" s="420" t="s">
        <v>120</v>
      </c>
      <c r="C43" s="1635" t="s">
        <v>106</v>
      </c>
      <c r="D43" s="1606">
        <v>125.0377</v>
      </c>
      <c r="E43" s="1609">
        <v>125.25810000000001</v>
      </c>
      <c r="F43" s="1610">
        <v>124.63940000000001</v>
      </c>
      <c r="G43" s="1610">
        <v>132.04840000000002</v>
      </c>
      <c r="H43" s="1610">
        <v>138.16230000000002</v>
      </c>
      <c r="I43" s="1610">
        <v>135.5599</v>
      </c>
      <c r="J43" s="1610">
        <v>137.81540000000001</v>
      </c>
      <c r="K43" s="1610">
        <v>149.726</v>
      </c>
      <c r="L43" s="1610">
        <v>152.63390000000001</v>
      </c>
      <c r="M43" s="1607">
        <v>149.98430000000002</v>
      </c>
      <c r="N43" s="1607">
        <v>145.35720000000001</v>
      </c>
      <c r="O43" s="1611">
        <v>137.8888</v>
      </c>
      <c r="Q43" s="420" t="s">
        <v>120</v>
      </c>
      <c r="R43" s="1635" t="s">
        <v>106</v>
      </c>
      <c r="S43" s="1610">
        <v>131.05510000000001</v>
      </c>
      <c r="T43" s="1610">
        <v>134.16130000000001</v>
      </c>
      <c r="U43" s="1610">
        <v>133.55119999999999</v>
      </c>
      <c r="V43" s="1610">
        <v>136.80840000000001</v>
      </c>
      <c r="W43" s="1610">
        <v>139.8202</v>
      </c>
      <c r="X43" s="1610">
        <v>144.69570000000002</v>
      </c>
      <c r="Y43" s="1610">
        <v>147.60420000000002</v>
      </c>
      <c r="Z43" s="1607">
        <v>149.47920000000002</v>
      </c>
      <c r="AA43" s="1607">
        <v>154.6557</v>
      </c>
      <c r="AB43" s="1610">
        <v>157.17910000000001</v>
      </c>
      <c r="AC43" s="1610">
        <v>161.0496</v>
      </c>
      <c r="AD43" s="1611">
        <v>159.05090000000001</v>
      </c>
      <c r="AG43" s="410"/>
      <c r="AH43" s="1572" t="s">
        <v>121</v>
      </c>
      <c r="AI43" s="1612">
        <v>1328.3226</v>
      </c>
      <c r="AJ43" s="1613">
        <v>1233.8929000000001</v>
      </c>
      <c r="AK43" s="1613">
        <v>1204.1935000000001</v>
      </c>
      <c r="AL43" s="1613">
        <v>1238.7333000000001</v>
      </c>
      <c r="AM43" s="1613">
        <v>1282.2258000000002</v>
      </c>
      <c r="AN43" s="1613">
        <v>1299.8667</v>
      </c>
      <c r="AO43" s="1613">
        <v>1343.2903000000001</v>
      </c>
      <c r="AP43" s="1613">
        <v>1353.8387</v>
      </c>
      <c r="AQ43" s="1594">
        <v>1409.3</v>
      </c>
      <c r="AR43" s="1594">
        <v>1436.7419</v>
      </c>
      <c r="AS43" s="1613">
        <v>1485.3667</v>
      </c>
      <c r="AT43" s="1614">
        <v>1468.7742000000001</v>
      </c>
      <c r="AV43" s="410"/>
      <c r="AW43" s="1572" t="s">
        <v>121</v>
      </c>
      <c r="AX43" s="1613">
        <v>1356.6774</v>
      </c>
      <c r="AY43" s="1613">
        <v>1360.931</v>
      </c>
      <c r="AZ43" s="1613">
        <v>1372</v>
      </c>
      <c r="BA43" s="1613">
        <v>1382.4</v>
      </c>
      <c r="BB43" s="1613">
        <v>1406.6774</v>
      </c>
      <c r="BC43" s="1613">
        <v>1428.6333</v>
      </c>
      <c r="BD43" s="1613">
        <v>1523.1289999999999</v>
      </c>
      <c r="BE43" s="1594">
        <v>1555.3226</v>
      </c>
      <c r="BF43" s="1594">
        <v>1559.4</v>
      </c>
      <c r="BG43" s="1613">
        <v>1576.2902999999999</v>
      </c>
      <c r="BH43" s="1613">
        <v>1578.1333</v>
      </c>
      <c r="BI43" s="1613">
        <v>1600.5161000000001</v>
      </c>
      <c r="BK43" s="410" t="s">
        <v>120</v>
      </c>
      <c r="BL43" s="1572" t="s">
        <v>106</v>
      </c>
      <c r="BM43" s="427">
        <v>183.75</v>
      </c>
      <c r="BN43" s="434">
        <v>185.83</v>
      </c>
      <c r="BO43" s="434">
        <v>188.18</v>
      </c>
      <c r="BP43" s="434">
        <v>186.43</v>
      </c>
      <c r="BQ43" s="434">
        <v>180.82</v>
      </c>
      <c r="BR43" s="434">
        <v>194.4</v>
      </c>
      <c r="BS43" s="434">
        <v>195.94</v>
      </c>
      <c r="BT43" s="434">
        <v>194.52</v>
      </c>
      <c r="BU43" s="434">
        <v>195.26</v>
      </c>
      <c r="BV43" s="434">
        <v>193.19</v>
      </c>
      <c r="BW43" s="434">
        <v>189.02</v>
      </c>
      <c r="BX43" s="435">
        <v>185.22</v>
      </c>
      <c r="BZ43" s="299" t="s">
        <v>120</v>
      </c>
      <c r="CA43" s="386" t="s">
        <v>106</v>
      </c>
      <c r="CB43" s="424">
        <v>184.99877873405273</v>
      </c>
      <c r="CC43" s="425">
        <v>180.249</v>
      </c>
      <c r="CD43" s="425">
        <v>181.11350000000002</v>
      </c>
      <c r="CE43" s="425">
        <v>181.40710000000001</v>
      </c>
      <c r="CF43" s="425">
        <v>188.23240000000001</v>
      </c>
      <c r="CG43" s="425">
        <v>186.60290000000001</v>
      </c>
      <c r="CH43" s="425">
        <v>182.70760000000001</v>
      </c>
      <c r="CI43" s="425">
        <v>176.8192</v>
      </c>
      <c r="CJ43" s="425">
        <v>171.62880000000001</v>
      </c>
      <c r="CK43" s="425">
        <v>178.21080000000001</v>
      </c>
      <c r="CL43" s="425">
        <v>177.1386</v>
      </c>
      <c r="CM43" s="426">
        <v>172.2252</v>
      </c>
      <c r="CO43" s="299" t="s">
        <v>120</v>
      </c>
      <c r="CP43" s="386" t="s">
        <v>106</v>
      </c>
      <c r="CQ43" s="619">
        <v>163.59310000000002</v>
      </c>
      <c r="CR43" s="619">
        <v>163.2894</v>
      </c>
      <c r="CS43" s="619">
        <v>170.65940000000001</v>
      </c>
      <c r="CT43" s="619">
        <v>171.58150000000001</v>
      </c>
      <c r="CU43" s="619">
        <v>172.64660000000001</v>
      </c>
      <c r="CV43" s="619">
        <v>176.6576</v>
      </c>
      <c r="CW43" s="619">
        <v>176.64080000000001</v>
      </c>
      <c r="CX43" s="619">
        <v>175.89660000000001</v>
      </c>
      <c r="CY43" s="619">
        <v>180.364</v>
      </c>
      <c r="CZ43" s="619">
        <v>183.0215</v>
      </c>
      <c r="DA43" s="619">
        <v>187.88310000000001</v>
      </c>
      <c r="DB43" s="853">
        <v>189.31140000000002</v>
      </c>
      <c r="DE43" s="388"/>
      <c r="DF43" s="390" t="s">
        <v>121</v>
      </c>
      <c r="DG43" s="894">
        <v>1683.3226000000002</v>
      </c>
      <c r="DH43" s="894">
        <v>1687.931</v>
      </c>
      <c r="DI43" s="894">
        <v>1688.6129000000001</v>
      </c>
      <c r="DJ43" s="894">
        <v>1703.9333000000001</v>
      </c>
      <c r="DK43" s="894">
        <v>1716.3871000000001</v>
      </c>
      <c r="DL43" s="894">
        <v>1732.9667000000002</v>
      </c>
      <c r="DM43" s="894">
        <v>1733.5806</v>
      </c>
      <c r="DN43" s="894">
        <v>1740.0323000000001</v>
      </c>
      <c r="DO43" s="894">
        <v>1741.1</v>
      </c>
      <c r="DP43" s="894">
        <v>1744.7419</v>
      </c>
      <c r="DQ43" s="894">
        <v>1745.5333000000001</v>
      </c>
      <c r="DR43" s="914">
        <v>1743.9032000000002</v>
      </c>
      <c r="DU43" s="1116"/>
      <c r="DV43" s="1117" t="s">
        <v>121</v>
      </c>
      <c r="DW43" s="894">
        <v>1704.7097000000001</v>
      </c>
      <c r="DX43" s="894">
        <v>1679.3929000000001</v>
      </c>
      <c r="DY43" s="894">
        <v>1673.3871000000001</v>
      </c>
      <c r="DZ43" s="894">
        <v>1676.7333000000001</v>
      </c>
      <c r="EA43" s="894">
        <v>1694.3871000000001</v>
      </c>
      <c r="EB43" s="894">
        <v>1707</v>
      </c>
      <c r="EC43" s="894">
        <v>1723.7097000000001</v>
      </c>
      <c r="ED43" s="894">
        <v>1730.2581</v>
      </c>
      <c r="EE43" s="894">
        <v>1729.0333000000001</v>
      </c>
      <c r="EF43" s="894">
        <v>1736.8710000000001</v>
      </c>
      <c r="EG43" s="894">
        <v>1752.4</v>
      </c>
      <c r="EH43" s="914">
        <v>1749.1290000000001</v>
      </c>
      <c r="EJ43" s="1116"/>
      <c r="EK43" s="1117" t="s">
        <v>121</v>
      </c>
      <c r="EL43" s="1418">
        <v>1743.9677000000001</v>
      </c>
      <c r="EM43" s="1418">
        <v>1714.4286000000002</v>
      </c>
      <c r="EN43" s="1418">
        <v>1704.0645000000002</v>
      </c>
      <c r="EO43" s="1418">
        <v>1687.9333000000001</v>
      </c>
      <c r="EP43" s="1418">
        <v>1691.3871000000001</v>
      </c>
      <c r="EQ43" s="1418">
        <v>1711.7667000000001</v>
      </c>
      <c r="ER43" s="1418">
        <v>1690.4839000000002</v>
      </c>
      <c r="ES43" s="1418">
        <v>1692.9032</v>
      </c>
      <c r="ET43" s="1418">
        <v>1709.7</v>
      </c>
      <c r="EU43" s="1418">
        <v>1703.1290000000001</v>
      </c>
      <c r="EV43" s="1418">
        <v>1707.5333000000001</v>
      </c>
      <c r="EW43" s="1598">
        <v>1716.9032</v>
      </c>
    </row>
    <row r="44" spans="2:153" ht="15.95" customHeight="1">
      <c r="B44" s="420"/>
      <c r="C44" s="1589" t="s">
        <v>121</v>
      </c>
      <c r="D44" s="1606">
        <v>1344.8065000000001</v>
      </c>
      <c r="E44" s="1609">
        <v>1359.5</v>
      </c>
      <c r="F44" s="1610">
        <v>1394.2903000000001</v>
      </c>
      <c r="G44" s="1610">
        <v>1437.2667000000001</v>
      </c>
      <c r="H44" s="1610">
        <v>1463.8387</v>
      </c>
      <c r="I44" s="1610">
        <v>1473.6667</v>
      </c>
      <c r="J44" s="1610">
        <v>1495.0968</v>
      </c>
      <c r="K44" s="1610">
        <v>1532.7419</v>
      </c>
      <c r="L44" s="1610">
        <v>1555.8</v>
      </c>
      <c r="M44" s="1607">
        <v>1545.2258000000002</v>
      </c>
      <c r="N44" s="1607">
        <v>1502.0667000000001</v>
      </c>
      <c r="O44" s="1611">
        <v>1436.4516000000001</v>
      </c>
      <c r="Q44" s="1636"/>
      <c r="R44" s="1589" t="s">
        <v>121</v>
      </c>
      <c r="S44" s="1616">
        <v>1338.0323000000001</v>
      </c>
      <c r="T44" s="1616">
        <v>1336.5</v>
      </c>
      <c r="U44" s="1616">
        <v>1298.3226</v>
      </c>
      <c r="V44" s="1616">
        <v>1323.7</v>
      </c>
      <c r="W44" s="1616">
        <v>1351.8710000000001</v>
      </c>
      <c r="X44" s="1616">
        <v>1385.6</v>
      </c>
      <c r="Y44" s="1616">
        <v>1401.1613</v>
      </c>
      <c r="Z44" s="1617">
        <v>1408.8387</v>
      </c>
      <c r="AA44" s="1617">
        <v>1428.6333</v>
      </c>
      <c r="AB44" s="1616">
        <v>1457.1613</v>
      </c>
      <c r="AC44" s="1616">
        <v>1501.4333000000001</v>
      </c>
      <c r="AD44" s="1618">
        <v>1442.5161000000001</v>
      </c>
      <c r="AG44" s="410" t="s">
        <v>122</v>
      </c>
      <c r="AH44" s="1572" t="s">
        <v>106</v>
      </c>
      <c r="AI44" s="1612">
        <v>156.2037</v>
      </c>
      <c r="AJ44" s="1613">
        <v>154.12030000000001</v>
      </c>
      <c r="AK44" s="1613">
        <v>151.9434</v>
      </c>
      <c r="AL44" s="1613">
        <v>154.90960000000001</v>
      </c>
      <c r="AM44" s="1613">
        <v>163.1994</v>
      </c>
      <c r="AN44" s="1613">
        <v>166.92960000000002</v>
      </c>
      <c r="AO44" s="1613">
        <v>167.81230000000002</v>
      </c>
      <c r="AP44" s="1613">
        <v>165.82689999999999</v>
      </c>
      <c r="AQ44" s="1594">
        <v>162.34200000000001</v>
      </c>
      <c r="AR44" s="1594">
        <v>162.68630000000002</v>
      </c>
      <c r="AS44" s="1613">
        <v>167.024</v>
      </c>
      <c r="AT44" s="1614">
        <v>170.51400000000001</v>
      </c>
      <c r="AV44" s="410" t="s">
        <v>122</v>
      </c>
      <c r="AW44" s="1634" t="s">
        <v>106</v>
      </c>
      <c r="AX44" s="1613">
        <v>168.41249999999999</v>
      </c>
      <c r="AY44" s="1613">
        <v>162.33969999999999</v>
      </c>
      <c r="AZ44" s="1613">
        <v>165.03100000000001</v>
      </c>
      <c r="BA44" s="1613">
        <v>172.57339999999999</v>
      </c>
      <c r="BB44" s="1613">
        <v>180.2963</v>
      </c>
      <c r="BC44" s="1613">
        <v>181.3339</v>
      </c>
      <c r="BD44" s="1613">
        <v>186.0384</v>
      </c>
      <c r="BE44" s="1594">
        <v>186.4</v>
      </c>
      <c r="BF44" s="1594">
        <v>186.57769999999999</v>
      </c>
      <c r="BG44" s="1613">
        <v>190.77510000000001</v>
      </c>
      <c r="BH44" s="1613">
        <v>194.65</v>
      </c>
      <c r="BI44" s="1613">
        <v>193.07480000000001</v>
      </c>
      <c r="BK44" s="410"/>
      <c r="BL44" s="1572" t="s">
        <v>121</v>
      </c>
      <c r="BM44" s="436">
        <v>1583.6</v>
      </c>
      <c r="BN44" s="436">
        <v>1582.9</v>
      </c>
      <c r="BO44" s="436">
        <v>1573</v>
      </c>
      <c r="BP44" s="436">
        <v>1572.6</v>
      </c>
      <c r="BQ44" s="436">
        <v>1549.5</v>
      </c>
      <c r="BR44" s="436">
        <v>1686.1</v>
      </c>
      <c r="BS44" s="436">
        <v>1697.6</v>
      </c>
      <c r="BT44" s="436">
        <v>1692.7</v>
      </c>
      <c r="BU44" s="436">
        <v>1694.8</v>
      </c>
      <c r="BV44" s="436">
        <v>1689.1</v>
      </c>
      <c r="BW44" s="436">
        <v>1677</v>
      </c>
      <c r="BX44" s="437">
        <v>1657.7</v>
      </c>
      <c r="BZ44" s="299"/>
      <c r="CA44" s="390" t="s">
        <v>121</v>
      </c>
      <c r="CB44" s="431">
        <v>1635.6451612903227</v>
      </c>
      <c r="CC44" s="432">
        <v>1598.7857000000001</v>
      </c>
      <c r="CD44" s="432">
        <v>1606.4194</v>
      </c>
      <c r="CE44" s="432">
        <v>1639.8667</v>
      </c>
      <c r="CF44" s="432">
        <v>1700.5161000000001</v>
      </c>
      <c r="CG44" s="432">
        <v>1696.7333000000001</v>
      </c>
      <c r="CH44" s="432">
        <v>1686.8387</v>
      </c>
      <c r="CI44" s="432">
        <v>1624.5806</v>
      </c>
      <c r="CJ44" s="432">
        <v>1581.4333000000001</v>
      </c>
      <c r="CK44" s="432">
        <v>1635.5161000000001</v>
      </c>
      <c r="CL44" s="432">
        <v>1634.3667</v>
      </c>
      <c r="CM44" s="433">
        <v>1619.6129000000001</v>
      </c>
      <c r="CO44" s="388"/>
      <c r="CP44" s="390" t="s">
        <v>121</v>
      </c>
      <c r="CQ44" s="620">
        <v>1541.7097000000001</v>
      </c>
      <c r="CR44" s="620">
        <v>1548.4643000000001</v>
      </c>
      <c r="CS44" s="620">
        <v>1579.0645000000002</v>
      </c>
      <c r="CT44" s="620">
        <v>1600.4667000000002</v>
      </c>
      <c r="CU44" s="620">
        <v>1607.7097000000001</v>
      </c>
      <c r="CV44" s="620">
        <v>1638.3333</v>
      </c>
      <c r="CW44" s="620">
        <v>1657</v>
      </c>
      <c r="CX44" s="620">
        <v>1672.2903000000001</v>
      </c>
      <c r="CY44" s="620">
        <v>1693.3333</v>
      </c>
      <c r="CZ44" s="620">
        <v>1711.7419</v>
      </c>
      <c r="DA44" s="620">
        <v>1751.1333000000002</v>
      </c>
      <c r="DB44" s="854">
        <v>1750.7419</v>
      </c>
      <c r="DE44" s="299" t="s">
        <v>122</v>
      </c>
      <c r="DF44" s="386" t="s">
        <v>106</v>
      </c>
      <c r="DG44" s="893">
        <v>153.83510000000001</v>
      </c>
      <c r="DH44" s="893">
        <v>144.30430000000001</v>
      </c>
      <c r="DI44" s="893">
        <v>143.2174</v>
      </c>
      <c r="DJ44" s="893">
        <v>141.66750000000002</v>
      </c>
      <c r="DK44" s="893">
        <v>147.73060000000001</v>
      </c>
      <c r="DL44" s="893">
        <v>152.22740000000002</v>
      </c>
      <c r="DM44" s="893">
        <v>149.76510000000002</v>
      </c>
      <c r="DN44" s="893">
        <v>155.3537</v>
      </c>
      <c r="DO44" s="893">
        <v>161.6189</v>
      </c>
      <c r="DP44" s="893">
        <v>160.3416</v>
      </c>
      <c r="DQ44" s="893">
        <v>170.06300000000002</v>
      </c>
      <c r="DR44" s="913">
        <v>177.4016</v>
      </c>
      <c r="DU44" s="299" t="s">
        <v>122</v>
      </c>
      <c r="DV44" s="1112" t="s">
        <v>106</v>
      </c>
      <c r="DW44" s="893">
        <v>173.0582</v>
      </c>
      <c r="DX44" s="893">
        <v>173.37520000000001</v>
      </c>
      <c r="DY44" s="893">
        <v>172.99510000000001</v>
      </c>
      <c r="DZ44" s="893">
        <v>181.50300000000001</v>
      </c>
      <c r="EA44" s="893">
        <v>185.05520000000001</v>
      </c>
      <c r="EB44" s="893">
        <v>183.98310000000001</v>
      </c>
      <c r="EC44" s="893">
        <v>184.4708</v>
      </c>
      <c r="ED44" s="893">
        <v>180.36940000000001</v>
      </c>
      <c r="EE44" s="893">
        <v>180.16380000000001</v>
      </c>
      <c r="EF44" s="893">
        <v>175.96340000000001</v>
      </c>
      <c r="EG44" s="893">
        <v>172.2542</v>
      </c>
      <c r="EH44" s="913">
        <v>170.0556</v>
      </c>
      <c r="EJ44" s="299" t="s">
        <v>122</v>
      </c>
      <c r="EK44" s="1112" t="s">
        <v>106</v>
      </c>
      <c r="EL44" s="1415">
        <v>165.7946</v>
      </c>
      <c r="EM44" s="1415">
        <v>163.37730000000002</v>
      </c>
      <c r="EN44" s="1415">
        <v>163.1044</v>
      </c>
      <c r="EO44" s="1415">
        <v>164.76340000000002</v>
      </c>
      <c r="EP44" s="1415">
        <v>166.57990000000001</v>
      </c>
      <c r="EQ44" s="1415">
        <v>168.9727</v>
      </c>
      <c r="ER44" s="1415">
        <v>168.32310000000001</v>
      </c>
      <c r="ES44" s="1415">
        <v>165.30350000000001</v>
      </c>
      <c r="ET44" s="1415">
        <v>164.66820000000001</v>
      </c>
      <c r="EU44" s="1415">
        <v>165.227</v>
      </c>
      <c r="EV44" s="1415">
        <v>163.75140000000002</v>
      </c>
      <c r="EW44" s="1597">
        <v>158.79840000000002</v>
      </c>
    </row>
    <row r="45" spans="2:153" ht="15.95" customHeight="1">
      <c r="B45" s="420" t="s">
        <v>122</v>
      </c>
      <c r="C45" s="1589" t="s">
        <v>106</v>
      </c>
      <c r="D45" s="1606">
        <v>138.87530000000001</v>
      </c>
      <c r="E45" s="1609">
        <v>150.50300000000001</v>
      </c>
      <c r="F45" s="1610">
        <v>151.672</v>
      </c>
      <c r="G45" s="1610">
        <v>160.2741</v>
      </c>
      <c r="H45" s="1610">
        <v>167.33540000000002</v>
      </c>
      <c r="I45" s="1610">
        <v>175.5916</v>
      </c>
      <c r="J45" s="1610">
        <v>176.45070000000001</v>
      </c>
      <c r="K45" s="1610">
        <v>173.07470000000001</v>
      </c>
      <c r="L45" s="1610">
        <v>163.62720000000002</v>
      </c>
      <c r="M45" s="1607">
        <v>154.17780000000002</v>
      </c>
      <c r="N45" s="1607">
        <v>151.54240000000001</v>
      </c>
      <c r="O45" s="1611">
        <v>149.92850000000001</v>
      </c>
      <c r="Q45" s="420" t="s">
        <v>122</v>
      </c>
      <c r="R45" s="1589" t="s">
        <v>106</v>
      </c>
      <c r="S45" s="1610">
        <v>152.7115</v>
      </c>
      <c r="T45" s="1610">
        <v>156.2465</v>
      </c>
      <c r="U45" s="1610">
        <v>153.3716</v>
      </c>
      <c r="V45" s="1610">
        <v>159.0692</v>
      </c>
      <c r="W45" s="1610">
        <v>163.73150000000001</v>
      </c>
      <c r="X45" s="1610">
        <v>171.2996</v>
      </c>
      <c r="Y45" s="1610">
        <v>170.36190000000002</v>
      </c>
      <c r="Z45" s="1607">
        <v>169.1575</v>
      </c>
      <c r="AA45" s="1607">
        <v>163.54910000000001</v>
      </c>
      <c r="AB45" s="1610">
        <v>153.48340000000002</v>
      </c>
      <c r="AC45" s="1610">
        <v>154.92359999999999</v>
      </c>
      <c r="AD45" s="1611">
        <v>157.17950000000002</v>
      </c>
      <c r="AG45" s="410"/>
      <c r="AH45" s="1572" t="s">
        <v>123</v>
      </c>
      <c r="AI45" s="1612">
        <v>132.36709999999999</v>
      </c>
      <c r="AJ45" s="1613">
        <v>130.54</v>
      </c>
      <c r="AK45" s="1613">
        <v>131.59190000000001</v>
      </c>
      <c r="AL45" s="1613">
        <v>136.71630000000002</v>
      </c>
      <c r="AM45" s="1613">
        <v>143.44230000000002</v>
      </c>
      <c r="AN45" s="1613">
        <v>147.928</v>
      </c>
      <c r="AO45" s="1613">
        <v>148.61260000000001</v>
      </c>
      <c r="AP45" s="1613">
        <v>145.2174</v>
      </c>
      <c r="AQ45" s="1594">
        <v>141.63930000000002</v>
      </c>
      <c r="AR45" s="1594">
        <v>141.52940000000001</v>
      </c>
      <c r="AS45" s="1613">
        <v>143.43630000000002</v>
      </c>
      <c r="AT45" s="1614">
        <v>144.00450000000001</v>
      </c>
      <c r="AV45" s="410"/>
      <c r="AW45" s="1572" t="s">
        <v>123</v>
      </c>
      <c r="AX45" s="1613">
        <v>140.13059999999999</v>
      </c>
      <c r="AY45" s="1613">
        <v>135.74860000000001</v>
      </c>
      <c r="AZ45" s="1613">
        <v>137.8158</v>
      </c>
      <c r="BA45" s="1613">
        <v>141.98269999999999</v>
      </c>
      <c r="BB45" s="1613">
        <v>145.14099999999999</v>
      </c>
      <c r="BC45" s="1613">
        <v>146.1353</v>
      </c>
      <c r="BD45" s="1613">
        <v>146.81389999999999</v>
      </c>
      <c r="BE45" s="1594">
        <v>146.8623</v>
      </c>
      <c r="BF45" s="1594">
        <v>148.94300000000001</v>
      </c>
      <c r="BG45" s="1613">
        <v>153.79390000000001</v>
      </c>
      <c r="BH45" s="1613">
        <v>156.41630000000001</v>
      </c>
      <c r="BI45" s="1613">
        <v>156.81479999999999</v>
      </c>
      <c r="BK45" s="410" t="s">
        <v>122</v>
      </c>
      <c r="BL45" s="1572" t="s">
        <v>106</v>
      </c>
      <c r="BM45" s="427">
        <v>186.22</v>
      </c>
      <c r="BN45" s="434">
        <v>176.53</v>
      </c>
      <c r="BO45" s="434">
        <v>176.69</v>
      </c>
      <c r="BP45" s="434">
        <v>182.73</v>
      </c>
      <c r="BQ45" s="434">
        <v>187.94</v>
      </c>
      <c r="BR45" s="434">
        <v>190.58</v>
      </c>
      <c r="BS45" s="434">
        <v>191.14</v>
      </c>
      <c r="BT45" s="434">
        <v>190.72</v>
      </c>
      <c r="BU45" s="434">
        <v>197.24</v>
      </c>
      <c r="BV45" s="434">
        <v>198.66</v>
      </c>
      <c r="BW45" s="434">
        <v>199.82</v>
      </c>
      <c r="BX45" s="435">
        <v>199.72</v>
      </c>
      <c r="BZ45" s="299" t="s">
        <v>122</v>
      </c>
      <c r="CA45" s="386" t="s">
        <v>106</v>
      </c>
      <c r="CB45" s="424">
        <v>197.72746606863555</v>
      </c>
      <c r="CC45" s="425">
        <v>192.8595</v>
      </c>
      <c r="CD45" s="425">
        <v>189.0342</v>
      </c>
      <c r="CE45" s="425">
        <v>191.0403</v>
      </c>
      <c r="CF45" s="425">
        <v>194.92830000000001</v>
      </c>
      <c r="CG45" s="425">
        <v>197.76930000000002</v>
      </c>
      <c r="CH45" s="425">
        <v>197.89400000000001</v>
      </c>
      <c r="CI45" s="425">
        <v>192.73490000000001</v>
      </c>
      <c r="CJ45" s="425">
        <v>189.8895</v>
      </c>
      <c r="CK45" s="425">
        <v>188.92320000000001</v>
      </c>
      <c r="CL45" s="425">
        <v>182.2106</v>
      </c>
      <c r="CM45" s="426">
        <v>179.56</v>
      </c>
      <c r="CO45" s="299" t="s">
        <v>122</v>
      </c>
      <c r="CP45" s="386" t="s">
        <v>106</v>
      </c>
      <c r="CQ45" s="619">
        <v>179.46340000000001</v>
      </c>
      <c r="CR45" s="619">
        <v>180.00570000000002</v>
      </c>
      <c r="CS45" s="619">
        <v>180.83860000000001</v>
      </c>
      <c r="CT45" s="619">
        <v>179.85560000000001</v>
      </c>
      <c r="CU45" s="619">
        <v>180.3091</v>
      </c>
      <c r="CV45" s="619">
        <v>181.6884</v>
      </c>
      <c r="CW45" s="619">
        <v>186.0762</v>
      </c>
      <c r="CX45" s="619">
        <v>183.56630000000001</v>
      </c>
      <c r="CY45" s="619">
        <v>176.17870000000002</v>
      </c>
      <c r="CZ45" s="619">
        <v>172.2851</v>
      </c>
      <c r="DA45" s="619">
        <v>175.75810000000001</v>
      </c>
      <c r="DB45" s="853">
        <v>169.49610000000001</v>
      </c>
      <c r="DE45" s="388"/>
      <c r="DF45" s="386" t="s">
        <v>123</v>
      </c>
      <c r="DG45" s="894">
        <v>115.67</v>
      </c>
      <c r="DH45" s="894">
        <v>111.84520000000001</v>
      </c>
      <c r="DI45" s="894">
        <v>111.8858</v>
      </c>
      <c r="DJ45" s="894">
        <v>112.31200000000001</v>
      </c>
      <c r="DK45" s="894">
        <v>115</v>
      </c>
      <c r="DL45" s="894">
        <v>119.9067</v>
      </c>
      <c r="DM45" s="894">
        <v>125.81450000000001</v>
      </c>
      <c r="DN45" s="894">
        <v>132.8235</v>
      </c>
      <c r="DO45" s="894">
        <v>137.68970000000002</v>
      </c>
      <c r="DP45" s="894">
        <v>142.98230000000001</v>
      </c>
      <c r="DQ45" s="894">
        <v>147.797</v>
      </c>
      <c r="DR45" s="914">
        <v>149.92260000000002</v>
      </c>
      <c r="DU45" s="1116"/>
      <c r="DV45" s="1112" t="s">
        <v>123</v>
      </c>
      <c r="DW45" s="894">
        <v>149.05610000000001</v>
      </c>
      <c r="DX45" s="894">
        <v>147.95000000000002</v>
      </c>
      <c r="DY45" s="894">
        <v>149.67740000000001</v>
      </c>
      <c r="DZ45" s="894">
        <v>154.06870000000001</v>
      </c>
      <c r="EA45" s="894">
        <v>158.12350000000001</v>
      </c>
      <c r="EB45" s="894">
        <v>161.2303</v>
      </c>
      <c r="EC45" s="894">
        <v>163.47030000000001</v>
      </c>
      <c r="ED45" s="894">
        <v>164.1052</v>
      </c>
      <c r="EE45" s="894">
        <v>161.5617</v>
      </c>
      <c r="EF45" s="894">
        <v>156.74260000000001</v>
      </c>
      <c r="EG45" s="894">
        <v>152.9093</v>
      </c>
      <c r="EH45" s="914">
        <v>150.16840000000002</v>
      </c>
      <c r="EJ45" s="1116"/>
      <c r="EK45" s="1112" t="s">
        <v>123</v>
      </c>
      <c r="EL45" s="1418">
        <v>146.54390000000001</v>
      </c>
      <c r="EM45" s="1418">
        <v>144.4375</v>
      </c>
      <c r="EN45" s="1418">
        <v>143.94390000000001</v>
      </c>
      <c r="EO45" s="1418">
        <v>143.73430000000002</v>
      </c>
      <c r="EP45" s="1418">
        <v>146.18680000000001</v>
      </c>
      <c r="EQ45" s="1418">
        <v>148.3563</v>
      </c>
      <c r="ER45" s="1418">
        <v>149.34520000000001</v>
      </c>
      <c r="ES45" s="1418">
        <v>148.14350000000002</v>
      </c>
      <c r="ET45" s="1418">
        <v>147.11170000000001</v>
      </c>
      <c r="EU45" s="1418">
        <v>145.7158</v>
      </c>
      <c r="EV45" s="1418">
        <v>144.29600000000002</v>
      </c>
      <c r="EW45" s="1598">
        <v>142.46899999999999</v>
      </c>
    </row>
    <row r="46" spans="2:153" ht="14.25" customHeight="1" thickBot="1">
      <c r="B46" s="420"/>
      <c r="C46" s="1589" t="s">
        <v>123</v>
      </c>
      <c r="D46" s="1606">
        <v>127.84320000000001</v>
      </c>
      <c r="E46" s="1609">
        <v>133.46680000000001</v>
      </c>
      <c r="F46" s="1610">
        <v>139.04130000000001</v>
      </c>
      <c r="G46" s="1610">
        <v>144.2713</v>
      </c>
      <c r="H46" s="1610">
        <v>148.2268</v>
      </c>
      <c r="I46" s="1610">
        <v>150.65730000000002</v>
      </c>
      <c r="J46" s="1610">
        <v>151.83840000000001</v>
      </c>
      <c r="K46" s="1610">
        <v>149.22390000000001</v>
      </c>
      <c r="L46" s="1610">
        <v>145.614</v>
      </c>
      <c r="M46" s="1607">
        <v>141.17680000000001</v>
      </c>
      <c r="N46" s="1607">
        <v>136.15300000000002</v>
      </c>
      <c r="O46" s="1611">
        <v>134.88580000000002</v>
      </c>
      <c r="Q46" s="1636"/>
      <c r="R46" s="1589" t="s">
        <v>123</v>
      </c>
      <c r="S46" s="1610">
        <v>134.97900000000001</v>
      </c>
      <c r="T46" s="1610">
        <v>136.83250000000001</v>
      </c>
      <c r="U46" s="1610">
        <v>138.1832</v>
      </c>
      <c r="V46" s="1610">
        <v>139.47970000000001</v>
      </c>
      <c r="W46" s="1610">
        <v>140.6713</v>
      </c>
      <c r="X46" s="1610">
        <v>142.136</v>
      </c>
      <c r="Y46" s="1610">
        <v>142.21870000000001</v>
      </c>
      <c r="Z46" s="1607">
        <v>139.5026</v>
      </c>
      <c r="AA46" s="1607">
        <v>136.99030000000002</v>
      </c>
      <c r="AB46" s="1610">
        <v>134.30160000000001</v>
      </c>
      <c r="AC46" s="1610">
        <v>132.59630000000001</v>
      </c>
      <c r="AD46" s="1611">
        <v>133.1848</v>
      </c>
      <c r="AG46" s="1637"/>
      <c r="AH46" s="1637"/>
      <c r="AI46" s="1612"/>
      <c r="AJ46" s="1613"/>
      <c r="AK46" s="1613"/>
      <c r="AL46" s="1613"/>
      <c r="AM46" s="1613"/>
      <c r="AN46" s="1613"/>
      <c r="AO46" s="1613"/>
      <c r="AP46" s="1613"/>
      <c r="AQ46" s="1594"/>
      <c r="AR46" s="1594"/>
      <c r="AS46" s="1613"/>
      <c r="AT46" s="1614"/>
      <c r="AV46" s="1637"/>
      <c r="AW46" s="1637"/>
      <c r="AX46" s="1612"/>
      <c r="AY46" s="1613"/>
      <c r="AZ46" s="1613"/>
      <c r="BA46" s="1613"/>
      <c r="BB46" s="1613"/>
      <c r="BC46" s="1613"/>
      <c r="BD46" s="1613"/>
      <c r="BE46" s="1613"/>
      <c r="BF46" s="1594"/>
      <c r="BG46" s="1594"/>
      <c r="BH46" s="1613"/>
      <c r="BI46" s="1614"/>
      <c r="BK46" s="410"/>
      <c r="BL46" s="1572" t="s">
        <v>123</v>
      </c>
      <c r="BM46" s="428">
        <v>154.65</v>
      </c>
      <c r="BN46" s="465">
        <v>151.88</v>
      </c>
      <c r="BO46" s="465">
        <v>151.94999999999999</v>
      </c>
      <c r="BP46" s="465">
        <v>155.34</v>
      </c>
      <c r="BQ46" s="465">
        <v>159.37</v>
      </c>
      <c r="BR46" s="465">
        <v>162.44999999999999</v>
      </c>
      <c r="BS46" s="465">
        <v>164.68</v>
      </c>
      <c r="BT46" s="465">
        <v>163.93</v>
      </c>
      <c r="BU46" s="465">
        <v>166.22</v>
      </c>
      <c r="BV46" s="465">
        <v>168.19</v>
      </c>
      <c r="BW46" s="465">
        <v>167.59</v>
      </c>
      <c r="BX46" s="466">
        <v>167.22</v>
      </c>
      <c r="BZ46" s="299"/>
      <c r="CA46" s="386" t="s">
        <v>123</v>
      </c>
      <c r="CB46" s="431">
        <v>163.74290322580649</v>
      </c>
      <c r="CC46" s="432">
        <v>159.10390000000001</v>
      </c>
      <c r="CD46" s="432">
        <v>157.12390000000002</v>
      </c>
      <c r="CE46" s="432">
        <v>157.68370000000002</v>
      </c>
      <c r="CF46" s="432">
        <v>159.05350000000001</v>
      </c>
      <c r="CG46" s="432">
        <v>158.98869999999999</v>
      </c>
      <c r="CH46" s="432">
        <v>157.0265</v>
      </c>
      <c r="CI46" s="432">
        <v>153.66230000000002</v>
      </c>
      <c r="CJ46" s="432">
        <v>151.45170000000002</v>
      </c>
      <c r="CK46" s="432">
        <v>150.05289999999999</v>
      </c>
      <c r="CL46" s="432">
        <v>144.667</v>
      </c>
      <c r="CM46" s="433">
        <v>141.55680000000001</v>
      </c>
      <c r="CO46" s="388"/>
      <c r="CP46" s="386" t="s">
        <v>123</v>
      </c>
      <c r="CQ46" s="620">
        <v>137.8374</v>
      </c>
      <c r="CR46" s="620">
        <v>133.39860000000002</v>
      </c>
      <c r="CS46" s="620">
        <v>130.8613</v>
      </c>
      <c r="CT46" s="620">
        <v>130.03630000000001</v>
      </c>
      <c r="CU46" s="620">
        <v>130.0513</v>
      </c>
      <c r="CV46" s="620">
        <v>130.97300000000001</v>
      </c>
      <c r="CW46" s="620">
        <v>131.7071</v>
      </c>
      <c r="CX46" s="620">
        <v>131.0206</v>
      </c>
      <c r="CY46" s="620">
        <v>128.7903</v>
      </c>
      <c r="CZ46" s="620">
        <v>126.2748</v>
      </c>
      <c r="DA46" s="620">
        <v>124.40570000000001</v>
      </c>
      <c r="DB46" s="854">
        <v>122.8326</v>
      </c>
      <c r="DE46" s="388"/>
      <c r="DF46" s="391"/>
      <c r="DG46" s="899"/>
      <c r="DH46" s="899"/>
      <c r="DI46" s="899"/>
      <c r="DJ46" s="899"/>
      <c r="DK46" s="899"/>
      <c r="DL46" s="899"/>
      <c r="DM46" s="899"/>
      <c r="DN46" s="899"/>
      <c r="DO46" s="899"/>
      <c r="DP46" s="899"/>
      <c r="DQ46" s="899"/>
      <c r="DR46" s="917"/>
      <c r="DU46" s="1116"/>
      <c r="DV46" s="1118"/>
      <c r="DW46" s="899"/>
      <c r="DX46" s="899"/>
      <c r="DY46" s="899"/>
      <c r="DZ46" s="899"/>
      <c r="EA46" s="899"/>
      <c r="EB46" s="899"/>
      <c r="EC46" s="899"/>
      <c r="ED46" s="899"/>
      <c r="EE46" s="899"/>
      <c r="EF46" s="899"/>
      <c r="EG46" s="899"/>
      <c r="EH46" s="917"/>
      <c r="EJ46" s="1116"/>
      <c r="EK46" s="1118"/>
      <c r="EL46" s="1425"/>
      <c r="EM46" s="1425"/>
      <c r="EN46" s="1425"/>
      <c r="EO46" s="1425"/>
      <c r="EP46" s="1425"/>
      <c r="EQ46" s="1425"/>
      <c r="ER46" s="1425"/>
      <c r="ES46" s="1425"/>
      <c r="ET46" s="1425"/>
      <c r="EU46" s="1425"/>
      <c r="EV46" s="1425"/>
      <c r="EW46" s="1638"/>
    </row>
    <row r="47" spans="2:153" ht="21.75" customHeight="1" thickBot="1">
      <c r="B47" s="1636"/>
      <c r="C47" s="1636"/>
      <c r="D47" s="1639"/>
      <c r="E47" s="1639"/>
      <c r="F47" s="1640"/>
      <c r="G47" s="1640"/>
      <c r="H47" s="1640"/>
      <c r="I47" s="1640"/>
      <c r="J47" s="1640"/>
      <c r="K47" s="1640"/>
      <c r="L47" s="1640"/>
      <c r="M47" s="1640"/>
      <c r="N47" s="1640"/>
      <c r="O47" s="1641"/>
      <c r="Q47" s="1636"/>
      <c r="R47" s="1636"/>
      <c r="S47" s="1640"/>
      <c r="T47" s="1640"/>
      <c r="U47" s="1640"/>
      <c r="V47" s="1640"/>
      <c r="W47" s="1640"/>
      <c r="X47" s="1640"/>
      <c r="Y47" s="1640"/>
      <c r="Z47" s="1640"/>
      <c r="AA47" s="1640"/>
      <c r="AB47" s="1640"/>
      <c r="AC47" s="1640"/>
      <c r="AD47" s="1641"/>
      <c r="AG47" s="467" t="s">
        <v>140</v>
      </c>
      <c r="AH47" s="467" t="s">
        <v>106</v>
      </c>
      <c r="AI47" s="468">
        <v>135.3141</v>
      </c>
      <c r="AJ47" s="468">
        <v>144.03890000000001</v>
      </c>
      <c r="AK47" s="468">
        <v>149.09040000000002</v>
      </c>
      <c r="AL47" s="468">
        <v>154.51300000000001</v>
      </c>
      <c r="AM47" s="468">
        <v>157.03050000000002</v>
      </c>
      <c r="AN47" s="468">
        <v>155.56820000000002</v>
      </c>
      <c r="AO47" s="468">
        <v>157.02800000000002</v>
      </c>
      <c r="AP47" s="468">
        <v>155.71270000000001</v>
      </c>
      <c r="AQ47" s="468">
        <v>154.8425</v>
      </c>
      <c r="AR47" s="468">
        <v>155.95950000000002</v>
      </c>
      <c r="AS47" s="468">
        <v>159.80330000000001</v>
      </c>
      <c r="AT47" s="468">
        <v>159.34100000000001</v>
      </c>
      <c r="AV47" s="467" t="s">
        <v>140</v>
      </c>
      <c r="AW47" s="467" t="s">
        <v>106</v>
      </c>
      <c r="AX47" s="468">
        <v>151.40960000000001</v>
      </c>
      <c r="AY47" s="468">
        <v>157.9933</v>
      </c>
      <c r="AZ47" s="468">
        <v>161.5993</v>
      </c>
      <c r="BA47" s="468">
        <v>163.48169999999999</v>
      </c>
      <c r="BB47" s="468">
        <v>162.8493</v>
      </c>
      <c r="BC47" s="468">
        <v>167.8826</v>
      </c>
      <c r="BD47" s="468">
        <v>168.92179999999999</v>
      </c>
      <c r="BE47" s="468">
        <v>179.63</v>
      </c>
      <c r="BF47" s="468">
        <v>190.11</v>
      </c>
      <c r="BG47" s="468">
        <v>189.0924</v>
      </c>
      <c r="BH47" s="468">
        <v>180.2843</v>
      </c>
      <c r="BI47" s="468">
        <v>172.9514806451613</v>
      </c>
      <c r="BK47" s="469"/>
      <c r="BL47" s="1642"/>
      <c r="BM47" s="470"/>
      <c r="BN47" s="471"/>
      <c r="BO47" s="471"/>
      <c r="BP47" s="471"/>
      <c r="BQ47" s="471"/>
      <c r="BR47" s="471"/>
      <c r="BS47" s="471"/>
      <c r="BT47" s="471"/>
      <c r="BU47" s="471"/>
      <c r="BV47" s="471"/>
      <c r="BW47" s="471"/>
      <c r="BX47" s="472"/>
      <c r="BZ47" s="299"/>
      <c r="CA47" s="391"/>
      <c r="CB47" s="473"/>
      <c r="CC47" s="474"/>
      <c r="CD47" s="474"/>
      <c r="CE47" s="474"/>
      <c r="CF47" s="474"/>
      <c r="CG47" s="474"/>
      <c r="CH47" s="474"/>
      <c r="CI47" s="474"/>
      <c r="CJ47" s="474"/>
      <c r="CK47" s="474"/>
      <c r="CL47" s="474"/>
      <c r="CM47" s="475"/>
      <c r="CO47" s="388"/>
      <c r="CP47" s="391"/>
      <c r="CQ47" s="847"/>
      <c r="CR47" s="847"/>
      <c r="CS47" s="847"/>
      <c r="CT47" s="847"/>
      <c r="CU47" s="847"/>
      <c r="CV47" s="847"/>
      <c r="CW47" s="847"/>
      <c r="CX47" s="847"/>
      <c r="CY47" s="847"/>
      <c r="CZ47" s="847"/>
      <c r="DA47" s="847"/>
      <c r="DB47" s="857"/>
      <c r="DE47" s="558" t="s">
        <v>140</v>
      </c>
      <c r="DF47" s="559" t="s">
        <v>106</v>
      </c>
      <c r="DG47" s="931">
        <v>127.45030000000001</v>
      </c>
      <c r="DH47" s="931">
        <v>127.6584</v>
      </c>
      <c r="DI47" s="931">
        <v>127.28790000000001</v>
      </c>
      <c r="DJ47" s="931">
        <v>127.56530000000001</v>
      </c>
      <c r="DK47" s="931">
        <v>136.84790000000001</v>
      </c>
      <c r="DL47" s="931">
        <v>151.40380000000002</v>
      </c>
      <c r="DM47" s="931">
        <v>161.53700000000001</v>
      </c>
      <c r="DN47" s="931">
        <v>163.46080000000001</v>
      </c>
      <c r="DO47" s="931">
        <v>165.64320000000001</v>
      </c>
      <c r="DP47" s="931">
        <v>158.01340000000002</v>
      </c>
      <c r="DQ47" s="931">
        <v>151.55289999999999</v>
      </c>
      <c r="DR47" s="932">
        <v>153.09440000000001</v>
      </c>
      <c r="DU47" s="558" t="s">
        <v>140</v>
      </c>
      <c r="DV47" s="1119" t="s">
        <v>106</v>
      </c>
      <c r="DW47" s="931">
        <v>151.69150000000002</v>
      </c>
      <c r="DX47" s="931">
        <v>152.30590000000001</v>
      </c>
      <c r="DY47" s="931">
        <v>156.53200000000001</v>
      </c>
      <c r="DZ47" s="931">
        <v>168.85230000000001</v>
      </c>
      <c r="EA47" s="931">
        <v>174.00920000000002</v>
      </c>
      <c r="EB47" s="931">
        <v>176.7192</v>
      </c>
      <c r="EC47" s="931">
        <v>172.7191</v>
      </c>
      <c r="ED47" s="931">
        <v>170.16810000000001</v>
      </c>
      <c r="EE47" s="931">
        <v>165.32220000000001</v>
      </c>
      <c r="EF47" s="931">
        <v>151.38200000000001</v>
      </c>
      <c r="EG47" s="931">
        <v>145.65200000000002</v>
      </c>
      <c r="EH47" s="932">
        <v>142.785</v>
      </c>
      <c r="EJ47" s="558" t="s">
        <v>140</v>
      </c>
      <c r="EK47" s="1119" t="s">
        <v>106</v>
      </c>
      <c r="EL47" s="1428">
        <v>136.3211</v>
      </c>
      <c r="EM47" s="1428">
        <v>140.8031</v>
      </c>
      <c r="EN47" s="1428">
        <v>146.74540000000002</v>
      </c>
      <c r="EO47" s="1428">
        <v>143.7302</v>
      </c>
      <c r="EP47" s="1428">
        <v>141.59620000000001</v>
      </c>
      <c r="EQ47" s="1428">
        <v>145.31700000000001</v>
      </c>
      <c r="ER47" s="1428">
        <v>145.00900000000001</v>
      </c>
      <c r="ES47" s="1428">
        <v>148.7329</v>
      </c>
      <c r="ET47" s="1428">
        <v>146.78400000000002</v>
      </c>
      <c r="EU47" s="1428">
        <v>138.0771</v>
      </c>
      <c r="EV47" s="1428">
        <v>135.76240000000001</v>
      </c>
      <c r="EW47" s="1429">
        <v>135.65700000000001</v>
      </c>
    </row>
    <row r="48" spans="2:153" ht="16.5" thickBot="1">
      <c r="B48" s="200" t="s">
        <v>140</v>
      </c>
      <c r="C48" s="200" t="s">
        <v>106</v>
      </c>
      <c r="D48" s="1643">
        <v>136.80610000000001</v>
      </c>
      <c r="E48" s="476">
        <v>133.43520000000001</v>
      </c>
      <c r="F48" s="476">
        <v>137.81290000000001</v>
      </c>
      <c r="G48" s="476">
        <v>142.8827</v>
      </c>
      <c r="H48" s="476">
        <v>144.23840000000001</v>
      </c>
      <c r="I48" s="476">
        <v>150.352</v>
      </c>
      <c r="J48" s="476">
        <v>156.4881</v>
      </c>
      <c r="K48" s="476">
        <v>155.0676</v>
      </c>
      <c r="L48" s="476">
        <v>148.4034</v>
      </c>
      <c r="M48" s="476">
        <v>136.23340000000002</v>
      </c>
      <c r="N48" s="476">
        <v>132.9425</v>
      </c>
      <c r="O48" s="476">
        <v>131.9179</v>
      </c>
      <c r="Q48" s="200" t="s">
        <v>140</v>
      </c>
      <c r="R48" s="200" t="s">
        <v>106</v>
      </c>
      <c r="S48" s="476">
        <v>130.67770000000002</v>
      </c>
      <c r="T48" s="476">
        <v>135.3312</v>
      </c>
      <c r="U48" s="476">
        <v>134.65370000000001</v>
      </c>
      <c r="V48" s="476">
        <v>132.7012</v>
      </c>
      <c r="W48" s="476">
        <v>139.50880000000001</v>
      </c>
      <c r="X48" s="476">
        <v>150.7534</v>
      </c>
      <c r="Y48" s="476">
        <v>149.0907</v>
      </c>
      <c r="Z48" s="476">
        <v>150.70670000000001</v>
      </c>
      <c r="AA48" s="476">
        <v>144.74620000000002</v>
      </c>
      <c r="AB48" s="476">
        <v>137.83000000000001</v>
      </c>
      <c r="AC48" s="476">
        <v>137.3897</v>
      </c>
      <c r="AD48" s="476">
        <v>139.44220000000001</v>
      </c>
      <c r="BK48" s="477" t="s">
        <v>140</v>
      </c>
      <c r="BL48" s="1644" t="s">
        <v>106</v>
      </c>
      <c r="BM48" s="478">
        <v>169.93</v>
      </c>
      <c r="BN48" s="479">
        <v>171.12</v>
      </c>
      <c r="BO48" s="479">
        <v>171.95</v>
      </c>
      <c r="BP48" s="479">
        <v>170.86</v>
      </c>
      <c r="BQ48" s="479">
        <v>165.45</v>
      </c>
      <c r="BR48" s="479">
        <v>172.08</v>
      </c>
      <c r="BS48" s="479">
        <v>181.09</v>
      </c>
      <c r="BT48" s="479">
        <v>190.07</v>
      </c>
      <c r="BU48" s="479">
        <v>191.04</v>
      </c>
      <c r="BV48" s="479">
        <v>180.44</v>
      </c>
      <c r="BW48" s="479">
        <v>171.55</v>
      </c>
      <c r="BX48" s="480">
        <v>170.13</v>
      </c>
      <c r="BZ48" s="481" t="s">
        <v>140</v>
      </c>
      <c r="CA48" s="482" t="s">
        <v>106</v>
      </c>
      <c r="CB48" s="483">
        <v>159.6869675483577</v>
      </c>
      <c r="CC48" s="484">
        <v>155.14270000000002</v>
      </c>
      <c r="CD48" s="484">
        <v>154.1371</v>
      </c>
      <c r="CE48" s="484">
        <v>161.505</v>
      </c>
      <c r="CF48" s="484">
        <v>163.9623</v>
      </c>
      <c r="CG48" s="484">
        <v>170.86920000000001</v>
      </c>
      <c r="CH48" s="484">
        <v>169.5829</v>
      </c>
      <c r="CI48" s="484">
        <v>164.7929</v>
      </c>
      <c r="CJ48" s="484">
        <v>158.31890000000001</v>
      </c>
      <c r="CK48" s="484">
        <v>143.41750000000002</v>
      </c>
      <c r="CL48" s="484">
        <v>140.83070000000001</v>
      </c>
      <c r="CM48" s="485">
        <v>134.6429</v>
      </c>
      <c r="CO48" s="558" t="s">
        <v>140</v>
      </c>
      <c r="CP48" s="559" t="s">
        <v>106</v>
      </c>
      <c r="CQ48" s="848">
        <v>130.12360000000001</v>
      </c>
      <c r="CR48" s="848">
        <v>137.0213</v>
      </c>
      <c r="CS48" s="848">
        <v>141.1302</v>
      </c>
      <c r="CT48" s="848">
        <v>144.03900000000002</v>
      </c>
      <c r="CU48" s="848">
        <v>142.0264</v>
      </c>
      <c r="CV48" s="848">
        <v>146.43630000000002</v>
      </c>
      <c r="CW48" s="848">
        <v>144.24870000000001</v>
      </c>
      <c r="CX48" s="848">
        <v>142.81640000000002</v>
      </c>
      <c r="CY48" s="848">
        <v>146.64750000000001</v>
      </c>
      <c r="CZ48" s="848">
        <v>141.97200000000001</v>
      </c>
      <c r="DA48" s="848">
        <v>132.10769999999999</v>
      </c>
      <c r="DB48" s="858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61" zoomScale="75" workbookViewId="0">
      <selection activeCell="T100" sqref="T100:T102"/>
    </sheetView>
  </sheetViews>
  <sheetFormatPr defaultRowHeight="12.75"/>
  <cols>
    <col min="1" max="1" width="7.140625" style="344" customWidth="1"/>
    <col min="2" max="2" width="15.85546875" style="344" customWidth="1"/>
    <col min="3" max="14" width="11.7109375" style="344" customWidth="1"/>
    <col min="15" max="15" width="8.28515625" style="344" customWidth="1"/>
    <col min="16" max="16" width="15.5703125" style="344" customWidth="1"/>
    <col min="17" max="17" width="9.28515625" style="344" bestFit="1" customWidth="1"/>
    <col min="18" max="20" width="9.140625" style="344"/>
    <col min="21" max="21" width="10.7109375" style="344" customWidth="1"/>
    <col min="22" max="22" width="15.85546875" style="344" customWidth="1"/>
    <col min="23" max="23" width="9.140625" style="344"/>
    <col min="24" max="24" width="10.85546875" style="344" customWidth="1"/>
    <col min="25" max="25" width="10" style="344" customWidth="1"/>
    <col min="26" max="26" width="16.42578125" style="344" customWidth="1"/>
    <col min="27" max="27" width="12.7109375" style="344" customWidth="1"/>
    <col min="28" max="28" width="10.7109375" style="344" customWidth="1"/>
    <col min="29" max="16384" width="9.140625" style="344"/>
  </cols>
  <sheetData>
    <row r="1" spans="2:27" ht="53.25" customHeight="1">
      <c r="B1" s="1177" t="s">
        <v>450</v>
      </c>
      <c r="C1" s="1178"/>
      <c r="D1" s="1178"/>
      <c r="E1" s="1178"/>
      <c r="F1" s="1178"/>
      <c r="G1" s="1178"/>
      <c r="H1" s="1178"/>
      <c r="Y1" s="969"/>
    </row>
    <row r="2" spans="2:27" ht="27" customHeight="1">
      <c r="Y2" s="969"/>
    </row>
    <row r="3" spans="2:27" ht="19.5" customHeight="1" thickBot="1">
      <c r="B3" s="1185">
        <v>2003</v>
      </c>
      <c r="C3" s="1212" t="s">
        <v>320</v>
      </c>
      <c r="D3" s="969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69"/>
      <c r="P3" s="1185">
        <v>2003</v>
      </c>
      <c r="Q3" s="1777" t="s">
        <v>321</v>
      </c>
      <c r="R3" s="1778"/>
      <c r="S3" s="1778"/>
      <c r="T3" s="1778"/>
      <c r="U3" s="969"/>
      <c r="V3" s="1185">
        <v>2003</v>
      </c>
      <c r="W3" s="1777" t="s">
        <v>322</v>
      </c>
      <c r="X3" s="1777"/>
      <c r="Y3" s="969"/>
      <c r="Z3" s="1185">
        <v>2003</v>
      </c>
      <c r="AA3" s="969"/>
    </row>
    <row r="4" spans="2:27" ht="19.5" customHeight="1" thickBot="1">
      <c r="B4" s="1186"/>
      <c r="C4" s="1187" t="s">
        <v>240</v>
      </c>
      <c r="D4" s="1187" t="s">
        <v>241</v>
      </c>
      <c r="E4" s="1187" t="s">
        <v>242</v>
      </c>
      <c r="F4" s="1187" t="s">
        <v>243</v>
      </c>
      <c r="G4" s="1187" t="s">
        <v>244</v>
      </c>
      <c r="H4" s="1187" t="s">
        <v>245</v>
      </c>
      <c r="I4" s="1187" t="s">
        <v>246</v>
      </c>
      <c r="J4" s="1187" t="s">
        <v>247</v>
      </c>
      <c r="K4" s="1187" t="s">
        <v>248</v>
      </c>
      <c r="L4" s="1187" t="s">
        <v>249</v>
      </c>
      <c r="M4" s="1187" t="s">
        <v>250</v>
      </c>
      <c r="N4" s="1188" t="s">
        <v>251</v>
      </c>
      <c r="O4" s="969"/>
      <c r="P4" s="1186"/>
      <c r="Q4" s="1187" t="s">
        <v>323</v>
      </c>
      <c r="R4" s="1187" t="s">
        <v>324</v>
      </c>
      <c r="S4" s="1187" t="s">
        <v>325</v>
      </c>
      <c r="T4" s="1188" t="s">
        <v>326</v>
      </c>
      <c r="U4" s="969"/>
      <c r="V4" s="1186"/>
      <c r="W4" s="1187" t="s">
        <v>327</v>
      </c>
      <c r="X4" s="1188" t="s">
        <v>328</v>
      </c>
      <c r="Y4" s="969"/>
      <c r="Z4" s="1186"/>
      <c r="AA4" s="1188" t="s">
        <v>329</v>
      </c>
    </row>
    <row r="5" spans="2:27" ht="19.5" customHeight="1" thickBot="1">
      <c r="B5" s="1189" t="s">
        <v>330</v>
      </c>
      <c r="C5" s="1213">
        <v>72.36</v>
      </c>
      <c r="D5" s="1213">
        <v>68.17</v>
      </c>
      <c r="E5" s="1213">
        <v>65.150000000000006</v>
      </c>
      <c r="F5" s="1213">
        <v>62.26</v>
      </c>
      <c r="G5" s="1213">
        <v>59.78</v>
      </c>
      <c r="H5" s="1213">
        <v>60.94</v>
      </c>
      <c r="I5" s="1213">
        <v>74.510000000000005</v>
      </c>
      <c r="J5" s="1213">
        <v>77.260000000000005</v>
      </c>
      <c r="K5" s="1213">
        <v>85.09</v>
      </c>
      <c r="L5" s="1213">
        <v>81.3</v>
      </c>
      <c r="M5" s="1213">
        <v>75.760000000000005</v>
      </c>
      <c r="N5" s="1214">
        <v>73.11</v>
      </c>
      <c r="O5" s="969"/>
      <c r="P5" s="1189" t="s">
        <v>330</v>
      </c>
      <c r="Q5" s="1213">
        <v>68.599999999999994</v>
      </c>
      <c r="R5" s="1213">
        <v>61.04</v>
      </c>
      <c r="S5" s="1213">
        <v>78.66</v>
      </c>
      <c r="T5" s="1214">
        <v>77.3</v>
      </c>
      <c r="U5" s="969"/>
      <c r="V5" s="1189" t="s">
        <v>330</v>
      </c>
      <c r="W5" s="1213">
        <v>64.8</v>
      </c>
      <c r="X5" s="1214">
        <v>78</v>
      </c>
      <c r="Y5" s="969"/>
      <c r="Z5" s="1189" t="s">
        <v>330</v>
      </c>
      <c r="AA5" s="1214">
        <v>71.55</v>
      </c>
    </row>
    <row r="6" spans="2:27" ht="19.5" customHeight="1">
      <c r="B6" s="969"/>
      <c r="C6" s="969"/>
      <c r="D6" s="969"/>
      <c r="E6" s="969"/>
      <c r="F6" s="969"/>
      <c r="G6" s="969"/>
      <c r="H6" s="969"/>
      <c r="I6" s="969"/>
      <c r="J6" s="969"/>
      <c r="K6" s="969"/>
      <c r="L6" s="969"/>
      <c r="M6" s="969"/>
      <c r="N6" s="969"/>
      <c r="O6" s="969"/>
      <c r="P6" s="969"/>
      <c r="Q6" s="969"/>
      <c r="R6" s="969"/>
      <c r="S6" s="969"/>
      <c r="T6" s="969"/>
      <c r="U6" s="969"/>
      <c r="V6" s="969"/>
      <c r="W6" s="969"/>
      <c r="X6" s="969"/>
      <c r="Y6" s="969"/>
      <c r="Z6" s="969"/>
      <c r="AA6" s="969"/>
    </row>
    <row r="7" spans="2:27" ht="19.5" customHeight="1" thickBot="1">
      <c r="B7" s="1185">
        <v>2004</v>
      </c>
      <c r="C7" s="1212" t="s">
        <v>320</v>
      </c>
      <c r="D7" s="969"/>
      <c r="E7" s="969"/>
      <c r="F7" s="969"/>
      <c r="G7" s="969"/>
      <c r="H7" s="969"/>
      <c r="I7" s="969"/>
      <c r="J7" s="969"/>
      <c r="K7" s="969"/>
      <c r="L7" s="969"/>
      <c r="M7" s="969"/>
      <c r="N7" s="969"/>
      <c r="O7" s="969"/>
      <c r="P7" s="1185">
        <v>2004</v>
      </c>
      <c r="Q7" s="1777" t="s">
        <v>321</v>
      </c>
      <c r="R7" s="1778"/>
      <c r="S7" s="1778"/>
      <c r="T7" s="1778"/>
      <c r="U7" s="969"/>
      <c r="V7" s="1185">
        <v>2004</v>
      </c>
      <c r="W7" s="1777" t="s">
        <v>322</v>
      </c>
      <c r="X7" s="1777"/>
      <c r="Y7" s="969"/>
      <c r="Z7" s="1185">
        <v>2004</v>
      </c>
      <c r="AA7" s="969"/>
    </row>
    <row r="8" spans="2:27" ht="19.5" customHeight="1" thickBot="1">
      <c r="B8" s="1186"/>
      <c r="C8" s="1187" t="s">
        <v>240</v>
      </c>
      <c r="D8" s="1187" t="s">
        <v>241</v>
      </c>
      <c r="E8" s="1187" t="s">
        <v>242</v>
      </c>
      <c r="F8" s="1187" t="s">
        <v>243</v>
      </c>
      <c r="G8" s="1187" t="s">
        <v>244</v>
      </c>
      <c r="H8" s="1187" t="s">
        <v>245</v>
      </c>
      <c r="I8" s="1187" t="s">
        <v>246</v>
      </c>
      <c r="J8" s="1187" t="s">
        <v>247</v>
      </c>
      <c r="K8" s="1187" t="s">
        <v>248</v>
      </c>
      <c r="L8" s="1187" t="s">
        <v>249</v>
      </c>
      <c r="M8" s="1187" t="s">
        <v>250</v>
      </c>
      <c r="N8" s="1188" t="s">
        <v>251</v>
      </c>
      <c r="O8" s="969"/>
      <c r="P8" s="1186"/>
      <c r="Q8" s="1187" t="s">
        <v>323</v>
      </c>
      <c r="R8" s="1187" t="s">
        <v>324</v>
      </c>
      <c r="S8" s="1187" t="s">
        <v>325</v>
      </c>
      <c r="T8" s="1188" t="s">
        <v>326</v>
      </c>
      <c r="U8" s="969"/>
      <c r="V8" s="1186"/>
      <c r="W8" s="1187" t="s">
        <v>327</v>
      </c>
      <c r="X8" s="1188" t="s">
        <v>328</v>
      </c>
      <c r="Y8" s="969"/>
      <c r="Z8" s="1186"/>
      <c r="AA8" s="1188" t="s">
        <v>329</v>
      </c>
    </row>
    <row r="9" spans="2:27" ht="19.5" customHeight="1" thickBot="1">
      <c r="B9" s="1189" t="s">
        <v>330</v>
      </c>
      <c r="C9" s="1213">
        <v>68.739999999999995</v>
      </c>
      <c r="D9" s="1213">
        <v>68.11</v>
      </c>
      <c r="E9" s="1213">
        <v>83.01</v>
      </c>
      <c r="F9" s="1213">
        <v>89.33</v>
      </c>
      <c r="G9" s="1213">
        <v>98.58</v>
      </c>
      <c r="H9" s="1213">
        <v>114.14</v>
      </c>
      <c r="I9" s="1213">
        <v>129.82</v>
      </c>
      <c r="J9" s="1213">
        <v>132.96</v>
      </c>
      <c r="K9" s="1213">
        <v>142.47999999999999</v>
      </c>
      <c r="L9" s="1213">
        <v>144.24</v>
      </c>
      <c r="M9" s="1213">
        <v>147.36000000000001</v>
      </c>
      <c r="N9" s="1214">
        <v>148.15</v>
      </c>
      <c r="O9" s="969"/>
      <c r="P9" s="1189" t="s">
        <v>330</v>
      </c>
      <c r="Q9" s="1213">
        <v>72.709999999999994</v>
      </c>
      <c r="R9" s="1213">
        <v>102.45</v>
      </c>
      <c r="S9" s="1213">
        <v>135.59</v>
      </c>
      <c r="T9" s="1214">
        <v>146.32</v>
      </c>
      <c r="U9" s="969"/>
      <c r="V9" s="1189" t="s">
        <v>330</v>
      </c>
      <c r="W9" s="1213">
        <v>88.18</v>
      </c>
      <c r="X9" s="1214">
        <v>140.77000000000001</v>
      </c>
      <c r="Y9" s="969"/>
      <c r="Z9" s="1189" t="s">
        <v>330</v>
      </c>
      <c r="AA9" s="1214">
        <v>114</v>
      </c>
    </row>
    <row r="10" spans="2:27" ht="19.5" customHeight="1">
      <c r="B10" s="969"/>
      <c r="C10" s="969"/>
      <c r="D10" s="969"/>
      <c r="E10" s="969"/>
      <c r="F10" s="969"/>
      <c r="G10" s="969"/>
      <c r="H10" s="969"/>
      <c r="I10" s="969"/>
      <c r="J10" s="969"/>
      <c r="K10" s="969"/>
      <c r="L10" s="969"/>
      <c r="M10" s="969"/>
      <c r="N10" s="969"/>
      <c r="O10" s="969"/>
      <c r="P10" s="969"/>
      <c r="Q10" s="969"/>
      <c r="R10" s="969"/>
      <c r="S10" s="969"/>
      <c r="T10" s="969"/>
      <c r="U10" s="969"/>
      <c r="V10" s="969"/>
      <c r="W10" s="969"/>
      <c r="X10" s="969"/>
      <c r="Y10" s="969"/>
      <c r="Z10" s="969"/>
      <c r="AA10" s="969"/>
    </row>
    <row r="11" spans="2:27" ht="19.5" customHeight="1" thickBot="1">
      <c r="B11" s="1185">
        <v>2005</v>
      </c>
      <c r="C11" s="1212" t="s">
        <v>320</v>
      </c>
      <c r="D11" s="969"/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1185">
        <v>2005</v>
      </c>
      <c r="Q11" s="1777" t="s">
        <v>321</v>
      </c>
      <c r="R11" s="1778"/>
      <c r="S11" s="1778"/>
      <c r="T11" s="1778"/>
      <c r="U11" s="969"/>
      <c r="V11" s="1185">
        <v>2005</v>
      </c>
      <c r="W11" s="1777" t="s">
        <v>322</v>
      </c>
      <c r="X11" s="1777"/>
      <c r="Y11" s="969"/>
      <c r="Z11" s="1185">
        <v>2005</v>
      </c>
      <c r="AA11" s="969"/>
    </row>
    <row r="12" spans="2:27" ht="19.5" customHeight="1" thickBot="1">
      <c r="B12" s="1186"/>
      <c r="C12" s="1187" t="s">
        <v>240</v>
      </c>
      <c r="D12" s="1187" t="s">
        <v>241</v>
      </c>
      <c r="E12" s="1187" t="s">
        <v>242</v>
      </c>
      <c r="F12" s="1187" t="s">
        <v>243</v>
      </c>
      <c r="G12" s="1187" t="s">
        <v>244</v>
      </c>
      <c r="H12" s="1187" t="s">
        <v>245</v>
      </c>
      <c r="I12" s="1187" t="s">
        <v>246</v>
      </c>
      <c r="J12" s="1187" t="s">
        <v>247</v>
      </c>
      <c r="K12" s="1187" t="s">
        <v>248</v>
      </c>
      <c r="L12" s="1187" t="s">
        <v>249</v>
      </c>
      <c r="M12" s="1187" t="s">
        <v>250</v>
      </c>
      <c r="N12" s="1188" t="s">
        <v>251</v>
      </c>
      <c r="O12" s="969"/>
      <c r="P12" s="1186"/>
      <c r="Q12" s="1187" t="s">
        <v>323</v>
      </c>
      <c r="R12" s="1187" t="s">
        <v>324</v>
      </c>
      <c r="S12" s="1187" t="s">
        <v>325</v>
      </c>
      <c r="T12" s="1188" t="s">
        <v>326</v>
      </c>
      <c r="U12" s="969"/>
      <c r="V12" s="1186"/>
      <c r="W12" s="1187" t="s">
        <v>327</v>
      </c>
      <c r="X12" s="1188" t="s">
        <v>328</v>
      </c>
      <c r="Y12" s="969"/>
      <c r="Z12" s="1186"/>
      <c r="AA12" s="1188" t="s">
        <v>329</v>
      </c>
    </row>
    <row r="13" spans="2:27" ht="19.5" customHeight="1" thickBot="1">
      <c r="B13" s="1189" t="s">
        <v>330</v>
      </c>
      <c r="C13" s="1213">
        <v>135.94999999999999</v>
      </c>
      <c r="D13" s="1213">
        <v>144.91</v>
      </c>
      <c r="E13" s="1213">
        <v>147.18</v>
      </c>
      <c r="F13" s="1213">
        <v>144.59</v>
      </c>
      <c r="G13" s="1213">
        <v>138.82</v>
      </c>
      <c r="H13" s="1213">
        <v>132.52000000000001</v>
      </c>
      <c r="I13" s="1213">
        <v>132.71</v>
      </c>
      <c r="J13" s="1213">
        <v>133.08000000000001</v>
      </c>
      <c r="K13" s="1213">
        <v>133.07</v>
      </c>
      <c r="L13" s="1213">
        <v>129.08000000000001</v>
      </c>
      <c r="M13" s="1213">
        <v>124.8</v>
      </c>
      <c r="N13" s="1214">
        <v>121.71</v>
      </c>
      <c r="O13" s="969"/>
      <c r="P13" s="1189" t="s">
        <v>330</v>
      </c>
      <c r="Q13" s="1213">
        <v>142.88</v>
      </c>
      <c r="R13" s="1213">
        <v>138.04</v>
      </c>
      <c r="S13" s="1213">
        <v>132.96</v>
      </c>
      <c r="T13" s="1214">
        <v>125.14</v>
      </c>
      <c r="U13" s="969"/>
      <c r="V13" s="1189" t="s">
        <v>330</v>
      </c>
      <c r="W13" s="1213">
        <v>140.44</v>
      </c>
      <c r="X13" s="1214">
        <v>129.24</v>
      </c>
      <c r="Y13" s="969"/>
      <c r="Z13" s="1189" t="s">
        <v>330</v>
      </c>
      <c r="AA13" s="1214">
        <v>134.93</v>
      </c>
    </row>
    <row r="14" spans="2:27" ht="19.5" customHeight="1">
      <c r="B14" s="969"/>
      <c r="C14" s="969"/>
      <c r="D14" s="969"/>
      <c r="E14" s="969"/>
      <c r="F14" s="969"/>
      <c r="G14" s="969"/>
      <c r="H14" s="969"/>
      <c r="I14" s="969"/>
      <c r="J14" s="969"/>
      <c r="K14" s="969"/>
      <c r="L14" s="969"/>
      <c r="M14" s="969"/>
      <c r="N14" s="969"/>
      <c r="O14" s="969"/>
      <c r="P14" s="969"/>
      <c r="Q14" s="969"/>
      <c r="R14" s="969"/>
      <c r="S14" s="969"/>
      <c r="T14" s="969"/>
      <c r="U14" s="969"/>
      <c r="V14" s="969"/>
      <c r="W14" s="969"/>
      <c r="X14" s="969"/>
      <c r="Y14" s="969"/>
      <c r="Z14" s="969"/>
      <c r="AA14" s="969"/>
    </row>
    <row r="15" spans="2:27" ht="19.5" customHeight="1" thickBot="1">
      <c r="B15" s="1185">
        <v>2006</v>
      </c>
      <c r="C15" s="1212" t="s">
        <v>320</v>
      </c>
      <c r="D15" s="969"/>
      <c r="E15" s="969"/>
      <c r="F15" s="969"/>
      <c r="G15" s="969"/>
      <c r="H15" s="969"/>
      <c r="I15" s="969"/>
      <c r="J15" s="969"/>
      <c r="K15" s="969"/>
      <c r="L15" s="969"/>
      <c r="M15" s="969"/>
      <c r="N15" s="969"/>
      <c r="O15" s="969"/>
      <c r="P15" s="1185">
        <v>2006</v>
      </c>
      <c r="Q15" s="1777" t="s">
        <v>321</v>
      </c>
      <c r="R15" s="1778"/>
      <c r="S15" s="1778"/>
      <c r="T15" s="1778"/>
      <c r="U15" s="969"/>
      <c r="V15" s="1185">
        <v>2006</v>
      </c>
      <c r="W15" s="1777" t="s">
        <v>322</v>
      </c>
      <c r="X15" s="1777"/>
      <c r="Y15" s="969"/>
      <c r="Z15" s="1185">
        <v>2006</v>
      </c>
      <c r="AA15" s="969"/>
    </row>
    <row r="16" spans="2:27" ht="19.5" customHeight="1" thickBot="1">
      <c r="B16" s="1186"/>
      <c r="C16" s="1187" t="s">
        <v>240</v>
      </c>
      <c r="D16" s="1187" t="s">
        <v>241</v>
      </c>
      <c r="E16" s="1187" t="s">
        <v>242</v>
      </c>
      <c r="F16" s="1187" t="s">
        <v>243</v>
      </c>
      <c r="G16" s="1187" t="s">
        <v>244</v>
      </c>
      <c r="H16" s="1187" t="s">
        <v>245</v>
      </c>
      <c r="I16" s="1187" t="s">
        <v>246</v>
      </c>
      <c r="J16" s="1187" t="s">
        <v>247</v>
      </c>
      <c r="K16" s="1187" t="s">
        <v>248</v>
      </c>
      <c r="L16" s="1187" t="s">
        <v>249</v>
      </c>
      <c r="M16" s="1187" t="s">
        <v>250</v>
      </c>
      <c r="N16" s="1188" t="s">
        <v>251</v>
      </c>
      <c r="O16" s="969"/>
      <c r="P16" s="1186"/>
      <c r="Q16" s="1187" t="s">
        <v>323</v>
      </c>
      <c r="R16" s="1187" t="s">
        <v>324</v>
      </c>
      <c r="S16" s="1187" t="s">
        <v>325</v>
      </c>
      <c r="T16" s="1188" t="s">
        <v>326</v>
      </c>
      <c r="U16" s="969"/>
      <c r="V16" s="1186"/>
      <c r="W16" s="1187" t="s">
        <v>327</v>
      </c>
      <c r="X16" s="1188" t="s">
        <v>328</v>
      </c>
      <c r="Y16" s="969"/>
      <c r="Z16" s="1186"/>
      <c r="AA16" s="1215" t="s">
        <v>329</v>
      </c>
    </row>
    <row r="17" spans="2:27" ht="19.5" customHeight="1" thickBot="1">
      <c r="B17" s="1189" t="s">
        <v>330</v>
      </c>
      <c r="C17" s="1213">
        <v>121.49</v>
      </c>
      <c r="D17" s="1213">
        <v>113.64</v>
      </c>
      <c r="E17" s="1213">
        <v>115.51</v>
      </c>
      <c r="F17" s="1213">
        <v>115.74</v>
      </c>
      <c r="G17" s="1213">
        <v>111.15</v>
      </c>
      <c r="H17" s="1213">
        <v>107.27</v>
      </c>
      <c r="I17" s="1213">
        <v>109.35</v>
      </c>
      <c r="J17" s="1213">
        <v>108.02</v>
      </c>
      <c r="K17" s="1213">
        <v>104.51</v>
      </c>
      <c r="L17" s="1213">
        <v>94.27</v>
      </c>
      <c r="M17" s="1213">
        <v>88.98</v>
      </c>
      <c r="N17" s="1214">
        <v>85.92</v>
      </c>
      <c r="O17" s="1179"/>
      <c r="P17" s="1189" t="s">
        <v>330</v>
      </c>
      <c r="Q17" s="1213">
        <v>116.53</v>
      </c>
      <c r="R17" s="1213">
        <v>111.37</v>
      </c>
      <c r="S17" s="1213">
        <v>107.33</v>
      </c>
      <c r="T17" s="1214">
        <v>89.88</v>
      </c>
      <c r="U17" s="969"/>
      <c r="V17" s="1189" t="s">
        <v>330</v>
      </c>
      <c r="W17" s="1213">
        <v>113.92</v>
      </c>
      <c r="X17" s="1214">
        <v>98.76</v>
      </c>
      <c r="Y17" s="969"/>
      <c r="Z17" s="1189" t="s">
        <v>330</v>
      </c>
      <c r="AA17" s="1216">
        <v>106.29</v>
      </c>
    </row>
    <row r="18" spans="2:27" ht="19.5" customHeight="1">
      <c r="B18" s="1217"/>
      <c r="C18" s="1181"/>
      <c r="D18" s="1181"/>
      <c r="E18" s="1181"/>
      <c r="F18" s="1181"/>
      <c r="G18" s="1181"/>
      <c r="H18" s="1181"/>
      <c r="I18" s="1181"/>
      <c r="J18" s="1181"/>
      <c r="K18" s="1181"/>
      <c r="L18" s="1181"/>
      <c r="M18" s="1181"/>
      <c r="N18" s="1181"/>
      <c r="O18" s="969"/>
      <c r="P18" s="969"/>
      <c r="Q18" s="969"/>
      <c r="R18" s="969"/>
      <c r="S18" s="969"/>
      <c r="T18" s="969"/>
      <c r="U18" s="969"/>
      <c r="V18" s="969"/>
      <c r="W18" s="969"/>
      <c r="X18" s="969"/>
      <c r="Y18" s="969"/>
      <c r="Z18" s="969"/>
      <c r="AA18" s="969"/>
    </row>
    <row r="19" spans="2:27" ht="19.5" customHeight="1" thickBot="1">
      <c r="B19" s="1185">
        <v>2007</v>
      </c>
      <c r="C19" s="1212" t="s">
        <v>320</v>
      </c>
      <c r="D19" s="1181"/>
      <c r="E19" s="1181"/>
      <c r="F19" s="1181"/>
      <c r="G19" s="1181"/>
      <c r="H19" s="1181"/>
      <c r="I19" s="1181"/>
      <c r="J19" s="1181"/>
      <c r="K19" s="1181"/>
      <c r="L19" s="1181"/>
      <c r="M19" s="1181"/>
      <c r="N19" s="1181"/>
      <c r="O19" s="969"/>
      <c r="P19" s="1185">
        <v>2007</v>
      </c>
      <c r="Q19" s="1777" t="s">
        <v>321</v>
      </c>
      <c r="R19" s="1778"/>
      <c r="S19" s="1778"/>
      <c r="T19" s="1778"/>
      <c r="U19" s="969"/>
      <c r="V19" s="1185">
        <v>2007</v>
      </c>
      <c r="W19" s="1777" t="s">
        <v>322</v>
      </c>
      <c r="X19" s="1777"/>
      <c r="Y19" s="969"/>
      <c r="Z19" s="1185">
        <v>2007</v>
      </c>
      <c r="AA19" s="969"/>
    </row>
    <row r="20" spans="2:27" ht="19.5" customHeight="1" thickBot="1">
      <c r="B20" s="1186"/>
      <c r="C20" s="1187" t="s">
        <v>240</v>
      </c>
      <c r="D20" s="1187" t="s">
        <v>241</v>
      </c>
      <c r="E20" s="1187" t="s">
        <v>242</v>
      </c>
      <c r="F20" s="1187" t="s">
        <v>243</v>
      </c>
      <c r="G20" s="1187" t="s">
        <v>244</v>
      </c>
      <c r="H20" s="1187" t="s">
        <v>245</v>
      </c>
      <c r="I20" s="1187" t="s">
        <v>246</v>
      </c>
      <c r="J20" s="1187" t="s">
        <v>247</v>
      </c>
      <c r="K20" s="1187" t="s">
        <v>248</v>
      </c>
      <c r="L20" s="1187" t="s">
        <v>249</v>
      </c>
      <c r="M20" s="1187" t="s">
        <v>250</v>
      </c>
      <c r="N20" s="1188" t="s">
        <v>251</v>
      </c>
      <c r="O20" s="969"/>
      <c r="P20" s="1186"/>
      <c r="Q20" s="1187" t="s">
        <v>323</v>
      </c>
      <c r="R20" s="1187" t="s">
        <v>324</v>
      </c>
      <c r="S20" s="1187" t="s">
        <v>325</v>
      </c>
      <c r="T20" s="1188" t="s">
        <v>326</v>
      </c>
      <c r="U20" s="969"/>
      <c r="V20" s="1186"/>
      <c r="W20" s="1187" t="s">
        <v>327</v>
      </c>
      <c r="X20" s="1188" t="s">
        <v>328</v>
      </c>
      <c r="Y20" s="969"/>
      <c r="Z20" s="1186"/>
      <c r="AA20" s="1215" t="s">
        <v>329</v>
      </c>
    </row>
    <row r="21" spans="2:27" ht="19.5" customHeight="1" thickBot="1">
      <c r="B21" s="1189" t="s">
        <v>330</v>
      </c>
      <c r="C21" s="1213">
        <v>79.34</v>
      </c>
      <c r="D21" s="1213">
        <v>75.11</v>
      </c>
      <c r="E21" s="1213">
        <v>76</v>
      </c>
      <c r="F21" s="1213">
        <v>81.27</v>
      </c>
      <c r="G21" s="1213">
        <v>78.31</v>
      </c>
      <c r="H21" s="1213">
        <v>78.06</v>
      </c>
      <c r="I21" s="1213">
        <v>91.6</v>
      </c>
      <c r="J21" s="1213">
        <v>88.92</v>
      </c>
      <c r="K21" s="1213">
        <v>82.87</v>
      </c>
      <c r="L21" s="1213">
        <v>75.13</v>
      </c>
      <c r="M21" s="1213">
        <v>68.88</v>
      </c>
      <c r="N21" s="1214">
        <v>71.97</v>
      </c>
      <c r="O21" s="969"/>
      <c r="P21" s="1189" t="s">
        <v>330</v>
      </c>
      <c r="Q21" s="1213">
        <v>76.989999999999995</v>
      </c>
      <c r="R21" s="1213">
        <v>79.17</v>
      </c>
      <c r="S21" s="1213">
        <v>87.83</v>
      </c>
      <c r="T21" s="1214">
        <v>72.19</v>
      </c>
      <c r="U21" s="969"/>
      <c r="V21" s="1189" t="s">
        <v>330</v>
      </c>
      <c r="W21" s="1213">
        <v>78.06</v>
      </c>
      <c r="X21" s="1214">
        <v>80.36</v>
      </c>
      <c r="Y21" s="969"/>
      <c r="Z21" s="1189" t="s">
        <v>330</v>
      </c>
      <c r="AA21" s="1218">
        <v>79.2</v>
      </c>
    </row>
    <row r="22" spans="2:27" ht="19.5" customHeight="1">
      <c r="B22" s="1217"/>
      <c r="C22" s="1181"/>
      <c r="D22" s="1181"/>
      <c r="E22" s="1181"/>
      <c r="F22" s="1181"/>
      <c r="G22" s="1181"/>
      <c r="H22" s="1181"/>
      <c r="I22" s="1181"/>
      <c r="J22" s="1181"/>
      <c r="K22" s="1181"/>
      <c r="L22" s="1181"/>
      <c r="M22" s="1181"/>
      <c r="N22" s="1181"/>
      <c r="O22" s="969"/>
      <c r="P22" s="1219"/>
      <c r="Q22" s="1220"/>
      <c r="R22" s="1220"/>
      <c r="S22" s="1220"/>
      <c r="T22" s="1220"/>
      <c r="U22" s="969"/>
      <c r="V22" s="1217"/>
      <c r="W22" s="1181"/>
      <c r="X22" s="1181"/>
      <c r="Y22" s="969"/>
      <c r="Z22" s="1217"/>
      <c r="AA22" s="1221"/>
    </row>
    <row r="23" spans="2:27" ht="19.5" customHeight="1" thickBot="1">
      <c r="B23" s="1185">
        <v>2008</v>
      </c>
      <c r="C23" s="1212" t="s">
        <v>320</v>
      </c>
      <c r="D23" s="1181"/>
      <c r="E23" s="1181"/>
      <c r="F23" s="1181"/>
      <c r="G23" s="1181"/>
      <c r="H23" s="1181"/>
      <c r="I23" s="1181"/>
      <c r="J23" s="1181"/>
      <c r="K23" s="1181"/>
      <c r="L23" s="1181"/>
      <c r="M23" s="1181"/>
      <c r="N23" s="1181"/>
      <c r="O23" s="969"/>
      <c r="P23" s="1185">
        <v>2008</v>
      </c>
      <c r="Q23" s="1222" t="s">
        <v>321</v>
      </c>
      <c r="R23" s="1223"/>
      <c r="S23" s="1223"/>
      <c r="T23" s="1223"/>
      <c r="U23" s="969"/>
      <c r="V23" s="1185">
        <v>2008</v>
      </c>
      <c r="W23" s="1222" t="s">
        <v>322</v>
      </c>
      <c r="X23" s="1222"/>
      <c r="Y23" s="969"/>
      <c r="Z23" s="1185">
        <v>2008</v>
      </c>
      <c r="AA23" s="969"/>
    </row>
    <row r="24" spans="2:27" ht="19.5" customHeight="1" thickBot="1">
      <c r="B24" s="1186"/>
      <c r="C24" s="1187" t="s">
        <v>240</v>
      </c>
      <c r="D24" s="1187" t="s">
        <v>241</v>
      </c>
      <c r="E24" s="1187" t="s">
        <v>242</v>
      </c>
      <c r="F24" s="1187" t="s">
        <v>243</v>
      </c>
      <c r="G24" s="1187" t="s">
        <v>244</v>
      </c>
      <c r="H24" s="1187" t="s">
        <v>245</v>
      </c>
      <c r="I24" s="1187" t="s">
        <v>246</v>
      </c>
      <c r="J24" s="1187" t="s">
        <v>247</v>
      </c>
      <c r="K24" s="1187" t="s">
        <v>248</v>
      </c>
      <c r="L24" s="1187" t="s">
        <v>249</v>
      </c>
      <c r="M24" s="1187" t="s">
        <v>250</v>
      </c>
      <c r="N24" s="1188" t="s">
        <v>251</v>
      </c>
      <c r="O24" s="969"/>
      <c r="P24" s="1186"/>
      <c r="Q24" s="1187" t="s">
        <v>323</v>
      </c>
      <c r="R24" s="1187" t="s">
        <v>324</v>
      </c>
      <c r="S24" s="1187" t="s">
        <v>325</v>
      </c>
      <c r="T24" s="1188" t="s">
        <v>326</v>
      </c>
      <c r="U24" s="969"/>
      <c r="V24" s="1186"/>
      <c r="W24" s="1187" t="s">
        <v>327</v>
      </c>
      <c r="X24" s="1188" t="s">
        <v>328</v>
      </c>
      <c r="Y24" s="969"/>
      <c r="Z24" s="1186"/>
      <c r="AA24" s="1215" t="s">
        <v>329</v>
      </c>
    </row>
    <row r="25" spans="2:27" ht="19.5" customHeight="1" thickBot="1">
      <c r="B25" s="1189" t="s">
        <v>330</v>
      </c>
      <c r="C25" s="1213">
        <v>77.84</v>
      </c>
      <c r="D25" s="1213">
        <v>65.98</v>
      </c>
      <c r="E25" s="1213">
        <v>70.89</v>
      </c>
      <c r="F25" s="1213">
        <v>73.06</v>
      </c>
      <c r="G25" s="1213">
        <v>83.41</v>
      </c>
      <c r="H25" s="1213">
        <v>97.9</v>
      </c>
      <c r="I25" s="1213">
        <v>97.96</v>
      </c>
      <c r="J25" s="1213">
        <v>110.52</v>
      </c>
      <c r="K25" s="1213">
        <v>128</v>
      </c>
      <c r="L25" s="1213">
        <v>133.18</v>
      </c>
      <c r="M25" s="1213">
        <v>139.5</v>
      </c>
      <c r="N25" s="1214">
        <v>150.01</v>
      </c>
      <c r="O25" s="969"/>
      <c r="P25" s="1189" t="s">
        <v>330</v>
      </c>
      <c r="Q25" s="1213">
        <v>71.89</v>
      </c>
      <c r="R25" s="1213">
        <v>84.07</v>
      </c>
      <c r="S25" s="1213">
        <v>111.15</v>
      </c>
      <c r="T25" s="1214">
        <v>140.24</v>
      </c>
      <c r="U25" s="969"/>
      <c r="V25" s="1189" t="s">
        <v>330</v>
      </c>
      <c r="W25" s="1213">
        <v>77.94</v>
      </c>
      <c r="X25" s="1214">
        <v>125.48</v>
      </c>
      <c r="Y25" s="969"/>
      <c r="Z25" s="1189" t="s">
        <v>330</v>
      </c>
      <c r="AA25" s="1218">
        <v>101.37</v>
      </c>
    </row>
    <row r="26" spans="2:27" ht="19.5" customHeight="1">
      <c r="B26" s="1217"/>
      <c r="C26" s="1181"/>
      <c r="D26" s="1181"/>
      <c r="E26" s="1181"/>
      <c r="F26" s="1181"/>
      <c r="G26" s="1181"/>
      <c r="H26" s="1181"/>
      <c r="I26" s="1181"/>
      <c r="J26" s="1181"/>
      <c r="K26" s="1181"/>
      <c r="L26" s="1181"/>
      <c r="M26" s="1181"/>
      <c r="N26" s="1181"/>
      <c r="O26" s="969"/>
      <c r="P26" s="1219"/>
      <c r="Q26" s="1220"/>
      <c r="R26" s="1220"/>
      <c r="S26" s="1220"/>
      <c r="T26" s="1220"/>
      <c r="U26" s="969"/>
      <c r="V26" s="1217"/>
      <c r="W26" s="1181"/>
      <c r="X26" s="1181"/>
      <c r="Y26" s="969"/>
      <c r="Z26" s="1217"/>
      <c r="AA26" s="1221"/>
    </row>
    <row r="27" spans="2:27" ht="19.5" customHeight="1" thickBot="1">
      <c r="B27" s="1185">
        <v>2009</v>
      </c>
      <c r="C27" s="1212" t="s">
        <v>320</v>
      </c>
      <c r="D27" s="1181"/>
      <c r="E27" s="1181"/>
      <c r="F27" s="1181"/>
      <c r="G27" s="1181"/>
      <c r="H27" s="1181"/>
      <c r="I27" s="1181"/>
      <c r="J27" s="1181"/>
      <c r="K27" s="1181"/>
      <c r="L27" s="1181"/>
      <c r="M27" s="1181"/>
      <c r="N27" s="1181"/>
      <c r="O27" s="969"/>
      <c r="P27" s="1185">
        <v>2009</v>
      </c>
      <c r="Q27" s="1222" t="s">
        <v>321</v>
      </c>
      <c r="R27" s="1223"/>
      <c r="S27" s="1223"/>
      <c r="T27" s="1223"/>
      <c r="U27" s="969"/>
      <c r="V27" s="1185">
        <v>2009</v>
      </c>
      <c r="W27" s="1222" t="s">
        <v>322</v>
      </c>
      <c r="X27" s="1222"/>
      <c r="Y27" s="969"/>
      <c r="Z27" s="1185">
        <v>2009</v>
      </c>
      <c r="AA27" s="969"/>
    </row>
    <row r="28" spans="2:27" ht="19.5" customHeight="1" thickBot="1">
      <c r="B28" s="1186"/>
      <c r="C28" s="1187" t="s">
        <v>240</v>
      </c>
      <c r="D28" s="1187" t="s">
        <v>241</v>
      </c>
      <c r="E28" s="1187" t="s">
        <v>242</v>
      </c>
      <c r="F28" s="1187" t="s">
        <v>243</v>
      </c>
      <c r="G28" s="1187" t="s">
        <v>244</v>
      </c>
      <c r="H28" s="1187" t="s">
        <v>245</v>
      </c>
      <c r="I28" s="1187" t="s">
        <v>246</v>
      </c>
      <c r="J28" s="1187" t="s">
        <v>247</v>
      </c>
      <c r="K28" s="1187" t="s">
        <v>248</v>
      </c>
      <c r="L28" s="1187" t="s">
        <v>249</v>
      </c>
      <c r="M28" s="1187" t="s">
        <v>250</v>
      </c>
      <c r="N28" s="1188" t="s">
        <v>251</v>
      </c>
      <c r="O28" s="969"/>
      <c r="P28" s="1186"/>
      <c r="Q28" s="1187" t="s">
        <v>323</v>
      </c>
      <c r="R28" s="1187" t="s">
        <v>324</v>
      </c>
      <c r="S28" s="1187" t="s">
        <v>325</v>
      </c>
      <c r="T28" s="1188" t="s">
        <v>326</v>
      </c>
      <c r="U28" s="969"/>
      <c r="V28" s="1186"/>
      <c r="W28" s="1187" t="s">
        <v>327</v>
      </c>
      <c r="X28" s="1188" t="s">
        <v>328</v>
      </c>
      <c r="Y28" s="969"/>
      <c r="Z28" s="1186"/>
      <c r="AA28" s="1215" t="s">
        <v>329</v>
      </c>
    </row>
    <row r="29" spans="2:27" ht="19.5" customHeight="1" thickBot="1">
      <c r="B29" s="1189" t="s">
        <v>330</v>
      </c>
      <c r="C29" s="1213">
        <v>157.63999999999999</v>
      </c>
      <c r="D29" s="1213">
        <v>164.67</v>
      </c>
      <c r="E29" s="1213">
        <v>184.13</v>
      </c>
      <c r="F29" s="1213">
        <v>190.88</v>
      </c>
      <c r="G29" s="1213">
        <v>189.16</v>
      </c>
      <c r="H29" s="1213">
        <v>189.39</v>
      </c>
      <c r="I29" s="1213">
        <v>193.46</v>
      </c>
      <c r="J29" s="1213">
        <v>187.76</v>
      </c>
      <c r="K29" s="1213">
        <v>181.9</v>
      </c>
      <c r="L29" s="1213">
        <v>165.79</v>
      </c>
      <c r="M29" s="1213">
        <v>157.02000000000001</v>
      </c>
      <c r="N29" s="1214">
        <v>154.63999999999999</v>
      </c>
      <c r="O29" s="969"/>
      <c r="P29" s="1189" t="s">
        <v>330</v>
      </c>
      <c r="Q29" s="1213">
        <v>169.08</v>
      </c>
      <c r="R29" s="1213">
        <v>189.88</v>
      </c>
      <c r="S29" s="1213">
        <v>187.69</v>
      </c>
      <c r="T29" s="1214">
        <v>159.29</v>
      </c>
      <c r="U29" s="969"/>
      <c r="V29" s="1186" t="s">
        <v>330</v>
      </c>
      <c r="W29" s="1187">
        <v>179.76</v>
      </c>
      <c r="X29" s="1188">
        <v>175.01</v>
      </c>
      <c r="Y29" s="969"/>
      <c r="Z29" s="1186" t="s">
        <v>330</v>
      </c>
      <c r="AA29" s="1215">
        <v>177.29</v>
      </c>
    </row>
    <row r="30" spans="2:27" ht="19.5" customHeight="1">
      <c r="B30" s="1217"/>
      <c r="C30" s="1181"/>
      <c r="D30" s="1181"/>
      <c r="E30" s="1181"/>
      <c r="F30" s="1181"/>
      <c r="G30" s="1181"/>
      <c r="H30" s="1181"/>
      <c r="I30" s="1181"/>
      <c r="J30" s="1181"/>
      <c r="K30" s="1181"/>
      <c r="L30" s="1181"/>
      <c r="M30" s="1181"/>
      <c r="N30" s="1181"/>
      <c r="O30" s="969"/>
      <c r="P30" s="1219"/>
      <c r="Q30" s="1220"/>
      <c r="R30" s="1220"/>
      <c r="S30" s="1220"/>
      <c r="T30" s="1220"/>
      <c r="U30" s="969"/>
      <c r="V30" s="1217"/>
      <c r="W30" s="1181"/>
      <c r="X30" s="1181"/>
      <c r="Y30" s="969"/>
      <c r="Z30" s="1217"/>
      <c r="AA30" s="1221"/>
    </row>
    <row r="31" spans="2:27" ht="19.5" customHeight="1" thickBot="1">
      <c r="B31" s="1185">
        <v>2010</v>
      </c>
      <c r="C31" s="1212" t="s">
        <v>320</v>
      </c>
      <c r="D31" s="1181"/>
      <c r="E31" s="1181"/>
      <c r="F31" s="1181"/>
      <c r="G31" s="1181"/>
      <c r="H31" s="1181"/>
      <c r="I31" s="1181"/>
      <c r="J31" s="1181"/>
      <c r="K31" s="1181"/>
      <c r="L31" s="1181"/>
      <c r="M31" s="1181"/>
      <c r="N31" s="1181"/>
      <c r="O31" s="969"/>
      <c r="P31" s="1185">
        <v>2010</v>
      </c>
      <c r="Q31" s="1222" t="s">
        <v>321</v>
      </c>
      <c r="R31" s="1223"/>
      <c r="S31" s="1223"/>
      <c r="T31" s="1223"/>
      <c r="U31" s="969"/>
      <c r="V31" s="1185">
        <v>2010</v>
      </c>
      <c r="W31" s="1222" t="s">
        <v>322</v>
      </c>
      <c r="X31" s="1222"/>
      <c r="Y31" s="969"/>
      <c r="Z31" s="1185">
        <v>2010</v>
      </c>
      <c r="AA31" s="969"/>
    </row>
    <row r="32" spans="2:27" ht="19.5" customHeight="1" thickBot="1">
      <c r="B32" s="1186"/>
      <c r="C32" s="1187" t="s">
        <v>240</v>
      </c>
      <c r="D32" s="1187" t="s">
        <v>241</v>
      </c>
      <c r="E32" s="1187" t="s">
        <v>242</v>
      </c>
      <c r="F32" s="1187" t="s">
        <v>243</v>
      </c>
      <c r="G32" s="1187" t="s">
        <v>244</v>
      </c>
      <c r="H32" s="1187" t="s">
        <v>245</v>
      </c>
      <c r="I32" s="1187" t="s">
        <v>246</v>
      </c>
      <c r="J32" s="1187" t="s">
        <v>247</v>
      </c>
      <c r="K32" s="1187" t="s">
        <v>248</v>
      </c>
      <c r="L32" s="1187" t="s">
        <v>249</v>
      </c>
      <c r="M32" s="1187" t="s">
        <v>250</v>
      </c>
      <c r="N32" s="1188" t="s">
        <v>251</v>
      </c>
      <c r="O32" s="969"/>
      <c r="P32" s="1186"/>
      <c r="Q32" s="1187" t="s">
        <v>323</v>
      </c>
      <c r="R32" s="1187" t="s">
        <v>324</v>
      </c>
      <c r="S32" s="1187" t="s">
        <v>325</v>
      </c>
      <c r="T32" s="1188" t="s">
        <v>326</v>
      </c>
      <c r="U32" s="969"/>
      <c r="V32" s="1186"/>
      <c r="W32" s="1187" t="s">
        <v>327</v>
      </c>
      <c r="X32" s="1188" t="s">
        <v>328</v>
      </c>
      <c r="Y32" s="969"/>
      <c r="Z32" s="1186"/>
      <c r="AA32" s="1215" t="s">
        <v>329</v>
      </c>
    </row>
    <row r="33" spans="2:32" ht="19.5" customHeight="1" thickBot="1">
      <c r="B33" s="1189" t="s">
        <v>330</v>
      </c>
      <c r="C33" s="1213">
        <v>146.53</v>
      </c>
      <c r="D33" s="1213">
        <v>135.78</v>
      </c>
      <c r="E33" s="1213">
        <v>151.1</v>
      </c>
      <c r="F33" s="1213">
        <v>148.16</v>
      </c>
      <c r="G33" s="1213">
        <v>138.93</v>
      </c>
      <c r="H33" s="1213">
        <v>131.65</v>
      </c>
      <c r="I33" s="1213">
        <v>121.06</v>
      </c>
      <c r="J33" s="1213">
        <v>113.93</v>
      </c>
      <c r="K33" s="1213">
        <v>103.77</v>
      </c>
      <c r="L33" s="1213">
        <v>89.22</v>
      </c>
      <c r="M33" s="1213">
        <v>87.51</v>
      </c>
      <c r="N33" s="1214">
        <v>80.459999999999994</v>
      </c>
      <c r="O33" s="969"/>
      <c r="P33" s="1189" t="s">
        <v>330</v>
      </c>
      <c r="Q33" s="1213">
        <v>145.30000000000001</v>
      </c>
      <c r="R33" s="1213">
        <v>138.97999999999999</v>
      </c>
      <c r="S33" s="1213">
        <v>112.06</v>
      </c>
      <c r="T33" s="1214">
        <v>85.92</v>
      </c>
      <c r="U33" s="969"/>
      <c r="V33" s="1186" t="s">
        <v>330</v>
      </c>
      <c r="W33" s="1187">
        <v>141.96</v>
      </c>
      <c r="X33" s="1188">
        <v>100.04</v>
      </c>
      <c r="Y33" s="969"/>
      <c r="Z33" s="1186" t="s">
        <v>330</v>
      </c>
      <c r="AA33" s="1215">
        <v>120.97</v>
      </c>
    </row>
    <row r="34" spans="2:32" ht="19.5" customHeight="1">
      <c r="B34" s="1217"/>
      <c r="C34" s="1181"/>
      <c r="D34" s="1181"/>
      <c r="E34" s="1181"/>
      <c r="F34" s="1181"/>
      <c r="G34" s="1181"/>
      <c r="H34" s="1181"/>
      <c r="I34" s="1181"/>
      <c r="J34" s="1181"/>
      <c r="K34" s="1181"/>
      <c r="L34" s="1181"/>
      <c r="M34" s="1181"/>
      <c r="N34" s="1181"/>
      <c r="O34" s="969"/>
      <c r="P34" s="1219"/>
      <c r="Q34" s="1220"/>
      <c r="R34" s="1220"/>
      <c r="S34" s="1220"/>
      <c r="T34" s="1220"/>
      <c r="U34" s="969"/>
      <c r="V34" s="1217"/>
      <c r="W34" s="1181"/>
      <c r="X34" s="1181"/>
      <c r="Y34" s="969"/>
      <c r="Z34" s="1217"/>
      <c r="AA34" s="1221"/>
    </row>
    <row r="35" spans="2:32" ht="19.5" customHeight="1" thickBot="1">
      <c r="B35" s="1185">
        <v>2011</v>
      </c>
      <c r="C35" s="1212" t="s">
        <v>320</v>
      </c>
      <c r="D35" s="1181"/>
      <c r="E35" s="1181"/>
      <c r="F35" s="1181"/>
      <c r="G35" s="1181"/>
      <c r="H35" s="1181"/>
      <c r="I35" s="1181"/>
      <c r="J35" s="1181"/>
      <c r="K35" s="1181"/>
      <c r="L35" s="1181"/>
      <c r="M35" s="1181"/>
      <c r="N35" s="1181"/>
      <c r="O35" s="969"/>
      <c r="P35" s="1185">
        <v>2011</v>
      </c>
      <c r="Q35" s="1222" t="s">
        <v>321</v>
      </c>
      <c r="R35" s="1223"/>
      <c r="S35" s="1223"/>
      <c r="T35" s="1223"/>
      <c r="U35" s="969"/>
      <c r="V35" s="1185">
        <v>2011</v>
      </c>
      <c r="W35" s="1222" t="s">
        <v>322</v>
      </c>
      <c r="X35" s="1222"/>
      <c r="Y35" s="969"/>
      <c r="Z35" s="1185">
        <v>2011</v>
      </c>
      <c r="AA35" s="969"/>
    </row>
    <row r="36" spans="2:32" ht="19.5" customHeight="1" thickBot="1">
      <c r="B36" s="1186"/>
      <c r="C36" s="1187" t="s">
        <v>240</v>
      </c>
      <c r="D36" s="1187" t="s">
        <v>241</v>
      </c>
      <c r="E36" s="1187" t="s">
        <v>242</v>
      </c>
      <c r="F36" s="1187" t="s">
        <v>243</v>
      </c>
      <c r="G36" s="1187" t="s">
        <v>244</v>
      </c>
      <c r="H36" s="1187" t="s">
        <v>245</v>
      </c>
      <c r="I36" s="1187" t="s">
        <v>246</v>
      </c>
      <c r="J36" s="1187" t="s">
        <v>247</v>
      </c>
      <c r="K36" s="1187" t="s">
        <v>248</v>
      </c>
      <c r="L36" s="1187" t="s">
        <v>249</v>
      </c>
      <c r="M36" s="1187" t="s">
        <v>250</v>
      </c>
      <c r="N36" s="1188" t="s">
        <v>251</v>
      </c>
      <c r="O36" s="969"/>
      <c r="P36" s="1186"/>
      <c r="Q36" s="1187" t="s">
        <v>323</v>
      </c>
      <c r="R36" s="1187" t="s">
        <v>324</v>
      </c>
      <c r="S36" s="1187" t="s">
        <v>325</v>
      </c>
      <c r="T36" s="1188" t="s">
        <v>326</v>
      </c>
      <c r="U36" s="969"/>
      <c r="V36" s="1186"/>
      <c r="W36" s="1187" t="s">
        <v>327</v>
      </c>
      <c r="X36" s="1188" t="s">
        <v>328</v>
      </c>
      <c r="Y36" s="969"/>
      <c r="Z36" s="1186"/>
      <c r="AA36" s="1215" t="s">
        <v>329</v>
      </c>
    </row>
    <row r="37" spans="2:32" ht="19.5" customHeight="1" thickBot="1">
      <c r="B37" s="1189" t="s">
        <v>330</v>
      </c>
      <c r="C37" s="1213">
        <v>78.56</v>
      </c>
      <c r="D37" s="1213">
        <v>79.5</v>
      </c>
      <c r="E37" s="1213">
        <v>95.8</v>
      </c>
      <c r="F37" s="1213">
        <v>112.05</v>
      </c>
      <c r="G37" s="1213">
        <v>115.05</v>
      </c>
      <c r="H37" s="1213">
        <v>113.46</v>
      </c>
      <c r="I37" s="1213">
        <v>126.2</v>
      </c>
      <c r="J37" s="1213">
        <v>126.39</v>
      </c>
      <c r="K37" s="1213">
        <v>131.16</v>
      </c>
      <c r="L37" s="1213">
        <v>135.18</v>
      </c>
      <c r="M37" s="1213">
        <v>142.22999999999999</v>
      </c>
      <c r="N37" s="1214">
        <v>156.77000000000001</v>
      </c>
      <c r="O37" s="969"/>
      <c r="P37" s="1189" t="s">
        <v>330</v>
      </c>
      <c r="Q37" s="1213">
        <v>85.89</v>
      </c>
      <c r="R37" s="1213">
        <v>113.58</v>
      </c>
      <c r="S37" s="1213">
        <v>127.81</v>
      </c>
      <c r="T37" s="1214">
        <v>143.93</v>
      </c>
      <c r="U37" s="969"/>
      <c r="V37" s="1186" t="s">
        <v>330</v>
      </c>
      <c r="W37" s="1187">
        <v>99.62</v>
      </c>
      <c r="X37" s="1188">
        <v>135.55000000000001</v>
      </c>
      <c r="Y37" s="969"/>
      <c r="Z37" s="1186" t="s">
        <v>330</v>
      </c>
      <c r="AA37" s="1215">
        <v>117.31</v>
      </c>
      <c r="AB37" s="556"/>
      <c r="AF37" s="1180"/>
    </row>
    <row r="38" spans="2:32" ht="19.5" customHeight="1">
      <c r="B38" s="1217"/>
      <c r="C38" s="1181"/>
      <c r="D38" s="1181"/>
      <c r="E38" s="1181"/>
      <c r="F38" s="1181"/>
      <c r="G38" s="1181"/>
      <c r="H38" s="1181"/>
      <c r="I38" s="1181"/>
      <c r="J38" s="1181"/>
      <c r="K38" s="1181"/>
      <c r="L38" s="1181"/>
      <c r="M38" s="1181"/>
      <c r="N38" s="1181"/>
      <c r="O38" s="969"/>
      <c r="P38" s="1181"/>
      <c r="Q38" s="1181"/>
      <c r="R38" s="1181"/>
      <c r="S38" s="1181"/>
      <c r="T38" s="1181"/>
      <c r="U38" s="969"/>
      <c r="V38" s="1181"/>
      <c r="W38" s="1181"/>
      <c r="X38" s="1181"/>
      <c r="Y38" s="1181"/>
      <c r="Z38" s="1181"/>
      <c r="AA38" s="1181"/>
      <c r="AF38" s="1180"/>
    </row>
    <row r="39" spans="2:32" ht="19.5" customHeight="1" thickBot="1">
      <c r="B39" s="1185">
        <v>2012</v>
      </c>
      <c r="C39" s="1212" t="s">
        <v>320</v>
      </c>
      <c r="D39" s="1181"/>
      <c r="E39" s="1181"/>
      <c r="F39" s="1181"/>
      <c r="G39" s="1181"/>
      <c r="H39" s="1181"/>
      <c r="I39" s="1181"/>
      <c r="J39" s="1181"/>
      <c r="K39" s="1181"/>
      <c r="L39" s="1181"/>
      <c r="M39" s="1181"/>
      <c r="N39" s="1181"/>
      <c r="O39" s="969"/>
      <c r="P39" s="1185">
        <v>2012</v>
      </c>
      <c r="Q39" s="1222" t="s">
        <v>321</v>
      </c>
      <c r="R39" s="1223"/>
      <c r="S39" s="1223"/>
      <c r="T39" s="1223"/>
      <c r="U39" s="969"/>
      <c r="V39" s="1185">
        <v>2012</v>
      </c>
      <c r="W39" s="1222" t="s">
        <v>322</v>
      </c>
      <c r="X39" s="1222"/>
      <c r="Y39" s="969"/>
      <c r="Z39" s="1185">
        <v>2012</v>
      </c>
      <c r="AA39" s="969"/>
      <c r="AF39" s="1180"/>
    </row>
    <row r="40" spans="2:32" ht="19.5" customHeight="1" thickBot="1">
      <c r="B40" s="1186"/>
      <c r="C40" s="1187" t="s">
        <v>240</v>
      </c>
      <c r="D40" s="1187" t="s">
        <v>241</v>
      </c>
      <c r="E40" s="1187" t="s">
        <v>242</v>
      </c>
      <c r="F40" s="1187" t="s">
        <v>243</v>
      </c>
      <c r="G40" s="1187" t="s">
        <v>244</v>
      </c>
      <c r="H40" s="1187" t="s">
        <v>245</v>
      </c>
      <c r="I40" s="1187" t="s">
        <v>246</v>
      </c>
      <c r="J40" s="1187" t="s">
        <v>247</v>
      </c>
      <c r="K40" s="1187" t="s">
        <v>248</v>
      </c>
      <c r="L40" s="1187" t="s">
        <v>249</v>
      </c>
      <c r="M40" s="1187" t="s">
        <v>250</v>
      </c>
      <c r="N40" s="1188" t="s">
        <v>251</v>
      </c>
      <c r="O40" s="969"/>
      <c r="P40" s="1186"/>
      <c r="Q40" s="1187" t="s">
        <v>323</v>
      </c>
      <c r="R40" s="1187" t="s">
        <v>324</v>
      </c>
      <c r="S40" s="1187" t="s">
        <v>325</v>
      </c>
      <c r="T40" s="1188" t="s">
        <v>326</v>
      </c>
      <c r="U40" s="969"/>
      <c r="V40" s="1186"/>
      <c r="W40" s="1187" t="s">
        <v>327</v>
      </c>
      <c r="X40" s="1188" t="s">
        <v>328</v>
      </c>
      <c r="Y40" s="969"/>
      <c r="Z40" s="1186"/>
      <c r="AA40" s="1215" t="s">
        <v>329</v>
      </c>
      <c r="AF40" s="1180"/>
    </row>
    <row r="41" spans="2:32" ht="19.5" customHeight="1" thickBot="1">
      <c r="B41" s="1189" t="s">
        <v>330</v>
      </c>
      <c r="C41" s="1213">
        <v>164.61</v>
      </c>
      <c r="D41" s="1213">
        <v>169.95</v>
      </c>
      <c r="E41" s="1213">
        <v>176.6</v>
      </c>
      <c r="F41" s="1213">
        <v>182.99</v>
      </c>
      <c r="G41" s="1213">
        <v>183.27</v>
      </c>
      <c r="H41" s="1213">
        <v>176.31</v>
      </c>
      <c r="I41" s="1213">
        <v>175.64</v>
      </c>
      <c r="J41" s="1213">
        <v>178.38</v>
      </c>
      <c r="K41" s="1213">
        <v>185.49</v>
      </c>
      <c r="L41" s="1213">
        <v>186.13</v>
      </c>
      <c r="M41" s="1213">
        <v>184.29</v>
      </c>
      <c r="N41" s="1214">
        <v>177.08</v>
      </c>
      <c r="O41" s="969"/>
      <c r="P41" s="1189" t="s">
        <v>330</v>
      </c>
      <c r="Q41" s="1213">
        <v>170.4</v>
      </c>
      <c r="R41" s="1213">
        <v>180.93</v>
      </c>
      <c r="S41" s="1213">
        <v>179.75</v>
      </c>
      <c r="T41" s="1214">
        <v>183.05</v>
      </c>
      <c r="U41" s="969"/>
      <c r="V41" s="1186" t="s">
        <v>330</v>
      </c>
      <c r="W41" s="1187">
        <v>175.82</v>
      </c>
      <c r="X41" s="1224">
        <v>181.3</v>
      </c>
      <c r="Y41" s="969"/>
      <c r="Z41" s="1186" t="s">
        <v>330</v>
      </c>
      <c r="AA41" s="1225">
        <v>178.6</v>
      </c>
      <c r="AF41" s="1180"/>
    </row>
    <row r="42" spans="2:32" ht="19.5" customHeight="1">
      <c r="B42" s="1217"/>
      <c r="C42" s="1181"/>
      <c r="D42" s="1181"/>
      <c r="E42" s="1181"/>
      <c r="F42" s="1181"/>
      <c r="G42" s="1181"/>
      <c r="H42" s="1181"/>
      <c r="I42" s="1181"/>
      <c r="J42" s="1181"/>
      <c r="K42" s="1181"/>
      <c r="L42" s="1181"/>
      <c r="M42" s="1181"/>
      <c r="N42" s="1181"/>
      <c r="O42" s="969"/>
      <c r="P42" s="1181"/>
      <c r="Q42" s="1181"/>
      <c r="R42" s="1181"/>
      <c r="S42" s="1181"/>
      <c r="T42" s="1181"/>
      <c r="U42" s="969"/>
      <c r="V42" s="1181"/>
      <c r="W42" s="1181"/>
      <c r="X42" s="1181"/>
      <c r="Y42" s="1181"/>
      <c r="Z42" s="1181"/>
      <c r="AA42" s="1181"/>
      <c r="AF42" s="1180"/>
    </row>
    <row r="43" spans="2:32" ht="19.5" customHeight="1" thickBot="1">
      <c r="B43" s="1185">
        <v>2013</v>
      </c>
      <c r="C43" s="1212" t="s">
        <v>320</v>
      </c>
      <c r="D43" s="1181"/>
      <c r="E43" s="1181"/>
      <c r="F43" s="1181"/>
      <c r="G43" s="1181"/>
      <c r="H43" s="1181"/>
      <c r="I43" s="1181"/>
      <c r="J43" s="1181"/>
      <c r="K43" s="1181"/>
      <c r="L43" s="1181"/>
      <c r="M43" s="1181"/>
      <c r="N43" s="1181"/>
      <c r="O43" s="969"/>
      <c r="P43" s="1185">
        <v>2013</v>
      </c>
      <c r="Q43" s="1222" t="s">
        <v>321</v>
      </c>
      <c r="R43" s="1223"/>
      <c r="S43" s="1223"/>
      <c r="T43" s="1223"/>
      <c r="U43" s="969"/>
      <c r="V43" s="1185">
        <v>2013</v>
      </c>
      <c r="W43" s="1222" t="s">
        <v>322</v>
      </c>
      <c r="X43" s="1222"/>
      <c r="Y43" s="969"/>
      <c r="Z43" s="1185">
        <v>2013</v>
      </c>
      <c r="AA43" s="969"/>
      <c r="AF43" s="1180"/>
    </row>
    <row r="44" spans="2:32" ht="19.5" customHeight="1" thickBot="1">
      <c r="B44" s="1186"/>
      <c r="C44" s="1187" t="s">
        <v>240</v>
      </c>
      <c r="D44" s="1187" t="s">
        <v>241</v>
      </c>
      <c r="E44" s="1187" t="s">
        <v>242</v>
      </c>
      <c r="F44" s="1187" t="s">
        <v>243</v>
      </c>
      <c r="G44" s="1187" t="s">
        <v>244</v>
      </c>
      <c r="H44" s="1187" t="s">
        <v>245</v>
      </c>
      <c r="I44" s="1187" t="s">
        <v>246</v>
      </c>
      <c r="J44" s="1187" t="s">
        <v>247</v>
      </c>
      <c r="K44" s="1187" t="s">
        <v>248</v>
      </c>
      <c r="L44" s="1187" t="s">
        <v>249</v>
      </c>
      <c r="M44" s="1187" t="s">
        <v>250</v>
      </c>
      <c r="N44" s="1188" t="s">
        <v>251</v>
      </c>
      <c r="O44" s="969"/>
      <c r="P44" s="1186"/>
      <c r="Q44" s="1187" t="s">
        <v>323</v>
      </c>
      <c r="R44" s="1187" t="s">
        <v>324</v>
      </c>
      <c r="S44" s="1187" t="s">
        <v>325</v>
      </c>
      <c r="T44" s="1188" t="s">
        <v>326</v>
      </c>
      <c r="U44" s="969"/>
      <c r="V44" s="1186"/>
      <c r="W44" s="1187" t="s">
        <v>327</v>
      </c>
      <c r="X44" s="1188" t="s">
        <v>328</v>
      </c>
      <c r="Y44" s="969"/>
      <c r="Z44" s="1186"/>
      <c r="AA44" s="1215" t="s">
        <v>329</v>
      </c>
      <c r="AF44" s="1180"/>
    </row>
    <row r="45" spans="2:32" ht="19.5" customHeight="1" thickBot="1">
      <c r="B45" s="1189" t="s">
        <v>330</v>
      </c>
      <c r="C45" s="1213">
        <v>173.39</v>
      </c>
      <c r="D45" s="1213">
        <v>168.68</v>
      </c>
      <c r="E45" s="1213">
        <v>172.45</v>
      </c>
      <c r="F45" s="1213">
        <v>175.46</v>
      </c>
      <c r="G45" s="1213">
        <v>174.43</v>
      </c>
      <c r="H45" s="1213">
        <v>175.06</v>
      </c>
      <c r="I45" s="1213">
        <v>172.62</v>
      </c>
      <c r="J45" s="1213">
        <v>172.44</v>
      </c>
      <c r="K45" s="1213">
        <v>180.5</v>
      </c>
      <c r="L45" s="1213">
        <v>173.82</v>
      </c>
      <c r="M45" s="1213">
        <v>167.38</v>
      </c>
      <c r="N45" s="1214">
        <v>163.43</v>
      </c>
      <c r="O45" s="969"/>
      <c r="P45" s="1189" t="s">
        <v>330</v>
      </c>
      <c r="Q45" s="1213">
        <v>171.59</v>
      </c>
      <c r="R45" s="1213">
        <v>174.95</v>
      </c>
      <c r="S45" s="1213">
        <v>174.8</v>
      </c>
      <c r="T45" s="1214">
        <v>169.13</v>
      </c>
      <c r="U45" s="969"/>
      <c r="V45" s="1186" t="s">
        <v>330</v>
      </c>
      <c r="W45" s="1187">
        <v>173.22</v>
      </c>
      <c r="X45" s="1188">
        <v>172.22</v>
      </c>
      <c r="Y45" s="969"/>
      <c r="Z45" s="1186" t="s">
        <v>330</v>
      </c>
      <c r="AA45" s="1215">
        <v>172.76</v>
      </c>
      <c r="AF45" s="1180"/>
    </row>
    <row r="46" spans="2:32" ht="19.5" customHeight="1">
      <c r="B46" s="1217"/>
      <c r="C46" s="1181"/>
      <c r="D46" s="1181"/>
      <c r="E46" s="1181"/>
      <c r="F46" s="1181"/>
      <c r="G46" s="1181"/>
      <c r="H46" s="1181"/>
      <c r="I46" s="1181"/>
      <c r="J46" s="1181"/>
      <c r="K46" s="1181"/>
      <c r="L46" s="1181"/>
      <c r="M46" s="1181"/>
      <c r="N46" s="1181"/>
      <c r="O46" s="969"/>
      <c r="P46" s="1181"/>
      <c r="Q46" s="1181"/>
      <c r="R46" s="1181"/>
      <c r="S46" s="1181"/>
      <c r="T46" s="1181"/>
      <c r="U46" s="969"/>
      <c r="V46" s="1181"/>
      <c r="W46" s="1181"/>
      <c r="X46" s="1181"/>
      <c r="Y46" s="1181"/>
      <c r="Z46" s="1181"/>
      <c r="AA46" s="1181"/>
      <c r="AF46" s="1180"/>
    </row>
    <row r="47" spans="2:32" ht="19.5" customHeight="1" thickBot="1">
      <c r="B47" s="1185">
        <v>2014</v>
      </c>
      <c r="C47" s="1212" t="s">
        <v>320</v>
      </c>
      <c r="D47" s="1181"/>
      <c r="E47" s="1181"/>
      <c r="F47" s="1181"/>
      <c r="G47" s="1181"/>
      <c r="H47" s="1181"/>
      <c r="I47" s="1181"/>
      <c r="J47" s="1181"/>
      <c r="K47" s="1181"/>
      <c r="L47" s="1181"/>
      <c r="M47" s="1181"/>
      <c r="N47" s="1181"/>
      <c r="O47" s="969"/>
      <c r="P47" s="1185">
        <v>2014</v>
      </c>
      <c r="Q47" s="1222" t="s">
        <v>321</v>
      </c>
      <c r="R47" s="1223"/>
      <c r="S47" s="1223"/>
      <c r="T47" s="1223"/>
      <c r="U47" s="969"/>
      <c r="V47" s="1185">
        <v>2014</v>
      </c>
      <c r="W47" s="1222" t="s">
        <v>322</v>
      </c>
      <c r="X47" s="1222"/>
      <c r="Y47" s="969"/>
      <c r="Z47" s="1185">
        <v>2014</v>
      </c>
      <c r="AA47" s="969"/>
      <c r="AF47" s="1180"/>
    </row>
    <row r="48" spans="2:32" ht="19.5" customHeight="1" thickBot="1">
      <c r="B48" s="1186"/>
      <c r="C48" s="1187" t="s">
        <v>240</v>
      </c>
      <c r="D48" s="1187" t="s">
        <v>241</v>
      </c>
      <c r="E48" s="1187" t="s">
        <v>242</v>
      </c>
      <c r="F48" s="1187" t="s">
        <v>243</v>
      </c>
      <c r="G48" s="1187" t="s">
        <v>244</v>
      </c>
      <c r="H48" s="1187" t="s">
        <v>245</v>
      </c>
      <c r="I48" s="1187" t="s">
        <v>246</v>
      </c>
      <c r="J48" s="1187" t="s">
        <v>247</v>
      </c>
      <c r="K48" s="1187" t="s">
        <v>248</v>
      </c>
      <c r="L48" s="1187" t="s">
        <v>249</v>
      </c>
      <c r="M48" s="1187" t="s">
        <v>250</v>
      </c>
      <c r="N48" s="1188" t="s">
        <v>251</v>
      </c>
      <c r="O48" s="969"/>
      <c r="P48" s="1186"/>
      <c r="Q48" s="1187" t="s">
        <v>323</v>
      </c>
      <c r="R48" s="1187" t="s">
        <v>324</v>
      </c>
      <c r="S48" s="1187" t="s">
        <v>325</v>
      </c>
      <c r="T48" s="1188" t="s">
        <v>326</v>
      </c>
      <c r="U48" s="969"/>
      <c r="V48" s="1186"/>
      <c r="W48" s="1187" t="s">
        <v>327</v>
      </c>
      <c r="X48" s="1188" t="s">
        <v>328</v>
      </c>
      <c r="Y48" s="969"/>
      <c r="Z48" s="1186"/>
      <c r="AA48" s="1215" t="s">
        <v>329</v>
      </c>
      <c r="AF48" s="1180"/>
    </row>
    <row r="49" spans="2:35" ht="19.5" customHeight="1" thickBot="1">
      <c r="B49" s="1189" t="s">
        <v>330</v>
      </c>
      <c r="C49" s="1213">
        <v>167.21</v>
      </c>
      <c r="D49" s="1213">
        <v>161.33000000000001</v>
      </c>
      <c r="E49" s="1213">
        <v>166.11</v>
      </c>
      <c r="F49" s="1213">
        <v>174.34</v>
      </c>
      <c r="G49" s="1213">
        <v>176.06</v>
      </c>
      <c r="H49" s="1213">
        <v>170.78</v>
      </c>
      <c r="I49" s="1213">
        <v>164.81</v>
      </c>
      <c r="J49" s="1213">
        <v>164.4</v>
      </c>
      <c r="K49" s="1213">
        <v>167.18</v>
      </c>
      <c r="L49" s="1213">
        <v>160.56</v>
      </c>
      <c r="M49" s="1213">
        <v>158.87</v>
      </c>
      <c r="N49" s="1214">
        <v>152.19</v>
      </c>
      <c r="O49" s="969"/>
      <c r="P49" s="1189" t="s">
        <v>330</v>
      </c>
      <c r="Q49" s="1213">
        <v>164.85</v>
      </c>
      <c r="R49" s="1213">
        <v>173.84</v>
      </c>
      <c r="S49" s="1213">
        <v>165.41</v>
      </c>
      <c r="T49" s="1214">
        <v>157.51</v>
      </c>
      <c r="U49" s="969"/>
      <c r="V49" s="1186" t="s">
        <v>330</v>
      </c>
      <c r="W49" s="1187">
        <v>169.45</v>
      </c>
      <c r="X49" s="1188">
        <v>161.41999999999999</v>
      </c>
      <c r="Y49" s="969"/>
      <c r="Z49" s="1186" t="s">
        <v>330</v>
      </c>
      <c r="AA49" s="1215">
        <v>165.25</v>
      </c>
      <c r="AF49" s="1180"/>
    </row>
    <row r="50" spans="2:35" ht="19.5" customHeight="1">
      <c r="B50" s="1217"/>
      <c r="C50" s="1181"/>
      <c r="D50" s="1181"/>
      <c r="E50" s="1181"/>
      <c r="F50" s="1181"/>
      <c r="G50" s="1181"/>
      <c r="H50" s="1181"/>
      <c r="I50" s="1181"/>
      <c r="J50" s="1181"/>
      <c r="K50" s="1181"/>
      <c r="L50" s="1181"/>
      <c r="M50" s="1181"/>
      <c r="N50" s="1181"/>
      <c r="O50" s="969"/>
      <c r="P50" s="1181"/>
      <c r="Q50" s="1181"/>
      <c r="R50" s="1181"/>
      <c r="S50" s="1181"/>
      <c r="T50" s="1181"/>
      <c r="U50" s="969"/>
      <c r="V50" s="1181"/>
      <c r="W50" s="1181"/>
      <c r="X50" s="1181"/>
      <c r="Y50" s="1181"/>
      <c r="Z50" s="1181"/>
      <c r="AA50" s="1181"/>
      <c r="AF50" s="1180"/>
    </row>
    <row r="51" spans="2:35" ht="19.5" customHeight="1" thickBot="1">
      <c r="B51" s="1185">
        <v>2015</v>
      </c>
      <c r="C51" s="1212" t="s">
        <v>320</v>
      </c>
      <c r="D51" s="1181"/>
      <c r="E51" s="1181"/>
      <c r="F51" s="1181"/>
      <c r="G51" s="1181"/>
      <c r="H51" s="1181"/>
      <c r="I51" s="1181"/>
      <c r="J51" s="1181"/>
      <c r="K51" s="1181"/>
      <c r="L51" s="1181"/>
      <c r="M51" s="1181"/>
      <c r="N51" s="1181"/>
      <c r="O51" s="969"/>
      <c r="P51" s="1185">
        <v>2015</v>
      </c>
      <c r="Q51" s="1222" t="s">
        <v>321</v>
      </c>
      <c r="R51" s="1223"/>
      <c r="S51" s="1223"/>
      <c r="T51" s="1223"/>
      <c r="U51" s="969"/>
      <c r="V51" s="1185">
        <v>2015</v>
      </c>
      <c r="W51" s="1222" t="s">
        <v>322</v>
      </c>
      <c r="X51" s="1222"/>
      <c r="Y51" s="969"/>
      <c r="Z51" s="1185">
        <v>2015</v>
      </c>
      <c r="AA51" s="969"/>
      <c r="AF51" s="1180"/>
    </row>
    <row r="52" spans="2:35" ht="19.5" customHeight="1" thickBot="1">
      <c r="B52" s="1186"/>
      <c r="C52" s="1187" t="s">
        <v>240</v>
      </c>
      <c r="D52" s="1187" t="s">
        <v>241</v>
      </c>
      <c r="E52" s="1187" t="s">
        <v>242</v>
      </c>
      <c r="F52" s="1187" t="s">
        <v>243</v>
      </c>
      <c r="G52" s="1187" t="s">
        <v>244</v>
      </c>
      <c r="H52" s="1187" t="s">
        <v>245</v>
      </c>
      <c r="I52" s="1187" t="s">
        <v>246</v>
      </c>
      <c r="J52" s="1187" t="s">
        <v>247</v>
      </c>
      <c r="K52" s="1187" t="s">
        <v>248</v>
      </c>
      <c r="L52" s="1187" t="s">
        <v>249</v>
      </c>
      <c r="M52" s="1187" t="s">
        <v>250</v>
      </c>
      <c r="N52" s="1188" t="s">
        <v>251</v>
      </c>
      <c r="O52" s="969"/>
      <c r="P52" s="1186"/>
      <c r="Q52" s="1187" t="s">
        <v>323</v>
      </c>
      <c r="R52" s="1187" t="s">
        <v>324</v>
      </c>
      <c r="S52" s="1187" t="s">
        <v>325</v>
      </c>
      <c r="T52" s="1188" t="s">
        <v>326</v>
      </c>
      <c r="U52" s="969"/>
      <c r="V52" s="1186"/>
      <c r="W52" s="1187" t="s">
        <v>327</v>
      </c>
      <c r="X52" s="1188" t="s">
        <v>328</v>
      </c>
      <c r="Y52" s="969"/>
      <c r="Z52" s="1186"/>
      <c r="AA52" s="1215" t="s">
        <v>329</v>
      </c>
      <c r="AF52" s="1180"/>
    </row>
    <row r="53" spans="2:35" ht="19.5" customHeight="1" thickBot="1">
      <c r="B53" s="1189" t="s">
        <v>330</v>
      </c>
      <c r="C53" s="1213">
        <v>150.22</v>
      </c>
      <c r="D53" s="1213">
        <v>151.1</v>
      </c>
      <c r="E53" s="1213">
        <v>156.03</v>
      </c>
      <c r="F53" s="1213">
        <v>162.61000000000001</v>
      </c>
      <c r="G53" s="1213">
        <v>160.38999999999999</v>
      </c>
      <c r="H53" s="1213">
        <v>158.78</v>
      </c>
      <c r="I53" s="1213">
        <v>150.13999999999999</v>
      </c>
      <c r="J53" s="1213">
        <v>148.04</v>
      </c>
      <c r="K53" s="1213">
        <v>149.5</v>
      </c>
      <c r="L53" s="1213">
        <v>147.91999999999999</v>
      </c>
      <c r="M53" s="1213">
        <v>141.63</v>
      </c>
      <c r="N53" s="1214">
        <v>135.77000000000001</v>
      </c>
      <c r="O53" s="969"/>
      <c r="P53" s="1189" t="s">
        <v>330</v>
      </c>
      <c r="Q53" s="1213">
        <v>152.46</v>
      </c>
      <c r="R53" s="1213">
        <v>160.72999999999999</v>
      </c>
      <c r="S53" s="1213">
        <v>149.34</v>
      </c>
      <c r="T53" s="1214">
        <v>141.62</v>
      </c>
      <c r="U53" s="969"/>
      <c r="V53" s="1186" t="s">
        <v>330</v>
      </c>
      <c r="W53" s="1187">
        <v>156.76</v>
      </c>
      <c r="X53" s="1188">
        <v>145.74</v>
      </c>
      <c r="Y53" s="969"/>
      <c r="Z53" s="1186" t="s">
        <v>330</v>
      </c>
      <c r="AA53" s="1215">
        <v>151.05000000000001</v>
      </c>
      <c r="AF53" s="1180"/>
    </row>
    <row r="54" spans="2:35" ht="19.5" customHeight="1">
      <c r="B54" s="1217"/>
      <c r="C54" s="1181"/>
      <c r="D54" s="1181"/>
      <c r="E54" s="1181"/>
      <c r="F54" s="1181"/>
      <c r="G54" s="1181"/>
      <c r="H54" s="1181"/>
      <c r="I54" s="1181"/>
      <c r="J54" s="1181"/>
      <c r="K54" s="1181"/>
      <c r="L54" s="1181"/>
      <c r="M54" s="1181"/>
      <c r="N54" s="1181"/>
      <c r="O54" s="969"/>
      <c r="P54" s="1181"/>
      <c r="Q54" s="1181"/>
      <c r="R54" s="1181"/>
      <c r="S54" s="1181"/>
      <c r="T54" s="1181"/>
      <c r="U54" s="969"/>
      <c r="V54" s="1181"/>
      <c r="W54" s="1181"/>
      <c r="X54" s="1181"/>
      <c r="Y54" s="1181"/>
      <c r="Z54" s="1181"/>
      <c r="AA54" s="1181"/>
      <c r="AF54" s="1180"/>
    </row>
    <row r="55" spans="2:35" ht="19.5" customHeight="1" thickBot="1">
      <c r="B55" s="1185">
        <v>2016</v>
      </c>
      <c r="C55" s="1212" t="s">
        <v>320</v>
      </c>
      <c r="D55" s="1181"/>
      <c r="E55" s="1181"/>
      <c r="F55" s="1181"/>
      <c r="G55" s="1181"/>
      <c r="H55" s="1181"/>
      <c r="I55" s="1181"/>
      <c r="J55" s="1181"/>
      <c r="K55" s="1181"/>
      <c r="L55" s="1181"/>
      <c r="M55" s="1181"/>
      <c r="N55" s="1181"/>
      <c r="O55" s="969"/>
      <c r="P55" s="1185">
        <v>2016</v>
      </c>
      <c r="Q55" s="1222" t="s">
        <v>321</v>
      </c>
      <c r="R55" s="1223"/>
      <c r="S55" s="1223"/>
      <c r="T55" s="1223"/>
      <c r="U55" s="969"/>
      <c r="V55" s="1185">
        <v>2016</v>
      </c>
      <c r="W55" s="1222" t="s">
        <v>322</v>
      </c>
      <c r="X55" s="1222"/>
      <c r="Y55" s="969"/>
      <c r="Z55" s="1185">
        <v>2016</v>
      </c>
      <c r="AA55" s="969"/>
      <c r="AF55" s="1180"/>
    </row>
    <row r="56" spans="2:35" ht="19.5" customHeight="1" thickBot="1">
      <c r="B56" s="1186"/>
      <c r="C56" s="1187" t="s">
        <v>240</v>
      </c>
      <c r="D56" s="1187" t="s">
        <v>241</v>
      </c>
      <c r="E56" s="1187" t="s">
        <v>242</v>
      </c>
      <c r="F56" s="1187" t="s">
        <v>243</v>
      </c>
      <c r="G56" s="1187" t="s">
        <v>244</v>
      </c>
      <c r="H56" s="1187" t="s">
        <v>245</v>
      </c>
      <c r="I56" s="1187" t="s">
        <v>246</v>
      </c>
      <c r="J56" s="1187" t="s">
        <v>247</v>
      </c>
      <c r="K56" s="1187" t="s">
        <v>248</v>
      </c>
      <c r="L56" s="1187" t="s">
        <v>249</v>
      </c>
      <c r="M56" s="1187" t="s">
        <v>250</v>
      </c>
      <c r="N56" s="1188" t="s">
        <v>251</v>
      </c>
      <c r="O56" s="969"/>
      <c r="P56" s="1186"/>
      <c r="Q56" s="1187" t="s">
        <v>323</v>
      </c>
      <c r="R56" s="1187" t="s">
        <v>324</v>
      </c>
      <c r="S56" s="1187" t="s">
        <v>325</v>
      </c>
      <c r="T56" s="1188" t="s">
        <v>326</v>
      </c>
      <c r="U56" s="969"/>
      <c r="V56" s="1186"/>
      <c r="W56" s="1187" t="s">
        <v>327</v>
      </c>
      <c r="X56" s="1188" t="s">
        <v>328</v>
      </c>
      <c r="Y56" s="969"/>
      <c r="Z56" s="1186"/>
      <c r="AA56" s="1215" t="s">
        <v>329</v>
      </c>
      <c r="AF56" s="1180"/>
    </row>
    <row r="57" spans="2:35" ht="19.5" customHeight="1" thickBot="1">
      <c r="B57" s="1189" t="s">
        <v>330</v>
      </c>
      <c r="C57" s="1213">
        <v>132.08000000000001</v>
      </c>
      <c r="D57" s="1213">
        <v>131.72</v>
      </c>
      <c r="E57" s="1213">
        <v>140.28</v>
      </c>
      <c r="F57" s="1213">
        <v>147.78</v>
      </c>
      <c r="G57" s="1213">
        <v>149.07</v>
      </c>
      <c r="H57" s="1213">
        <v>153.72999999999999</v>
      </c>
      <c r="I57" s="1213">
        <v>157.59</v>
      </c>
      <c r="J57" s="1213">
        <v>163.19999999999999</v>
      </c>
      <c r="K57" s="1213">
        <v>168.82</v>
      </c>
      <c r="L57" s="1213">
        <v>169.74</v>
      </c>
      <c r="M57" s="1213">
        <v>172.36</v>
      </c>
      <c r="N57" s="1214">
        <v>176.74</v>
      </c>
      <c r="O57" s="969"/>
      <c r="P57" s="1189" t="s">
        <v>330</v>
      </c>
      <c r="Q57" s="1213">
        <v>135.25</v>
      </c>
      <c r="R57" s="1213">
        <v>150.47999999999999</v>
      </c>
      <c r="S57" s="1213">
        <v>162.43</v>
      </c>
      <c r="T57" s="1214">
        <v>172.56</v>
      </c>
      <c r="U57" s="969"/>
      <c r="V57" s="1186" t="s">
        <v>330</v>
      </c>
      <c r="W57" s="1187">
        <v>143.08000000000001</v>
      </c>
      <c r="X57" s="1188">
        <v>166.26</v>
      </c>
      <c r="Y57" s="969"/>
      <c r="Z57" s="1186" t="s">
        <v>330</v>
      </c>
      <c r="AA57" s="1215">
        <v>152.68</v>
      </c>
      <c r="AF57" s="1182"/>
      <c r="AH57" s="1183"/>
      <c r="AI57" s="1183"/>
    </row>
    <row r="58" spans="2:35">
      <c r="B58" s="969"/>
      <c r="C58" s="969"/>
      <c r="D58" s="969"/>
      <c r="E58" s="969"/>
      <c r="F58" s="969"/>
      <c r="G58" s="969"/>
      <c r="H58" s="969"/>
      <c r="I58" s="969"/>
      <c r="J58" s="969"/>
      <c r="K58" s="969"/>
      <c r="L58" s="969"/>
      <c r="M58" s="969"/>
      <c r="N58" s="969"/>
      <c r="O58" s="969"/>
      <c r="P58" s="969"/>
      <c r="Q58" s="969"/>
      <c r="R58" s="969"/>
      <c r="S58" s="969"/>
      <c r="T58" s="969"/>
      <c r="U58" s="969"/>
      <c r="V58" s="969"/>
      <c r="W58" s="969"/>
      <c r="X58" s="969"/>
      <c r="Y58" s="969"/>
      <c r="Z58" s="969"/>
      <c r="AA58" s="969"/>
    </row>
    <row r="59" spans="2:35" ht="15.75" thickBot="1">
      <c r="B59" s="1185">
        <v>2017</v>
      </c>
      <c r="C59" s="1212" t="s">
        <v>320</v>
      </c>
      <c r="D59" s="1181"/>
      <c r="E59" s="1181"/>
      <c r="F59" s="1181"/>
      <c r="G59" s="1181"/>
      <c r="H59" s="1181"/>
      <c r="I59" s="1181"/>
      <c r="J59" s="1181"/>
      <c r="K59" s="1181"/>
      <c r="L59" s="1181"/>
      <c r="M59" s="1181"/>
      <c r="N59" s="1181"/>
      <c r="O59" s="969"/>
      <c r="P59" s="1185">
        <v>2017</v>
      </c>
      <c r="Q59" s="1222" t="s">
        <v>321</v>
      </c>
      <c r="R59" s="1223"/>
      <c r="S59" s="1223"/>
      <c r="T59" s="1223"/>
      <c r="U59" s="969"/>
      <c r="V59" s="1185">
        <v>2017</v>
      </c>
      <c r="W59" s="1222" t="s">
        <v>322</v>
      </c>
      <c r="X59" s="1222"/>
      <c r="Y59" s="969"/>
      <c r="Z59" s="1185">
        <v>2017</v>
      </c>
      <c r="AA59" s="969"/>
    </row>
    <row r="60" spans="2:35" ht="13.5" thickBot="1">
      <c r="B60" s="1186"/>
      <c r="C60" s="1187" t="s">
        <v>240</v>
      </c>
      <c r="D60" s="1187" t="s">
        <v>241</v>
      </c>
      <c r="E60" s="1187" t="s">
        <v>242</v>
      </c>
      <c r="F60" s="1187" t="s">
        <v>243</v>
      </c>
      <c r="G60" s="1187" t="s">
        <v>244</v>
      </c>
      <c r="H60" s="1187" t="s">
        <v>245</v>
      </c>
      <c r="I60" s="1187" t="s">
        <v>246</v>
      </c>
      <c r="J60" s="1187" t="s">
        <v>247</v>
      </c>
      <c r="K60" s="1187" t="s">
        <v>248</v>
      </c>
      <c r="L60" s="1187" t="s">
        <v>249</v>
      </c>
      <c r="M60" s="1187" t="s">
        <v>250</v>
      </c>
      <c r="N60" s="1188" t="s">
        <v>251</v>
      </c>
      <c r="O60" s="969"/>
      <c r="P60" s="1186"/>
      <c r="Q60" s="1187" t="s">
        <v>323</v>
      </c>
      <c r="R60" s="1187" t="s">
        <v>324</v>
      </c>
      <c r="S60" s="1187" t="s">
        <v>325</v>
      </c>
      <c r="T60" s="1188" t="s">
        <v>326</v>
      </c>
      <c r="U60" s="969"/>
      <c r="V60" s="1186"/>
      <c r="W60" s="1187" t="s">
        <v>327</v>
      </c>
      <c r="X60" s="1188" t="s">
        <v>328</v>
      </c>
      <c r="Y60" s="969"/>
      <c r="Z60" s="1186"/>
      <c r="AA60" s="1215" t="s">
        <v>329</v>
      </c>
    </row>
    <row r="61" spans="2:35" ht="13.5" thickBot="1">
      <c r="B61" s="1189" t="s">
        <v>330</v>
      </c>
      <c r="C61" s="1213">
        <v>178.04</v>
      </c>
      <c r="D61" s="1213">
        <v>179.33</v>
      </c>
      <c r="E61" s="1213">
        <v>183.14</v>
      </c>
      <c r="F61" s="1213">
        <v>195.51</v>
      </c>
      <c r="G61" s="1213">
        <v>203.24</v>
      </c>
      <c r="H61" s="1213">
        <v>209.23</v>
      </c>
      <c r="I61" s="1213">
        <v>204.37</v>
      </c>
      <c r="J61" s="1213">
        <v>196.31</v>
      </c>
      <c r="K61" s="1213">
        <v>196.12</v>
      </c>
      <c r="L61" s="1213">
        <v>195.15</v>
      </c>
      <c r="M61" s="1213">
        <v>190.16</v>
      </c>
      <c r="N61" s="1214">
        <v>186.6</v>
      </c>
      <c r="O61" s="969"/>
      <c r="P61" s="1189" t="s">
        <v>330</v>
      </c>
      <c r="Q61" s="1213">
        <v>180.49</v>
      </c>
      <c r="R61" s="1213">
        <v>203.2</v>
      </c>
      <c r="S61" s="1213">
        <v>198.96</v>
      </c>
      <c r="T61" s="1214">
        <v>190.89</v>
      </c>
      <c r="U61" s="969"/>
      <c r="V61" s="1189" t="s">
        <v>330</v>
      </c>
      <c r="W61" s="1187">
        <v>191.63</v>
      </c>
      <c r="X61" s="1188">
        <v>195.21</v>
      </c>
      <c r="Y61" s="969"/>
      <c r="Z61" s="1186" t="s">
        <v>330</v>
      </c>
      <c r="AA61" s="1215">
        <v>193.43</v>
      </c>
    </row>
    <row r="62" spans="2:35">
      <c r="B62" s="969"/>
      <c r="C62" s="969"/>
      <c r="D62" s="969"/>
      <c r="E62" s="969"/>
      <c r="F62" s="969"/>
      <c r="G62" s="969"/>
      <c r="H62" s="969"/>
      <c r="I62" s="969"/>
      <c r="J62" s="969"/>
      <c r="K62" s="969"/>
      <c r="L62" s="969"/>
      <c r="M62" s="969"/>
      <c r="N62" s="969"/>
      <c r="O62" s="969"/>
      <c r="P62" s="969"/>
      <c r="Q62" s="969"/>
      <c r="R62" s="969"/>
      <c r="S62" s="969"/>
      <c r="T62" s="969"/>
      <c r="U62" s="969"/>
      <c r="V62" s="969"/>
      <c r="W62" s="969"/>
      <c r="X62" s="969"/>
      <c r="Y62" s="969"/>
      <c r="Z62" s="969"/>
      <c r="AA62" s="969"/>
    </row>
    <row r="63" spans="2:35" ht="15.75" thickBot="1">
      <c r="B63" s="1185">
        <v>2018</v>
      </c>
      <c r="C63" s="1212" t="s">
        <v>320</v>
      </c>
      <c r="D63" s="1181"/>
      <c r="E63" s="1181"/>
      <c r="F63" s="1181"/>
      <c r="G63" s="1181"/>
      <c r="H63" s="1181"/>
      <c r="I63" s="1181"/>
      <c r="J63" s="1181"/>
      <c r="K63" s="1181"/>
      <c r="L63" s="1181"/>
      <c r="M63" s="1181"/>
      <c r="N63" s="1181"/>
      <c r="O63" s="969"/>
      <c r="P63" s="1185">
        <v>2018</v>
      </c>
      <c r="Q63" s="1222" t="s">
        <v>321</v>
      </c>
      <c r="R63" s="1223"/>
      <c r="S63" s="1223"/>
      <c r="T63" s="1223"/>
      <c r="U63" s="969"/>
      <c r="V63" s="1185">
        <v>2018</v>
      </c>
      <c r="W63" s="1222" t="s">
        <v>322</v>
      </c>
      <c r="X63" s="1222"/>
      <c r="Y63" s="969"/>
      <c r="Z63" s="1185">
        <v>2018</v>
      </c>
      <c r="AA63" s="969"/>
    </row>
    <row r="64" spans="2:35" ht="13.5" thickBot="1">
      <c r="B64" s="1186"/>
      <c r="C64" s="1187" t="s">
        <v>240</v>
      </c>
      <c r="D64" s="1187" t="s">
        <v>241</v>
      </c>
      <c r="E64" s="1187" t="s">
        <v>242</v>
      </c>
      <c r="F64" s="1187" t="s">
        <v>243</v>
      </c>
      <c r="G64" s="1187" t="s">
        <v>244</v>
      </c>
      <c r="H64" s="1187" t="s">
        <v>245</v>
      </c>
      <c r="I64" s="1187" t="s">
        <v>246</v>
      </c>
      <c r="J64" s="1187" t="s">
        <v>247</v>
      </c>
      <c r="K64" s="1187" t="s">
        <v>248</v>
      </c>
      <c r="L64" s="1187" t="s">
        <v>249</v>
      </c>
      <c r="M64" s="1187" t="s">
        <v>250</v>
      </c>
      <c r="N64" s="1188" t="s">
        <v>251</v>
      </c>
      <c r="O64" s="969"/>
      <c r="P64" s="1186"/>
      <c r="Q64" s="1187" t="s">
        <v>323</v>
      </c>
      <c r="R64" s="1187" t="s">
        <v>324</v>
      </c>
      <c r="S64" s="1187" t="s">
        <v>325</v>
      </c>
      <c r="T64" s="1188" t="s">
        <v>326</v>
      </c>
      <c r="U64" s="969"/>
      <c r="V64" s="1186"/>
      <c r="W64" s="1187" t="s">
        <v>327</v>
      </c>
      <c r="X64" s="1188" t="s">
        <v>328</v>
      </c>
      <c r="Y64" s="969"/>
      <c r="Z64" s="1186"/>
      <c r="AA64" s="1215" t="s">
        <v>329</v>
      </c>
    </row>
    <row r="65" spans="2:30" ht="13.5" thickBot="1">
      <c r="B65" s="1189" t="s">
        <v>330</v>
      </c>
      <c r="C65" s="1213">
        <v>185.33</v>
      </c>
      <c r="D65" s="1213">
        <v>180.1</v>
      </c>
      <c r="E65" s="1213">
        <v>184.16</v>
      </c>
      <c r="F65" s="1213">
        <v>190.89</v>
      </c>
      <c r="G65" s="1213">
        <v>183.51</v>
      </c>
      <c r="H65" s="1213">
        <v>180.03</v>
      </c>
      <c r="I65" s="1213">
        <v>184.73</v>
      </c>
      <c r="J65" s="1213">
        <v>180.82</v>
      </c>
      <c r="K65" s="1213">
        <v>177.45</v>
      </c>
      <c r="L65" s="1213">
        <v>179.98</v>
      </c>
      <c r="M65" s="1213">
        <v>168.09</v>
      </c>
      <c r="N65" s="1214">
        <v>166.58</v>
      </c>
      <c r="O65" s="969"/>
      <c r="P65" s="1189" t="s">
        <v>330</v>
      </c>
      <c r="Q65" s="1213">
        <v>183.45</v>
      </c>
      <c r="R65" s="1213">
        <v>184.56</v>
      </c>
      <c r="S65" s="1213">
        <v>181.16</v>
      </c>
      <c r="T65" s="1214">
        <v>172.43</v>
      </c>
      <c r="U65" s="969"/>
      <c r="V65" s="1189" t="s">
        <v>330</v>
      </c>
      <c r="W65" s="1187">
        <v>183.96</v>
      </c>
      <c r="X65" s="1188">
        <v>176.78</v>
      </c>
      <c r="Y65" s="969"/>
      <c r="Z65" s="1189" t="s">
        <v>330</v>
      </c>
      <c r="AA65" s="1215">
        <v>180.63</v>
      </c>
      <c r="AD65" s="1184"/>
    </row>
    <row r="66" spans="2:30">
      <c r="Y66" s="969"/>
      <c r="AA66" s="556"/>
      <c r="AB66" s="1183"/>
    </row>
    <row r="67" spans="2:30" ht="15.75" thickBot="1">
      <c r="B67" s="1185">
        <v>2019</v>
      </c>
      <c r="C67" s="1212" t="s">
        <v>320</v>
      </c>
      <c r="D67" s="1181"/>
      <c r="E67" s="1181"/>
      <c r="F67" s="1181"/>
      <c r="G67" s="1181"/>
      <c r="H67" s="1181"/>
      <c r="I67" s="1181"/>
      <c r="J67" s="1181"/>
      <c r="K67" s="1181"/>
      <c r="L67" s="1181"/>
      <c r="M67" s="1181"/>
      <c r="N67" s="1181"/>
      <c r="O67" s="969"/>
      <c r="P67" s="1185">
        <v>2019</v>
      </c>
      <c r="Q67" s="1649" t="s">
        <v>321</v>
      </c>
      <c r="R67" s="1650"/>
      <c r="S67" s="1650"/>
      <c r="T67" s="1650"/>
      <c r="U67" s="969"/>
      <c r="V67" s="1185">
        <v>2019</v>
      </c>
      <c r="W67" s="1649" t="s">
        <v>322</v>
      </c>
      <c r="X67" s="1649"/>
      <c r="Y67" s="969"/>
      <c r="Z67" s="1185">
        <v>2019</v>
      </c>
      <c r="AA67" s="969"/>
    </row>
    <row r="68" spans="2:30" ht="13.5" thickBot="1">
      <c r="B68" s="1186"/>
      <c r="C68" s="1187" t="s">
        <v>240</v>
      </c>
      <c r="D68" s="1187" t="s">
        <v>241</v>
      </c>
      <c r="E68" s="1187" t="s">
        <v>242</v>
      </c>
      <c r="F68" s="1187" t="s">
        <v>243</v>
      </c>
      <c r="G68" s="1187" t="s">
        <v>244</v>
      </c>
      <c r="H68" s="1187" t="s">
        <v>245</v>
      </c>
      <c r="I68" s="1187" t="s">
        <v>246</v>
      </c>
      <c r="J68" s="1187" t="s">
        <v>247</v>
      </c>
      <c r="K68" s="1187" t="s">
        <v>248</v>
      </c>
      <c r="L68" s="1187" t="s">
        <v>249</v>
      </c>
      <c r="M68" s="1187" t="s">
        <v>250</v>
      </c>
      <c r="N68" s="1188" t="s">
        <v>251</v>
      </c>
      <c r="O68" s="969"/>
      <c r="P68" s="1186"/>
      <c r="Q68" s="1187" t="s">
        <v>323</v>
      </c>
      <c r="R68" s="1187" t="s">
        <v>324</v>
      </c>
      <c r="S68" s="1187" t="s">
        <v>325</v>
      </c>
      <c r="T68" s="1188" t="s">
        <v>326</v>
      </c>
      <c r="U68" s="969"/>
      <c r="V68" s="1186"/>
      <c r="W68" s="1187" t="s">
        <v>327</v>
      </c>
      <c r="X68" s="1188" t="s">
        <v>328</v>
      </c>
      <c r="Y68" s="969"/>
      <c r="Z68" s="1186"/>
      <c r="AA68" s="1215" t="s">
        <v>329</v>
      </c>
    </row>
    <row r="69" spans="2:30" ht="13.5" thickBot="1">
      <c r="B69" s="1189" t="s">
        <v>330</v>
      </c>
      <c r="C69" s="1213">
        <v>162.74</v>
      </c>
      <c r="D69" s="1213"/>
      <c r="E69" s="1213"/>
      <c r="F69" s="1213"/>
      <c r="G69" s="1213"/>
      <c r="H69" s="1213"/>
      <c r="I69" s="1213"/>
      <c r="J69" s="1213"/>
      <c r="K69" s="1213"/>
      <c r="L69" s="1213"/>
      <c r="M69" s="1213"/>
      <c r="N69" s="1214"/>
      <c r="O69" s="969"/>
      <c r="P69" s="1189" t="s">
        <v>330</v>
      </c>
      <c r="Q69" s="1213"/>
      <c r="R69" s="1213"/>
      <c r="S69" s="1213"/>
      <c r="T69" s="1214"/>
      <c r="U69" s="969"/>
      <c r="V69" s="1189" t="s">
        <v>330</v>
      </c>
      <c r="W69" s="1187"/>
      <c r="X69" s="1188"/>
      <c r="Y69" s="969"/>
      <c r="Z69" s="1189" t="s">
        <v>330</v>
      </c>
      <c r="AA69" s="1215"/>
    </row>
    <row r="72" spans="2:30" ht="15.75">
      <c r="B72" s="1190"/>
      <c r="C72" s="1190"/>
      <c r="D72" s="1191" t="s">
        <v>331</v>
      </c>
      <c r="E72" s="1190"/>
      <c r="F72" s="1190"/>
      <c r="G72" s="1190"/>
      <c r="H72" s="1192">
        <v>2017</v>
      </c>
      <c r="I72" s="1190"/>
      <c r="J72" s="1190"/>
      <c r="K72" s="1190"/>
      <c r="L72" s="1190"/>
      <c r="M72" s="1190"/>
      <c r="N72" s="1190"/>
    </row>
    <row r="73" spans="2:30" ht="16.5" thickBot="1">
      <c r="B73" s="1193">
        <v>2017</v>
      </c>
      <c r="C73" s="1194" t="s">
        <v>4</v>
      </c>
      <c r="D73" s="1195"/>
      <c r="E73" s="1195"/>
      <c r="F73" s="1195"/>
      <c r="G73" s="1195"/>
      <c r="H73" s="1195"/>
      <c r="I73" s="1195"/>
      <c r="J73" s="1195"/>
      <c r="K73" s="1195"/>
      <c r="L73" s="1195"/>
      <c r="M73" s="1195"/>
      <c r="N73" s="1195"/>
    </row>
    <row r="74" spans="2:30" ht="13.5" thickBot="1">
      <c r="B74" s="1196"/>
      <c r="C74" s="1197" t="s">
        <v>240</v>
      </c>
      <c r="D74" s="1197" t="s">
        <v>241</v>
      </c>
      <c r="E74" s="1197" t="s">
        <v>242</v>
      </c>
      <c r="F74" s="1197" t="s">
        <v>243</v>
      </c>
      <c r="G74" s="1197" t="s">
        <v>244</v>
      </c>
      <c r="H74" s="1197" t="s">
        <v>245</v>
      </c>
      <c r="I74" s="1197" t="s">
        <v>246</v>
      </c>
      <c r="J74" s="1197" t="s">
        <v>247</v>
      </c>
      <c r="K74" s="1197" t="s">
        <v>248</v>
      </c>
      <c r="L74" s="1197" t="s">
        <v>249</v>
      </c>
      <c r="M74" s="1197" t="s">
        <v>250</v>
      </c>
      <c r="N74" s="1198" t="s">
        <v>251</v>
      </c>
    </row>
    <row r="75" spans="2:30" ht="13.5" thickBot="1">
      <c r="B75" s="1199" t="s">
        <v>330</v>
      </c>
      <c r="C75" s="1200">
        <f>(C61-N57)/N57*100</f>
        <v>0.73554373656217209</v>
      </c>
      <c r="D75" s="1200">
        <f t="shared" ref="D75:N75" si="0">(D61-C61)/C61*100</f>
        <v>0.72455627948776713</v>
      </c>
      <c r="E75" s="1200">
        <f t="shared" si="0"/>
        <v>2.1245748062231491</v>
      </c>
      <c r="F75" s="1200">
        <f t="shared" si="0"/>
        <v>6.7543955443922705</v>
      </c>
      <c r="G75" s="1200">
        <f t="shared" si="0"/>
        <v>3.9537619559101933</v>
      </c>
      <c r="H75" s="1200">
        <f t="shared" si="0"/>
        <v>2.9472544774650564</v>
      </c>
      <c r="I75" s="1200">
        <f t="shared" si="0"/>
        <v>-2.3228026573627041</v>
      </c>
      <c r="J75" s="1200">
        <f t="shared" si="0"/>
        <v>-3.9438273719234731</v>
      </c>
      <c r="K75" s="1200">
        <f t="shared" si="0"/>
        <v>-9.6785696092913112E-2</v>
      </c>
      <c r="L75" s="1200">
        <f t="shared" si="0"/>
        <v>-0.49459514582908365</v>
      </c>
      <c r="M75" s="1200">
        <f t="shared" si="0"/>
        <v>-2.5570074301819159</v>
      </c>
      <c r="N75" s="1200">
        <f t="shared" si="0"/>
        <v>-1.8721076987799758</v>
      </c>
    </row>
    <row r="76" spans="2:30">
      <c r="B76" s="1190"/>
      <c r="C76" s="1190"/>
      <c r="D76" s="1190"/>
      <c r="E76" s="1190"/>
      <c r="F76" s="1190"/>
      <c r="G76" s="1190"/>
      <c r="H76" s="1190"/>
      <c r="I76" s="1190"/>
      <c r="J76" s="1190"/>
      <c r="K76" s="1190"/>
      <c r="L76" s="1190"/>
      <c r="M76" s="1190"/>
      <c r="N76" s="1190"/>
    </row>
    <row r="77" spans="2:30">
      <c r="B77" s="1190"/>
      <c r="C77" s="1190"/>
      <c r="D77" s="1190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</row>
    <row r="78" spans="2:30">
      <c r="B78" s="1190"/>
      <c r="C78" s="1190"/>
      <c r="D78" s="1190"/>
      <c r="E78" s="1190"/>
      <c r="F78" s="1190"/>
      <c r="G78" s="1190"/>
      <c r="H78" s="1190"/>
      <c r="I78" s="1190"/>
      <c r="J78" s="1190"/>
      <c r="K78" s="1190"/>
      <c r="L78" s="1190"/>
      <c r="M78" s="1190"/>
      <c r="N78" s="1190"/>
    </row>
    <row r="79" spans="2:30">
      <c r="B79" s="1190"/>
      <c r="C79" s="1190"/>
      <c r="D79" s="1190"/>
      <c r="E79" s="1190"/>
      <c r="F79" s="1190"/>
      <c r="G79" s="1190"/>
      <c r="H79" s="1190"/>
      <c r="I79" s="1190"/>
      <c r="J79" s="1190"/>
      <c r="K79" s="1190"/>
      <c r="L79" s="1190"/>
      <c r="M79" s="1190"/>
      <c r="N79" s="1190"/>
    </row>
    <row r="80" spans="2:30" ht="15.75">
      <c r="B80" s="1190"/>
      <c r="C80" s="1190"/>
      <c r="D80" s="1191" t="s">
        <v>332</v>
      </c>
      <c r="E80" s="1190"/>
      <c r="F80" s="1190"/>
      <c r="G80" s="1190"/>
      <c r="H80" s="1192">
        <v>2017</v>
      </c>
      <c r="I80" s="1190"/>
      <c r="J80" s="1190"/>
      <c r="K80" s="1190"/>
      <c r="L80" s="1190"/>
      <c r="M80" s="1190"/>
      <c r="N80" s="1190"/>
    </row>
    <row r="81" spans="2:14" ht="16.5" thickBot="1">
      <c r="B81" s="1193">
        <v>2017</v>
      </c>
      <c r="C81" s="1194" t="s">
        <v>4</v>
      </c>
      <c r="D81" s="1195"/>
      <c r="E81" s="1195"/>
      <c r="F81" s="1195"/>
      <c r="G81" s="1195"/>
      <c r="H81" s="1195"/>
      <c r="I81" s="1195"/>
      <c r="J81" s="1195"/>
      <c r="K81" s="1195"/>
      <c r="L81" s="1195"/>
      <c r="M81" s="1195"/>
      <c r="N81" s="1195"/>
    </row>
    <row r="82" spans="2:14" ht="13.5" thickBot="1">
      <c r="B82" s="1196"/>
      <c r="C82" s="1197" t="s">
        <v>240</v>
      </c>
      <c r="D82" s="1197" t="s">
        <v>241</v>
      </c>
      <c r="E82" s="1197" t="s">
        <v>242</v>
      </c>
      <c r="F82" s="1197" t="s">
        <v>243</v>
      </c>
      <c r="G82" s="1197" t="s">
        <v>244</v>
      </c>
      <c r="H82" s="1197" t="s">
        <v>245</v>
      </c>
      <c r="I82" s="1197" t="s">
        <v>246</v>
      </c>
      <c r="J82" s="1197" t="s">
        <v>247</v>
      </c>
      <c r="K82" s="1197" t="s">
        <v>248</v>
      </c>
      <c r="L82" s="1197" t="s">
        <v>249</v>
      </c>
      <c r="M82" s="1197" t="s">
        <v>250</v>
      </c>
      <c r="N82" s="1198" t="s">
        <v>251</v>
      </c>
    </row>
    <row r="83" spans="2:14" ht="13.5" thickBot="1">
      <c r="B83" s="1199" t="s">
        <v>330</v>
      </c>
      <c r="C83" s="1200">
        <f t="shared" ref="C83:N83" si="1">(C61-C57)/C57*100</f>
        <v>34.797092671108402</v>
      </c>
      <c r="D83" s="1200">
        <f t="shared" si="1"/>
        <v>36.144852717886437</v>
      </c>
      <c r="E83" s="1200">
        <f t="shared" si="1"/>
        <v>30.553179355574557</v>
      </c>
      <c r="F83" s="1200">
        <f t="shared" si="1"/>
        <v>32.298010556232235</v>
      </c>
      <c r="G83" s="1200">
        <f t="shared" si="1"/>
        <v>36.338632857047038</v>
      </c>
      <c r="H83" s="1200">
        <f t="shared" si="1"/>
        <v>36.102257204189165</v>
      </c>
      <c r="I83" s="1200">
        <f t="shared" si="1"/>
        <v>29.684624658925056</v>
      </c>
      <c r="J83" s="1200">
        <f t="shared" si="1"/>
        <v>20.287990196078439</v>
      </c>
      <c r="K83" s="1200">
        <f t="shared" si="1"/>
        <v>16.171069778462275</v>
      </c>
      <c r="L83" s="1200">
        <f t="shared" si="1"/>
        <v>14.969954047366556</v>
      </c>
      <c r="M83" s="1200">
        <f t="shared" si="1"/>
        <v>10.327222093293097</v>
      </c>
      <c r="N83" s="1200">
        <f t="shared" si="1"/>
        <v>5.578816340387001</v>
      </c>
    </row>
    <row r="87" spans="2:14" ht="15.75">
      <c r="B87" s="1201"/>
      <c r="C87" s="1201"/>
      <c r="D87" s="1202" t="s">
        <v>331</v>
      </c>
      <c r="E87" s="1201"/>
      <c r="F87" s="1201"/>
      <c r="G87" s="1201"/>
      <c r="H87" s="1203">
        <v>2018</v>
      </c>
      <c r="I87" s="1201"/>
      <c r="J87" s="1201"/>
      <c r="K87" s="1201"/>
      <c r="L87" s="1201"/>
      <c r="M87" s="1201"/>
      <c r="N87" s="1201"/>
    </row>
    <row r="88" spans="2:14" ht="16.5" thickBot="1">
      <c r="B88" s="1204">
        <v>2018</v>
      </c>
      <c r="C88" s="1205" t="s">
        <v>4</v>
      </c>
      <c r="D88" s="1206"/>
      <c r="E88" s="1206"/>
      <c r="F88" s="1206"/>
      <c r="G88" s="1206"/>
      <c r="H88" s="1206"/>
      <c r="I88" s="1206"/>
      <c r="J88" s="1206"/>
      <c r="K88" s="1206"/>
      <c r="L88" s="1206"/>
      <c r="M88" s="1206"/>
      <c r="N88" s="1206"/>
    </row>
    <row r="89" spans="2:14" ht="13.5" thickBot="1">
      <c r="B89" s="1207"/>
      <c r="C89" s="1208" t="s">
        <v>240</v>
      </c>
      <c r="D89" s="1208" t="s">
        <v>241</v>
      </c>
      <c r="E89" s="1208" t="s">
        <v>242</v>
      </c>
      <c r="F89" s="1208" t="s">
        <v>243</v>
      </c>
      <c r="G89" s="1208" t="s">
        <v>244</v>
      </c>
      <c r="H89" s="1208" t="s">
        <v>245</v>
      </c>
      <c r="I89" s="1208" t="s">
        <v>246</v>
      </c>
      <c r="J89" s="1208" t="s">
        <v>247</v>
      </c>
      <c r="K89" s="1208" t="s">
        <v>248</v>
      </c>
      <c r="L89" s="1208" t="s">
        <v>249</v>
      </c>
      <c r="M89" s="1208" t="s">
        <v>250</v>
      </c>
      <c r="N89" s="1209" t="s">
        <v>251</v>
      </c>
    </row>
    <row r="90" spans="2:14" ht="13.5" thickBot="1">
      <c r="B90" s="1210" t="s">
        <v>330</v>
      </c>
      <c r="C90" s="1211">
        <f>(C65-N61)/N61*100</f>
        <v>-0.68060021436226248</v>
      </c>
      <c r="D90" s="1211">
        <f>(D65-C65)/C65*100</f>
        <v>-2.8219932013165803</v>
      </c>
      <c r="E90" s="1211">
        <f>(E65-D65)/D65*100</f>
        <v>2.2543031649083853</v>
      </c>
      <c r="F90" s="1211">
        <f>(F65-E65)/E65*100</f>
        <v>3.6544309296264066</v>
      </c>
      <c r="G90" s="1211">
        <f t="shared" ref="G90:N90" si="2">(G65-F65)/F65*100</f>
        <v>-3.8661008958038638</v>
      </c>
      <c r="H90" s="1211">
        <f t="shared" si="2"/>
        <v>-1.8963544221023323</v>
      </c>
      <c r="I90" s="1211">
        <f t="shared" si="2"/>
        <v>2.6106759984446972</v>
      </c>
      <c r="J90" s="1211">
        <f t="shared" si="2"/>
        <v>-2.1166026092134449</v>
      </c>
      <c r="K90" s="1211">
        <f t="shared" si="2"/>
        <v>-1.8637318880654821</v>
      </c>
      <c r="L90" s="1211">
        <f t="shared" si="2"/>
        <v>1.4257537334460419</v>
      </c>
      <c r="M90" s="1211">
        <f t="shared" si="2"/>
        <v>-6.606289587731963</v>
      </c>
      <c r="N90" s="1211">
        <f t="shared" si="2"/>
        <v>-0.89832827651852631</v>
      </c>
    </row>
    <row r="91" spans="2:14">
      <c r="B91" s="1201"/>
      <c r="C91" s="1201"/>
      <c r="D91" s="1201"/>
      <c r="E91" s="1201"/>
      <c r="F91" s="1201"/>
      <c r="G91" s="1201"/>
      <c r="H91" s="1201"/>
      <c r="I91" s="1201"/>
      <c r="J91" s="1201"/>
      <c r="K91" s="1201"/>
      <c r="L91" s="1201"/>
      <c r="M91" s="1201"/>
      <c r="N91" s="1201"/>
    </row>
    <row r="92" spans="2:14">
      <c r="B92" s="1201"/>
      <c r="C92" s="1201"/>
      <c r="D92" s="1201"/>
      <c r="E92" s="1201"/>
      <c r="F92" s="1201"/>
      <c r="G92" s="1201"/>
      <c r="H92" s="1201"/>
      <c r="I92" s="1201"/>
      <c r="J92" s="1201"/>
      <c r="K92" s="1201"/>
      <c r="L92" s="1201"/>
      <c r="M92" s="1201"/>
      <c r="N92" s="1201"/>
    </row>
    <row r="93" spans="2:14">
      <c r="B93" s="1201"/>
      <c r="C93" s="1201"/>
      <c r="D93" s="1201"/>
      <c r="E93" s="1201"/>
      <c r="F93" s="1201"/>
      <c r="G93" s="1201"/>
      <c r="H93" s="1201"/>
      <c r="I93" s="1201"/>
      <c r="J93" s="1201"/>
      <c r="K93" s="1201"/>
      <c r="L93" s="1201"/>
      <c r="M93" s="1201"/>
      <c r="N93" s="1201"/>
    </row>
    <row r="94" spans="2:14">
      <c r="B94" s="1201"/>
      <c r="C94" s="1201"/>
      <c r="D94" s="1201"/>
      <c r="E94" s="1201"/>
      <c r="F94" s="1201"/>
      <c r="G94" s="1201"/>
      <c r="H94" s="1201"/>
      <c r="I94" s="1201"/>
      <c r="J94" s="1201"/>
      <c r="K94" s="1201"/>
      <c r="L94" s="1201"/>
      <c r="M94" s="1201"/>
      <c r="N94" s="1201"/>
    </row>
    <row r="95" spans="2:14" ht="15.75">
      <c r="B95" s="1201"/>
      <c r="C95" s="1201"/>
      <c r="D95" s="1202" t="s">
        <v>332</v>
      </c>
      <c r="E95" s="1201"/>
      <c r="F95" s="1201"/>
      <c r="G95" s="1201"/>
      <c r="H95" s="1203">
        <v>2018</v>
      </c>
      <c r="I95" s="1201"/>
      <c r="J95" s="1201"/>
      <c r="K95" s="1201"/>
      <c r="L95" s="1201"/>
      <c r="M95" s="1201"/>
      <c r="N95" s="1201"/>
    </row>
    <row r="96" spans="2:14" ht="16.5" thickBot="1">
      <c r="B96" s="1204">
        <v>2018</v>
      </c>
      <c r="C96" s="1205" t="s">
        <v>4</v>
      </c>
      <c r="D96" s="1206"/>
      <c r="E96" s="1206"/>
      <c r="F96" s="1206"/>
      <c r="G96" s="1206"/>
      <c r="H96" s="1206"/>
      <c r="I96" s="1206"/>
      <c r="J96" s="1206"/>
      <c r="K96" s="1206"/>
      <c r="L96" s="1206"/>
      <c r="M96" s="1206"/>
      <c r="N96" s="1206"/>
    </row>
    <row r="97" spans="2:14" ht="13.5" thickBot="1">
      <c r="B97" s="1207"/>
      <c r="C97" s="1208" t="s">
        <v>240</v>
      </c>
      <c r="D97" s="1208" t="s">
        <v>241</v>
      </c>
      <c r="E97" s="1208" t="s">
        <v>242</v>
      </c>
      <c r="F97" s="1208" t="s">
        <v>243</v>
      </c>
      <c r="G97" s="1208" t="s">
        <v>244</v>
      </c>
      <c r="H97" s="1208" t="s">
        <v>245</v>
      </c>
      <c r="I97" s="1208" t="s">
        <v>246</v>
      </c>
      <c r="J97" s="1208" t="s">
        <v>247</v>
      </c>
      <c r="K97" s="1208" t="s">
        <v>248</v>
      </c>
      <c r="L97" s="1208" t="s">
        <v>249</v>
      </c>
      <c r="M97" s="1208" t="s">
        <v>250</v>
      </c>
      <c r="N97" s="1209" t="s">
        <v>251</v>
      </c>
    </row>
    <row r="98" spans="2:14" ht="13.5" thickBot="1">
      <c r="B98" s="1210" t="s">
        <v>330</v>
      </c>
      <c r="C98" s="1211">
        <f>(C65-C61)/C61*100</f>
        <v>4.0945854864075608</v>
      </c>
      <c r="D98" s="1211">
        <f t="shared" ref="D98:N98" si="3">(D65-D61)/D61*100</f>
        <v>0.42937601070650855</v>
      </c>
      <c r="E98" s="1211">
        <f t="shared" si="3"/>
        <v>0.55695096647374154</v>
      </c>
      <c r="F98" s="1211">
        <f t="shared" si="3"/>
        <v>-2.3630504833512376</v>
      </c>
      <c r="G98" s="1211">
        <f t="shared" si="3"/>
        <v>-9.707734697894125</v>
      </c>
      <c r="H98" s="1211">
        <f t="shared" si="3"/>
        <v>-13.955933661520808</v>
      </c>
      <c r="I98" s="1211">
        <f t="shared" si="3"/>
        <v>-9.6100210402701052</v>
      </c>
      <c r="J98" s="1211">
        <f t="shared" si="3"/>
        <v>-7.8905812235749622</v>
      </c>
      <c r="K98" s="1211">
        <f t="shared" si="3"/>
        <v>-9.5196818274525885</v>
      </c>
      <c r="L98" s="1211">
        <f t="shared" si="3"/>
        <v>-7.7735075582885047</v>
      </c>
      <c r="M98" s="1211">
        <f t="shared" si="3"/>
        <v>-11.606015986537649</v>
      </c>
      <c r="N98" s="1211">
        <f t="shared" si="3"/>
        <v>-10.728831725616281</v>
      </c>
    </row>
    <row r="101" spans="2:14">
      <c r="D101" s="344" t="s">
        <v>331</v>
      </c>
      <c r="H101" s="344">
        <v>2019</v>
      </c>
    </row>
    <row r="102" spans="2:14" ht="13.5" thickBot="1">
      <c r="B102" s="344">
        <v>2019</v>
      </c>
      <c r="C102" s="344" t="s">
        <v>4</v>
      </c>
    </row>
    <row r="103" spans="2:14" ht="13.5" thickBot="1">
      <c r="B103" s="1207"/>
      <c r="C103" s="1208" t="s">
        <v>240</v>
      </c>
      <c r="D103" s="1208" t="s">
        <v>241</v>
      </c>
      <c r="E103" s="1208" t="s">
        <v>242</v>
      </c>
      <c r="F103" s="1208" t="s">
        <v>243</v>
      </c>
      <c r="G103" s="1208" t="s">
        <v>244</v>
      </c>
      <c r="H103" s="1208" t="s">
        <v>245</v>
      </c>
      <c r="I103" s="1208" t="s">
        <v>246</v>
      </c>
      <c r="J103" s="1208" t="s">
        <v>247</v>
      </c>
      <c r="K103" s="1208" t="s">
        <v>248</v>
      </c>
      <c r="L103" s="1208" t="s">
        <v>249</v>
      </c>
      <c r="M103" s="1208" t="s">
        <v>250</v>
      </c>
      <c r="N103" s="1209" t="s">
        <v>251</v>
      </c>
    </row>
    <row r="104" spans="2:14" ht="13.5" thickBot="1">
      <c r="B104" s="1210" t="s">
        <v>330</v>
      </c>
      <c r="C104" s="1211">
        <f>(C69-N65)/N65*100</f>
        <v>-2.3051987033257313</v>
      </c>
      <c r="D104" s="1211">
        <f>(D69-C69)/C69*100</f>
        <v>-100</v>
      </c>
      <c r="E104" s="1211" t="e">
        <f t="shared" ref="E104:N104" si="4">(E69-D69)/D69*100</f>
        <v>#DIV/0!</v>
      </c>
      <c r="F104" s="1211" t="e">
        <f t="shared" si="4"/>
        <v>#DIV/0!</v>
      </c>
      <c r="G104" s="1211" t="e">
        <f t="shared" si="4"/>
        <v>#DIV/0!</v>
      </c>
      <c r="H104" s="1211" t="e">
        <f t="shared" si="4"/>
        <v>#DIV/0!</v>
      </c>
      <c r="I104" s="1211" t="e">
        <f t="shared" si="4"/>
        <v>#DIV/0!</v>
      </c>
      <c r="J104" s="1211" t="e">
        <f t="shared" si="4"/>
        <v>#DIV/0!</v>
      </c>
      <c r="K104" s="1211" t="e">
        <f t="shared" si="4"/>
        <v>#DIV/0!</v>
      </c>
      <c r="L104" s="1211" t="e">
        <f t="shared" si="4"/>
        <v>#DIV/0!</v>
      </c>
      <c r="M104" s="1211" t="e">
        <f t="shared" si="4"/>
        <v>#DIV/0!</v>
      </c>
      <c r="N104" s="1211" t="e">
        <f t="shared" si="4"/>
        <v>#DIV/0!</v>
      </c>
    </row>
    <row r="109" spans="2:14">
      <c r="D109" s="344" t="s">
        <v>332</v>
      </c>
      <c r="H109" s="344">
        <v>2019</v>
      </c>
    </row>
    <row r="110" spans="2:14" ht="13.5" thickBot="1">
      <c r="B110" s="344">
        <v>2019</v>
      </c>
      <c r="C110" s="344" t="s">
        <v>4</v>
      </c>
    </row>
    <row r="111" spans="2:14" ht="13.5" thickBot="1">
      <c r="B111" s="1207"/>
      <c r="C111" s="1208" t="s">
        <v>240</v>
      </c>
      <c r="D111" s="1208" t="s">
        <v>241</v>
      </c>
      <c r="E111" s="1208" t="s">
        <v>242</v>
      </c>
      <c r="F111" s="1208" t="s">
        <v>243</v>
      </c>
      <c r="G111" s="1208" t="s">
        <v>244</v>
      </c>
      <c r="H111" s="1208" t="s">
        <v>245</v>
      </c>
      <c r="I111" s="1208" t="s">
        <v>246</v>
      </c>
      <c r="J111" s="1208" t="s">
        <v>247</v>
      </c>
      <c r="K111" s="1208" t="s">
        <v>248</v>
      </c>
      <c r="L111" s="1208" t="s">
        <v>249</v>
      </c>
      <c r="M111" s="1208" t="s">
        <v>250</v>
      </c>
      <c r="N111" s="1209" t="s">
        <v>251</v>
      </c>
    </row>
    <row r="112" spans="2:14" ht="13.5" thickBot="1">
      <c r="B112" s="1210" t="s">
        <v>330</v>
      </c>
      <c r="C112" s="1211">
        <f>(C69-C65)/C65*100</f>
        <v>-12.189068148707712</v>
      </c>
      <c r="D112" s="1211">
        <f>(D69-D65)/D65*100</f>
        <v>-100</v>
      </c>
      <c r="E112" s="1211">
        <f t="shared" ref="E112:N112" si="5">(E69-E65)/E65*100</f>
        <v>-100</v>
      </c>
      <c r="F112" s="1211">
        <f t="shared" si="5"/>
        <v>-100</v>
      </c>
      <c r="G112" s="1211">
        <f t="shared" si="5"/>
        <v>-100</v>
      </c>
      <c r="H112" s="1211">
        <f t="shared" si="5"/>
        <v>-100</v>
      </c>
      <c r="I112" s="1211">
        <f t="shared" si="5"/>
        <v>-100</v>
      </c>
      <c r="J112" s="1211">
        <f t="shared" si="5"/>
        <v>-100</v>
      </c>
      <c r="K112" s="1211">
        <f t="shared" si="5"/>
        <v>-100</v>
      </c>
      <c r="L112" s="1211">
        <f t="shared" si="5"/>
        <v>-100</v>
      </c>
      <c r="M112" s="1211">
        <f t="shared" si="5"/>
        <v>-100</v>
      </c>
      <c r="N112" s="1211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P29" sqref="P29"/>
    </sheetView>
  </sheetViews>
  <sheetFormatPr defaultRowHeight="12.75"/>
  <cols>
    <col min="1" max="1" width="11.42578125" style="33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4"/>
    </row>
    <row r="2" spans="1:13" ht="18.75" customHeight="1"/>
    <row r="3" spans="1:13" ht="18.75" customHeight="1">
      <c r="C3" s="294" t="s">
        <v>559</v>
      </c>
      <c r="D3" s="294"/>
      <c r="E3" s="294"/>
      <c r="F3" s="294"/>
      <c r="G3" s="294"/>
      <c r="H3" s="294"/>
      <c r="I3" s="294"/>
      <c r="J3" s="294"/>
      <c r="K3" s="294"/>
    </row>
    <row r="4" spans="1:13" ht="18.75" customHeight="1" thickBot="1"/>
    <row r="5" spans="1:13" ht="18.75" customHeight="1" thickBot="1">
      <c r="C5" s="891" t="s">
        <v>357</v>
      </c>
      <c r="D5" s="891">
        <v>2019</v>
      </c>
      <c r="E5" s="891">
        <v>2018</v>
      </c>
      <c r="F5" s="1149">
        <v>2017</v>
      </c>
      <c r="G5" s="1145">
        <v>2016</v>
      </c>
      <c r="H5" s="891">
        <v>2015</v>
      </c>
      <c r="I5" s="890" t="s">
        <v>356</v>
      </c>
      <c r="J5" s="890" t="s">
        <v>355</v>
      </c>
      <c r="K5" s="890" t="s">
        <v>354</v>
      </c>
      <c r="L5" s="890" t="s">
        <v>353</v>
      </c>
      <c r="M5" s="892" t="s">
        <v>352</v>
      </c>
    </row>
    <row r="6" spans="1:13" ht="15" customHeight="1">
      <c r="A6" s="950"/>
      <c r="C6" s="1142">
        <v>1</v>
      </c>
      <c r="D6" s="887">
        <v>4.0948256470588236</v>
      </c>
      <c r="E6" s="887">
        <v>4.3804670000000003</v>
      </c>
      <c r="F6" s="887">
        <v>4.9504519999999994</v>
      </c>
      <c r="G6" s="1146">
        <v>3.8570005882352949</v>
      </c>
      <c r="H6" s="889">
        <v>4.0853524705882354</v>
      </c>
      <c r="I6" s="889">
        <v>5.0233391764705884</v>
      </c>
      <c r="J6" s="889">
        <v>5.2251473529411765</v>
      </c>
      <c r="K6" s="889">
        <v>5.2702099411764713</v>
      </c>
      <c r="L6" s="889">
        <v>3.9619427058823531</v>
      </c>
      <c r="M6" s="888">
        <v>3.8122438823529414</v>
      </c>
    </row>
    <row r="7" spans="1:13">
      <c r="A7" s="950"/>
      <c r="C7" s="1139">
        <v>2</v>
      </c>
      <c r="D7" s="887">
        <v>4.0767212352941176</v>
      </c>
      <c r="E7" s="887">
        <v>4.3107931176470586</v>
      </c>
      <c r="F7" s="887">
        <v>4.9993549411764704</v>
      </c>
      <c r="G7" s="1147">
        <v>3.9661654117647065</v>
      </c>
      <c r="H7" s="882">
        <v>4.0447779411764708</v>
      </c>
      <c r="I7" s="882">
        <v>4.9572525294117638</v>
      </c>
      <c r="J7" s="882">
        <v>5.172823882352942</v>
      </c>
      <c r="K7" s="882">
        <v>5.0535244117647053</v>
      </c>
      <c r="L7" s="882">
        <v>3.8589352941176469</v>
      </c>
      <c r="M7" s="887">
        <v>3.7602561176470584</v>
      </c>
    </row>
    <row r="8" spans="1:13">
      <c r="A8" s="950"/>
      <c r="C8" s="1139">
        <v>3</v>
      </c>
      <c r="D8" s="887">
        <v>4.0787178823529411</v>
      </c>
      <c r="E8" s="887">
        <v>4.1962646470588236</v>
      </c>
      <c r="F8" s="887">
        <v>4.8791569411764701</v>
      </c>
      <c r="G8" s="1140">
        <v>4.0981918823529417</v>
      </c>
      <c r="H8" s="887">
        <v>4.023784470588236</v>
      </c>
      <c r="I8" s="887">
        <v>4.949247588235294</v>
      </c>
      <c r="J8" s="887">
        <v>5.0536108235294126</v>
      </c>
      <c r="K8" s="887">
        <v>4.9418819411764705</v>
      </c>
      <c r="L8" s="882">
        <v>3.6255921764705876</v>
      </c>
      <c r="M8" s="887">
        <v>3.654815411764706</v>
      </c>
    </row>
    <row r="9" spans="1:13">
      <c r="A9" s="950"/>
      <c r="C9" s="1139">
        <v>4</v>
      </c>
      <c r="D9" s="887">
        <v>4.0863007058823531</v>
      </c>
      <c r="E9" s="887">
        <v>4.1161288235294125</v>
      </c>
      <c r="F9" s="887">
        <v>4.9309443529411761</v>
      </c>
      <c r="G9" s="1146">
        <v>4.1731147058823526</v>
      </c>
      <c r="H9" s="883">
        <v>4.0176224705882362</v>
      </c>
      <c r="I9" s="883">
        <v>5.013047764705882</v>
      </c>
      <c r="J9" s="883">
        <v>5.040073235294118</v>
      </c>
      <c r="K9" s="883">
        <v>5.048730470588235</v>
      </c>
      <c r="L9" s="882">
        <v>3.5648852352941178</v>
      </c>
      <c r="M9" s="881">
        <v>3.6125340588235293</v>
      </c>
    </row>
    <row r="10" spans="1:13">
      <c r="A10" s="950"/>
      <c r="C10" s="1139">
        <v>5</v>
      </c>
      <c r="D10" s="887">
        <v>4.0942528823529418</v>
      </c>
      <c r="E10" s="887">
        <v>4.1640827647058822</v>
      </c>
      <c r="F10" s="887">
        <v>4.9615050588235299</v>
      </c>
      <c r="G10" s="1147">
        <v>4.1793485882352934</v>
      </c>
      <c r="H10" s="882">
        <v>4.0689678823529416</v>
      </c>
      <c r="I10" s="882">
        <v>5.1231072941176468</v>
      </c>
      <c r="J10" s="882">
        <v>5.0816739999999996</v>
      </c>
      <c r="K10" s="882">
        <v>5.2206118823529408</v>
      </c>
      <c r="L10" s="882">
        <v>3.7421555294117641</v>
      </c>
      <c r="M10" s="887">
        <v>3.5287850000000001</v>
      </c>
    </row>
    <row r="11" spans="1:13">
      <c r="C11" s="1139">
        <v>6</v>
      </c>
      <c r="D11" s="887"/>
      <c r="E11" s="887">
        <v>4.2701818823529409</v>
      </c>
      <c r="F11" s="887">
        <v>4.8549364117647062</v>
      </c>
      <c r="G11" s="1140">
        <v>4.1631161764705888</v>
      </c>
      <c r="H11" s="882">
        <v>4.2130744117647057</v>
      </c>
      <c r="I11" s="882">
        <v>5.0185146470588231</v>
      </c>
      <c r="J11" s="882">
        <v>5.1622212352941181</v>
      </c>
      <c r="K11" s="887">
        <v>5.2711910588235291</v>
      </c>
      <c r="L11" s="882">
        <v>4.0282006470588234</v>
      </c>
      <c r="M11" s="887">
        <v>3.5519510000000003</v>
      </c>
    </row>
    <row r="12" spans="1:13">
      <c r="C12" s="1139">
        <v>7</v>
      </c>
      <c r="D12" s="887"/>
      <c r="E12" s="887">
        <v>4.4745709411764709</v>
      </c>
      <c r="F12" s="887">
        <v>4.8161772941176473</v>
      </c>
      <c r="G12" s="1140">
        <v>4.176024411764705</v>
      </c>
      <c r="H12" s="882">
        <v>4.3252399411764699</v>
      </c>
      <c r="I12" s="884">
        <v>4.7140003529411771</v>
      </c>
      <c r="J12" s="882">
        <v>5.1852182352941174</v>
      </c>
      <c r="K12" s="883">
        <v>5.2618731176470588</v>
      </c>
      <c r="L12" s="882">
        <v>4.0745968823529415</v>
      </c>
      <c r="M12" s="887">
        <v>3.696104941176471</v>
      </c>
    </row>
    <row r="13" spans="1:13">
      <c r="C13" s="1139">
        <v>8</v>
      </c>
      <c r="D13" s="887"/>
      <c r="E13" s="887">
        <v>4.6500862352941175</v>
      </c>
      <c r="F13" s="887">
        <v>4.7997521764705882</v>
      </c>
      <c r="G13" s="1140">
        <v>4.1518948823529405</v>
      </c>
      <c r="H13" s="882">
        <v>4.5042117058823532</v>
      </c>
      <c r="I13" s="884">
        <v>4.519399529411765</v>
      </c>
      <c r="J13" s="882">
        <v>5.2441051764705877</v>
      </c>
      <c r="K13" s="883">
        <v>5.222119882352942</v>
      </c>
      <c r="L13" s="882">
        <v>4.0773398823529412</v>
      </c>
      <c r="M13" s="887">
        <v>3.8164329411764708</v>
      </c>
    </row>
    <row r="14" spans="1:13">
      <c r="C14" s="1139">
        <v>9</v>
      </c>
      <c r="D14" s="887"/>
      <c r="E14" s="887">
        <v>4.7626562941176473</v>
      </c>
      <c r="F14" s="887">
        <v>4.8115546470588235</v>
      </c>
      <c r="G14" s="1140">
        <v>4.0530291176470588</v>
      </c>
      <c r="H14" s="882">
        <v>4.6150581176470595</v>
      </c>
      <c r="I14" s="884">
        <v>4.2189236470588227</v>
      </c>
      <c r="J14" s="882">
        <v>5.2432861764705887</v>
      </c>
      <c r="K14" s="883">
        <v>5.1699065294117652</v>
      </c>
      <c r="L14" s="882">
        <v>4.1345612941176482</v>
      </c>
      <c r="M14" s="887">
        <v>3.7931614117647054</v>
      </c>
    </row>
    <row r="15" spans="1:13">
      <c r="C15" s="1139">
        <v>10</v>
      </c>
      <c r="D15" s="887"/>
      <c r="E15" s="887">
        <v>4.8005857058823533</v>
      </c>
      <c r="F15" s="887">
        <v>4.8927212941176466</v>
      </c>
      <c r="G15" s="1140">
        <v>4.1972931764705885</v>
      </c>
      <c r="H15" s="882">
        <v>4.4751054705882352</v>
      </c>
      <c r="I15" s="884">
        <v>4.4313275882352938</v>
      </c>
      <c r="J15" s="882">
        <v>5.2762098235294115</v>
      </c>
      <c r="K15" s="887">
        <v>5.0817214117647067</v>
      </c>
      <c r="L15" s="882">
        <v>4.1901469999999996</v>
      </c>
      <c r="M15" s="887">
        <v>3.7168774117647057</v>
      </c>
    </row>
    <row r="16" spans="1:13">
      <c r="C16" s="1139">
        <v>11</v>
      </c>
      <c r="D16" s="887"/>
      <c r="E16" s="887">
        <v>4.6466129411764703</v>
      </c>
      <c r="F16" s="887">
        <v>4.9704215294117651</v>
      </c>
      <c r="G16" s="1140">
        <v>4.3415710000000001</v>
      </c>
      <c r="H16" s="882">
        <v>4.3201102941176472</v>
      </c>
      <c r="I16" s="884">
        <v>4.6312247647058822</v>
      </c>
      <c r="J16" s="882">
        <v>5.3101941176470593</v>
      </c>
      <c r="K16" s="883">
        <v>5.0708105882352941</v>
      </c>
      <c r="L16" s="882">
        <v>4.2618756470588233</v>
      </c>
      <c r="M16" s="887">
        <v>3.6761468823529411</v>
      </c>
    </row>
    <row r="17" spans="3:15">
      <c r="C17" s="1139">
        <v>12</v>
      </c>
      <c r="D17" s="887"/>
      <c r="E17" s="887">
        <v>4.5693524117647053</v>
      </c>
      <c r="F17" s="887">
        <v>5.035472764705883</v>
      </c>
      <c r="G17" s="1140">
        <v>4.3140882352941183</v>
      </c>
      <c r="H17" s="882">
        <v>4.3104727058823524</v>
      </c>
      <c r="I17" s="884">
        <v>4.992735647058824</v>
      </c>
      <c r="J17" s="882">
        <v>5.3284231764705883</v>
      </c>
      <c r="K17" s="883">
        <v>5.1349327058823526</v>
      </c>
      <c r="L17" s="882">
        <v>4.3290703529411765</v>
      </c>
      <c r="M17" s="887">
        <v>3.7129131764705878</v>
      </c>
    </row>
    <row r="18" spans="3:15">
      <c r="C18" s="1139">
        <v>13</v>
      </c>
      <c r="D18" s="887"/>
      <c r="E18" s="887">
        <v>4.5735858235294113</v>
      </c>
      <c r="F18" s="887">
        <v>5.2143527647058825</v>
      </c>
      <c r="G18" s="1140">
        <v>4.2176075882352944</v>
      </c>
      <c r="H18" s="882">
        <v>4.4293722352941174</v>
      </c>
      <c r="I18" s="884">
        <v>4.9264211176470587</v>
      </c>
      <c r="J18" s="882">
        <v>5.332548000000001</v>
      </c>
      <c r="K18" s="883">
        <v>5.2204772941176483</v>
      </c>
      <c r="L18" s="882">
        <v>4.3641848823529417</v>
      </c>
      <c r="M18" s="887">
        <v>3.6685418823529412</v>
      </c>
    </row>
    <row r="19" spans="3:15">
      <c r="C19" s="1139">
        <v>14</v>
      </c>
      <c r="D19" s="887"/>
      <c r="E19" s="887">
        <v>4.582324117647059</v>
      </c>
      <c r="F19" s="887">
        <v>5.3884128235294124</v>
      </c>
      <c r="G19" s="1140">
        <v>4.1240442941176472</v>
      </c>
      <c r="H19" s="882">
        <v>4.3988382941176472</v>
      </c>
      <c r="I19" s="884">
        <v>4.9788179999999995</v>
      </c>
      <c r="J19" s="882">
        <v>5.367071411764706</v>
      </c>
      <c r="K19" s="883">
        <v>5.1454130000000005</v>
      </c>
      <c r="L19" s="882">
        <v>4.4310974117647053</v>
      </c>
      <c r="M19" s="887">
        <v>3.6684875882352941</v>
      </c>
    </row>
    <row r="20" spans="3:15">
      <c r="C20" s="1139">
        <v>15</v>
      </c>
      <c r="D20" s="887"/>
      <c r="E20" s="887">
        <v>4.5732799411764713</v>
      </c>
      <c r="F20" s="887">
        <v>5.4388046470588245</v>
      </c>
      <c r="G20" s="1140">
        <v>4.0957287647058829</v>
      </c>
      <c r="H20" s="882">
        <v>4.4002231764705888</v>
      </c>
      <c r="I20" s="884">
        <v>5.0855304117647053</v>
      </c>
      <c r="J20" s="882">
        <v>5.3726828235294111</v>
      </c>
      <c r="K20" s="883">
        <v>5.2158133529411774</v>
      </c>
      <c r="L20" s="882">
        <v>4.5610240000000006</v>
      </c>
      <c r="M20" s="887">
        <v>3.6167315294117648</v>
      </c>
    </row>
    <row r="21" spans="3:15">
      <c r="C21" s="1139">
        <v>16</v>
      </c>
      <c r="D21" s="887"/>
      <c r="E21" s="887">
        <v>4.5599411764705886</v>
      </c>
      <c r="F21" s="887">
        <v>5.4806057647058823</v>
      </c>
      <c r="G21" s="1140">
        <v>4.0998818823529408</v>
      </c>
      <c r="H21" s="882">
        <v>4.4906175294117645</v>
      </c>
      <c r="I21" s="884">
        <v>5.0787046470588235</v>
      </c>
      <c r="J21" s="882">
        <v>5.3288177647058816</v>
      </c>
      <c r="K21" s="883">
        <v>5.2989881176470588</v>
      </c>
      <c r="L21" s="882">
        <v>4.5383741764705885</v>
      </c>
      <c r="M21" s="887">
        <v>3.5457943529411766</v>
      </c>
    </row>
    <row r="22" spans="3:15">
      <c r="C22" s="1139">
        <v>17</v>
      </c>
      <c r="D22" s="1139"/>
      <c r="E22" s="887">
        <v>4.4682108823529418</v>
      </c>
      <c r="F22" s="887">
        <v>5.5276053529411762</v>
      </c>
      <c r="G22" s="1140">
        <v>4.1454942941176469</v>
      </c>
      <c r="H22" s="882">
        <v>4.5089651176470591</v>
      </c>
      <c r="I22" s="884">
        <v>5.0819294117647065</v>
      </c>
      <c r="J22" s="882">
        <v>5.3079458823529411</v>
      </c>
      <c r="K22" s="883">
        <v>5.2741359411764703</v>
      </c>
      <c r="L22" s="882">
        <v>4.5450424117647064</v>
      </c>
      <c r="M22" s="887">
        <v>3.4883465882352938</v>
      </c>
      <c r="O22" s="10"/>
    </row>
    <row r="23" spans="3:15">
      <c r="C23" s="1139">
        <v>18</v>
      </c>
      <c r="D23" s="1139"/>
      <c r="E23" s="887">
        <v>4.4682108823529418</v>
      </c>
      <c r="F23" s="887">
        <v>5.587069647058823</v>
      </c>
      <c r="G23" s="1140">
        <v>4.3256314705882364</v>
      </c>
      <c r="H23" s="882">
        <v>4.345099352941177</v>
      </c>
      <c r="I23" s="884">
        <v>5.1545175882352945</v>
      </c>
      <c r="J23" s="882">
        <v>5.2124463529411758</v>
      </c>
      <c r="K23" s="883">
        <v>5.2495215882352939</v>
      </c>
      <c r="L23" s="882">
        <v>4.5455670000000001</v>
      </c>
      <c r="M23" s="887">
        <v>3.5456215294117648</v>
      </c>
    </row>
    <row r="24" spans="3:15">
      <c r="C24" s="1139">
        <v>19</v>
      </c>
      <c r="D24" s="1139"/>
      <c r="E24" s="887">
        <v>4.3433795294117648</v>
      </c>
      <c r="F24" s="887">
        <v>5.5706024705882351</v>
      </c>
      <c r="G24" s="1140">
        <v>4.4820627647058817</v>
      </c>
      <c r="H24" s="882">
        <v>4.1490715882352944</v>
      </c>
      <c r="I24" s="884">
        <v>5.1489084705882355</v>
      </c>
      <c r="J24" s="882">
        <v>5.1097111764705891</v>
      </c>
      <c r="K24" s="883">
        <v>5.2018949411764703</v>
      </c>
      <c r="L24" s="882">
        <v>4.544665411764707</v>
      </c>
      <c r="M24" s="887">
        <v>3.7021140000000003</v>
      </c>
    </row>
    <row r="25" spans="3:15">
      <c r="C25" s="1139">
        <v>20</v>
      </c>
      <c r="D25" s="1139"/>
      <c r="E25" s="887">
        <v>4.4242479411764704</v>
      </c>
      <c r="F25" s="887">
        <v>5.5917022352941173</v>
      </c>
      <c r="G25" s="1140">
        <v>4.6219909411764712</v>
      </c>
      <c r="H25" s="882">
        <v>4.1668257647058828</v>
      </c>
      <c r="I25" s="884">
        <v>5.0604541764705884</v>
      </c>
      <c r="J25" s="882">
        <v>5.0874857647058827</v>
      </c>
      <c r="K25" s="883">
        <v>5.226873294117647</v>
      </c>
      <c r="L25" s="882">
        <v>4.4355847058823539</v>
      </c>
      <c r="M25" s="887">
        <v>3.8818015294117649</v>
      </c>
    </row>
    <row r="26" spans="3:15">
      <c r="C26" s="1139">
        <v>21</v>
      </c>
      <c r="D26" s="1139"/>
      <c r="E26" s="887">
        <v>4.5933075882352945</v>
      </c>
      <c r="F26" s="887">
        <v>5.6582438823529415</v>
      </c>
      <c r="G26" s="1140">
        <v>4.6591594705882349</v>
      </c>
      <c r="H26" s="882">
        <v>4.2700098235294117</v>
      </c>
      <c r="I26" s="884">
        <v>5.0797041176470588</v>
      </c>
      <c r="J26" s="882">
        <v>5.1678670588235294</v>
      </c>
      <c r="K26" s="883">
        <v>5.4091371176470586</v>
      </c>
      <c r="L26" s="882">
        <v>4.3779755882352935</v>
      </c>
      <c r="M26" s="887">
        <v>4.0563326470588246</v>
      </c>
    </row>
    <row r="27" spans="3:15">
      <c r="C27" s="1139">
        <v>22</v>
      </c>
      <c r="D27" s="1139"/>
      <c r="E27" s="887">
        <v>4.6715033529411762</v>
      </c>
      <c r="F27" s="887">
        <v>5.6638499411764718</v>
      </c>
      <c r="G27" s="1140">
        <v>4.8499999999999996</v>
      </c>
      <c r="H27" s="882">
        <v>4.3735035882352937</v>
      </c>
      <c r="I27" s="884">
        <v>5.2136102352941167</v>
      </c>
      <c r="J27" s="882">
        <v>5.2343177058823533</v>
      </c>
      <c r="K27" s="883">
        <v>5.5912602352941176</v>
      </c>
      <c r="L27" s="882">
        <v>4.4045781764705882</v>
      </c>
      <c r="M27" s="887">
        <v>4.2532925882352934</v>
      </c>
    </row>
    <row r="28" spans="3:15">
      <c r="C28" s="1139">
        <v>23</v>
      </c>
      <c r="D28" s="1139"/>
      <c r="E28" s="887">
        <v>4.6776630588235291</v>
      </c>
      <c r="F28" s="887">
        <v>5.6969899999999996</v>
      </c>
      <c r="G28" s="1140">
        <v>4.9000000000000004</v>
      </c>
      <c r="H28" s="882">
        <v>4.3741115294117652</v>
      </c>
      <c r="I28" s="884">
        <v>5.1735518823529407</v>
      </c>
      <c r="J28" s="882">
        <v>5.41</v>
      </c>
      <c r="K28" s="883">
        <v>5.6673117647058824</v>
      </c>
      <c r="L28" s="882">
        <v>4.528163823529411</v>
      </c>
      <c r="M28" s="887">
        <v>4.3644104705882345</v>
      </c>
    </row>
    <row r="29" spans="3:15">
      <c r="C29" s="1139">
        <v>24</v>
      </c>
      <c r="D29" s="1139"/>
      <c r="E29" s="887">
        <v>4.6900857058823533</v>
      </c>
      <c r="F29" s="887">
        <v>5.7238701764705882</v>
      </c>
      <c r="G29" s="1140">
        <v>4.9068377647058821</v>
      </c>
      <c r="H29" s="882">
        <v>4.5010511764705878</v>
      </c>
      <c r="I29" s="884">
        <v>5.2663978823529414</v>
      </c>
      <c r="J29" s="882">
        <v>5.5554742941176469</v>
      </c>
      <c r="K29" s="883">
        <v>5.7565269411764701</v>
      </c>
      <c r="L29" s="882">
        <v>4.6662521176470593</v>
      </c>
      <c r="M29" s="887">
        <v>4.5111017058823526</v>
      </c>
    </row>
    <row r="30" spans="3:15">
      <c r="C30" s="1139">
        <v>25</v>
      </c>
      <c r="D30" s="1139"/>
      <c r="E30" s="887">
        <v>4.6754056470588239</v>
      </c>
      <c r="F30" s="887">
        <v>5.7420219999999995</v>
      </c>
      <c r="G30" s="1140">
        <v>5.1032104117647057</v>
      </c>
      <c r="H30" s="882">
        <v>4.6116804117647066</v>
      </c>
      <c r="I30" s="884">
        <v>5.3510569411764708</v>
      </c>
      <c r="J30" s="882">
        <v>5.6646077647058828</v>
      </c>
      <c r="K30" s="883">
        <v>5.5826014705882354</v>
      </c>
      <c r="L30" s="882">
        <v>4.727622823529412</v>
      </c>
      <c r="M30" s="887">
        <v>4.4481725294117647</v>
      </c>
    </row>
    <row r="31" spans="3:15">
      <c r="C31" s="1139">
        <v>26</v>
      </c>
      <c r="D31" s="1139"/>
      <c r="E31" s="887">
        <v>4.6873687058823537</v>
      </c>
      <c r="F31" s="887">
        <v>5.7321985882352946</v>
      </c>
      <c r="G31" s="1140">
        <v>5.2261567647058822</v>
      </c>
      <c r="H31" s="882">
        <v>4.4571096470588234</v>
      </c>
      <c r="I31" s="884">
        <v>5.4953072352941179</v>
      </c>
      <c r="J31" s="882">
        <v>5.7524655882352933</v>
      </c>
      <c r="K31" s="883">
        <v>5.5287027058823526</v>
      </c>
      <c r="L31" s="882">
        <v>4.7728872941176466</v>
      </c>
      <c r="M31" s="887">
        <v>4.3169375294117645</v>
      </c>
    </row>
    <row r="32" spans="3:15">
      <c r="C32" s="1143">
        <v>27</v>
      </c>
      <c r="D32" s="1143"/>
      <c r="E32" s="887">
        <v>4.7102532941176465</v>
      </c>
      <c r="F32" s="887">
        <v>5.7150554117647063</v>
      </c>
      <c r="G32" s="1140">
        <v>5.3463555294117651</v>
      </c>
      <c r="H32" s="882">
        <v>4.3126314705882356</v>
      </c>
      <c r="I32" s="884">
        <v>5.5707301764705877</v>
      </c>
      <c r="J32" s="882">
        <v>5.7088345294117655</v>
      </c>
      <c r="K32" s="883">
        <v>5.5858667647058828</v>
      </c>
      <c r="L32" s="882">
        <v>4.7790538823529412</v>
      </c>
      <c r="M32" s="887">
        <v>4.2949736470588231</v>
      </c>
    </row>
    <row r="33" spans="2:13">
      <c r="C33" s="1143">
        <v>28</v>
      </c>
      <c r="D33" s="1143"/>
      <c r="E33" s="887">
        <v>4.7197165294117651</v>
      </c>
      <c r="F33" s="887">
        <v>5.5602529411764712</v>
      </c>
      <c r="G33" s="1140">
        <v>5.4125767647058822</v>
      </c>
      <c r="H33" s="882">
        <v>4.3861281176470595</v>
      </c>
      <c r="I33" s="884">
        <v>5.46895394117647</v>
      </c>
      <c r="J33" s="882">
        <v>5.6732084117647066</v>
      </c>
      <c r="K33" s="883">
        <v>5.5403927647058824</v>
      </c>
      <c r="L33" s="882">
        <v>4.7348202352941176</v>
      </c>
      <c r="M33" s="887">
        <v>4.3604882941176468</v>
      </c>
    </row>
    <row r="34" spans="2:13">
      <c r="C34" s="1143">
        <v>29</v>
      </c>
      <c r="D34" s="1143"/>
      <c r="E34" s="887">
        <v>4.6956841176470592</v>
      </c>
      <c r="F34" s="887">
        <v>5.4133682352941186</v>
      </c>
      <c r="G34" s="1140">
        <v>5.3897434117647061</v>
      </c>
      <c r="H34" s="882">
        <v>4.4395527647058826</v>
      </c>
      <c r="I34" s="884">
        <v>5.2411312352941177</v>
      </c>
      <c r="J34" s="882">
        <v>5.8296909411764704</v>
      </c>
      <c r="K34" s="883">
        <v>5.4629716470588248</v>
      </c>
      <c r="L34" s="882">
        <v>4.7025244117647054</v>
      </c>
      <c r="M34" s="887">
        <v>4.3639891176470593</v>
      </c>
    </row>
    <row r="35" spans="2:13">
      <c r="C35" s="1143">
        <v>30</v>
      </c>
      <c r="D35" s="1143"/>
      <c r="E35" s="887">
        <v>4.6217661176470584</v>
      </c>
      <c r="F35" s="887">
        <v>5.4209105294117643</v>
      </c>
      <c r="G35" s="1140">
        <v>5.3571623529411765</v>
      </c>
      <c r="H35" s="882">
        <v>4.3718005882352946</v>
      </c>
      <c r="I35" s="884">
        <v>5.1181328823529419</v>
      </c>
      <c r="J35" s="882">
        <v>5.9092777058823529</v>
      </c>
      <c r="K35" s="883">
        <v>5.4476324117647064</v>
      </c>
      <c r="L35" s="882">
        <v>4.6775445294117644</v>
      </c>
      <c r="M35" s="887">
        <v>4.3757174117647057</v>
      </c>
    </row>
    <row r="36" spans="2:13">
      <c r="C36" s="1143">
        <v>31</v>
      </c>
      <c r="D36" s="1143"/>
      <c r="E36" s="887">
        <v>4.5724402941176479</v>
      </c>
      <c r="F36" s="887">
        <v>5.4732439411764711</v>
      </c>
      <c r="G36" s="1140">
        <v>5.341501941176471</v>
      </c>
      <c r="H36" s="882">
        <v>4.3706604117647059</v>
      </c>
      <c r="I36" s="884">
        <v>5.1129535294117652</v>
      </c>
      <c r="J36" s="882">
        <v>5.9283900000000003</v>
      </c>
      <c r="K36" s="883">
        <v>5.5859761176470588</v>
      </c>
      <c r="L36" s="882">
        <v>4.6862614117647059</v>
      </c>
      <c r="M36" s="887">
        <v>4.450959882352941</v>
      </c>
    </row>
    <row r="37" spans="2:13">
      <c r="B37" s="10"/>
      <c r="C37" s="1143">
        <v>32</v>
      </c>
      <c r="D37" s="1143"/>
      <c r="E37" s="887">
        <v>4.7009934705882364</v>
      </c>
      <c r="F37" s="887">
        <v>5.5027325294117642</v>
      </c>
      <c r="G37" s="1140">
        <v>5.3134624705882354</v>
      </c>
      <c r="H37" s="882">
        <v>4.385517882352941</v>
      </c>
      <c r="I37" s="884">
        <v>5.1447102352941183</v>
      </c>
      <c r="J37" s="882">
        <v>5.902471823529412</v>
      </c>
      <c r="K37" s="883">
        <v>5.5912350000000002</v>
      </c>
      <c r="L37" s="882">
        <v>4.7292310000000004</v>
      </c>
      <c r="M37" s="887">
        <v>4.5183625882352931</v>
      </c>
    </row>
    <row r="38" spans="2:13">
      <c r="B38" s="10"/>
      <c r="C38" s="1143">
        <v>33</v>
      </c>
      <c r="D38" s="1143"/>
      <c r="E38" s="887">
        <v>4.9134601176470589</v>
      </c>
      <c r="F38" s="887">
        <v>5.514854647058824</v>
      </c>
      <c r="G38" s="1140">
        <v>5.3037262352941177</v>
      </c>
      <c r="H38" s="882">
        <v>4.361428882352941</v>
      </c>
      <c r="I38" s="884">
        <v>5.1303735294117647</v>
      </c>
      <c r="J38" s="882">
        <v>5.9220368235294121</v>
      </c>
      <c r="K38" s="883">
        <v>5.6643577058823533</v>
      </c>
      <c r="L38" s="886">
        <v>4.7572727647058821</v>
      </c>
      <c r="M38" s="887">
        <v>4.5716465294117645</v>
      </c>
    </row>
    <row r="39" spans="2:13">
      <c r="B39" s="10"/>
      <c r="C39" s="1143">
        <v>34</v>
      </c>
      <c r="D39" s="1143"/>
      <c r="E39" s="887">
        <v>5.0109310588235294</v>
      </c>
      <c r="F39" s="887">
        <v>5.51779111764706</v>
      </c>
      <c r="G39" s="1140">
        <v>5.298450529411765</v>
      </c>
      <c r="H39" s="882">
        <v>4.3522761176470581</v>
      </c>
      <c r="I39" s="884">
        <v>5.1243874117647055</v>
      </c>
      <c r="J39" s="882">
        <v>6.0421797647058817</v>
      </c>
      <c r="K39" s="883">
        <v>5.7659710588235296</v>
      </c>
      <c r="L39" s="886">
        <v>4.8104595882352941</v>
      </c>
      <c r="M39" s="887">
        <v>4.5161717058823534</v>
      </c>
    </row>
    <row r="40" spans="2:13">
      <c r="B40" s="10"/>
      <c r="C40" s="1143">
        <v>35</v>
      </c>
      <c r="D40" s="1143"/>
      <c r="E40" s="887">
        <v>5.0182102941176474</v>
      </c>
      <c r="F40" s="887">
        <v>5.5389451764705884</v>
      </c>
      <c r="G40" s="1140">
        <v>5.3124171176470592</v>
      </c>
      <c r="H40" s="882">
        <v>4.3771619411764702</v>
      </c>
      <c r="I40" s="884">
        <v>5.1091827647058814</v>
      </c>
      <c r="J40" s="882">
        <v>6.1975037647058828</v>
      </c>
      <c r="K40" s="883">
        <v>5.9204791176470586</v>
      </c>
      <c r="L40" s="882">
        <v>4.8542726470588242</v>
      </c>
      <c r="M40" s="887">
        <v>4.3678424705882355</v>
      </c>
    </row>
    <row r="41" spans="2:13">
      <c r="B41" s="10"/>
      <c r="C41" s="1139">
        <v>36</v>
      </c>
      <c r="D41" s="1139"/>
      <c r="E41" s="887">
        <v>4.9374642352941169</v>
      </c>
      <c r="F41" s="887">
        <v>5.5461708823529419</v>
      </c>
      <c r="G41" s="1140">
        <v>5.3213427647058822</v>
      </c>
      <c r="H41" s="882">
        <v>4.5368524117647056</v>
      </c>
      <c r="I41" s="884">
        <v>5.1041578823529408</v>
      </c>
      <c r="J41" s="882">
        <v>6.2338884705882354</v>
      </c>
      <c r="K41" s="883">
        <v>5.9248440588235303</v>
      </c>
      <c r="L41" s="882">
        <v>4.933885411764706</v>
      </c>
      <c r="M41" s="887">
        <v>4.2758231176470591</v>
      </c>
    </row>
    <row r="42" spans="2:13">
      <c r="C42" s="1139">
        <v>37</v>
      </c>
      <c r="D42" s="1139"/>
      <c r="E42" s="887">
        <v>4.7522272352941171</v>
      </c>
      <c r="F42" s="887">
        <v>5.4646884117647057</v>
      </c>
      <c r="G42" s="1140">
        <v>5.3778430588235295</v>
      </c>
      <c r="H42" s="882">
        <v>4.6888912352941183</v>
      </c>
      <c r="I42" s="884">
        <v>5.0463950588235296</v>
      </c>
      <c r="J42" s="882">
        <v>6.0484679411764706</v>
      </c>
      <c r="K42" s="883">
        <v>5.898568</v>
      </c>
      <c r="L42" s="882">
        <v>4.9897869411764706</v>
      </c>
      <c r="M42" s="887">
        <v>4.2743021176470597</v>
      </c>
    </row>
    <row r="43" spans="2:13">
      <c r="C43" s="1139">
        <v>38</v>
      </c>
      <c r="D43" s="1139"/>
      <c r="E43" s="887">
        <v>4.6246849999999995</v>
      </c>
      <c r="F43" s="887">
        <v>5.2313238823529415</v>
      </c>
      <c r="G43" s="1140">
        <v>5.4984738823529415</v>
      </c>
      <c r="H43" s="882">
        <v>4.7300000000000004</v>
      </c>
      <c r="I43" s="884">
        <v>4.8863199411764704</v>
      </c>
      <c r="J43" s="882">
        <v>5.9260262941176469</v>
      </c>
      <c r="K43" s="883">
        <v>5.9632185294117654</v>
      </c>
      <c r="L43" s="882">
        <v>5.0368186470588245</v>
      </c>
      <c r="M43" s="887">
        <v>4.2175089411764715</v>
      </c>
    </row>
    <row r="44" spans="2:13">
      <c r="C44" s="1139">
        <v>39</v>
      </c>
      <c r="D44" s="1139"/>
      <c r="E44" s="887">
        <v>4.5462200588235291</v>
      </c>
      <c r="F44" s="887">
        <v>5.0964182941176466</v>
      </c>
      <c r="G44" s="1140">
        <v>5.4467851176470594</v>
      </c>
      <c r="H44" s="882">
        <v>4.640264352941176</v>
      </c>
      <c r="I44" s="884">
        <v>4.6491051176470588</v>
      </c>
      <c r="J44" s="882">
        <v>5.7930209999999995</v>
      </c>
      <c r="K44" s="883">
        <v>6.0404943529411765</v>
      </c>
      <c r="L44" s="882">
        <v>5.0571873529411766</v>
      </c>
      <c r="M44" s="887">
        <v>4.0862953529411765</v>
      </c>
    </row>
    <row r="45" spans="2:13">
      <c r="C45" s="1139">
        <v>40</v>
      </c>
      <c r="D45" s="1139"/>
      <c r="E45" s="887">
        <v>4.5265854705882358</v>
      </c>
      <c r="F45" s="887">
        <v>4.9290539999999989</v>
      </c>
      <c r="G45" s="1140">
        <v>5.2671006470588244</v>
      </c>
      <c r="H45" s="882">
        <v>4.4546992941176464</v>
      </c>
      <c r="I45" s="884">
        <v>4.5869972352941177</v>
      </c>
      <c r="J45" s="885">
        <v>5.76</v>
      </c>
      <c r="K45" s="883">
        <v>6.082682411764706</v>
      </c>
      <c r="L45" s="882">
        <v>5.0998426470588241</v>
      </c>
      <c r="M45" s="887">
        <v>3.9596325294117642</v>
      </c>
    </row>
    <row r="46" spans="2:13">
      <c r="C46" s="1139">
        <v>41</v>
      </c>
      <c r="D46" s="1139"/>
      <c r="E46" s="887">
        <v>4.4900126470588235</v>
      </c>
      <c r="F46" s="887">
        <v>4.8453362941176472</v>
      </c>
      <c r="G46" s="1140">
        <v>5.0930061764705892</v>
      </c>
      <c r="H46" s="882">
        <v>4.438794176470588</v>
      </c>
      <c r="I46" s="884">
        <v>4.5546088823529418</v>
      </c>
      <c r="J46" s="882">
        <v>5.7762425882352932</v>
      </c>
      <c r="K46" s="883">
        <v>6.047139647058823</v>
      </c>
      <c r="L46" s="882">
        <v>5.1074881764705884</v>
      </c>
      <c r="M46" s="887">
        <v>3.8361914117647062</v>
      </c>
    </row>
    <row r="47" spans="2:13">
      <c r="C47" s="1139">
        <v>42</v>
      </c>
      <c r="D47" s="1139"/>
      <c r="E47" s="887">
        <v>4.378448176470588</v>
      </c>
      <c r="F47" s="887">
        <v>4.8401240588235295</v>
      </c>
      <c r="G47" s="1140">
        <v>4.9529013529411765</v>
      </c>
      <c r="H47" s="882">
        <v>4.4076171176470584</v>
      </c>
      <c r="I47" s="884">
        <v>4.6046588823529406</v>
      </c>
      <c r="J47" s="882">
        <v>5.7626331176470593</v>
      </c>
      <c r="K47" s="883">
        <v>5.996251529411766</v>
      </c>
      <c r="L47" s="882">
        <v>5.0531351764705885</v>
      </c>
      <c r="M47" s="887">
        <v>3.7983071176470591</v>
      </c>
    </row>
    <row r="48" spans="2:13">
      <c r="C48" s="1139">
        <v>43</v>
      </c>
      <c r="D48" s="1139"/>
      <c r="E48" s="887">
        <v>4.2971760000000003</v>
      </c>
      <c r="F48" s="887">
        <v>4.7828322941176475</v>
      </c>
      <c r="G48" s="1140">
        <v>4.8847538235294117</v>
      </c>
      <c r="H48" s="882">
        <v>4.3858604705882351</v>
      </c>
      <c r="I48" s="884">
        <v>4.6015136470588232</v>
      </c>
      <c r="J48" s="882">
        <v>5.6949122941176471</v>
      </c>
      <c r="K48" s="883">
        <v>5.8355623529411762</v>
      </c>
      <c r="L48" s="882">
        <v>5.0789715294117643</v>
      </c>
      <c r="M48" s="887">
        <v>3.7951091176470588</v>
      </c>
    </row>
    <row r="49" spans="3:36">
      <c r="C49" s="1139">
        <v>44</v>
      </c>
      <c r="D49" s="1139"/>
      <c r="E49" s="887">
        <v>4.2709312941176476</v>
      </c>
      <c r="F49" s="887">
        <v>4.6667422941176468</v>
      </c>
      <c r="G49" s="1140">
        <v>4.8982539411764714</v>
      </c>
      <c r="H49" s="882">
        <v>4.318431764705883</v>
      </c>
      <c r="I49" s="884">
        <v>4.5730459411764706</v>
      </c>
      <c r="J49" s="882">
        <v>5.5491478823529414</v>
      </c>
      <c r="K49" s="883">
        <v>5.7002193529411764</v>
      </c>
      <c r="L49" s="882">
        <v>5.0967685294117651</v>
      </c>
      <c r="M49" s="887">
        <v>3.8271097647058823</v>
      </c>
    </row>
    <row r="50" spans="3:36">
      <c r="C50" s="1139">
        <v>45</v>
      </c>
      <c r="D50" s="1139"/>
      <c r="E50" s="887">
        <v>4.2481139999999993</v>
      </c>
      <c r="F50" s="887">
        <v>4.6526518235294114</v>
      </c>
      <c r="G50" s="1140">
        <v>4.8859406470588231</v>
      </c>
      <c r="H50" s="882">
        <v>4.1601758823529407</v>
      </c>
      <c r="I50" s="884">
        <v>4.5089177058823537</v>
      </c>
      <c r="J50" s="882">
        <v>5.3265947647058818</v>
      </c>
      <c r="K50" s="883">
        <v>5.7281907647058823</v>
      </c>
      <c r="L50" s="882">
        <v>5.1163151764705876</v>
      </c>
      <c r="M50" s="887">
        <v>3.8102067058823534</v>
      </c>
    </row>
    <row r="51" spans="3:36">
      <c r="C51" s="1139">
        <v>46</v>
      </c>
      <c r="D51" s="1139"/>
      <c r="E51" s="887">
        <v>4.2585078823529408</v>
      </c>
      <c r="F51" s="887">
        <v>4.6280596470588238</v>
      </c>
      <c r="G51" s="1140">
        <v>4.907833411764706</v>
      </c>
      <c r="H51" s="882">
        <v>3.9537894117647059</v>
      </c>
      <c r="I51" s="884">
        <v>4.4577252352941175</v>
      </c>
      <c r="J51" s="882">
        <v>5.2978578823529414</v>
      </c>
      <c r="K51" s="883">
        <v>5.7381931176470591</v>
      </c>
      <c r="L51" s="882">
        <v>5.1769617058823529</v>
      </c>
      <c r="M51" s="887">
        <v>3.8272435882352944</v>
      </c>
      <c r="O51" s="392"/>
    </row>
    <row r="52" spans="3:36">
      <c r="C52" s="1139">
        <v>47</v>
      </c>
      <c r="D52" s="1139"/>
      <c r="E52" s="887">
        <v>4.2466136470588234</v>
      </c>
      <c r="F52" s="887">
        <v>4.6337238235294116</v>
      </c>
      <c r="G52" s="1140">
        <v>5.0226777058823533</v>
      </c>
      <c r="H52" s="882">
        <v>3.8245089999999999</v>
      </c>
      <c r="I52" s="884">
        <v>4.413155117647058</v>
      </c>
      <c r="J52" s="882">
        <v>5.2754068823529412</v>
      </c>
      <c r="K52" s="883">
        <v>5.6960861176470585</v>
      </c>
      <c r="L52" s="882">
        <v>5.2419379999999993</v>
      </c>
      <c r="M52" s="887">
        <v>3.8190329411764705</v>
      </c>
      <c r="O52" s="392"/>
    </row>
    <row r="53" spans="3:36">
      <c r="C53" s="1139">
        <v>48</v>
      </c>
      <c r="D53" s="1139"/>
      <c r="E53" s="887">
        <v>4.2239018823529415</v>
      </c>
      <c r="F53" s="887">
        <v>4.6336741176470593</v>
      </c>
      <c r="G53" s="1140">
        <v>5.0789302352941172</v>
      </c>
      <c r="H53" s="882">
        <v>3.7097794117647065</v>
      </c>
      <c r="I53" s="884">
        <v>4.3352797647058825</v>
      </c>
      <c r="J53" s="882">
        <v>5.3036704117647062</v>
      </c>
      <c r="K53" s="883">
        <v>5.5485781764705884</v>
      </c>
      <c r="L53" s="882">
        <v>5.385765411764706</v>
      </c>
      <c r="M53" s="887">
        <v>3.8422050588235295</v>
      </c>
      <c r="O53" s="392"/>
    </row>
    <row r="54" spans="3:36">
      <c r="C54" s="1139">
        <v>49</v>
      </c>
      <c r="D54" s="1139"/>
      <c r="E54" s="887">
        <v>4.1856107647058822</v>
      </c>
      <c r="F54" s="887">
        <v>4.6438768235294123</v>
      </c>
      <c r="G54" s="1140">
        <v>5.1785928235294119</v>
      </c>
      <c r="H54" s="882">
        <v>3.7403317058823533</v>
      </c>
      <c r="I54" s="884">
        <v>4.2020351176470587</v>
      </c>
      <c r="J54" s="882">
        <v>5.430207823529412</v>
      </c>
      <c r="K54" s="883">
        <v>5.3980641764705881</v>
      </c>
      <c r="L54" s="882">
        <v>5.5433598235294124</v>
      </c>
      <c r="M54" s="887">
        <v>3.8631021764705884</v>
      </c>
      <c r="O54" s="392"/>
    </row>
    <row r="55" spans="3:36">
      <c r="C55" s="1139">
        <v>50</v>
      </c>
      <c r="D55" s="1139"/>
      <c r="E55" s="887">
        <v>4.1593339411764711</v>
      </c>
      <c r="F55" s="887">
        <v>4.5922561176470591</v>
      </c>
      <c r="G55" s="1140">
        <v>5.1868967647058826</v>
      </c>
      <c r="H55" s="882">
        <v>3.8469829411764707</v>
      </c>
      <c r="I55" s="884">
        <v>4.0803750000000001</v>
      </c>
      <c r="J55" s="882">
        <v>5.3218627647058829</v>
      </c>
      <c r="K55" s="883">
        <v>5.3495053529411765</v>
      </c>
      <c r="L55" s="882">
        <v>5.6530828823529422</v>
      </c>
      <c r="M55" s="887">
        <v>3.9741604117647062</v>
      </c>
      <c r="O55" s="392"/>
    </row>
    <row r="56" spans="3:36">
      <c r="C56" s="1150">
        <v>51</v>
      </c>
      <c r="D56" s="1487"/>
      <c r="E56" s="1779">
        <v>4.1773075882352941</v>
      </c>
      <c r="F56" s="1779">
        <v>4.4381204705882356</v>
      </c>
      <c r="G56" s="1140">
        <v>5.0272682352941178</v>
      </c>
      <c r="H56" s="882">
        <v>3.8825945294117647</v>
      </c>
      <c r="I56" s="884">
        <v>4.059936705882353</v>
      </c>
      <c r="J56" s="882">
        <v>5.1364254117647059</v>
      </c>
      <c r="K56" s="883">
        <v>5.2787203529411766</v>
      </c>
      <c r="L56" s="882">
        <v>5.6129021764705884</v>
      </c>
      <c r="M56" s="887">
        <v>4.0024361764705878</v>
      </c>
    </row>
    <row r="57" spans="3:36">
      <c r="C57" s="1150">
        <v>52</v>
      </c>
      <c r="D57" s="1488"/>
      <c r="E57" s="1780"/>
      <c r="F57" s="1780"/>
      <c r="G57" s="1140">
        <v>4.8702328235294114</v>
      </c>
      <c r="H57" s="882">
        <v>3.8604624117647055</v>
      </c>
      <c r="I57" s="884">
        <v>4.0853524705882354</v>
      </c>
      <c r="J57" s="882">
        <v>5.0826283529411764</v>
      </c>
      <c r="K57" s="883">
        <v>5.24570494117647</v>
      </c>
      <c r="L57" s="882">
        <v>5.4961675294117649</v>
      </c>
      <c r="M57" s="887">
        <v>4.0593738823529417</v>
      </c>
    </row>
    <row r="58" spans="3:36" ht="13.5" thickBot="1">
      <c r="C58" s="1144">
        <v>53</v>
      </c>
      <c r="D58" s="1144"/>
      <c r="E58" s="1144"/>
      <c r="F58" s="878"/>
      <c r="G58" s="1148"/>
      <c r="H58" s="879"/>
      <c r="I58" s="880"/>
      <c r="J58" s="880"/>
      <c r="K58" s="880"/>
      <c r="L58" s="879"/>
      <c r="M58" s="878"/>
    </row>
    <row r="60" spans="3:36">
      <c r="F60" s="1141"/>
      <c r="J60" s="392"/>
    </row>
    <row r="61" spans="3:36">
      <c r="H61" s="10"/>
    </row>
    <row r="62" spans="3:36">
      <c r="H62" s="10"/>
    </row>
    <row r="63" spans="3:36">
      <c r="H63" s="10"/>
    </row>
    <row r="64" spans="3:36">
      <c r="C64" s="392"/>
      <c r="D64" s="392"/>
      <c r="E64" s="392"/>
      <c r="F64" s="392"/>
      <c r="G64" s="392"/>
      <c r="H64" s="10"/>
      <c r="AI64" s="10"/>
      <c r="AJ64" s="10"/>
    </row>
    <row r="65" spans="8:8">
      <c r="H65" s="10"/>
    </row>
    <row r="66" spans="8:8">
      <c r="H66" s="10"/>
    </row>
    <row r="118" spans="1:1">
      <c r="A118" s="949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33"/>
  <sheetViews>
    <sheetView zoomScale="75" zoomScaleNormal="75" workbookViewId="0">
      <selection activeCell="Q36" sqref="Q36"/>
    </sheetView>
  </sheetViews>
  <sheetFormatPr defaultColWidth="12.7109375" defaultRowHeight="15"/>
  <cols>
    <col min="1" max="1" width="10.7109375" style="818" customWidth="1"/>
    <col min="2" max="2" width="12.42578125" style="818" customWidth="1"/>
    <col min="3" max="13" width="11" style="818" customWidth="1"/>
    <col min="14" max="14" width="14.28515625" style="818" customWidth="1"/>
    <col min="15" max="16384" width="12.7109375" style="818"/>
  </cols>
  <sheetData>
    <row r="1" spans="1:17" s="816" customFormat="1" ht="25.5" customHeight="1">
      <c r="A1" s="1784" t="s">
        <v>454</v>
      </c>
      <c r="B1" s="1784"/>
      <c r="C1" s="1784"/>
      <c r="D1" s="1784"/>
      <c r="E1" s="1784"/>
      <c r="F1" s="1784"/>
      <c r="G1" s="1784"/>
      <c r="H1" s="1784"/>
      <c r="I1" s="1784"/>
      <c r="J1" s="1784"/>
      <c r="K1" s="1784"/>
      <c r="L1" s="1784"/>
      <c r="M1" s="1784"/>
      <c r="N1" s="1784"/>
      <c r="O1" s="1784"/>
      <c r="P1" s="1784"/>
      <c r="Q1" s="1784"/>
    </row>
    <row r="2" spans="1:17" s="816" customFormat="1" ht="25.5" customHeight="1">
      <c r="A2" s="1784" t="s">
        <v>453</v>
      </c>
      <c r="B2" s="1784"/>
      <c r="C2" s="1784"/>
      <c r="D2" s="1784"/>
      <c r="E2" s="1784"/>
      <c r="F2" s="1784"/>
      <c r="G2" s="1784"/>
      <c r="H2" s="1784"/>
      <c r="I2" s="1784"/>
      <c r="J2" s="1784"/>
      <c r="K2" s="1784"/>
      <c r="L2" s="1784"/>
      <c r="M2" s="1784"/>
      <c r="N2" s="1784"/>
      <c r="O2" s="1784"/>
      <c r="P2" s="1784"/>
      <c r="Q2" s="1784"/>
    </row>
    <row r="3" spans="1:17" s="816" customFormat="1" ht="25.5" customHeight="1" thickBot="1">
      <c r="A3" s="1232"/>
      <c r="B3" s="1232"/>
      <c r="C3" s="1232"/>
      <c r="D3" s="1232"/>
      <c r="E3" s="1232"/>
      <c r="F3" s="1232"/>
      <c r="G3" s="1232"/>
      <c r="H3" s="1232"/>
      <c r="I3" s="1232"/>
      <c r="J3" s="1232"/>
      <c r="K3" s="1232"/>
      <c r="L3" s="1232"/>
      <c r="M3" s="1232"/>
      <c r="N3" s="1232"/>
      <c r="O3" s="1232"/>
      <c r="P3" s="1232"/>
      <c r="Q3" s="1232"/>
    </row>
    <row r="4" spans="1:17" ht="31.5" customHeight="1" thickBot="1">
      <c r="A4" s="817"/>
      <c r="B4" s="1781" t="s">
        <v>315</v>
      </c>
      <c r="C4" s="1782"/>
      <c r="D4" s="1782"/>
      <c r="E4" s="1782"/>
      <c r="F4" s="1782"/>
      <c r="G4" s="1782"/>
      <c r="H4" s="1782"/>
      <c r="I4" s="1782"/>
      <c r="J4" s="1782"/>
      <c r="K4" s="1782"/>
      <c r="L4" s="1782"/>
      <c r="M4" s="1782"/>
      <c r="N4" s="1782"/>
      <c r="O4" s="1782"/>
      <c r="P4" s="1782"/>
      <c r="Q4" s="1783"/>
    </row>
    <row r="5" spans="1:17" s="820" customFormat="1" ht="33.75" customHeight="1" thickBot="1">
      <c r="A5" s="819"/>
      <c r="B5" s="1489" t="s">
        <v>266</v>
      </c>
      <c r="C5" s="1489">
        <v>2018</v>
      </c>
      <c r="D5" s="1489">
        <v>2017</v>
      </c>
      <c r="E5" s="1490">
        <v>2016</v>
      </c>
      <c r="F5" s="1490">
        <v>2015</v>
      </c>
      <c r="G5" s="1490">
        <v>2014</v>
      </c>
      <c r="H5" s="1490">
        <v>2013</v>
      </c>
      <c r="I5" s="1490">
        <v>2012</v>
      </c>
      <c r="J5" s="1490">
        <v>2011</v>
      </c>
      <c r="K5" s="1490">
        <v>2010</v>
      </c>
      <c r="L5" s="1491">
        <v>2009</v>
      </c>
      <c r="M5" s="1491">
        <v>2008</v>
      </c>
      <c r="N5" s="1492">
        <v>2007</v>
      </c>
      <c r="O5" s="1490">
        <v>2006</v>
      </c>
      <c r="P5" s="1491">
        <v>2005</v>
      </c>
      <c r="Q5" s="1493">
        <v>2004</v>
      </c>
    </row>
    <row r="6" spans="1:17" s="825" customFormat="1" ht="24.75" customHeight="1">
      <c r="A6" s="821"/>
      <c r="B6" s="1494" t="s">
        <v>240</v>
      </c>
      <c r="C6" s="822">
        <v>4.2289497058823526</v>
      </c>
      <c r="D6" s="822">
        <v>4.9394073529411768</v>
      </c>
      <c r="E6" s="822">
        <v>4.0279796470588236</v>
      </c>
      <c r="F6" s="822">
        <v>4.0381395294117644</v>
      </c>
      <c r="G6" s="822">
        <v>5.0113485882352942</v>
      </c>
      <c r="H6" s="823">
        <v>5.1095612941176478</v>
      </c>
      <c r="I6" s="824">
        <v>5.0677250000000003</v>
      </c>
      <c r="J6" s="824">
        <v>3.7429225294117656</v>
      </c>
      <c r="K6" s="824">
        <v>3.7128818235294121</v>
      </c>
      <c r="L6" s="824">
        <v>4.3656286470588235</v>
      </c>
      <c r="M6" s="824">
        <v>3.5207081764705883</v>
      </c>
      <c r="N6" s="824">
        <v>3.1934752352941178</v>
      </c>
      <c r="O6" s="824">
        <v>3.4406862941176475</v>
      </c>
      <c r="P6" s="824">
        <v>3.8886532941176473</v>
      </c>
      <c r="Q6" s="824">
        <v>3.1006559999999999</v>
      </c>
    </row>
    <row r="7" spans="1:17" s="825" customFormat="1" ht="24.75" customHeight="1">
      <c r="A7" s="821"/>
      <c r="B7" s="1495" t="s">
        <v>241</v>
      </c>
      <c r="C7" s="822">
        <v>4.5414704705882354</v>
      </c>
      <c r="D7" s="822">
        <v>4.8579768823529399</v>
      </c>
      <c r="E7" s="822">
        <v>4.1675323529411772</v>
      </c>
      <c r="F7" s="822">
        <v>4.4162942352941181</v>
      </c>
      <c r="G7" s="822">
        <v>4.6216154705882353</v>
      </c>
      <c r="H7" s="823">
        <v>5.2091351764705891</v>
      </c>
      <c r="I7" s="826">
        <v>5.2290817647058825</v>
      </c>
      <c r="J7" s="826">
        <v>3.9855292941176472</v>
      </c>
      <c r="K7" s="826">
        <v>3.649275117647059</v>
      </c>
      <c r="L7" s="826">
        <v>4.4462944117647067</v>
      </c>
      <c r="M7" s="826">
        <v>3.3032082352941181</v>
      </c>
      <c r="N7" s="826">
        <v>3.2809239411764706</v>
      </c>
      <c r="O7" s="826">
        <v>3.2899512941176465</v>
      </c>
      <c r="P7" s="826">
        <v>3.9688449411764704</v>
      </c>
      <c r="Q7" s="826">
        <v>3.2866508235294112</v>
      </c>
    </row>
    <row r="8" spans="1:17" s="825" customFormat="1" ht="24.75" customHeight="1">
      <c r="A8" s="821"/>
      <c r="B8" s="1495" t="s">
        <v>242</v>
      </c>
      <c r="C8" s="822">
        <v>4.6490431764705882</v>
      </c>
      <c r="D8" s="822">
        <v>4.9839025294117647</v>
      </c>
      <c r="E8" s="822">
        <v>4.2270257058823528</v>
      </c>
      <c r="F8" s="822">
        <v>4.3829683529411758</v>
      </c>
      <c r="G8" s="822">
        <v>4.7632558235294109</v>
      </c>
      <c r="H8" s="823">
        <v>5.3116860588235291</v>
      </c>
      <c r="I8" s="826">
        <v>5.1335547058823527</v>
      </c>
      <c r="J8" s="826">
        <v>4.2542851764705887</v>
      </c>
      <c r="K8" s="826">
        <v>3.7148455882352942</v>
      </c>
      <c r="L8" s="826">
        <v>4.7986043529411759</v>
      </c>
      <c r="M8" s="826">
        <v>3.6690160000000001</v>
      </c>
      <c r="N8" s="826">
        <v>3.3677585882352945</v>
      </c>
      <c r="O8" s="826">
        <v>3.4350626470588237</v>
      </c>
      <c r="P8" s="826">
        <v>3.9369115882352941</v>
      </c>
      <c r="Q8" s="826">
        <v>3.8695631764705882</v>
      </c>
    </row>
    <row r="9" spans="1:17" s="825" customFormat="1" ht="24.75" customHeight="1">
      <c r="A9" s="821"/>
      <c r="B9" s="1495" t="s">
        <v>243</v>
      </c>
      <c r="C9" s="822">
        <v>4.5444696470588237</v>
      </c>
      <c r="D9" s="822">
        <v>5.4571384705882346</v>
      </c>
      <c r="E9" s="822">
        <v>4.116151764705883</v>
      </c>
      <c r="F9" s="822">
        <v>4.434768</v>
      </c>
      <c r="G9" s="822">
        <v>5.0712349999999997</v>
      </c>
      <c r="H9" s="823">
        <v>5.341960764705882</v>
      </c>
      <c r="I9" s="826">
        <v>5.238995411764706</v>
      </c>
      <c r="J9" s="826">
        <v>4.5199999999999996</v>
      </c>
      <c r="K9" s="826">
        <v>3.5780917058823531</v>
      </c>
      <c r="L9" s="826">
        <v>4.887862352941176</v>
      </c>
      <c r="M9" s="826">
        <v>3.686172941176471</v>
      </c>
      <c r="N9" s="826">
        <v>3.3316239411764705</v>
      </c>
      <c r="O9" s="826">
        <v>3.4256636470588235</v>
      </c>
      <c r="P9" s="826">
        <v>3.6686642352941186</v>
      </c>
      <c r="Q9" s="826">
        <v>4.0601775882352937</v>
      </c>
    </row>
    <row r="10" spans="1:17" s="825" customFormat="1" ht="24.75" customHeight="1">
      <c r="A10" s="821"/>
      <c r="B10" s="1495" t="s">
        <v>244</v>
      </c>
      <c r="C10" s="822">
        <v>4.488636176470588</v>
      </c>
      <c r="D10" s="822">
        <v>5.6152957058823523</v>
      </c>
      <c r="E10" s="822">
        <v>4.525163882352941</v>
      </c>
      <c r="F10" s="822">
        <v>4.2417034705882353</v>
      </c>
      <c r="G10" s="822">
        <v>5.1252545882352942</v>
      </c>
      <c r="H10" s="823">
        <v>5.1541023529411758</v>
      </c>
      <c r="I10" s="826">
        <v>5.3398593529411764</v>
      </c>
      <c r="J10" s="826">
        <v>4.4800000000000004</v>
      </c>
      <c r="K10" s="826">
        <v>3.7969757647058828</v>
      </c>
      <c r="L10" s="826">
        <v>4.8411067058823525</v>
      </c>
      <c r="M10" s="826">
        <v>4.089438294117647</v>
      </c>
      <c r="N10" s="826">
        <v>3.2492872941176474</v>
      </c>
      <c r="O10" s="826">
        <v>3.4094021764705884</v>
      </c>
      <c r="P10" s="826">
        <v>3.5438795294117642</v>
      </c>
      <c r="Q10" s="826">
        <v>4.1184795294117649</v>
      </c>
    </row>
    <row r="11" spans="1:17" s="825" customFormat="1" ht="24.75" customHeight="1">
      <c r="A11" s="821"/>
      <c r="B11" s="1495" t="s">
        <v>245</v>
      </c>
      <c r="C11" s="822">
        <v>4.6825380588235292</v>
      </c>
      <c r="D11" s="822">
        <v>5.7234862941176479</v>
      </c>
      <c r="E11" s="822">
        <v>4.9942168823529416</v>
      </c>
      <c r="F11" s="822">
        <v>4.4894498235294122</v>
      </c>
      <c r="G11" s="822">
        <v>5.32</v>
      </c>
      <c r="H11" s="823">
        <v>5.5923361764705888</v>
      </c>
      <c r="I11" s="826">
        <v>5.6339721176470592</v>
      </c>
      <c r="J11" s="826">
        <v>4.6209509411764715</v>
      </c>
      <c r="K11" s="826">
        <v>4.3809090000000008</v>
      </c>
      <c r="L11" s="826">
        <v>5.101807941176471</v>
      </c>
      <c r="M11" s="826">
        <v>4.3627732352941173</v>
      </c>
      <c r="N11" s="826">
        <v>3.6371499411764709</v>
      </c>
      <c r="O11" s="826">
        <v>3.6935164117647061</v>
      </c>
      <c r="P11" s="826">
        <v>3.6912100588235295</v>
      </c>
      <c r="Q11" s="826">
        <v>4.5708275294117655</v>
      </c>
    </row>
    <row r="12" spans="1:17" s="825" customFormat="1" ht="24.75" customHeight="1">
      <c r="A12" s="821"/>
      <c r="B12" s="1495" t="s">
        <v>246</v>
      </c>
      <c r="C12" s="822">
        <v>4.6864954117647057</v>
      </c>
      <c r="D12" s="822">
        <v>5.5250672941176475</v>
      </c>
      <c r="E12" s="822">
        <v>5.3765315882352942</v>
      </c>
      <c r="F12" s="822">
        <v>4.3757013529411761</v>
      </c>
      <c r="G12" s="822">
        <v>5.3053313529411774</v>
      </c>
      <c r="H12" s="823">
        <v>5.808960529411765</v>
      </c>
      <c r="I12" s="826">
        <v>5.5102801764705882</v>
      </c>
      <c r="J12" s="826">
        <v>4.7236647058823529</v>
      </c>
      <c r="K12" s="826">
        <v>4.3488295882352936</v>
      </c>
      <c r="L12" s="826">
        <v>5.1447347058823523</v>
      </c>
      <c r="M12" s="826">
        <v>4.5128559411764702</v>
      </c>
      <c r="N12" s="826">
        <v>3.9980008823529412</v>
      </c>
      <c r="O12" s="826">
        <v>4.0358316470588242</v>
      </c>
      <c r="P12" s="826">
        <v>4.0336667647058828</v>
      </c>
      <c r="Q12" s="826">
        <v>4.6888384705882356</v>
      </c>
    </row>
    <row r="13" spans="1:17" s="825" customFormat="1" ht="24.75" customHeight="1">
      <c r="A13" s="821"/>
      <c r="B13" s="1495" t="s">
        <v>247</v>
      </c>
      <c r="C13" s="822">
        <v>4.8426368823529407</v>
      </c>
      <c r="D13" s="822">
        <v>5.5090574117647062</v>
      </c>
      <c r="E13" s="822">
        <v>5.3140191764705875</v>
      </c>
      <c r="F13" s="822">
        <v>4.369205941176471</v>
      </c>
      <c r="G13" s="822">
        <v>5.1267251176470587</v>
      </c>
      <c r="H13" s="823">
        <v>6.0210172941176472</v>
      </c>
      <c r="I13" s="826">
        <v>5.7057848823529413</v>
      </c>
      <c r="J13" s="826">
        <v>4.7685659411764707</v>
      </c>
      <c r="K13" s="826">
        <v>4.5154062352941171</v>
      </c>
      <c r="L13" s="826">
        <v>4.9377349411764699</v>
      </c>
      <c r="M13" s="826">
        <v>4.5101259411764705</v>
      </c>
      <c r="N13" s="826">
        <v>4.1425379411764709</v>
      </c>
      <c r="O13" s="826">
        <v>4.3525024705882354</v>
      </c>
      <c r="P13" s="826">
        <v>4.2294070000000001</v>
      </c>
      <c r="Q13" s="826">
        <v>4.7416995294117648</v>
      </c>
    </row>
    <row r="14" spans="1:17" s="825" customFormat="1" ht="24.75" customHeight="1">
      <c r="A14" s="821"/>
      <c r="B14" s="1495" t="s">
        <v>248</v>
      </c>
      <c r="C14" s="822">
        <v>4.7104314705882349</v>
      </c>
      <c r="D14" s="822">
        <v>5.3303945882352934</v>
      </c>
      <c r="E14" s="822">
        <v>5.4117569999999997</v>
      </c>
      <c r="F14" s="822">
        <v>4.6075043529411772</v>
      </c>
      <c r="G14" s="822">
        <v>4.9195464117647054</v>
      </c>
      <c r="H14" s="823">
        <v>5.9991482352941174</v>
      </c>
      <c r="I14" s="826">
        <v>5.9576224117647065</v>
      </c>
      <c r="J14" s="826">
        <v>5.0050512352941174</v>
      </c>
      <c r="K14" s="826">
        <v>4.2433514117647055</v>
      </c>
      <c r="L14" s="826">
        <v>4.648552235294118</v>
      </c>
      <c r="M14" s="826">
        <v>4.6245779411764705</v>
      </c>
      <c r="N14" s="826">
        <v>4.1212362941176472</v>
      </c>
      <c r="O14" s="826">
        <v>4.1748291764705883</v>
      </c>
      <c r="P14" s="826">
        <v>4.1711777058823527</v>
      </c>
      <c r="Q14" s="826">
        <v>4.9952867058823527</v>
      </c>
    </row>
    <row r="15" spans="1:17" s="825" customFormat="1" ht="24.75" customHeight="1">
      <c r="A15" s="821"/>
      <c r="B15" s="1495" t="s">
        <v>249</v>
      </c>
      <c r="C15" s="822">
        <v>4.3952296470588239</v>
      </c>
      <c r="D15" s="822">
        <v>4.8488730588235294</v>
      </c>
      <c r="E15" s="822">
        <v>5.0430089411764705</v>
      </c>
      <c r="F15" s="822">
        <v>4.3864248235294117</v>
      </c>
      <c r="G15" s="822">
        <v>4.5843069999999999</v>
      </c>
      <c r="H15" s="823">
        <v>5.7128668235294118</v>
      </c>
      <c r="I15" s="826">
        <v>5.9389980000000007</v>
      </c>
      <c r="J15" s="826">
        <v>5.0848674117647059</v>
      </c>
      <c r="K15" s="826">
        <v>3.85</v>
      </c>
      <c r="L15" s="826">
        <v>4.1778925882352942</v>
      </c>
      <c r="M15" s="826">
        <v>4.2942770000000001</v>
      </c>
      <c r="N15" s="826">
        <v>3.5944227647058824</v>
      </c>
      <c r="O15" s="826">
        <v>3.7915379411764709</v>
      </c>
      <c r="P15" s="826">
        <v>3.9639661176470593</v>
      </c>
      <c r="Q15" s="826">
        <v>4.7378645294117643</v>
      </c>
    </row>
    <row r="16" spans="1:17" s="825" customFormat="1" ht="24.75" customHeight="1">
      <c r="A16" s="821"/>
      <c r="B16" s="1495" t="s">
        <v>250</v>
      </c>
      <c r="C16" s="822">
        <v>4.2439073529411759</v>
      </c>
      <c r="D16" s="822">
        <v>4.6415024117647059</v>
      </c>
      <c r="E16" s="822">
        <v>4.964059176470589</v>
      </c>
      <c r="F16" s="822">
        <v>3.9086411764705882</v>
      </c>
      <c r="G16" s="822">
        <v>4.4262484117647061</v>
      </c>
      <c r="H16" s="823">
        <v>5.3009495882352944</v>
      </c>
      <c r="I16" s="826">
        <v>5.6770426470588236</v>
      </c>
      <c r="J16" s="826">
        <v>5.207137764705883</v>
      </c>
      <c r="K16" s="826">
        <v>3.8211312941176465</v>
      </c>
      <c r="L16" s="827">
        <v>4.1016108823529409</v>
      </c>
      <c r="M16" s="827">
        <v>4.2692741764705877</v>
      </c>
      <c r="N16" s="827">
        <v>3.2830567058823532</v>
      </c>
      <c r="O16" s="826">
        <v>3.457396647058824</v>
      </c>
      <c r="P16" s="827">
        <v>3.7161922352941179</v>
      </c>
      <c r="Q16" s="826">
        <v>4.6342583529411758</v>
      </c>
    </row>
    <row r="17" spans="1:17" s="825" customFormat="1" ht="24.75" customHeight="1" thickBot="1">
      <c r="A17" s="821"/>
      <c r="B17" s="1496" t="s">
        <v>251</v>
      </c>
      <c r="C17" s="1497">
        <v>4.1740682941176468</v>
      </c>
      <c r="D17" s="828">
        <v>4.5495847647058829</v>
      </c>
      <c r="E17" s="828">
        <v>5.0889670000000002</v>
      </c>
      <c r="F17" s="828">
        <v>3.8344853529411767</v>
      </c>
      <c r="G17" s="828">
        <v>4.1064040588235295</v>
      </c>
      <c r="H17" s="829">
        <v>5.2678317058823527</v>
      </c>
      <c r="I17" s="830">
        <v>5.3314231176470583</v>
      </c>
      <c r="J17" s="830">
        <v>5.584733470588235</v>
      </c>
      <c r="K17" s="830">
        <v>3.9353852352941181</v>
      </c>
      <c r="L17" s="830">
        <v>3.8366532941176468</v>
      </c>
      <c r="M17" s="830">
        <v>4.4508268235294119</v>
      </c>
      <c r="N17" s="830">
        <v>3.3737707058823529</v>
      </c>
      <c r="O17" s="830">
        <v>3.2683307647058815</v>
      </c>
      <c r="P17" s="830">
        <v>3.6448948823529412</v>
      </c>
      <c r="Q17" s="830">
        <v>4.4243091176470593</v>
      </c>
    </row>
    <row r="18" spans="1:17" ht="25.5" customHeight="1">
      <c r="A18" s="831"/>
      <c r="M18" s="832"/>
      <c r="N18" s="832"/>
    </row>
    <row r="19" spans="1:17" ht="28.5" customHeight="1">
      <c r="A19" s="833"/>
      <c r="B19" s="1233" t="s">
        <v>376</v>
      </c>
      <c r="C19" s="1233"/>
      <c r="D19" s="1233"/>
      <c r="E19" s="1233"/>
      <c r="F19" s="1233"/>
      <c r="G19" s="1233"/>
      <c r="H19" s="1233"/>
      <c r="I19" s="1233"/>
      <c r="J19" s="1233"/>
      <c r="K19" s="1234"/>
      <c r="L19" s="1234"/>
      <c r="M19" s="1234"/>
      <c r="N19" s="1234"/>
      <c r="O19" s="1234"/>
      <c r="P19" s="1235"/>
      <c r="Q19" s="1235"/>
    </row>
    <row r="20" spans="1:17" ht="18.75">
      <c r="B20" s="845"/>
      <c r="C20" s="845"/>
      <c r="D20" s="845"/>
      <c r="E20" s="845"/>
      <c r="F20" s="845"/>
      <c r="G20" s="845"/>
      <c r="H20" s="845"/>
      <c r="I20" s="845"/>
      <c r="J20" s="845"/>
      <c r="K20" s="844"/>
      <c r="L20" s="844"/>
      <c r="M20" s="844"/>
      <c r="N20" s="844"/>
      <c r="O20" s="844"/>
    </row>
    <row r="32" spans="1:17">
      <c r="O32" s="834"/>
    </row>
    <row r="33" spans="15:15">
      <c r="O33" s="835"/>
    </row>
  </sheetData>
  <mergeCells count="3">
    <mergeCell ref="B4:Q4"/>
    <mergeCell ref="A1:Q1"/>
    <mergeCell ref="A2:Q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53" t="s">
        <v>558</v>
      </c>
      <c r="B1" s="1154"/>
      <c r="C1" s="1153"/>
      <c r="D1" s="1153"/>
      <c r="E1" s="1153"/>
      <c r="F1" s="1153"/>
      <c r="G1" s="1155"/>
    </row>
    <row r="2" spans="1:13" ht="17.25" customHeight="1">
      <c r="A2" s="158"/>
      <c r="B2" s="157"/>
      <c r="C2" s="157"/>
      <c r="D2" s="157"/>
      <c r="E2" s="158"/>
      <c r="F2" s="157"/>
    </row>
    <row r="3" spans="1:13" ht="15" customHeight="1" thickBot="1">
      <c r="A3" s="27" t="s">
        <v>216</v>
      </c>
      <c r="B3" s="159"/>
      <c r="C3" s="159"/>
      <c r="D3" s="159"/>
      <c r="E3" s="3"/>
      <c r="F3" s="159"/>
    </row>
    <row r="4" spans="1:13" ht="24.95" customHeight="1" thickBot="1">
      <c r="A4" s="84"/>
      <c r="B4" s="305" t="s">
        <v>160</v>
      </c>
      <c r="C4" s="306"/>
      <c r="D4" s="305" t="s">
        <v>149</v>
      </c>
      <c r="E4" s="306"/>
      <c r="F4" s="307" t="s">
        <v>217</v>
      </c>
    </row>
    <row r="5" spans="1:13" ht="24.95" customHeight="1" thickBot="1">
      <c r="A5" s="197" t="s">
        <v>45</v>
      </c>
      <c r="B5" s="1679" t="s">
        <v>7</v>
      </c>
      <c r="C5" s="1680"/>
      <c r="D5" s="305" t="s">
        <v>218</v>
      </c>
      <c r="E5" s="306"/>
      <c r="F5" s="196" t="s">
        <v>212</v>
      </c>
    </row>
    <row r="6" spans="1:13" ht="24.95" customHeight="1" thickBot="1">
      <c r="A6" s="308"/>
      <c r="B6" s="309">
        <v>2018</v>
      </c>
      <c r="C6" s="310">
        <v>2017</v>
      </c>
      <c r="D6" s="309">
        <v>2018</v>
      </c>
      <c r="E6" s="310">
        <v>2017</v>
      </c>
      <c r="F6" s="196" t="s">
        <v>18</v>
      </c>
    </row>
    <row r="7" spans="1:13" ht="30" customHeight="1" thickBot="1">
      <c r="A7" s="311" t="s">
        <v>11</v>
      </c>
      <c r="B7" s="1498">
        <v>5777.9088235294112</v>
      </c>
      <c r="C7" s="1499">
        <v>6596.5401960784311</v>
      </c>
      <c r="D7" s="1500">
        <v>4.506768882352941</v>
      </c>
      <c r="E7" s="1501">
        <v>5.1453013529411766</v>
      </c>
      <c r="F7" s="1502">
        <v>-12.410011130314754</v>
      </c>
    </row>
    <row r="8" spans="1:13" ht="30" customHeight="1">
      <c r="A8" s="312" t="s">
        <v>46</v>
      </c>
      <c r="B8" s="1503">
        <v>5795.9156862745094</v>
      </c>
      <c r="C8" s="1504">
        <v>6651.5</v>
      </c>
      <c r="D8" s="1505">
        <v>4.5208142352941181</v>
      </c>
      <c r="E8" s="1506">
        <v>5.1881700000000004</v>
      </c>
      <c r="F8" s="1507">
        <v>-12.863028094798018</v>
      </c>
    </row>
    <row r="9" spans="1:13" ht="30" customHeight="1">
      <c r="A9" s="313" t="s">
        <v>47</v>
      </c>
      <c r="B9" s="1508">
        <v>5829.3049019607843</v>
      </c>
      <c r="C9" s="1509">
        <v>6618.876470588235</v>
      </c>
      <c r="D9" s="1510">
        <v>4.5468578235294119</v>
      </c>
      <c r="E9" s="1511">
        <v>5.1627236470588231</v>
      </c>
      <c r="F9" s="1512">
        <v>-11.929087544328793</v>
      </c>
    </row>
    <row r="10" spans="1:13" ht="30" customHeight="1">
      <c r="A10" s="313" t="s">
        <v>238</v>
      </c>
      <c r="B10" s="1508">
        <v>5784.964705882353</v>
      </c>
      <c r="C10" s="1509">
        <v>6595.8892156862739</v>
      </c>
      <c r="D10" s="1510">
        <v>4.5122724705882353</v>
      </c>
      <c r="E10" s="1511">
        <v>5.1447935882352942</v>
      </c>
      <c r="F10" s="1512">
        <v>-12.294392511556888</v>
      </c>
    </row>
    <row r="11" spans="1:13" ht="30" customHeight="1" thickBot="1">
      <c r="A11" s="314" t="s">
        <v>48</v>
      </c>
      <c r="B11" s="1513">
        <v>5707.823529411764</v>
      </c>
      <c r="C11" s="1514">
        <v>6539.886274509804</v>
      </c>
      <c r="D11" s="1515">
        <v>4.4521023529411758</v>
      </c>
      <c r="E11" s="1516">
        <v>5.1011112941176471</v>
      </c>
      <c r="F11" s="1517">
        <v>-12.722893184566992</v>
      </c>
    </row>
    <row r="12" spans="1:13">
      <c r="A12" t="s">
        <v>313</v>
      </c>
    </row>
    <row r="13" spans="1:13">
      <c r="A13" t="s">
        <v>219</v>
      </c>
      <c r="G13" s="170"/>
    </row>
    <row r="16" spans="1:13" ht="15.75">
      <c r="A16" s="296" t="s">
        <v>370</v>
      </c>
      <c r="B16" s="296"/>
      <c r="C16" s="294"/>
      <c r="D16" s="294"/>
      <c r="E16" s="294"/>
      <c r="I16" s="538"/>
      <c r="J16" s="538"/>
      <c r="K16" s="538"/>
      <c r="L16" s="538"/>
      <c r="M16" s="538"/>
    </row>
    <row r="17" spans="1:13" ht="15.75">
      <c r="A17" s="294"/>
      <c r="B17" s="294"/>
      <c r="C17" s="294"/>
      <c r="D17" s="294"/>
      <c r="E17" s="294"/>
      <c r="I17" s="538"/>
      <c r="J17" s="538"/>
      <c r="K17" s="538"/>
      <c r="L17" s="538"/>
      <c r="M17" s="538"/>
    </row>
    <row r="18" spans="1:13" ht="15.75">
      <c r="A18" s="294" t="s">
        <v>41</v>
      </c>
      <c r="B18" s="294"/>
      <c r="C18" s="294"/>
      <c r="D18" s="294"/>
      <c r="E18" s="294"/>
      <c r="I18" s="538"/>
      <c r="J18" s="538"/>
      <c r="K18" s="538"/>
      <c r="L18" s="538"/>
      <c r="M18" s="538"/>
    </row>
    <row r="19" spans="1:13" ht="15.75">
      <c r="A19" s="294" t="s">
        <v>42</v>
      </c>
      <c r="B19" s="294"/>
      <c r="C19" s="294"/>
      <c r="D19" s="294"/>
      <c r="E19" s="294"/>
      <c r="I19" s="538"/>
      <c r="J19" s="538"/>
      <c r="K19" s="538"/>
      <c r="L19" s="538"/>
      <c r="M19" s="538"/>
    </row>
    <row r="20" spans="1:13" ht="15.75">
      <c r="A20" s="294" t="s">
        <v>43</v>
      </c>
      <c r="B20" s="294"/>
      <c r="C20" s="294"/>
      <c r="D20" s="294"/>
      <c r="E20" s="294"/>
    </row>
    <row r="21" spans="1:13" ht="15.75">
      <c r="A21" s="294" t="s">
        <v>44</v>
      </c>
      <c r="B21" s="294"/>
      <c r="C21" s="294"/>
      <c r="D21" s="294"/>
      <c r="E21" s="294"/>
      <c r="F21" s="168"/>
    </row>
    <row r="24" spans="1:13" ht="19.5">
      <c r="A24" s="1151"/>
      <c r="B24" s="159"/>
      <c r="C24" s="159"/>
      <c r="D24" s="159"/>
      <c r="E24" s="1152"/>
      <c r="F24" s="1152"/>
      <c r="G24" s="15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195"/>
  <sheetViews>
    <sheetView zoomScaleNormal="100" workbookViewId="0">
      <selection activeCell="P33" sqref="O33:P33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6" t="s">
        <v>254</v>
      </c>
      <c r="B1" s="157"/>
      <c r="C1" s="157"/>
      <c r="D1" s="157"/>
      <c r="E1" s="158" t="s">
        <v>556</v>
      </c>
      <c r="F1" s="157"/>
      <c r="G1" s="3"/>
      <c r="H1" s="159"/>
      <c r="I1" s="159"/>
    </row>
    <row r="2" spans="1:9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9" ht="20.25" customHeight="1" thickBot="1">
      <c r="A3" s="226" t="s">
        <v>557</v>
      </c>
      <c r="B3" s="160"/>
      <c r="C3" s="160"/>
      <c r="D3" s="160"/>
      <c r="E3" s="160"/>
      <c r="F3" s="160"/>
      <c r="G3" s="160"/>
      <c r="H3" s="160"/>
      <c r="I3" s="161"/>
    </row>
    <row r="4" spans="1:9" ht="22.5" customHeight="1" thickBot="1">
      <c r="A4" s="84" t="s">
        <v>2</v>
      </c>
      <c r="B4" s="940" t="s">
        <v>160</v>
      </c>
      <c r="C4" s="625"/>
      <c r="D4" s="625"/>
      <c r="E4" s="626"/>
      <c r="F4" s="942" t="s">
        <v>210</v>
      </c>
      <c r="G4" s="943" t="s">
        <v>4</v>
      </c>
      <c r="H4" s="943" t="s">
        <v>5</v>
      </c>
      <c r="I4" s="944" t="s">
        <v>211</v>
      </c>
    </row>
    <row r="5" spans="1:9" ht="24" customHeight="1" thickBot="1">
      <c r="A5" s="169" t="s">
        <v>6</v>
      </c>
      <c r="B5" s="940" t="s">
        <v>237</v>
      </c>
      <c r="C5" s="626"/>
      <c r="D5" s="941" t="s">
        <v>7</v>
      </c>
      <c r="E5" s="626"/>
      <c r="F5" s="945" t="s">
        <v>212</v>
      </c>
      <c r="G5" s="946" t="s">
        <v>8</v>
      </c>
      <c r="H5" s="946" t="s">
        <v>9</v>
      </c>
      <c r="I5" s="731" t="s">
        <v>213</v>
      </c>
    </row>
    <row r="6" spans="1:9" ht="23.25" customHeight="1" thickBot="1">
      <c r="A6" s="648" t="s">
        <v>214</v>
      </c>
      <c r="B6" s="649">
        <v>2018</v>
      </c>
      <c r="C6" s="649">
        <v>2017</v>
      </c>
      <c r="D6" s="649">
        <v>2018</v>
      </c>
      <c r="E6" s="649">
        <v>2017</v>
      </c>
      <c r="F6" s="947" t="s">
        <v>18</v>
      </c>
      <c r="G6" s="948" t="s">
        <v>10</v>
      </c>
      <c r="H6" s="948" t="s">
        <v>215</v>
      </c>
      <c r="I6" s="1171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126</v>
      </c>
      <c r="B8" s="71">
        <v>6057.6980000000003</v>
      </c>
      <c r="C8" s="54">
        <v>6896.2830000000004</v>
      </c>
      <c r="D8" s="123">
        <v>5938.9196078431378</v>
      </c>
      <c r="E8" s="123">
        <v>6761.0617647058825</v>
      </c>
      <c r="F8" s="163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3">
        <v>5812.1950980392157</v>
      </c>
      <c r="E9" s="123">
        <v>6658.4558823529414</v>
      </c>
      <c r="F9" s="163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3">
        <v>5442.1450980392156</v>
      </c>
      <c r="E10" s="123">
        <v>6214.5382352941169</v>
      </c>
      <c r="F10" s="163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3">
        <v>5095.9000000000005</v>
      </c>
      <c r="E11" s="123">
        <v>5822.9852941176468</v>
      </c>
      <c r="F11" s="163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3">
        <v>4630.9205882352935</v>
      </c>
      <c r="E12" s="123">
        <v>5348.166666666667</v>
      </c>
      <c r="F12" s="163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3">
        <v>4360.1990196078432</v>
      </c>
      <c r="E13" s="123">
        <v>4597.2254901960787</v>
      </c>
      <c r="F13" s="163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125</v>
      </c>
      <c r="B14" s="72">
        <v>5893.4669999999996</v>
      </c>
      <c r="C14" s="73">
        <v>6728.4709999999995</v>
      </c>
      <c r="D14" s="164">
        <v>5777.9088235294112</v>
      </c>
      <c r="E14" s="164">
        <v>6596.5401960784311</v>
      </c>
      <c r="F14" s="165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</row>
    <row r="16" spans="1:9" ht="15">
      <c r="A16" s="59" t="s">
        <v>126</v>
      </c>
      <c r="B16" s="71">
        <v>6085.875</v>
      </c>
      <c r="C16" s="54">
        <v>6953.9650000000001</v>
      </c>
      <c r="D16" s="123">
        <v>5966.5441176470586</v>
      </c>
      <c r="E16" s="123">
        <v>6817.6127450980393</v>
      </c>
      <c r="F16" s="163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3">
        <v>5814.6117647058827</v>
      </c>
      <c r="E17" s="123">
        <v>6690.5960784313729</v>
      </c>
      <c r="F17" s="163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3">
        <v>5459.7107843137255</v>
      </c>
      <c r="E18" s="123">
        <v>6264.1392156862739</v>
      </c>
      <c r="F18" s="163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3">
        <v>5118.2019607843131</v>
      </c>
      <c r="E19" s="123">
        <v>5904.2470588235292</v>
      </c>
      <c r="F19" s="163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3">
        <v>4514.6862745098033</v>
      </c>
      <c r="E20" s="123">
        <v>5327.81568627451</v>
      </c>
      <c r="F20" s="163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3">
        <v>4252.802941176471</v>
      </c>
      <c r="E21" s="123">
        <v>5076.4264705882351</v>
      </c>
      <c r="F21" s="163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125</v>
      </c>
      <c r="B22" s="72">
        <v>5911.8339999999998</v>
      </c>
      <c r="C22" s="73">
        <v>6784.53</v>
      </c>
      <c r="D22" s="164">
        <v>5795.9156862745094</v>
      </c>
      <c r="E22" s="164">
        <v>6651.5</v>
      </c>
      <c r="F22" s="165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6101.7</v>
      </c>
      <c r="C24" s="54">
        <v>6886.8829999999998</v>
      </c>
      <c r="D24" s="123">
        <v>5982.0588235294117</v>
      </c>
      <c r="E24" s="123">
        <v>6751.846078431372</v>
      </c>
      <c r="F24" s="163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3">
        <v>5868.8549019607844</v>
      </c>
      <c r="E25" s="123">
        <v>6703.9225490196077</v>
      </c>
      <c r="F25" s="163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3">
        <v>5441.9676470588229</v>
      </c>
      <c r="E26" s="123">
        <v>6164.8813725490199</v>
      </c>
      <c r="F26" s="163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3">
        <v>5152.8186274509799</v>
      </c>
      <c r="E27" s="123">
        <v>5800.75</v>
      </c>
      <c r="F27" s="163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3">
        <v>4987.123529411765</v>
      </c>
      <c r="E28" s="123">
        <v>5576.5911764705879</v>
      </c>
      <c r="F28" s="163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3">
        <v>4726.5196078431372</v>
      </c>
      <c r="E29" s="123">
        <v>4862.3245098039215</v>
      </c>
      <c r="F29" s="163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125</v>
      </c>
      <c r="B30" s="72">
        <v>5945.8909999999996</v>
      </c>
      <c r="C30" s="73">
        <v>6751.2539999999999</v>
      </c>
      <c r="D30" s="164">
        <v>5829.3049019607843</v>
      </c>
      <c r="E30" s="164">
        <v>6618.876470588235</v>
      </c>
      <c r="F30" s="165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238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6040.2730000000001</v>
      </c>
      <c r="C32" s="54">
        <v>6915.4650000000001</v>
      </c>
      <c r="D32" s="123">
        <v>5921.8362745098038</v>
      </c>
      <c r="E32" s="123">
        <v>6779.8676470588234</v>
      </c>
      <c r="F32" s="163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3">
        <v>5820.1098039215685</v>
      </c>
      <c r="E33" s="123">
        <v>6645.8745098039217</v>
      </c>
      <c r="F33" s="163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3">
        <v>5482.0274509803921</v>
      </c>
      <c r="E34" s="123">
        <v>6237.3215686274507</v>
      </c>
      <c r="F34" s="163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3">
        <v>5014.2637254901956</v>
      </c>
      <c r="E35" s="123">
        <v>5688.4980392156858</v>
      </c>
      <c r="F35" s="163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3">
        <v>4375.1941176470591</v>
      </c>
      <c r="E36" s="123">
        <v>4961.8627450980393</v>
      </c>
      <c r="F36" s="163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3">
        <v>4295.3980392156855</v>
      </c>
      <c r="E37" s="123">
        <v>4928.9411764705883</v>
      </c>
      <c r="F37" s="163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125</v>
      </c>
      <c r="B38" s="72">
        <v>5900.6639999999998</v>
      </c>
      <c r="C38" s="73">
        <v>6727.8069999999998</v>
      </c>
      <c r="D38" s="164">
        <v>5784.964705882353</v>
      </c>
      <c r="E38" s="164">
        <v>6595.8892156862739</v>
      </c>
      <c r="F38" s="165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5988.9089999999997</v>
      </c>
      <c r="C40" s="54">
        <v>6862.9080000000004</v>
      </c>
      <c r="D40" s="123">
        <v>5871.4794117647052</v>
      </c>
      <c r="E40" s="123">
        <v>6728.3411764705888</v>
      </c>
      <c r="F40" s="163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3">
        <v>5750.649019607843</v>
      </c>
      <c r="E41" s="123">
        <v>6591.3843137254908</v>
      </c>
      <c r="F41" s="163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3">
        <v>5414.9284313725484</v>
      </c>
      <c r="E42" s="123">
        <v>6230.3852941176474</v>
      </c>
      <c r="F42" s="163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3">
        <v>5081.93431372549</v>
      </c>
      <c r="E43" s="123">
        <v>5877.6078431372543</v>
      </c>
      <c r="F43" s="163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3">
        <v>4544.8519607843136</v>
      </c>
      <c r="E44" s="123">
        <v>5341.7882352941169</v>
      </c>
      <c r="F44" s="163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3">
        <v>3941.7166666666667</v>
      </c>
      <c r="E45" s="123">
        <v>4470.2715686274505</v>
      </c>
      <c r="F45" s="163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125</v>
      </c>
      <c r="B46" s="75">
        <v>5821.98</v>
      </c>
      <c r="C46" s="55">
        <v>6670.6840000000002</v>
      </c>
      <c r="D46" s="166">
        <v>5707.823529411764</v>
      </c>
      <c r="E46" s="166">
        <v>6539.886274509804</v>
      </c>
      <c r="F46" s="165">
        <v>-12.722893184566988</v>
      </c>
      <c r="G46" s="76">
        <v>57.79</v>
      </c>
      <c r="H46" s="76">
        <v>94.6</v>
      </c>
      <c r="I46" s="36">
        <v>100</v>
      </c>
    </row>
    <row r="47" spans="1:9">
      <c r="A47" s="168" t="s">
        <v>41</v>
      </c>
      <c r="B47" s="168"/>
      <c r="C47" s="168"/>
      <c r="D47" s="168"/>
      <c r="E47" s="168"/>
      <c r="F47" s="168"/>
      <c r="G47" s="33"/>
      <c r="H47" s="33"/>
      <c r="I47" s="33"/>
    </row>
    <row r="48" spans="1:9">
      <c r="A48" s="168" t="s">
        <v>42</v>
      </c>
      <c r="B48" s="168"/>
      <c r="C48" s="168"/>
      <c r="D48" s="168"/>
      <c r="E48" s="168"/>
      <c r="F48" s="168"/>
      <c r="G48" s="33"/>
      <c r="H48" s="33"/>
      <c r="I48" s="33"/>
    </row>
    <row r="49" spans="1:9">
      <c r="A49" s="168" t="s">
        <v>43</v>
      </c>
      <c r="B49" s="168"/>
      <c r="C49" s="168"/>
      <c r="D49" s="168"/>
      <c r="E49" s="168"/>
      <c r="F49" s="168"/>
      <c r="G49" s="33"/>
      <c r="H49" s="33"/>
      <c r="I49" s="33"/>
    </row>
    <row r="50" spans="1:9">
      <c r="A50" s="168" t="s">
        <v>44</v>
      </c>
      <c r="B50" s="168"/>
      <c r="C50" s="168"/>
      <c r="D50" s="168"/>
      <c r="E50" s="168"/>
      <c r="F50" s="168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6" t="s">
        <v>439</v>
      </c>
      <c r="B1" s="157"/>
      <c r="C1" s="157"/>
      <c r="D1" s="157"/>
      <c r="E1" s="158" t="s">
        <v>440</v>
      </c>
      <c r="F1" s="157"/>
      <c r="G1" s="3"/>
      <c r="H1" s="159"/>
      <c r="I1" s="159"/>
    </row>
    <row r="2" spans="1:9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9" ht="20.25" customHeight="1" thickBot="1">
      <c r="A3" s="226" t="s">
        <v>441</v>
      </c>
      <c r="B3" s="160"/>
      <c r="C3" s="160"/>
      <c r="D3" s="160"/>
      <c r="E3" s="160"/>
      <c r="F3" s="160"/>
      <c r="G3" s="160"/>
      <c r="H3" s="160"/>
      <c r="I3" s="161"/>
    </row>
    <row r="4" spans="1:9" ht="22.5" customHeight="1" thickBot="1">
      <c r="A4" s="84" t="s">
        <v>2</v>
      </c>
      <c r="B4" s="940" t="s">
        <v>160</v>
      </c>
      <c r="C4" s="625"/>
      <c r="D4" s="625"/>
      <c r="E4" s="626"/>
      <c r="F4" s="942" t="s">
        <v>210</v>
      </c>
      <c r="G4" s="943" t="s">
        <v>4</v>
      </c>
      <c r="H4" s="943" t="s">
        <v>5</v>
      </c>
      <c r="I4" s="944" t="s">
        <v>211</v>
      </c>
    </row>
    <row r="5" spans="1:9" ht="24" customHeight="1" thickBot="1">
      <c r="A5" s="169" t="s">
        <v>6</v>
      </c>
      <c r="B5" s="940" t="s">
        <v>237</v>
      </c>
      <c r="C5" s="626"/>
      <c r="D5" s="941" t="s">
        <v>7</v>
      </c>
      <c r="E5" s="626"/>
      <c r="F5" s="945" t="s">
        <v>212</v>
      </c>
      <c r="G5" s="946" t="s">
        <v>8</v>
      </c>
      <c r="H5" s="946" t="s">
        <v>9</v>
      </c>
      <c r="I5" s="731" t="s">
        <v>213</v>
      </c>
    </row>
    <row r="6" spans="1:9" ht="23.25" customHeight="1" thickBot="1">
      <c r="A6" s="648" t="s">
        <v>214</v>
      </c>
      <c r="B6" s="649">
        <v>2017</v>
      </c>
      <c r="C6" s="649">
        <v>2016</v>
      </c>
      <c r="D6" s="649">
        <v>2017</v>
      </c>
      <c r="E6" s="649">
        <v>2016</v>
      </c>
      <c r="F6" s="947" t="s">
        <v>18</v>
      </c>
      <c r="G6" s="948" t="s">
        <v>10</v>
      </c>
      <c r="H6" s="948" t="s">
        <v>215</v>
      </c>
      <c r="I6" s="1171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126</v>
      </c>
      <c r="B8" s="71">
        <v>6896.2830000000004</v>
      </c>
      <c r="C8" s="54">
        <v>6450.375</v>
      </c>
      <c r="D8" s="123">
        <v>6761.0617647058825</v>
      </c>
      <c r="E8" s="123">
        <v>6323.8970588235297</v>
      </c>
      <c r="F8" s="163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3">
        <v>6658.4558823529414</v>
      </c>
      <c r="E9" s="123">
        <v>6204.8745098039208</v>
      </c>
      <c r="F9" s="163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3">
        <v>6214.5382352941169</v>
      </c>
      <c r="E10" s="123">
        <v>5719.1725490196077</v>
      </c>
      <c r="F10" s="163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3">
        <v>5822.9852941176468</v>
      </c>
      <c r="E11" s="123">
        <v>5245.9029411764704</v>
      </c>
      <c r="F11" s="163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3">
        <v>5348.166666666667</v>
      </c>
      <c r="E12" s="123">
        <v>4638.1127450980393</v>
      </c>
      <c r="F12" s="163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3">
        <v>4597.2254901960787</v>
      </c>
      <c r="E13" s="123">
        <v>3855.5196078431372</v>
      </c>
      <c r="F13" s="163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125</v>
      </c>
      <c r="B14" s="72">
        <v>6728.4709999999995</v>
      </c>
      <c r="C14" s="73">
        <v>6228.4480000000003</v>
      </c>
      <c r="D14" s="164">
        <v>6596.5401960784311</v>
      </c>
      <c r="E14" s="164">
        <v>6106.3215686274516</v>
      </c>
      <c r="F14" s="165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</row>
    <row r="16" spans="1:9" ht="15">
      <c r="A16" s="59" t="s">
        <v>126</v>
      </c>
      <c r="B16" s="71">
        <v>6953.9650000000001</v>
      </c>
      <c r="C16" s="54">
        <v>6518.03</v>
      </c>
      <c r="D16" s="123">
        <v>6817.6127450980393</v>
      </c>
      <c r="E16" s="123">
        <v>6390.2254901960778</v>
      </c>
      <c r="F16" s="163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3">
        <v>6690.5960784313729</v>
      </c>
      <c r="E17" s="123">
        <v>6246.8647058823526</v>
      </c>
      <c r="F17" s="163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3">
        <v>6264.1392156862739</v>
      </c>
      <c r="E18" s="123">
        <v>5768.4637254901954</v>
      </c>
      <c r="F18" s="163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3">
        <v>5904.2470588235292</v>
      </c>
      <c r="E19" s="123">
        <v>5364.9274509803918</v>
      </c>
      <c r="F19" s="163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3">
        <v>5327.81568627451</v>
      </c>
      <c r="E20" s="123">
        <v>4793.4558823529405</v>
      </c>
      <c r="F20" s="163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3">
        <v>5076.4264705882351</v>
      </c>
      <c r="E21" s="123">
        <v>4556.8274509803923</v>
      </c>
      <c r="F21" s="163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125</v>
      </c>
      <c r="B22" s="72">
        <v>6784.53</v>
      </c>
      <c r="C22" s="73">
        <v>6305.48</v>
      </c>
      <c r="D22" s="164">
        <v>6651.5</v>
      </c>
      <c r="E22" s="164">
        <v>6181.8431372549012</v>
      </c>
      <c r="F22" s="165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6886.8829999999998</v>
      </c>
      <c r="C24" s="54">
        <v>6530.7269999999999</v>
      </c>
      <c r="D24" s="123">
        <v>6751.846078431372</v>
      </c>
      <c r="E24" s="123">
        <v>6402.6735294117643</v>
      </c>
      <c r="F24" s="163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3">
        <v>6703.9225490196077</v>
      </c>
      <c r="E25" s="123">
        <v>6289.6931372549016</v>
      </c>
      <c r="F25" s="163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3">
        <v>6164.8813725490199</v>
      </c>
      <c r="E26" s="123">
        <v>5727.7</v>
      </c>
      <c r="F26" s="163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3">
        <v>5800.75</v>
      </c>
      <c r="E27" s="123">
        <v>5271.6401960784315</v>
      </c>
      <c r="F27" s="163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3">
        <v>5576.5911764705879</v>
      </c>
      <c r="E28" s="123">
        <v>4855.9529411764706</v>
      </c>
      <c r="F28" s="163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3">
        <v>4862.3245098039215</v>
      </c>
      <c r="E29" s="123">
        <v>4368.6098039215685</v>
      </c>
      <c r="F29" s="163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125</v>
      </c>
      <c r="B30" s="72">
        <v>6751.2539999999999</v>
      </c>
      <c r="C30" s="73">
        <v>6283.6059999999998</v>
      </c>
      <c r="D30" s="164">
        <v>6618.876470588235</v>
      </c>
      <c r="E30" s="164">
        <v>6160.3980392156864</v>
      </c>
      <c r="F30" s="165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238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6915.4650000000001</v>
      </c>
      <c r="C32" s="54">
        <v>6407.9279999999999</v>
      </c>
      <c r="D32" s="123">
        <v>6779.8676470588234</v>
      </c>
      <c r="E32" s="123">
        <v>6282.2823529411762</v>
      </c>
      <c r="F32" s="163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3">
        <v>6645.8745098039217</v>
      </c>
      <c r="E33" s="123">
        <v>6156.7156862745096</v>
      </c>
      <c r="F33" s="163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3">
        <v>6237.3215686274507</v>
      </c>
      <c r="E34" s="123">
        <v>5691.8558823529411</v>
      </c>
      <c r="F34" s="163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3">
        <v>5688.4980392156858</v>
      </c>
      <c r="E35" s="123">
        <v>5116.8980392156864</v>
      </c>
      <c r="F35" s="163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3">
        <v>4961.8627450980393</v>
      </c>
      <c r="E36" s="123">
        <v>4305.3999999999996</v>
      </c>
      <c r="F36" s="163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3">
        <v>4928.9411764705883</v>
      </c>
      <c r="E37" s="123">
        <v>3923.4843137254902</v>
      </c>
      <c r="F37" s="163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125</v>
      </c>
      <c r="B38" s="72">
        <v>6727.8069999999998</v>
      </c>
      <c r="C38" s="73">
        <v>6199.8729999999996</v>
      </c>
      <c r="D38" s="164">
        <v>6595.8892156862739</v>
      </c>
      <c r="E38" s="164">
        <v>6078.3068627450975</v>
      </c>
      <c r="F38" s="165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6862.9080000000004</v>
      </c>
      <c r="C40" s="54">
        <v>6379.2060000000001</v>
      </c>
      <c r="D40" s="123">
        <v>6728.3411764705888</v>
      </c>
      <c r="E40" s="123">
        <v>6254.123529411765</v>
      </c>
      <c r="F40" s="163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3">
        <v>6591.3843137254908</v>
      </c>
      <c r="E41" s="123">
        <v>6095.3401960784313</v>
      </c>
      <c r="F41" s="163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3">
        <v>6230.3852941176474</v>
      </c>
      <c r="E42" s="123">
        <v>5699.5421568627453</v>
      </c>
      <c r="F42" s="163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3">
        <v>5877.6078431372543</v>
      </c>
      <c r="E43" s="123">
        <v>5247.75</v>
      </c>
      <c r="F43" s="163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3">
        <v>5341.7882352941169</v>
      </c>
      <c r="E44" s="123">
        <v>4595.1705882352935</v>
      </c>
      <c r="F44" s="163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3">
        <v>4470.2715686274505</v>
      </c>
      <c r="E45" s="123">
        <v>3758.1686274509802</v>
      </c>
      <c r="F45" s="163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125</v>
      </c>
      <c r="B46" s="75">
        <v>6670.6840000000002</v>
      </c>
      <c r="C46" s="55">
        <v>6135.7960000000003</v>
      </c>
      <c r="D46" s="166">
        <v>6539.886274509804</v>
      </c>
      <c r="E46" s="166">
        <v>6015.4862745098044</v>
      </c>
      <c r="F46" s="165">
        <v>8.7174997343457949</v>
      </c>
      <c r="G46" s="76">
        <v>57.67</v>
      </c>
      <c r="H46" s="76">
        <v>93.7</v>
      </c>
      <c r="I46" s="36">
        <v>100</v>
      </c>
    </row>
    <row r="47" spans="1:9">
      <c r="A47" s="168" t="s">
        <v>41</v>
      </c>
      <c r="B47" s="168"/>
      <c r="C47" s="168"/>
      <c r="D47" s="168"/>
      <c r="E47" s="168"/>
      <c r="F47" s="168"/>
      <c r="G47" s="33"/>
      <c r="H47" s="33"/>
      <c r="I47" s="33"/>
    </row>
    <row r="48" spans="1:9">
      <c r="A48" s="168" t="s">
        <v>42</v>
      </c>
      <c r="B48" s="168"/>
      <c r="C48" s="168"/>
      <c r="D48" s="168"/>
      <c r="E48" s="168"/>
      <c r="F48" s="168"/>
      <c r="G48" s="33"/>
      <c r="H48" s="33"/>
      <c r="I48" s="33"/>
    </row>
    <row r="49" spans="1:9">
      <c r="A49" s="168" t="s">
        <v>43</v>
      </c>
      <c r="B49" s="168"/>
      <c r="C49" s="168"/>
      <c r="D49" s="168"/>
      <c r="E49" s="168"/>
      <c r="F49" s="168"/>
      <c r="G49" s="33"/>
      <c r="H49" s="33"/>
      <c r="I49" s="33"/>
    </row>
    <row r="50" spans="1:9">
      <c r="A50" s="168" t="s">
        <v>44</v>
      </c>
      <c r="B50" s="168"/>
      <c r="C50" s="168"/>
      <c r="D50" s="168"/>
      <c r="E50" s="168"/>
      <c r="F50" s="168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P48"/>
  <sheetViews>
    <sheetView tabSelected="1" topLeftCell="A7" workbookViewId="0">
      <selection activeCell="L46" sqref="K43:L46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16" ht="19.5">
      <c r="B2" s="1094"/>
      <c r="C2" s="1095"/>
      <c r="D2" s="1095"/>
      <c r="E2" s="1095"/>
      <c r="F2" s="1095"/>
      <c r="G2" s="1095"/>
      <c r="H2" s="1095"/>
      <c r="I2" s="1095"/>
      <c r="J2" s="1095"/>
      <c r="K2" s="1095"/>
      <c r="L2" s="1096"/>
      <c r="M2" s="1096"/>
      <c r="N2" s="1096"/>
      <c r="O2" s="1096"/>
      <c r="P2" s="1096"/>
    </row>
    <row r="3" spans="2:16" ht="18.75">
      <c r="B3" s="1239"/>
      <c r="C3" s="1095"/>
      <c r="D3" s="1095"/>
      <c r="E3" s="1095"/>
      <c r="F3" s="1095"/>
      <c r="G3" s="1095"/>
      <c r="H3" s="1095"/>
      <c r="I3" s="1095"/>
      <c r="J3" s="1095"/>
      <c r="K3" s="1095"/>
      <c r="L3" s="1096"/>
      <c r="M3" s="1096"/>
      <c r="N3" s="1096"/>
      <c r="O3" s="1096"/>
      <c r="P3" s="1096"/>
    </row>
    <row r="4" spans="2:16" ht="19.5">
      <c r="B4" s="1094"/>
      <c r="C4" s="1095"/>
      <c r="D4" s="1095"/>
      <c r="E4" s="1095"/>
      <c r="F4" s="1095"/>
      <c r="G4" s="1095"/>
      <c r="H4" s="1095"/>
      <c r="I4" s="1095"/>
      <c r="J4" s="1095"/>
      <c r="K4" s="1095"/>
      <c r="L4" s="1096"/>
      <c r="M4" s="1096"/>
      <c r="N4" s="1096"/>
      <c r="O4" s="1096"/>
      <c r="P4" s="1096"/>
    </row>
    <row r="6" spans="2:16" ht="18">
      <c r="B6" s="934" t="s">
        <v>32</v>
      </c>
      <c r="C6" s="935"/>
      <c r="D6" s="935"/>
      <c r="E6" s="936"/>
      <c r="F6" s="936"/>
      <c r="G6" s="46"/>
      <c r="H6" s="46"/>
      <c r="I6" s="46"/>
      <c r="J6" s="46"/>
      <c r="K6" s="46"/>
    </row>
    <row r="7" spans="2:16" ht="15">
      <c r="B7" s="937" t="s">
        <v>457</v>
      </c>
      <c r="C7" s="935"/>
      <c r="D7" s="935"/>
      <c r="E7" s="938"/>
      <c r="F7" s="938"/>
      <c r="G7" s="46"/>
      <c r="H7" s="46"/>
      <c r="I7" s="46"/>
      <c r="J7" s="46"/>
      <c r="K7" s="46"/>
    </row>
    <row r="8" spans="2:16" ht="19.5" customHeight="1">
      <c r="B8" s="1261" t="s">
        <v>458</v>
      </c>
      <c r="C8" s="938"/>
      <c r="D8" s="938"/>
      <c r="E8" s="936"/>
      <c r="F8" s="936"/>
      <c r="G8" s="46"/>
      <c r="H8" s="46"/>
      <c r="I8" s="46"/>
      <c r="J8" s="46"/>
      <c r="K8" s="46"/>
    </row>
    <row r="9" spans="2:16"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2:16">
      <c r="B10" s="12" t="s">
        <v>33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1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16" ht="30.75">
      <c r="B13" s="922" t="s">
        <v>580</v>
      </c>
      <c r="C13" s="923"/>
      <c r="D13" s="922" t="s">
        <v>39</v>
      </c>
      <c r="E13" s="923"/>
      <c r="F13" s="923"/>
      <c r="G13" s="922"/>
      <c r="H13" s="923"/>
      <c r="I13" s="924"/>
      <c r="J13" s="925"/>
      <c r="K13" s="925"/>
      <c r="L13" s="922" t="s">
        <v>581</v>
      </c>
      <c r="M13" s="922"/>
      <c r="N13" s="923"/>
      <c r="O13" s="926"/>
      <c r="P13" s="927"/>
    </row>
    <row r="14" spans="2:1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16" ht="23.25" customHeight="1">
      <c r="B16" s="928" t="s">
        <v>148</v>
      </c>
      <c r="C16" s="929"/>
      <c r="D16" s="929" t="str">
        <f>SKUP_SEUROP_tyg!J1</f>
        <v xml:space="preserve"> 28.01.2019 - 03.02.2019 r. </v>
      </c>
      <c r="E16" s="929"/>
      <c r="F16" s="929"/>
      <c r="G16" s="929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449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456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374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103</v>
      </c>
      <c r="C32" s="47" t="s">
        <v>104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093"/>
      <c r="C35" s="1091"/>
      <c r="D35" s="1091"/>
      <c r="E35" s="1091"/>
      <c r="F35" s="1091"/>
      <c r="G35" s="1091"/>
      <c r="H35" s="1091"/>
      <c r="I35" s="1091"/>
      <c r="J35" s="1091"/>
      <c r="K35" s="1091"/>
      <c r="L35" s="1092"/>
      <c r="M35" s="1092"/>
      <c r="N35" s="1092"/>
      <c r="O35" s="1092"/>
      <c r="P35" s="1092"/>
    </row>
    <row r="36" spans="2:16">
      <c r="B36" s="1091"/>
      <c r="C36" s="1091"/>
      <c r="D36" s="1091"/>
      <c r="E36" s="1091"/>
      <c r="F36" s="1091"/>
      <c r="G36" s="1091"/>
      <c r="H36" s="1091"/>
      <c r="I36" s="1091"/>
      <c r="J36" s="1091"/>
      <c r="K36" s="1091"/>
      <c r="L36" s="1092"/>
      <c r="M36" s="1092"/>
      <c r="N36" s="1092"/>
      <c r="O36" s="1092"/>
      <c r="P36" s="1092"/>
    </row>
    <row r="37" spans="2:16">
      <c r="B37" s="1091"/>
      <c r="C37" s="1091"/>
      <c r="D37" s="1091"/>
      <c r="E37" s="1091"/>
      <c r="F37" s="1091"/>
      <c r="G37" s="1091"/>
      <c r="H37" s="1091"/>
      <c r="I37" s="1091"/>
      <c r="J37" s="1091"/>
      <c r="K37" s="1091"/>
      <c r="L37" s="1092"/>
      <c r="M37" s="1092"/>
      <c r="N37" s="1092"/>
      <c r="O37" s="1092"/>
      <c r="P37" s="1092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243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243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243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243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243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243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I15" sqref="I15"/>
    </sheetView>
  </sheetViews>
  <sheetFormatPr defaultRowHeight="12.75"/>
  <cols>
    <col min="2" max="2" width="20.42578125" customWidth="1"/>
    <col min="3" max="5" width="14.42578125" customWidth="1"/>
    <col min="6" max="6" width="12.7109375" customWidth="1"/>
    <col min="7" max="7" width="13.28515625" customWidth="1"/>
    <col min="8" max="8" width="16.42578125" customWidth="1"/>
    <col min="9" max="9" width="15.7109375" customWidth="1"/>
    <col min="10" max="12" width="11.85546875" customWidth="1"/>
  </cols>
  <sheetData>
    <row r="2" spans="2:12" ht="11.25" customHeight="1"/>
    <row r="3" spans="2:12" ht="29.25" customHeight="1">
      <c r="B3" s="850" t="s">
        <v>367</v>
      </c>
      <c r="C3" s="849"/>
      <c r="D3" s="849"/>
      <c r="E3" s="849"/>
      <c r="F3" s="849"/>
      <c r="G3" s="860"/>
    </row>
    <row r="4" spans="2:12" ht="19.5" customHeight="1">
      <c r="B4" s="861"/>
      <c r="C4" s="861"/>
      <c r="D4" s="861"/>
      <c r="E4" s="861"/>
      <c r="F4" s="861"/>
      <c r="G4" s="861"/>
      <c r="H4" s="897" t="str">
        <f>SKUP_SEUROP_tyg!J1</f>
        <v xml:space="preserve"> 28.01.2019 - 03.02.2019 r. </v>
      </c>
      <c r="I4" s="898"/>
    </row>
    <row r="5" spans="2:12" ht="21" thickBot="1">
      <c r="B5" s="862" t="s">
        <v>333</v>
      </c>
      <c r="C5" s="860"/>
      <c r="D5" s="860"/>
      <c r="E5" s="860"/>
      <c r="F5" s="860"/>
      <c r="G5" s="860"/>
    </row>
    <row r="6" spans="2:12" ht="21.75" customHeight="1" thickBot="1">
      <c r="B6" s="1681" t="s">
        <v>150</v>
      </c>
      <c r="C6" s="1683" t="s">
        <v>160</v>
      </c>
      <c r="D6" s="1684"/>
      <c r="E6" s="1684"/>
      <c r="F6" s="1684"/>
      <c r="G6" s="1685"/>
    </row>
    <row r="7" spans="2:12" ht="29.25" thickBot="1">
      <c r="B7" s="1682"/>
      <c r="C7" s="268" t="s">
        <v>583</v>
      </c>
      <c r="D7" s="269" t="s">
        <v>574</v>
      </c>
      <c r="E7" s="873" t="s">
        <v>584</v>
      </c>
      <c r="F7" s="863" t="s">
        <v>545</v>
      </c>
      <c r="G7" s="864" t="s">
        <v>334</v>
      </c>
    </row>
    <row r="8" spans="2:12" ht="20.25" customHeight="1" thickBot="1">
      <c r="B8" s="865" t="s">
        <v>335</v>
      </c>
      <c r="C8" s="866">
        <v>5420.2568627450983</v>
      </c>
      <c r="D8" s="867">
        <v>5422.9441176470591</v>
      </c>
      <c r="E8" s="868">
        <v>5480.3862745098031</v>
      </c>
      <c r="F8" s="869">
        <f t="shared" ref="F8:G14" si="0">(($C8-D8)/D8)</f>
        <v>-4.9553431561577739E-4</v>
      </c>
      <c r="G8" s="869">
        <f t="shared" si="0"/>
        <v>-1.0971747017975146E-2</v>
      </c>
      <c r="I8" s="1174"/>
    </row>
    <row r="9" spans="2:12" ht="20.25" customHeight="1" thickBot="1">
      <c r="B9" s="865" t="s">
        <v>336</v>
      </c>
      <c r="C9" s="866">
        <v>5293.1372549019607</v>
      </c>
      <c r="D9" s="867">
        <v>5286.535294117647</v>
      </c>
      <c r="E9" s="868">
        <v>5381.6686274509802</v>
      </c>
      <c r="F9" s="869">
        <f t="shared" si="0"/>
        <v>1.2488256328600825E-3</v>
      </c>
      <c r="G9" s="869">
        <f t="shared" si="0"/>
        <v>-1.6450543256683631E-2</v>
      </c>
      <c r="I9" s="1174"/>
    </row>
    <row r="10" spans="2:12" ht="20.25" customHeight="1" thickBot="1">
      <c r="B10" s="865" t="s">
        <v>337</v>
      </c>
      <c r="C10" s="866">
        <v>4918.1274509803916</v>
      </c>
      <c r="D10" s="867">
        <v>4907.8254901960781</v>
      </c>
      <c r="E10" s="868">
        <v>5016.2480392156867</v>
      </c>
      <c r="F10" s="869">
        <f t="shared" si="0"/>
        <v>2.099088650338679E-3</v>
      </c>
      <c r="G10" s="869">
        <f t="shared" si="0"/>
        <v>-1.9560553518927812E-2</v>
      </c>
      <c r="I10" s="1174"/>
      <c r="L10" s="919"/>
    </row>
    <row r="11" spans="2:12" ht="20.25" customHeight="1" thickBot="1">
      <c r="B11" s="865" t="s">
        <v>338</v>
      </c>
      <c r="C11" s="866">
        <v>4545.0617647058816</v>
      </c>
      <c r="D11" s="867">
        <v>4533.8107843137259</v>
      </c>
      <c r="E11" s="868">
        <v>4652.3480392156862</v>
      </c>
      <c r="F11" s="869">
        <f t="shared" si="0"/>
        <v>2.4815725506415823E-3</v>
      </c>
      <c r="G11" s="869">
        <f t="shared" si="0"/>
        <v>-2.3060672504607239E-2</v>
      </c>
      <c r="I11" s="1174"/>
      <c r="L11" s="919"/>
    </row>
    <row r="12" spans="2:12" ht="20.25" customHeight="1" thickBot="1">
      <c r="B12" s="865" t="s">
        <v>339</v>
      </c>
      <c r="C12" s="866">
        <v>3875.4764705882353</v>
      </c>
      <c r="D12" s="867">
        <v>3987.0039215686274</v>
      </c>
      <c r="E12" s="868">
        <v>4224.0666666666666</v>
      </c>
      <c r="F12" s="869">
        <f t="shared" si="0"/>
        <v>-2.7972746747766758E-2</v>
      </c>
      <c r="G12" s="869">
        <f t="shared" si="0"/>
        <v>-8.2524785612229437E-2</v>
      </c>
      <c r="I12" s="1174"/>
      <c r="L12" s="919"/>
    </row>
    <row r="13" spans="2:12" ht="20.25" customHeight="1" thickBot="1">
      <c r="B13" s="865" t="s">
        <v>340</v>
      </c>
      <c r="C13" s="866">
        <v>3908.5323529411762</v>
      </c>
      <c r="D13" s="867">
        <v>3485.4284313725493</v>
      </c>
      <c r="E13" s="868">
        <v>3817.3088235294117</v>
      </c>
      <c r="F13" s="869">
        <f t="shared" si="0"/>
        <v>0.12139222764129748</v>
      </c>
      <c r="G13" s="869">
        <f t="shared" si="0"/>
        <v>2.3897340673480264E-2</v>
      </c>
      <c r="I13" s="1174"/>
      <c r="L13" s="919"/>
    </row>
    <row r="14" spans="2:12" ht="20.25" customHeight="1" thickBot="1">
      <c r="B14" s="865" t="s">
        <v>341</v>
      </c>
      <c r="C14" s="866">
        <v>5249.0421568627453</v>
      </c>
      <c r="D14" s="867">
        <v>5238.8470588235296</v>
      </c>
      <c r="E14" s="868">
        <v>5338.5676470588232</v>
      </c>
      <c r="F14" s="869">
        <f t="shared" si="0"/>
        <v>1.9460575818957416E-3</v>
      </c>
      <c r="G14" s="869">
        <f t="shared" si="0"/>
        <v>-1.6769571187395225E-2</v>
      </c>
      <c r="I14" s="1174"/>
      <c r="L14" s="919"/>
    </row>
    <row r="15" spans="2:12" ht="15">
      <c r="B15" s="1686" t="s">
        <v>342</v>
      </c>
      <c r="C15" s="1686"/>
      <c r="D15" s="1686"/>
      <c r="E15" s="860" t="s">
        <v>343</v>
      </c>
      <c r="F15" s="860"/>
      <c r="G15" s="860"/>
    </row>
    <row r="16" spans="2:12">
      <c r="B16" s="860"/>
      <c r="C16" s="860"/>
      <c r="D16" s="860"/>
      <c r="E16" s="860"/>
      <c r="F16" s="860"/>
      <c r="G16" s="860"/>
    </row>
    <row r="17" spans="2:17">
      <c r="B17" s="860"/>
      <c r="C17" s="860"/>
      <c r="D17" s="860"/>
      <c r="E17" s="860"/>
      <c r="F17" s="860"/>
      <c r="G17" s="860"/>
    </row>
    <row r="18" spans="2:17" ht="21" thickBot="1">
      <c r="B18" s="862" t="s">
        <v>344</v>
      </c>
      <c r="C18" s="860"/>
      <c r="D18" s="860"/>
      <c r="E18" s="860"/>
      <c r="F18" s="860"/>
      <c r="G18" s="860"/>
    </row>
    <row r="19" spans="2:17" ht="19.5" thickBot="1">
      <c r="B19" s="1681" t="s">
        <v>150</v>
      </c>
      <c r="C19" s="1683" t="s">
        <v>345</v>
      </c>
      <c r="D19" s="1684"/>
      <c r="E19" s="1684"/>
      <c r="F19" s="1684"/>
      <c r="G19" s="1685"/>
      <c r="I19" s="2"/>
      <c r="J19" s="2"/>
    </row>
    <row r="20" spans="2:17" ht="29.25" thickBot="1">
      <c r="B20" s="1682"/>
      <c r="C20" s="268" t="s">
        <v>583</v>
      </c>
      <c r="D20" s="269" t="s">
        <v>574</v>
      </c>
      <c r="E20" s="873" t="s">
        <v>584</v>
      </c>
      <c r="F20" s="863" t="s">
        <v>545</v>
      </c>
      <c r="G20" s="864" t="s">
        <v>334</v>
      </c>
      <c r="I20" s="2"/>
      <c r="J20" s="2"/>
    </row>
    <row r="21" spans="2:17" ht="31.5" customHeight="1" thickBot="1">
      <c r="B21" s="865" t="s">
        <v>346</v>
      </c>
      <c r="C21" s="870">
        <v>166.33</v>
      </c>
      <c r="D21" s="871">
        <v>163.5</v>
      </c>
      <c r="E21" s="872">
        <v>180.67</v>
      </c>
      <c r="F21" s="869">
        <f>(($C21-D21)/D21)</f>
        <v>1.7308868501529129E-2</v>
      </c>
      <c r="G21" s="869">
        <f>(($C21-E21)/E21)</f>
        <v>-7.9371229313112177E-2</v>
      </c>
      <c r="I21" s="539"/>
      <c r="J21" s="2"/>
    </row>
    <row r="23" spans="2:17" ht="18">
      <c r="B23" s="1467"/>
      <c r="C23" s="1095"/>
      <c r="D23" s="1095"/>
      <c r="E23" s="1095"/>
      <c r="F23" s="1095"/>
      <c r="G23" s="1095"/>
      <c r="H23" s="1095"/>
    </row>
    <row r="24" spans="2:17" ht="18">
      <c r="B24" s="1467"/>
      <c r="C24" s="1095"/>
      <c r="D24" s="1095"/>
      <c r="E24" s="1095"/>
      <c r="F24" s="1095"/>
      <c r="G24" s="1095"/>
      <c r="H24" s="1095"/>
      <c r="I24" s="1095"/>
      <c r="J24" s="1095"/>
      <c r="K24" s="1095"/>
      <c r="L24" s="1096"/>
      <c r="M24" s="1096"/>
      <c r="N24" s="1096"/>
      <c r="O24" s="1096"/>
      <c r="P24" s="1096"/>
      <c r="Q24" s="1096"/>
    </row>
    <row r="25" spans="2:17" ht="18">
      <c r="I25" s="1095"/>
      <c r="J25" s="1095"/>
      <c r="K25" s="1095"/>
      <c r="L25" s="1096"/>
      <c r="M25" s="1096"/>
      <c r="N25" s="1096"/>
      <c r="O25" s="1096"/>
      <c r="P25" s="1096"/>
      <c r="Q25" s="1096"/>
    </row>
    <row r="32" spans="2:17">
      <c r="G32" t="s">
        <v>362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C7:E7 C20:E20" name="Zakres1_1_1_1" securityDescriptor="O:WDG:WDD:(A;;CC;;;S-1-5-21-1781606863-262435437-1199761441-1123)"/>
    <protectedRange sqref="I21" name="Zakres1_1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topLeftCell="A19" zoomScaleNormal="100" workbookViewId="0">
      <selection activeCell="E12" sqref="E12:F18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843" t="s">
        <v>347</v>
      </c>
      <c r="C1" s="838"/>
      <c r="D1" s="838"/>
      <c r="E1" s="838"/>
      <c r="F1" s="838"/>
      <c r="G1" s="838"/>
      <c r="H1" s="838"/>
      <c r="I1" s="838"/>
      <c r="J1" s="373" t="s">
        <v>576</v>
      </c>
      <c r="K1" s="373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301" t="s">
        <v>124</v>
      </c>
      <c r="C3" s="302"/>
      <c r="D3" s="302"/>
      <c r="E3" s="302"/>
      <c r="F3" s="302"/>
      <c r="G3" s="302"/>
      <c r="H3" s="302"/>
      <c r="I3" s="302"/>
      <c r="J3" s="302"/>
      <c r="K3" s="20"/>
    </row>
    <row r="4" spans="1:12" ht="15" customHeight="1">
      <c r="B4" s="1467"/>
      <c r="C4" s="1095"/>
      <c r="D4" s="1095"/>
      <c r="E4" s="1095"/>
      <c r="F4" s="1095"/>
      <c r="G4" s="25"/>
      <c r="H4" s="25"/>
      <c r="I4" s="25"/>
      <c r="J4" s="25"/>
      <c r="K4" s="25"/>
    </row>
    <row r="5" spans="1:12" ht="20.25" thickBot="1">
      <c r="B5" s="27" t="s">
        <v>71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687" t="s">
        <v>160</v>
      </c>
      <c r="D7" s="1688"/>
      <c r="E7" s="1688"/>
      <c r="F7" s="1688"/>
      <c r="G7" s="1464" t="s">
        <v>546</v>
      </c>
      <c r="H7" s="384" t="s">
        <v>4</v>
      </c>
      <c r="I7" s="115" t="s">
        <v>5</v>
      </c>
      <c r="J7" s="116" t="s">
        <v>164</v>
      </c>
      <c r="K7" s="26"/>
    </row>
    <row r="8" spans="1:12">
      <c r="B8" s="28" t="s">
        <v>6</v>
      </c>
      <c r="C8" s="29" t="s">
        <v>99</v>
      </c>
      <c r="D8" s="29"/>
      <c r="E8" s="118" t="s">
        <v>7</v>
      </c>
      <c r="F8" s="1462"/>
      <c r="G8" s="1465" t="s">
        <v>161</v>
      </c>
      <c r="H8" s="384" t="s">
        <v>8</v>
      </c>
      <c r="I8" s="115" t="s">
        <v>9</v>
      </c>
      <c r="J8" s="115" t="s">
        <v>163</v>
      </c>
      <c r="K8" s="26"/>
    </row>
    <row r="9" spans="1:12" ht="16.5" thickBot="1">
      <c r="B9" s="48" t="s">
        <v>214</v>
      </c>
      <c r="C9" s="32" t="s">
        <v>585</v>
      </c>
      <c r="D9" s="32" t="s">
        <v>586</v>
      </c>
      <c r="E9" s="119" t="s">
        <v>585</v>
      </c>
      <c r="F9" s="1463" t="s">
        <v>586</v>
      </c>
      <c r="G9" s="1466" t="s">
        <v>18</v>
      </c>
      <c r="H9" s="384" t="s">
        <v>10</v>
      </c>
      <c r="I9" s="115" t="s">
        <v>162</v>
      </c>
      <c r="J9" s="115" t="s">
        <v>90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20">
        <v>4</v>
      </c>
      <c r="F10" s="121">
        <v>5</v>
      </c>
      <c r="G10" s="117">
        <v>6</v>
      </c>
      <c r="H10" s="50">
        <v>7</v>
      </c>
      <c r="I10" s="51">
        <v>8</v>
      </c>
      <c r="J10" s="52">
        <v>9</v>
      </c>
      <c r="K10" s="26"/>
      <c r="L10" s="1460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126</v>
      </c>
      <c r="C12" s="71">
        <v>5528.6620000000003</v>
      </c>
      <c r="D12" s="54">
        <v>5531.4030000000002</v>
      </c>
      <c r="E12" s="123">
        <v>5420.2568627450983</v>
      </c>
      <c r="F12" s="123">
        <v>5422.9441176470591</v>
      </c>
      <c r="G12" s="163">
        <v>-4.9553431561576426E-2</v>
      </c>
      <c r="H12" s="34">
        <v>61.41</v>
      </c>
      <c r="I12" s="60">
        <v>93.9</v>
      </c>
      <c r="J12" s="35">
        <v>25.351344478203259</v>
      </c>
      <c r="K12" s="26"/>
      <c r="L12" s="1461"/>
    </row>
    <row r="13" spans="1:12" ht="15">
      <c r="B13" s="59" t="s">
        <v>12</v>
      </c>
      <c r="C13" s="71">
        <v>5399</v>
      </c>
      <c r="D13" s="54">
        <v>5392.2659999999996</v>
      </c>
      <c r="E13" s="123">
        <v>5293.1372549019607</v>
      </c>
      <c r="F13" s="123">
        <v>5286.535294117647</v>
      </c>
      <c r="G13" s="163">
        <v>0.12488256328601702</v>
      </c>
      <c r="H13" s="34">
        <v>57.58</v>
      </c>
      <c r="I13" s="60">
        <v>96.1</v>
      </c>
      <c r="J13" s="35">
        <v>57.354476463266103</v>
      </c>
      <c r="K13" s="26"/>
      <c r="L13" s="1461"/>
    </row>
    <row r="14" spans="1:12" ht="15">
      <c r="B14" s="59" t="s">
        <v>13</v>
      </c>
      <c r="C14" s="71">
        <v>5016.49</v>
      </c>
      <c r="D14" s="54">
        <v>5005.982</v>
      </c>
      <c r="E14" s="123">
        <v>4918.1274509803916</v>
      </c>
      <c r="F14" s="123">
        <v>4907.8254901960781</v>
      </c>
      <c r="G14" s="163">
        <v>0.20990886503386968</v>
      </c>
      <c r="H14" s="60">
        <v>53.25</v>
      </c>
      <c r="I14" s="60">
        <v>97.6</v>
      </c>
      <c r="J14" s="35">
        <v>15.218235113032538</v>
      </c>
      <c r="K14" s="26"/>
    </row>
    <row r="15" spans="1:12" ht="15">
      <c r="B15" s="59" t="s">
        <v>14</v>
      </c>
      <c r="C15" s="71">
        <v>4635.9629999999997</v>
      </c>
      <c r="D15" s="54">
        <v>4624.4870000000001</v>
      </c>
      <c r="E15" s="123">
        <v>4545.0617647058816</v>
      </c>
      <c r="F15" s="123">
        <v>4533.8107843137259</v>
      </c>
      <c r="G15" s="163">
        <v>0.24815725506417591</v>
      </c>
      <c r="H15" s="60">
        <v>48.52</v>
      </c>
      <c r="I15" s="60">
        <v>98.5</v>
      </c>
      <c r="J15" s="35">
        <v>1.8658064861536812</v>
      </c>
      <c r="K15" s="26"/>
    </row>
    <row r="16" spans="1:12" ht="15">
      <c r="B16" s="59" t="s">
        <v>15</v>
      </c>
      <c r="C16" s="71">
        <v>3952.9859999999999</v>
      </c>
      <c r="D16" s="54">
        <v>4066.7440000000001</v>
      </c>
      <c r="E16" s="123">
        <v>3875.4764705882353</v>
      </c>
      <c r="F16" s="123">
        <v>3987.0039215686274</v>
      </c>
      <c r="G16" s="163">
        <v>-2.7972746747766828</v>
      </c>
      <c r="H16" s="60">
        <v>43.59</v>
      </c>
      <c r="I16" s="60">
        <v>104.5</v>
      </c>
      <c r="J16" s="35">
        <v>0.19139908717358425</v>
      </c>
      <c r="K16" s="26"/>
    </row>
    <row r="17" spans="2:11" ht="15">
      <c r="B17" s="59" t="s">
        <v>16</v>
      </c>
      <c r="C17" s="71">
        <v>3986.703</v>
      </c>
      <c r="D17" s="54">
        <v>3555.1370000000002</v>
      </c>
      <c r="E17" s="123">
        <v>3908.5323529411762</v>
      </c>
      <c r="F17" s="123">
        <v>3485.4284313725493</v>
      </c>
      <c r="G17" s="163">
        <v>12.139222764129759</v>
      </c>
      <c r="H17" s="60">
        <v>37.29</v>
      </c>
      <c r="I17" s="60">
        <v>101.6</v>
      </c>
      <c r="J17" s="35">
        <v>1.8738372170840418E-2</v>
      </c>
      <c r="K17" s="26"/>
    </row>
    <row r="18" spans="2:11" ht="15" thickBot="1">
      <c r="B18" s="61" t="s">
        <v>125</v>
      </c>
      <c r="C18" s="72">
        <v>5354.0230000000001</v>
      </c>
      <c r="D18" s="73">
        <v>5343.6239999999998</v>
      </c>
      <c r="E18" s="164">
        <v>5249.0421568627453</v>
      </c>
      <c r="F18" s="164">
        <v>5238.8470588235296</v>
      </c>
      <c r="G18" s="165">
        <v>0.19460575818957962</v>
      </c>
      <c r="H18" s="62">
        <v>57.69</v>
      </c>
      <c r="I18" s="62">
        <v>95.8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82"/>
      <c r="H19" s="67"/>
      <c r="I19" s="67"/>
      <c r="J19" s="68"/>
      <c r="K19" s="26"/>
    </row>
    <row r="20" spans="2:11" ht="15">
      <c r="B20" s="59" t="s">
        <v>126</v>
      </c>
      <c r="C20" s="71">
        <v>5504.78</v>
      </c>
      <c r="D20" s="54">
        <v>5535.3760000000002</v>
      </c>
      <c r="E20" s="123">
        <v>5396.8431372549012</v>
      </c>
      <c r="F20" s="123">
        <v>5426.8392156862747</v>
      </c>
      <c r="G20" s="163">
        <v>-0.55273571298499791</v>
      </c>
      <c r="H20" s="60">
        <v>61.47</v>
      </c>
      <c r="I20" s="60">
        <v>92.7</v>
      </c>
      <c r="J20" s="35">
        <v>23.34004761032778</v>
      </c>
      <c r="K20" s="26"/>
    </row>
    <row r="21" spans="2:11" ht="15">
      <c r="B21" s="59" t="s">
        <v>12</v>
      </c>
      <c r="C21" s="71">
        <v>5385.2290000000003</v>
      </c>
      <c r="D21" s="54">
        <v>5412.7780000000002</v>
      </c>
      <c r="E21" s="123">
        <v>5279.636274509804</v>
      </c>
      <c r="F21" s="123">
        <v>5306.6450980392156</v>
      </c>
      <c r="G21" s="163">
        <v>-0.50896231103510947</v>
      </c>
      <c r="H21" s="60">
        <v>57.67</v>
      </c>
      <c r="I21" s="60">
        <v>94.9</v>
      </c>
      <c r="J21" s="35">
        <v>59.785753524995421</v>
      </c>
      <c r="K21" s="26"/>
    </row>
    <row r="22" spans="2:11" ht="15">
      <c r="B22" s="59" t="s">
        <v>13</v>
      </c>
      <c r="C22" s="71">
        <v>5053.308</v>
      </c>
      <c r="D22" s="54">
        <v>5072.4880000000003</v>
      </c>
      <c r="E22" s="123">
        <v>4954.2235294117645</v>
      </c>
      <c r="F22" s="123">
        <v>4973.0274509803921</v>
      </c>
      <c r="G22" s="163">
        <v>-0.37811819367537763</v>
      </c>
      <c r="H22" s="60">
        <v>53.25</v>
      </c>
      <c r="I22" s="60">
        <v>96.6</v>
      </c>
      <c r="J22" s="35">
        <v>15.467863028749312</v>
      </c>
      <c r="K22" s="26"/>
    </row>
    <row r="23" spans="2:11" ht="15">
      <c r="B23" s="59" t="s">
        <v>14</v>
      </c>
      <c r="C23" s="71">
        <v>4692.7479999999996</v>
      </c>
      <c r="D23" s="54">
        <v>4682.2359999999999</v>
      </c>
      <c r="E23" s="123">
        <v>4600.7333333333327</v>
      </c>
      <c r="F23" s="123">
        <v>4590.4274509803918</v>
      </c>
      <c r="G23" s="163">
        <v>0.22450811962489112</v>
      </c>
      <c r="H23" s="60">
        <v>48.45</v>
      </c>
      <c r="I23" s="60">
        <v>97.1</v>
      </c>
      <c r="J23" s="35">
        <v>1.3111151803698955</v>
      </c>
      <c r="K23" s="26"/>
    </row>
    <row r="24" spans="2:11" ht="15">
      <c r="B24" s="59" t="s">
        <v>15</v>
      </c>
      <c r="C24" s="71">
        <v>3947.4630000000002</v>
      </c>
      <c r="D24" s="54">
        <v>4148.1270000000004</v>
      </c>
      <c r="E24" s="123">
        <v>3870.0617647058825</v>
      </c>
      <c r="F24" s="123">
        <v>4066.7911764705887</v>
      </c>
      <c r="G24" s="163">
        <v>-4.8374603766953186</v>
      </c>
      <c r="H24" s="60">
        <v>42.9</v>
      </c>
      <c r="I24" s="60">
        <v>98.2</v>
      </c>
      <c r="J24" s="35">
        <v>8.057132393334554E-2</v>
      </c>
      <c r="K24" s="26"/>
    </row>
    <row r="25" spans="2:11" ht="15">
      <c r="B25" s="59" t="s">
        <v>16</v>
      </c>
      <c r="C25" s="71" t="s">
        <v>298</v>
      </c>
      <c r="D25" s="54" t="s">
        <v>298</v>
      </c>
      <c r="E25" s="123" t="s">
        <v>298</v>
      </c>
      <c r="F25" s="123" t="s">
        <v>298</v>
      </c>
      <c r="G25" s="163" t="s">
        <v>298</v>
      </c>
      <c r="H25" s="60" t="s">
        <v>298</v>
      </c>
      <c r="I25" s="60" t="s">
        <v>298</v>
      </c>
      <c r="J25" s="35" t="s">
        <v>298</v>
      </c>
      <c r="K25" s="26"/>
    </row>
    <row r="26" spans="2:11" ht="15" thickBot="1">
      <c r="B26" s="61" t="s">
        <v>125</v>
      </c>
      <c r="C26" s="72">
        <v>5349.4070000000002</v>
      </c>
      <c r="D26" s="73">
        <v>5363.32</v>
      </c>
      <c r="E26" s="164">
        <v>5244.5166666666664</v>
      </c>
      <c r="F26" s="164">
        <v>5258.1568627450979</v>
      </c>
      <c r="G26" s="165">
        <v>-0.25941021606019327</v>
      </c>
      <c r="H26" s="62">
        <v>57.74</v>
      </c>
      <c r="I26" s="62">
        <v>94.7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82"/>
      <c r="H27" s="67"/>
      <c r="I27" s="67"/>
      <c r="J27" s="68"/>
      <c r="K27" s="26"/>
    </row>
    <row r="28" spans="2:11" ht="15">
      <c r="B28" s="59" t="s">
        <v>126</v>
      </c>
      <c r="C28" s="71">
        <v>5617.7330000000002</v>
      </c>
      <c r="D28" s="54">
        <v>5610.99</v>
      </c>
      <c r="E28" s="123">
        <v>5507.5813725490198</v>
      </c>
      <c r="F28" s="123">
        <v>5500.9705882352937</v>
      </c>
      <c r="G28" s="163">
        <v>0.12017487110118523</v>
      </c>
      <c r="H28" s="60">
        <v>61.51</v>
      </c>
      <c r="I28" s="60">
        <v>94.4</v>
      </c>
      <c r="J28" s="35">
        <v>30.180536502818693</v>
      </c>
      <c r="K28" s="26"/>
    </row>
    <row r="29" spans="2:11" ht="15">
      <c r="B29" s="59" t="s">
        <v>12</v>
      </c>
      <c r="C29" s="71">
        <v>5457.223</v>
      </c>
      <c r="D29" s="54">
        <v>5445.54</v>
      </c>
      <c r="E29" s="123">
        <v>5350.2186274509804</v>
      </c>
      <c r="F29" s="123">
        <v>5338.7647058823532</v>
      </c>
      <c r="G29" s="163">
        <v>0.21454254307194501</v>
      </c>
      <c r="H29" s="60">
        <v>57.18</v>
      </c>
      <c r="I29" s="60">
        <v>96.7</v>
      </c>
      <c r="J29" s="35">
        <v>53.658292362995518</v>
      </c>
      <c r="K29" s="26"/>
    </row>
    <row r="30" spans="2:11" ht="15">
      <c r="B30" s="59" t="s">
        <v>13</v>
      </c>
      <c r="C30" s="71">
        <v>4980.6559999999999</v>
      </c>
      <c r="D30" s="54">
        <v>4961.76</v>
      </c>
      <c r="E30" s="123">
        <v>4882.9960784313726</v>
      </c>
      <c r="F30" s="123">
        <v>4864.4705882352946</v>
      </c>
      <c r="G30" s="163">
        <v>0.38083260778432915</v>
      </c>
      <c r="H30" s="60">
        <v>53.2</v>
      </c>
      <c r="I30" s="60">
        <v>98.1</v>
      </c>
      <c r="J30" s="35">
        <v>14.479968759074389</v>
      </c>
      <c r="K30" s="26"/>
    </row>
    <row r="31" spans="2:11" ht="15">
      <c r="B31" s="59" t="s">
        <v>14</v>
      </c>
      <c r="C31" s="71">
        <v>4615.1319999999996</v>
      </c>
      <c r="D31" s="54">
        <v>4595.7449999999999</v>
      </c>
      <c r="E31" s="123">
        <v>4524.6392156862739</v>
      </c>
      <c r="F31" s="123">
        <v>4505.6323529411766</v>
      </c>
      <c r="G31" s="163">
        <v>0.42184672996434125</v>
      </c>
      <c r="H31" s="60">
        <v>48.8</v>
      </c>
      <c r="I31" s="60">
        <v>98.5</v>
      </c>
      <c r="J31" s="35">
        <v>1.5400174228238992</v>
      </c>
      <c r="K31" s="26"/>
    </row>
    <row r="32" spans="2:11" ht="15">
      <c r="B32" s="59" t="s">
        <v>15</v>
      </c>
      <c r="C32" s="71">
        <v>4358.3950000000004</v>
      </c>
      <c r="D32" s="54">
        <v>4398.2629999999999</v>
      </c>
      <c r="E32" s="123">
        <v>4272.9362745098042</v>
      </c>
      <c r="F32" s="123">
        <v>4312.0225490196081</v>
      </c>
      <c r="G32" s="163">
        <v>-0.90644875033620065</v>
      </c>
      <c r="H32" s="60">
        <v>43.69</v>
      </c>
      <c r="I32" s="60">
        <v>102.4</v>
      </c>
      <c r="J32" s="35">
        <v>0.10714035386356127</v>
      </c>
      <c r="K32" s="26"/>
    </row>
    <row r="33" spans="2:11" ht="15">
      <c r="B33" s="59" t="s">
        <v>16</v>
      </c>
      <c r="C33" s="71" t="s">
        <v>298</v>
      </c>
      <c r="D33" s="54" t="s">
        <v>298</v>
      </c>
      <c r="E33" s="123" t="s">
        <v>298</v>
      </c>
      <c r="F33" s="123" t="s">
        <v>298</v>
      </c>
      <c r="G33" s="163" t="s">
        <v>298</v>
      </c>
      <c r="H33" s="60" t="s">
        <v>298</v>
      </c>
      <c r="I33" s="60" t="s">
        <v>298</v>
      </c>
      <c r="J33" s="35" t="s">
        <v>298</v>
      </c>
      <c r="K33" s="26"/>
    </row>
    <row r="34" spans="2:11" ht="15" thickBot="1">
      <c r="B34" s="61" t="s">
        <v>125</v>
      </c>
      <c r="C34" s="72">
        <v>5419.42</v>
      </c>
      <c r="D34" s="73">
        <v>5409.1170000000002</v>
      </c>
      <c r="E34" s="164">
        <v>5313.1568627450979</v>
      </c>
      <c r="F34" s="164">
        <v>5303.0558823529409</v>
      </c>
      <c r="G34" s="165">
        <v>0.1904747114917256</v>
      </c>
      <c r="H34" s="62">
        <v>57.76</v>
      </c>
      <c r="I34" s="62">
        <v>96.2</v>
      </c>
      <c r="J34" s="69">
        <v>100</v>
      </c>
      <c r="K34" s="26"/>
    </row>
    <row r="35" spans="2:11" ht="14.25">
      <c r="B35" s="63" t="s">
        <v>189</v>
      </c>
      <c r="C35" s="66"/>
      <c r="D35" s="70"/>
      <c r="E35" s="66"/>
      <c r="F35" s="66"/>
      <c r="G35" s="182"/>
      <c r="H35" s="67"/>
      <c r="I35" s="67"/>
      <c r="J35" s="68"/>
      <c r="K35" s="26"/>
    </row>
    <row r="36" spans="2:11" ht="15">
      <c r="B36" s="59" t="s">
        <v>126</v>
      </c>
      <c r="C36" s="71">
        <v>5487.5429999999997</v>
      </c>
      <c r="D36" s="54">
        <v>5490.7380000000003</v>
      </c>
      <c r="E36" s="123">
        <v>5379.9441176470582</v>
      </c>
      <c r="F36" s="123">
        <v>5383.0764705882357</v>
      </c>
      <c r="G36" s="163">
        <v>-5.8188899197168367E-2</v>
      </c>
      <c r="H36" s="60">
        <v>61.19</v>
      </c>
      <c r="I36" s="60">
        <v>94.7</v>
      </c>
      <c r="J36" s="35">
        <v>24.436839532172538</v>
      </c>
      <c r="K36" s="26"/>
    </row>
    <row r="37" spans="2:11" ht="15">
      <c r="B37" s="59" t="s">
        <v>12</v>
      </c>
      <c r="C37" s="71">
        <v>5427.2979999999998</v>
      </c>
      <c r="D37" s="54">
        <v>5424.2479999999996</v>
      </c>
      <c r="E37" s="123">
        <v>5320.8803921568624</v>
      </c>
      <c r="F37" s="123">
        <v>5317.8901960784306</v>
      </c>
      <c r="G37" s="163">
        <v>5.6228992479698238E-2</v>
      </c>
      <c r="H37" s="60">
        <v>57.77</v>
      </c>
      <c r="I37" s="60">
        <v>96.7</v>
      </c>
      <c r="J37" s="35">
        <v>58.183219886427736</v>
      </c>
      <c r="K37" s="26"/>
    </row>
    <row r="38" spans="2:11" ht="15">
      <c r="B38" s="59" t="s">
        <v>13</v>
      </c>
      <c r="C38" s="71">
        <v>5106.0169999999998</v>
      </c>
      <c r="D38" s="54">
        <v>5096.5290000000005</v>
      </c>
      <c r="E38" s="123">
        <v>5005.899019607843</v>
      </c>
      <c r="F38" s="123">
        <v>4996.5970588235296</v>
      </c>
      <c r="G38" s="163">
        <v>0.18616591801987928</v>
      </c>
      <c r="H38" s="60">
        <v>53.16</v>
      </c>
      <c r="I38" s="60">
        <v>97.8</v>
      </c>
      <c r="J38" s="35">
        <v>14.860291075927945</v>
      </c>
      <c r="K38" s="26"/>
    </row>
    <row r="39" spans="2:11" ht="15">
      <c r="B39" s="59" t="s">
        <v>14</v>
      </c>
      <c r="C39" s="71">
        <v>4632.4780000000001</v>
      </c>
      <c r="D39" s="54">
        <v>4654.3490000000002</v>
      </c>
      <c r="E39" s="123">
        <v>4541.6450980392156</v>
      </c>
      <c r="F39" s="123">
        <v>4563.0872549019605</v>
      </c>
      <c r="G39" s="163">
        <v>-0.46990459890309244</v>
      </c>
      <c r="H39" s="60">
        <v>48.19</v>
      </c>
      <c r="I39" s="60">
        <v>99.1</v>
      </c>
      <c r="J39" s="35">
        <v>2.2827272385393553</v>
      </c>
      <c r="K39" s="26"/>
    </row>
    <row r="40" spans="2:11" ht="15">
      <c r="B40" s="59" t="s">
        <v>15</v>
      </c>
      <c r="C40" s="71">
        <v>3977.7020000000002</v>
      </c>
      <c r="D40" s="54">
        <v>4154.1980000000003</v>
      </c>
      <c r="E40" s="123">
        <v>3899.7078431372552</v>
      </c>
      <c r="F40" s="123">
        <v>4072.7431372549022</v>
      </c>
      <c r="G40" s="163">
        <v>-4.2486179041056804</v>
      </c>
      <c r="H40" s="60">
        <v>43.51</v>
      </c>
      <c r="I40" s="60">
        <v>101.1</v>
      </c>
      <c r="J40" s="35">
        <v>0.23316159602873154</v>
      </c>
      <c r="K40" s="26"/>
    </row>
    <row r="41" spans="2:11" ht="15">
      <c r="B41" s="59" t="s">
        <v>16</v>
      </c>
      <c r="C41" s="71">
        <v>3819.39</v>
      </c>
      <c r="D41" s="54">
        <v>3802.7750000000001</v>
      </c>
      <c r="E41" s="123">
        <v>3744.5</v>
      </c>
      <c r="F41" s="123">
        <v>3728.2107843137255</v>
      </c>
      <c r="G41" s="163">
        <v>0.4369177771495758</v>
      </c>
      <c r="H41" s="60">
        <v>39.700000000000003</v>
      </c>
      <c r="I41" s="60">
        <v>110</v>
      </c>
      <c r="J41" s="35">
        <v>3.7606709036892179E-3</v>
      </c>
      <c r="K41" s="26"/>
    </row>
    <row r="42" spans="2:11" ht="15" thickBot="1">
      <c r="B42" s="61" t="s">
        <v>125</v>
      </c>
      <c r="C42" s="72">
        <v>5371.0950000000003</v>
      </c>
      <c r="D42" s="73">
        <v>5366.616</v>
      </c>
      <c r="E42" s="164">
        <v>5265.7794117647063</v>
      </c>
      <c r="F42" s="164">
        <v>5261.3882352941173</v>
      </c>
      <c r="G42" s="165">
        <v>8.3460415278459821E-2</v>
      </c>
      <c r="H42" s="62">
        <v>57.67</v>
      </c>
      <c r="I42" s="62">
        <v>96.4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82"/>
      <c r="H43" s="67"/>
      <c r="I43" s="67"/>
      <c r="J43" s="68"/>
      <c r="K43" s="26"/>
    </row>
    <row r="44" spans="2:11" ht="15">
      <c r="B44" s="59" t="s">
        <v>126</v>
      </c>
      <c r="C44" s="71">
        <v>5434.7430000000004</v>
      </c>
      <c r="D44" s="54">
        <v>5425.9949999999999</v>
      </c>
      <c r="E44" s="123">
        <v>5328.1794117647059</v>
      </c>
      <c r="F44" s="123">
        <v>5319.6029411764703</v>
      </c>
      <c r="G44" s="163">
        <v>0.16122388612596406</v>
      </c>
      <c r="H44" s="60">
        <v>61.38</v>
      </c>
      <c r="I44" s="60">
        <v>93.5</v>
      </c>
      <c r="J44" s="35">
        <v>21.800396968999134</v>
      </c>
      <c r="K44" s="26"/>
    </row>
    <row r="45" spans="2:11" ht="15">
      <c r="B45" s="59" t="s">
        <v>12</v>
      </c>
      <c r="C45" s="71">
        <v>5332.8630000000003</v>
      </c>
      <c r="D45" s="54">
        <v>5310.6819999999998</v>
      </c>
      <c r="E45" s="123">
        <v>5228.2970588235294</v>
      </c>
      <c r="F45" s="123">
        <v>5206.5509803921568</v>
      </c>
      <c r="G45" s="163">
        <v>0.41766763666136475</v>
      </c>
      <c r="H45" s="60">
        <v>57.81</v>
      </c>
      <c r="I45" s="60">
        <v>95.8</v>
      </c>
      <c r="J45" s="35">
        <v>59.463104911668921</v>
      </c>
      <c r="K45" s="26"/>
    </row>
    <row r="46" spans="2:11" ht="15">
      <c r="B46" s="59" t="s">
        <v>13</v>
      </c>
      <c r="C46" s="71">
        <v>4982.634</v>
      </c>
      <c r="D46" s="54">
        <v>4962.8609999999999</v>
      </c>
      <c r="E46" s="123">
        <v>4884.9352941176467</v>
      </c>
      <c r="F46" s="123">
        <v>4865.55</v>
      </c>
      <c r="G46" s="163">
        <v>0.39841937946680633</v>
      </c>
      <c r="H46" s="60">
        <v>53.34</v>
      </c>
      <c r="I46" s="60">
        <v>97.5</v>
      </c>
      <c r="J46" s="35">
        <v>16.086017260475266</v>
      </c>
      <c r="K46" s="26"/>
    </row>
    <row r="47" spans="2:11" ht="15">
      <c r="B47" s="59" t="s">
        <v>14</v>
      </c>
      <c r="C47" s="71">
        <v>4634.174</v>
      </c>
      <c r="D47" s="54">
        <v>4607.7950000000001</v>
      </c>
      <c r="E47" s="123">
        <v>4543.3078431372551</v>
      </c>
      <c r="F47" s="123">
        <v>4517.4460784313724</v>
      </c>
      <c r="G47" s="163">
        <v>0.57248640618777324</v>
      </c>
      <c r="H47" s="60">
        <v>48.52</v>
      </c>
      <c r="I47" s="60">
        <v>98.5</v>
      </c>
      <c r="J47" s="35">
        <v>2.3116316303143951</v>
      </c>
      <c r="K47" s="26"/>
    </row>
    <row r="48" spans="2:11" ht="15">
      <c r="B48" s="59" t="s">
        <v>15</v>
      </c>
      <c r="C48" s="71">
        <v>3804.9630000000002</v>
      </c>
      <c r="D48" s="54">
        <v>3898.402</v>
      </c>
      <c r="E48" s="123">
        <v>3730.3558823529411</v>
      </c>
      <c r="F48" s="123">
        <v>3821.9627450980392</v>
      </c>
      <c r="G48" s="163">
        <v>-2.3968538903889298</v>
      </c>
      <c r="H48" s="60">
        <v>43.68</v>
      </c>
      <c r="I48" s="60">
        <v>107.6</v>
      </c>
      <c r="J48" s="35">
        <v>0.32569003520084222</v>
      </c>
      <c r="K48" s="26" t="s">
        <v>102</v>
      </c>
    </row>
    <row r="49" spans="2:11" ht="15">
      <c r="B49" s="59" t="s">
        <v>16</v>
      </c>
      <c r="C49" s="71">
        <v>3481.0540000000001</v>
      </c>
      <c r="D49" s="54">
        <v>2515.846</v>
      </c>
      <c r="E49" s="123">
        <v>3412.7980392156865</v>
      </c>
      <c r="F49" s="123">
        <v>2466.5156862745098</v>
      </c>
      <c r="G49" s="163">
        <v>38.365146356335011</v>
      </c>
      <c r="H49" s="60">
        <v>38.58</v>
      </c>
      <c r="I49" s="60">
        <v>90</v>
      </c>
      <c r="J49" s="35">
        <v>1.3159193341448168E-2</v>
      </c>
      <c r="K49" s="26"/>
    </row>
    <row r="50" spans="2:11" ht="15" thickBot="1">
      <c r="B50" s="74" t="s">
        <v>125</v>
      </c>
      <c r="C50" s="75">
        <v>5274.701</v>
      </c>
      <c r="D50" s="55">
        <v>5248.8239999999996</v>
      </c>
      <c r="E50" s="166">
        <v>5171.275490196078</v>
      </c>
      <c r="F50" s="166">
        <v>5145.9058823529404</v>
      </c>
      <c r="G50" s="165">
        <v>0.49300567136563178</v>
      </c>
      <c r="H50" s="76">
        <v>57.6</v>
      </c>
      <c r="I50" s="76">
        <v>95.7</v>
      </c>
      <c r="J50" s="36">
        <v>100</v>
      </c>
      <c r="K50" s="26"/>
    </row>
    <row r="51" spans="2:11">
      <c r="B51" s="245" t="s">
        <v>399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689" t="s">
        <v>582</v>
      </c>
      <c r="C53" s="1690"/>
      <c r="D53" s="1690"/>
      <c r="E53" s="1690"/>
      <c r="F53" s="1690"/>
      <c r="G53" s="1690"/>
      <c r="H53" s="1690"/>
      <c r="I53" s="1690"/>
      <c r="J53" s="1690"/>
      <c r="K53" s="1690"/>
    </row>
    <row r="55" spans="2:11" ht="15.75">
      <c r="B55" s="296" t="s">
        <v>363</v>
      </c>
      <c r="C55" s="296"/>
      <c r="D55" s="296"/>
      <c r="E55" s="296"/>
      <c r="F55" s="296"/>
      <c r="G55" s="12"/>
      <c r="H55" s="12"/>
      <c r="I55" s="12"/>
      <c r="J55" s="12"/>
      <c r="K55" s="12"/>
    </row>
    <row r="57" spans="2:11" ht="15.75">
      <c r="B57" s="294" t="s">
        <v>41</v>
      </c>
      <c r="C57" s="297"/>
      <c r="D57" s="297"/>
      <c r="E57" s="297"/>
      <c r="F57" s="294"/>
      <c r="G57" s="294"/>
      <c r="H57" s="245"/>
      <c r="I57" s="245"/>
      <c r="J57" s="294"/>
    </row>
    <row r="58" spans="2:11" ht="15.75">
      <c r="B58" s="294" t="s">
        <v>42</v>
      </c>
      <c r="C58" s="297"/>
      <c r="D58" s="297"/>
      <c r="E58" s="297"/>
      <c r="F58" s="294"/>
      <c r="G58" s="294"/>
      <c r="H58" s="245"/>
      <c r="I58" s="245"/>
      <c r="J58" s="294"/>
    </row>
    <row r="59" spans="2:11" ht="15.75">
      <c r="B59" s="294" t="s">
        <v>43</v>
      </c>
      <c r="C59" s="297"/>
      <c r="D59" s="297"/>
      <c r="E59" s="297"/>
      <c r="F59" s="294"/>
      <c r="G59" s="294"/>
      <c r="H59" s="245"/>
      <c r="I59" s="245"/>
      <c r="J59" s="294"/>
    </row>
    <row r="60" spans="2:11" ht="15.75">
      <c r="B60" s="294" t="s">
        <v>44</v>
      </c>
      <c r="C60" s="294"/>
      <c r="D60" s="294"/>
      <c r="E60" s="294"/>
      <c r="F60" s="294"/>
      <c r="G60" s="294"/>
      <c r="H60" s="245"/>
      <c r="I60" s="245"/>
      <c r="J60" s="29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zoomScaleNormal="100" workbookViewId="0">
      <selection activeCell="K28" sqref="K28"/>
    </sheetView>
  </sheetViews>
  <sheetFormatPr defaultRowHeight="12.75"/>
  <cols>
    <col min="2" max="2" width="33.5703125" customWidth="1"/>
    <col min="3" max="7" width="15.140625" customWidth="1"/>
  </cols>
  <sheetData>
    <row r="1" spans="1:9" ht="24" customHeight="1">
      <c r="A1" s="33"/>
      <c r="B1" s="1691" t="s">
        <v>159</v>
      </c>
      <c r="C1" s="1691"/>
      <c r="D1" s="1691"/>
      <c r="E1" s="836" t="str">
        <f>SKUP_SEUROP_tyg!J1</f>
        <v xml:space="preserve"> 28.01.2019 - 03.02.2019 r. </v>
      </c>
      <c r="F1" s="836"/>
      <c r="G1" s="839"/>
      <c r="I1" s="33"/>
    </row>
    <row r="2" spans="1:9">
      <c r="A2" s="33"/>
      <c r="B2" s="107"/>
      <c r="C2" s="33"/>
      <c r="D2" s="33"/>
      <c r="E2" s="33"/>
      <c r="F2" s="33"/>
      <c r="G2" s="33"/>
      <c r="H2" s="33"/>
      <c r="I2" s="33"/>
    </row>
    <row r="3" spans="1:9" ht="15.75">
      <c r="B3" s="294" t="s">
        <v>318</v>
      </c>
      <c r="C3" s="295"/>
      <c r="D3" s="295"/>
      <c r="E3" s="295"/>
      <c r="F3" s="295"/>
      <c r="G3" s="295"/>
      <c r="H3" s="295"/>
      <c r="I3" s="291"/>
    </row>
    <row r="4" spans="1:9" ht="18.75" thickBot="1">
      <c r="B4" s="1467"/>
      <c r="C4" s="1095"/>
      <c r="D4" s="1095"/>
      <c r="E4" s="1095"/>
      <c r="F4" s="1095"/>
      <c r="G4" s="292"/>
      <c r="H4" s="291"/>
      <c r="I4" s="291"/>
    </row>
    <row r="5" spans="1:9" ht="24" customHeight="1" thickBot="1">
      <c r="B5" s="1698" t="s">
        <v>149</v>
      </c>
      <c r="C5" s="1699"/>
      <c r="D5" s="1699"/>
      <c r="E5" s="1700"/>
      <c r="F5" s="245"/>
      <c r="G5" s="245"/>
      <c r="H5" s="245"/>
      <c r="I5" s="245"/>
    </row>
    <row r="6" spans="1:9" ht="37.5" customHeight="1" thickBot="1">
      <c r="B6" s="1441" t="s">
        <v>45</v>
      </c>
      <c r="C6" s="1442" t="s">
        <v>585</v>
      </c>
      <c r="D6" s="1443" t="s">
        <v>586</v>
      </c>
      <c r="E6" s="1434" t="s">
        <v>547</v>
      </c>
      <c r="F6" s="245"/>
      <c r="G6" s="245"/>
      <c r="H6" s="245"/>
      <c r="I6" s="245"/>
    </row>
    <row r="7" spans="1:9" ht="22.5" customHeight="1" thickBot="1">
      <c r="B7" s="1448" t="s">
        <v>11</v>
      </c>
      <c r="C7" s="1449">
        <v>4.0942528823529418</v>
      </c>
      <c r="D7" s="1450">
        <v>4.0863007058823531</v>
      </c>
      <c r="E7" s="1451">
        <f>((C7-D7)/D7)*100</f>
        <v>0.19460575818958625</v>
      </c>
      <c r="F7" s="293"/>
      <c r="G7" s="293"/>
      <c r="H7" s="293"/>
      <c r="I7" s="245"/>
    </row>
    <row r="8" spans="1:9" ht="16.5" customHeight="1">
      <c r="B8" s="1444" t="s">
        <v>46</v>
      </c>
      <c r="C8" s="1445">
        <v>4.0907229999999997</v>
      </c>
      <c r="D8" s="1446">
        <v>4.1013623529411758</v>
      </c>
      <c r="E8" s="1447">
        <f>((C8-D8)/D8)*100</f>
        <v>-0.25941021606019321</v>
      </c>
      <c r="F8" s="837"/>
      <c r="G8" s="293"/>
      <c r="H8" s="293"/>
      <c r="I8" s="245"/>
    </row>
    <row r="9" spans="1:9" ht="15.75" customHeight="1">
      <c r="B9" s="1435" t="s">
        <v>47</v>
      </c>
      <c r="C9" s="1439">
        <v>4.1442623529411771</v>
      </c>
      <c r="D9" s="1437">
        <v>4.1363835882352937</v>
      </c>
      <c r="E9" s="89">
        <f>((C9-D9)/D9)*100</f>
        <v>0.19047471149175149</v>
      </c>
      <c r="F9" s="293"/>
      <c r="G9" s="293"/>
      <c r="H9" s="293"/>
      <c r="I9" s="245"/>
    </row>
    <row r="10" spans="1:9" ht="15.75" customHeight="1">
      <c r="B10" s="1435" t="s">
        <v>189</v>
      </c>
      <c r="C10" s="1439">
        <v>4.1073079411764715</v>
      </c>
      <c r="D10" s="1437">
        <v>4.1038828235294114</v>
      </c>
      <c r="E10" s="89">
        <f>((C10-D10)/D10)*100</f>
        <v>8.346041527848605E-2</v>
      </c>
      <c r="F10" s="293"/>
      <c r="G10" s="293"/>
      <c r="H10" s="293"/>
      <c r="I10" s="245"/>
    </row>
    <row r="11" spans="1:9" ht="15.75" customHeight="1" thickBot="1">
      <c r="B11" s="1436" t="s">
        <v>48</v>
      </c>
      <c r="C11" s="1440">
        <v>4.0335948823529408</v>
      </c>
      <c r="D11" s="1438">
        <v>4.0138065882352931</v>
      </c>
      <c r="E11" s="90">
        <f>((C11-D11)/D11)*100</f>
        <v>0.49300567136564033</v>
      </c>
      <c r="F11" s="293"/>
      <c r="G11" s="293"/>
      <c r="H11" s="293"/>
      <c r="I11" s="245"/>
    </row>
    <row r="12" spans="1:9" ht="15.75">
      <c r="B12" s="301" t="s">
        <v>372</v>
      </c>
      <c r="C12" s="301"/>
      <c r="D12" s="301"/>
      <c r="E12" s="301"/>
      <c r="F12" s="301"/>
      <c r="G12" s="1433"/>
      <c r="H12" s="245"/>
      <c r="I12" s="245"/>
    </row>
    <row r="13" spans="1:9" ht="15.75">
      <c r="B13" s="294" t="s">
        <v>317</v>
      </c>
      <c r="C13" s="294"/>
      <c r="D13" s="294"/>
      <c r="E13" s="294"/>
      <c r="F13" s="294"/>
      <c r="G13" s="245"/>
      <c r="H13" s="245"/>
      <c r="I13" s="245"/>
    </row>
    <row r="14" spans="1:9">
      <c r="B14" s="245"/>
      <c r="C14" s="245"/>
      <c r="D14" s="245"/>
      <c r="E14" s="245"/>
      <c r="F14" s="245"/>
      <c r="G14" s="245"/>
      <c r="H14" s="245"/>
      <c r="I14" s="245"/>
    </row>
    <row r="15" spans="1:9" ht="18.75" customHeight="1"/>
    <row r="16" spans="1:9" ht="18.75" customHeight="1">
      <c r="B16" s="1697" t="s">
        <v>299</v>
      </c>
      <c r="C16" s="1697"/>
      <c r="D16" s="1697"/>
      <c r="E16" s="1697"/>
      <c r="F16" s="1697"/>
      <c r="G16" s="1697"/>
    </row>
    <row r="17" spans="2:9" ht="18.75" customHeight="1">
      <c r="B17" s="294" t="s">
        <v>318</v>
      </c>
      <c r="C17" s="295"/>
      <c r="D17" s="295"/>
      <c r="E17" s="295"/>
      <c r="F17" s="295"/>
    </row>
    <row r="18" spans="2:9" ht="18.75" customHeight="1">
      <c r="B18" s="1467"/>
      <c r="C18" s="1095"/>
      <c r="D18" s="1095"/>
      <c r="E18" s="1095"/>
      <c r="F18" s="1095"/>
    </row>
    <row r="19" spans="2:9" ht="22.5" customHeight="1" thickBot="1">
      <c r="B19" s="623" t="s">
        <v>216</v>
      </c>
      <c r="C19" s="624"/>
      <c r="D19" s="159"/>
      <c r="E19" s="159"/>
      <c r="F19" s="3"/>
      <c r="G19" s="159"/>
    </row>
    <row r="20" spans="2:9" ht="18.75" customHeight="1" thickBot="1">
      <c r="B20" s="1692" t="s">
        <v>11</v>
      </c>
      <c r="C20" s="305" t="s">
        <v>303</v>
      </c>
      <c r="D20" s="625"/>
      <c r="E20" s="625"/>
      <c r="F20" s="626"/>
      <c r="G20" s="1694" t="s">
        <v>304</v>
      </c>
    </row>
    <row r="21" spans="2:9" ht="22.5" customHeight="1" thickBot="1">
      <c r="B21" s="1693"/>
      <c r="C21" s="627" t="s">
        <v>305</v>
      </c>
      <c r="D21" s="628"/>
      <c r="E21" s="627" t="s">
        <v>306</v>
      </c>
      <c r="F21" s="628"/>
      <c r="G21" s="1695"/>
      <c r="H21" s="170"/>
    </row>
    <row r="22" spans="2:9" ht="15.75" customHeight="1" thickBot="1">
      <c r="B22" s="1693"/>
      <c r="C22" s="640" t="s">
        <v>585</v>
      </c>
      <c r="D22" s="641" t="s">
        <v>587</v>
      </c>
      <c r="E22" s="629" t="str">
        <f>C22</f>
        <v>2019-02-03</v>
      </c>
      <c r="F22" s="629" t="str">
        <f>D22</f>
        <v>2018-02-04</v>
      </c>
      <c r="G22" s="1696"/>
    </row>
    <row r="23" spans="2:9" ht="15">
      <c r="B23" s="630" t="s">
        <v>126</v>
      </c>
      <c r="C23" s="631">
        <v>5420.2568627450983</v>
      </c>
      <c r="D23" s="632">
        <v>5480.3862745098031</v>
      </c>
      <c r="E23" s="633">
        <f>(C23/1.32)/1000</f>
        <v>4.1062551990493166</v>
      </c>
      <c r="F23" s="633">
        <f>(D23/1.32)/1000</f>
        <v>4.1518077837195477</v>
      </c>
      <c r="G23" s="634">
        <f t="shared" ref="G23:G29" si="0">((E23-F23)/F23)*100</f>
        <v>-1.0971747017975197</v>
      </c>
    </row>
    <row r="24" spans="2:9" ht="15">
      <c r="B24" s="529" t="s">
        <v>12</v>
      </c>
      <c r="C24" s="643">
        <v>5293.1372549019607</v>
      </c>
      <c r="D24" s="642">
        <v>5381.6686274509802</v>
      </c>
      <c r="E24" s="635">
        <f>(C24/1.32)/1000</f>
        <v>4.0099524658348189</v>
      </c>
      <c r="F24" s="635">
        <f>(D24/1.32)/1000</f>
        <v>4.0770216874628638</v>
      </c>
      <c r="G24" s="636">
        <f t="shared" si="0"/>
        <v>-1.6450543256683561</v>
      </c>
    </row>
    <row r="25" spans="2:9" ht="15">
      <c r="B25" s="529" t="s">
        <v>13</v>
      </c>
      <c r="C25" s="643">
        <v>4918.1274509803916</v>
      </c>
      <c r="D25" s="642">
        <v>5016.2480392156867</v>
      </c>
      <c r="E25" s="635">
        <f>(C25/1.31)/1000</f>
        <v>3.754295764107169</v>
      </c>
      <c r="F25" s="635">
        <f>(D25/1.31)/1000</f>
        <v>3.829196976500524</v>
      </c>
      <c r="G25" s="636">
        <f t="shared" si="0"/>
        <v>-1.9560553518927799</v>
      </c>
    </row>
    <row r="26" spans="2:9" ht="15.75">
      <c r="B26" s="529" t="s">
        <v>14</v>
      </c>
      <c r="C26" s="643">
        <v>4545.0617647058816</v>
      </c>
      <c r="D26" s="642">
        <v>4652.3480392156862</v>
      </c>
      <c r="E26" s="635">
        <f>(C26/1.3)/1000</f>
        <v>3.4962013574660626</v>
      </c>
      <c r="F26" s="635">
        <f>(D26/1.3)/1000</f>
        <v>3.5787292609351429</v>
      </c>
      <c r="G26" s="636">
        <f t="shared" si="0"/>
        <v>-2.3060672504607185</v>
      </c>
      <c r="H26" s="294"/>
      <c r="I26" s="294"/>
    </row>
    <row r="27" spans="2:9" ht="15.75">
      <c r="B27" s="529" t="s">
        <v>15</v>
      </c>
      <c r="C27" s="643">
        <v>3875.4764705882353</v>
      </c>
      <c r="D27" s="642">
        <v>4224.0666666666666</v>
      </c>
      <c r="E27" s="635">
        <f>(C27/1.29)/1000</f>
        <v>3.0042453260373918</v>
      </c>
      <c r="F27" s="635">
        <f>(D27/1.29)/1000</f>
        <v>3.2744702842377258</v>
      </c>
      <c r="G27" s="636">
        <f t="shared" si="0"/>
        <v>-8.2524785612229348</v>
      </c>
      <c r="H27" s="294"/>
      <c r="I27" s="294"/>
    </row>
    <row r="28" spans="2:9" ht="15.75">
      <c r="B28" s="529" t="s">
        <v>16</v>
      </c>
      <c r="C28" s="643">
        <v>3908.5323529411762</v>
      </c>
      <c r="D28" s="642">
        <v>3817.3088235294117</v>
      </c>
      <c r="E28" s="635">
        <f>(C28/1.28)/1000</f>
        <v>3.0535409007352938</v>
      </c>
      <c r="F28" s="635">
        <f>(D28/1.28)/1000</f>
        <v>2.9822725183823526</v>
      </c>
      <c r="G28" s="636">
        <f t="shared" si="0"/>
        <v>2.3897340673480323</v>
      </c>
      <c r="H28" s="294"/>
      <c r="I28" s="294"/>
    </row>
    <row r="29" spans="2:9" ht="16.5" thickBot="1">
      <c r="B29" s="637" t="s">
        <v>125</v>
      </c>
      <c r="C29" s="644">
        <v>5249.0421568627453</v>
      </c>
      <c r="D29" s="645">
        <v>5338.5676470588232</v>
      </c>
      <c r="E29" s="638">
        <f>(C29*0.78)/1000</f>
        <v>4.0942528823529418</v>
      </c>
      <c r="F29" s="638">
        <f>(D29*0.78)/1000</f>
        <v>4.1640827647058822</v>
      </c>
      <c r="G29" s="639">
        <f t="shared" si="0"/>
        <v>-1.6769571187395127</v>
      </c>
      <c r="H29" s="294" t="s">
        <v>307</v>
      </c>
      <c r="I29" s="294"/>
    </row>
    <row r="30" spans="2:9" ht="15.75">
      <c r="B30" s="294" t="s">
        <v>316</v>
      </c>
      <c r="C30" s="294"/>
      <c r="D30" s="294"/>
      <c r="E30" s="294"/>
      <c r="F30" s="294"/>
      <c r="G30" s="294"/>
    </row>
    <row r="31" spans="2:9" ht="15.75">
      <c r="B31" s="294" t="s">
        <v>317</v>
      </c>
      <c r="C31" s="294"/>
      <c r="D31" s="294"/>
      <c r="E31" s="294"/>
      <c r="F31" s="294"/>
      <c r="G31" s="294"/>
    </row>
    <row r="32" spans="2:9" ht="15.75">
      <c r="B32" s="294"/>
      <c r="C32" s="294"/>
      <c r="D32" s="294"/>
      <c r="E32" s="294"/>
      <c r="F32" s="294"/>
      <c r="G32" s="294"/>
    </row>
    <row r="33" spans="2:7" ht="15.75">
      <c r="B33" s="840" t="s">
        <v>364</v>
      </c>
      <c r="C33" s="841"/>
      <c r="D33" s="297"/>
      <c r="E33" s="297"/>
      <c r="F33" s="294"/>
      <c r="G33" s="294"/>
    </row>
    <row r="34" spans="2:7" ht="15.75">
      <c r="B34" s="294"/>
      <c r="C34" s="297"/>
      <c r="D34" s="297"/>
      <c r="E34" s="297"/>
      <c r="F34" s="294"/>
      <c r="G34" s="294"/>
    </row>
    <row r="35" spans="2:7" ht="15.75">
      <c r="B35" s="294" t="s">
        <v>41</v>
      </c>
      <c r="C35" s="297"/>
      <c r="D35" s="297"/>
      <c r="E35" s="297"/>
      <c r="F35" s="294"/>
      <c r="G35" s="294"/>
    </row>
    <row r="36" spans="2:7" ht="15.75">
      <c r="B36" s="294" t="s">
        <v>42</v>
      </c>
      <c r="C36" s="297"/>
      <c r="D36" s="297"/>
      <c r="E36" s="297"/>
      <c r="F36" s="294"/>
      <c r="G36" s="294"/>
    </row>
    <row r="37" spans="2:7" ht="15.75">
      <c r="B37" s="294" t="s">
        <v>43</v>
      </c>
      <c r="C37" s="297"/>
      <c r="D37" s="297"/>
      <c r="E37" s="297"/>
      <c r="F37" s="294"/>
      <c r="G37" s="294"/>
    </row>
    <row r="38" spans="2:7" ht="15.75">
      <c r="B38" s="294" t="s">
        <v>44</v>
      </c>
      <c r="C38" s="294"/>
      <c r="D38" s="294"/>
      <c r="E38" s="294"/>
      <c r="F38" s="294"/>
      <c r="G38" s="29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Ceny_zywiec_2018</vt:lpstr>
      <vt:lpstr>Raport_SKUP_2018</vt:lpstr>
      <vt:lpstr>Raport_SKUP_2017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Ceny_miesieczneUE_XII_2018</vt:lpstr>
      <vt:lpstr>Ceny_tygodniowe_UE</vt:lpstr>
      <vt:lpstr>CENY_GRUDZIEN_2018</vt:lpstr>
      <vt:lpstr>Handel_I-XI_2018</vt:lpstr>
      <vt:lpstr>Handel zagr. wg krajów 11_18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ceny_targ_kraj_03_18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2019-02-07T12:22:36Z</dcterms:modified>
</cp:coreProperties>
</file>