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P5\OPERATYWKA\OPERATYWKI\4 ROK 2021\11 listopad\opublikowane\"/>
    </mc:Choice>
  </mc:AlternateContent>
  <bookViews>
    <workbookView xWindow="0" yWindow="0" windowWidth="28800" windowHeight="11895" tabRatio="911"/>
  </bookViews>
  <sheets>
    <sheet name="TYTUŁ" sheetId="13" r:id="rId1"/>
    <sheet name="SPIS TREŚCI" sheetId="14" r:id="rId2"/>
    <sheet name="UWAGA" sheetId="18" r:id="rId3"/>
    <sheet name="TABLICA 1" sheetId="59" r:id="rId4"/>
    <sheet name="WYKRES1" sheetId="78" r:id="rId5"/>
    <sheet name="WYKRES2" sheetId="79" r:id="rId6"/>
    <sheet name="WYKRES3" sheetId="80" r:id="rId7"/>
    <sheet name="TABLICA 2" sheetId="60" r:id="rId8"/>
    <sheet name="WYKRES6" sheetId="83" r:id="rId9"/>
    <sheet name="TABLICA 3" sheetId="67" r:id="rId10"/>
    <sheet name="WYKRES5" sheetId="82" r:id="rId11"/>
    <sheet name="TABLICA 4 " sheetId="21" r:id="rId12"/>
    <sheet name="TABLICA 5" sheetId="3" r:id="rId13"/>
    <sheet name="WYKRES7" sheetId="84" r:id="rId14"/>
    <sheet name="TABLICA 6" sheetId="33" r:id="rId15"/>
    <sheet name="TABLICA 7" sheetId="68" r:id="rId16"/>
    <sheet name="TABLICA 8 " sheetId="69" r:id="rId17"/>
    <sheet name="TABLICA 9 " sheetId="70" r:id="rId18"/>
    <sheet name="TABLICA 10 " sheetId="71" r:id="rId19"/>
    <sheet name="TABLICA 11" sheetId="45" r:id="rId20"/>
    <sheet name="TABLICA 12" sheetId="46" r:id="rId21"/>
    <sheet name="TABLICA 13" sheetId="47" r:id="rId22"/>
    <sheet name="TABLICA 14" sheetId="48" r:id="rId23"/>
    <sheet name="TABLICA 15 " sheetId="19" r:id="rId24"/>
    <sheet name="WYKRES4" sheetId="81" r:id="rId25"/>
    <sheet name="TABLICA 16" sheetId="49" r:id="rId26"/>
    <sheet name="TYTUŁ-środ.europejskie" sheetId="17" r:id="rId27"/>
    <sheet name="TABLICA 17" sheetId="72" r:id="rId28"/>
    <sheet name="TABLICA 18" sheetId="73" r:id="rId29"/>
    <sheet name="Tablica 19" sheetId="76" r:id="rId30"/>
    <sheet name="Tablica 20" sheetId="77" r:id="rId31"/>
    <sheet name="Szacunek" sheetId="65" state="hidden" r:id="rId32"/>
  </sheets>
  <externalReferences>
    <externalReference r:id="rId33"/>
    <externalReference r:id="rId34"/>
    <externalReference r:id="rId35"/>
  </externalReferences>
  <definedNames>
    <definedName name="_______________Ver2" localSheetId="3">#REF!</definedName>
    <definedName name="_______________Ver2" localSheetId="18">#REF!</definedName>
    <definedName name="_______________Ver2" localSheetId="23">#REF!</definedName>
    <definedName name="_______________Ver2" localSheetId="7">#REF!</definedName>
    <definedName name="_______________Ver2" localSheetId="9">#REF!</definedName>
    <definedName name="_______________Ver2" localSheetId="11">#REF!</definedName>
    <definedName name="_______________Ver2" localSheetId="14">#REF!</definedName>
    <definedName name="_______________Ver2" localSheetId="15">#REF!</definedName>
    <definedName name="_______________Ver2" localSheetId="16">#REF!</definedName>
    <definedName name="_______________Ver2" localSheetId="17">#REF!</definedName>
    <definedName name="_______________Ver2">#REF!</definedName>
    <definedName name="______________Ver2" localSheetId="3">#REF!</definedName>
    <definedName name="______________Ver2" localSheetId="18">#REF!</definedName>
    <definedName name="______________Ver2" localSheetId="23">#REF!</definedName>
    <definedName name="______________Ver2" localSheetId="7">#REF!</definedName>
    <definedName name="______________Ver2" localSheetId="9">#REF!</definedName>
    <definedName name="______________Ver2" localSheetId="11">#REF!</definedName>
    <definedName name="______________Ver2" localSheetId="14">#REF!</definedName>
    <definedName name="______________Ver2" localSheetId="15">#REF!</definedName>
    <definedName name="______________Ver2" localSheetId="16">#REF!</definedName>
    <definedName name="______________Ver2" localSheetId="17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8">#REF!</definedName>
    <definedName name="____________Ver2" localSheetId="23">#REF!</definedName>
    <definedName name="____________Ver2" localSheetId="7">#REF!</definedName>
    <definedName name="____________Ver2" localSheetId="9">#REF!</definedName>
    <definedName name="____________Ver2" localSheetId="11">#REF!</definedName>
    <definedName name="____________Ver2" localSheetId="14">#REF!</definedName>
    <definedName name="____________Ver2" localSheetId="15">#REF!</definedName>
    <definedName name="____________Ver2" localSheetId="16">#REF!</definedName>
    <definedName name="____________Ver2" localSheetId="17">#REF!</definedName>
    <definedName name="____________Ver2">#REF!</definedName>
    <definedName name="___________Ver2" localSheetId="3">#REF!</definedName>
    <definedName name="___________Ver2" localSheetId="18">#REF!</definedName>
    <definedName name="___________Ver2" localSheetId="23">#REF!</definedName>
    <definedName name="___________Ver2" localSheetId="7">#REF!</definedName>
    <definedName name="___________Ver2" localSheetId="9">#REF!</definedName>
    <definedName name="___________Ver2" localSheetId="11">#REF!</definedName>
    <definedName name="___________Ver2" localSheetId="15">#REF!</definedName>
    <definedName name="___________Ver2" localSheetId="16">#REF!</definedName>
    <definedName name="___________Ver2" localSheetId="17">#REF!</definedName>
    <definedName name="___________Ver2">#REF!</definedName>
    <definedName name="__________Ver2" localSheetId="3">#REF!</definedName>
    <definedName name="__________Ver2" localSheetId="18">#REF!</definedName>
    <definedName name="__________Ver2" localSheetId="23">#REF!</definedName>
    <definedName name="__________Ver2" localSheetId="7">#REF!</definedName>
    <definedName name="__________Ver2" localSheetId="9">#REF!</definedName>
    <definedName name="__________Ver2" localSheetId="11">#REF!</definedName>
    <definedName name="__________Ver2" localSheetId="15">#REF!</definedName>
    <definedName name="__________Ver2" localSheetId="16">#REF!</definedName>
    <definedName name="__________Ver2" localSheetId="17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8">#REF!</definedName>
    <definedName name="________Ver2" localSheetId="23">#REF!</definedName>
    <definedName name="________Ver2" localSheetId="7">#REF!</definedName>
    <definedName name="________Ver2" localSheetId="9">#REF!</definedName>
    <definedName name="________Ver2" localSheetId="11">#REF!</definedName>
    <definedName name="________Ver2" localSheetId="15">#REF!</definedName>
    <definedName name="________Ver2" localSheetId="16">#REF!</definedName>
    <definedName name="________Ver2" localSheetId="17">#REF!</definedName>
    <definedName name="________Ver2">#REF!</definedName>
    <definedName name="_______Ver2" localSheetId="3">#REF!</definedName>
    <definedName name="_______Ver2" localSheetId="18">#REF!</definedName>
    <definedName name="_______Ver2" localSheetId="23">#REF!</definedName>
    <definedName name="_______Ver2" localSheetId="7">#REF!</definedName>
    <definedName name="_______Ver2" localSheetId="9">#REF!</definedName>
    <definedName name="_______Ver2" localSheetId="11">#REF!</definedName>
    <definedName name="_______Ver2" localSheetId="15">#REF!</definedName>
    <definedName name="_______Ver2" localSheetId="16">#REF!</definedName>
    <definedName name="_______Ver2" localSheetId="17">#REF!</definedName>
    <definedName name="_______Ver2">#REF!</definedName>
    <definedName name="______Ver2" localSheetId="1">#REF!</definedName>
    <definedName name="______Ver2" localSheetId="3">#REF!</definedName>
    <definedName name="______Ver2" localSheetId="18">#REF!</definedName>
    <definedName name="______Ver2" localSheetId="23">#REF!</definedName>
    <definedName name="______Ver2" localSheetId="7">#REF!</definedName>
    <definedName name="______Ver2" localSheetId="9">#REF!</definedName>
    <definedName name="______Ver2" localSheetId="11">#REF!</definedName>
    <definedName name="______Ver2" localSheetId="15">#REF!</definedName>
    <definedName name="______Ver2" localSheetId="16">#REF!</definedName>
    <definedName name="______Ver2" localSheetId="17">#REF!</definedName>
    <definedName name="______Ver2" localSheetId="0">#REF!</definedName>
    <definedName name="______Ver2" localSheetId="26">#REF!</definedName>
    <definedName name="______Ver2" localSheetId="2">#REF!</definedName>
    <definedName name="______Ver2">#REF!</definedName>
    <definedName name="_____tab6" localSheetId="3">#REF!</definedName>
    <definedName name="_____tab6" localSheetId="18">#REF!</definedName>
    <definedName name="_____tab6" localSheetId="23">#REF!</definedName>
    <definedName name="_____tab6" localSheetId="7">#REF!</definedName>
    <definedName name="_____tab6" localSheetId="9">#REF!</definedName>
    <definedName name="_____tab6" localSheetId="11">#REF!</definedName>
    <definedName name="_____tab6" localSheetId="15">#REF!</definedName>
    <definedName name="_____tab6" localSheetId="16">#REF!</definedName>
    <definedName name="_____tab6" localSheetId="17">#REF!</definedName>
    <definedName name="_____tab6">#REF!</definedName>
    <definedName name="_____Ver2" localSheetId="1">#REF!</definedName>
    <definedName name="_____Ver2" localSheetId="3">#REF!</definedName>
    <definedName name="_____Ver2" localSheetId="18">#REF!</definedName>
    <definedName name="_____Ver2" localSheetId="23">#REF!</definedName>
    <definedName name="_____Ver2" localSheetId="7">#REF!</definedName>
    <definedName name="_____Ver2" localSheetId="9">#REF!</definedName>
    <definedName name="_____Ver2" localSheetId="11">#REF!</definedName>
    <definedName name="_____Ver2" localSheetId="15">#REF!</definedName>
    <definedName name="_____Ver2" localSheetId="16">#REF!</definedName>
    <definedName name="_____Ver2" localSheetId="17">#REF!</definedName>
    <definedName name="_____Ver2" localSheetId="0">#REF!</definedName>
    <definedName name="_____Ver2" localSheetId="26">#REF!</definedName>
    <definedName name="_____Ver2" localSheetId="2">#REF!</definedName>
    <definedName name="_____Ver2">#REF!</definedName>
    <definedName name="____tab6" localSheetId="3">#REF!</definedName>
    <definedName name="____tab6" localSheetId="18">#REF!</definedName>
    <definedName name="____tab6" localSheetId="23">#REF!</definedName>
    <definedName name="____tab6" localSheetId="7">#REF!</definedName>
    <definedName name="____tab6" localSheetId="9">#REF!</definedName>
    <definedName name="____tab6" localSheetId="11">#REF!</definedName>
    <definedName name="____tab6" localSheetId="15">#REF!</definedName>
    <definedName name="____tab6" localSheetId="16">#REF!</definedName>
    <definedName name="____tab6" localSheetId="17">#REF!</definedName>
    <definedName name="____tab6">#REF!</definedName>
    <definedName name="____Ver2" localSheetId="1">#REF!</definedName>
    <definedName name="____Ver2" localSheetId="3">#REF!</definedName>
    <definedName name="____Ver2" localSheetId="18">#REF!</definedName>
    <definedName name="____Ver2" localSheetId="23">#REF!</definedName>
    <definedName name="____Ver2" localSheetId="7">#REF!</definedName>
    <definedName name="____Ver2" localSheetId="9">#REF!</definedName>
    <definedName name="____Ver2" localSheetId="11">#REF!</definedName>
    <definedName name="____Ver2" localSheetId="15">#REF!</definedName>
    <definedName name="____Ver2" localSheetId="16">#REF!</definedName>
    <definedName name="____Ver2" localSheetId="17">#REF!</definedName>
    <definedName name="____Ver2" localSheetId="0">#REF!</definedName>
    <definedName name="____Ver2" localSheetId="26">#REF!</definedName>
    <definedName name="____Ver2" localSheetId="2">#REF!</definedName>
    <definedName name="____Ver2">#REF!</definedName>
    <definedName name="___tab6" localSheetId="3">#REF!</definedName>
    <definedName name="___tab6" localSheetId="18">#REF!</definedName>
    <definedName name="___tab6" localSheetId="23">#REF!</definedName>
    <definedName name="___tab6" localSheetId="7">#REF!</definedName>
    <definedName name="___tab6" localSheetId="9">#REF!</definedName>
    <definedName name="___tab6" localSheetId="11">#REF!</definedName>
    <definedName name="___tab6" localSheetId="15">#REF!</definedName>
    <definedName name="___tab6" localSheetId="16">#REF!</definedName>
    <definedName name="___tab6" localSheetId="17">#REF!</definedName>
    <definedName name="___tab6">#REF!</definedName>
    <definedName name="___Ver2" localSheetId="1">#REF!</definedName>
    <definedName name="___Ver2" localSheetId="3">#REF!</definedName>
    <definedName name="___Ver2" localSheetId="18">#REF!</definedName>
    <definedName name="___Ver2" localSheetId="23">#REF!</definedName>
    <definedName name="___Ver2" localSheetId="25">#REF!</definedName>
    <definedName name="___Ver2" localSheetId="7">#REF!</definedName>
    <definedName name="___Ver2" localSheetId="9">#REF!</definedName>
    <definedName name="___Ver2" localSheetId="11">'[1]TABLICA2 (2)'!$A$1:$L$20</definedName>
    <definedName name="___Ver2" localSheetId="15">#REF!</definedName>
    <definedName name="___Ver2" localSheetId="16">#REF!</definedName>
    <definedName name="___Ver2" localSheetId="17">#REF!</definedName>
    <definedName name="___Ver2" localSheetId="0">#REF!</definedName>
    <definedName name="___Ver2" localSheetId="26">#REF!</definedName>
    <definedName name="___Ver2" localSheetId="2">#REF!</definedName>
    <definedName name="___Ver2">#REF!</definedName>
    <definedName name="__tab6" localSheetId="3">#REF!</definedName>
    <definedName name="__tab6" localSheetId="18">#REF!</definedName>
    <definedName name="__tab6" localSheetId="23">#REF!</definedName>
    <definedName name="__tab6" localSheetId="7">#REF!</definedName>
    <definedName name="__tab6" localSheetId="9">#REF!</definedName>
    <definedName name="__tab6" localSheetId="11">#REF!</definedName>
    <definedName name="__tab6" localSheetId="15">#REF!</definedName>
    <definedName name="__tab6" localSheetId="16">#REF!</definedName>
    <definedName name="__tab6" localSheetId="17">#REF!</definedName>
    <definedName name="__tab6">#REF!</definedName>
    <definedName name="__Ver2" localSheetId="1">#REF!</definedName>
    <definedName name="__Ver2" localSheetId="3">#REF!</definedName>
    <definedName name="__Ver2" localSheetId="18">#REF!</definedName>
    <definedName name="__Ver2" localSheetId="19">#REF!</definedName>
    <definedName name="__Ver2" localSheetId="20">#REF!</definedName>
    <definedName name="__Ver2" localSheetId="21">#REF!</definedName>
    <definedName name="__Ver2" localSheetId="22">#REF!</definedName>
    <definedName name="__Ver2" localSheetId="23">#REF!</definedName>
    <definedName name="__Ver2" localSheetId="25">#REF!</definedName>
    <definedName name="__Ver2" localSheetId="7">#REF!</definedName>
    <definedName name="__Ver2" localSheetId="9">#REF!</definedName>
    <definedName name="__Ver2" localSheetId="11">#REF!</definedName>
    <definedName name="__Ver2" localSheetId="15">#REF!</definedName>
    <definedName name="__Ver2" localSheetId="16">#REF!</definedName>
    <definedName name="__Ver2" localSheetId="17">#REF!</definedName>
    <definedName name="__Ver2" localSheetId="0">#REF!</definedName>
    <definedName name="__Ver2" localSheetId="26">#REF!</definedName>
    <definedName name="__Ver2" localSheetId="2">#REF!</definedName>
    <definedName name="__Ver2">#REF!</definedName>
    <definedName name="_xlnm._FilterDatabase" localSheetId="28" hidden="1">'TABLICA 18'!$A$6:$HV$64</definedName>
    <definedName name="_xlnm._FilterDatabase" localSheetId="29" hidden="1">'Tablica 19'!$A$6:$BA$264</definedName>
    <definedName name="_xlnm._FilterDatabase" localSheetId="30" hidden="1">'Tablica 20'!$A$11:$O$110</definedName>
    <definedName name="_xlnm._FilterDatabase" localSheetId="14" hidden="1">'TABLICA 6'!$A$10:$M$10</definedName>
    <definedName name="_Regression_Int" localSheetId="1" hidden="1">1</definedName>
    <definedName name="_Regression_Int" localSheetId="19" hidden="1">1</definedName>
    <definedName name="_Regression_Int" localSheetId="20" hidden="1">1</definedName>
    <definedName name="_Regression_Int" localSheetId="21" hidden="1">1</definedName>
    <definedName name="_Regression_Int" localSheetId="22" hidden="1">1</definedName>
    <definedName name="_Regression_Int" localSheetId="23" hidden="1">1</definedName>
    <definedName name="_Regression_Int" localSheetId="7" hidden="1">1</definedName>
    <definedName name="_Regression_Int" localSheetId="11" hidden="1">1</definedName>
    <definedName name="_Regression_Int" localSheetId="12" hidden="1">1</definedName>
    <definedName name="_tab6" localSheetId="3">#REF!</definedName>
    <definedName name="_tab6" localSheetId="18">#REF!</definedName>
    <definedName name="_tab6" localSheetId="23">#REF!</definedName>
    <definedName name="_tab6" localSheetId="7">#REF!</definedName>
    <definedName name="_tab6" localSheetId="9">#REF!</definedName>
    <definedName name="_tab6" localSheetId="11">#REF!</definedName>
    <definedName name="_tab6" localSheetId="14">#REF!</definedName>
    <definedName name="_tab6" localSheetId="15">#REF!</definedName>
    <definedName name="_tab6" localSheetId="16">#REF!</definedName>
    <definedName name="_tab6" localSheetId="17">#REF!</definedName>
    <definedName name="_tab6">#REF!</definedName>
    <definedName name="_Ver2" localSheetId="1">#REF!</definedName>
    <definedName name="_Ver2" localSheetId="3">#REF!</definedName>
    <definedName name="_Ver2" localSheetId="18">#REF!</definedName>
    <definedName name="_Ver2" localSheetId="19">#REF!</definedName>
    <definedName name="_Ver2" localSheetId="20">#REF!</definedName>
    <definedName name="_Ver2" localSheetId="21">#REF!</definedName>
    <definedName name="_Ver2" localSheetId="22">#REF!</definedName>
    <definedName name="_Ver2" localSheetId="23">'[2]TABLICA2 '!$A$1:$L$20</definedName>
    <definedName name="_Ver2" localSheetId="25">#REF!</definedName>
    <definedName name="_Ver2" localSheetId="7">'TABLICA 2'!$A$1:$G$24</definedName>
    <definedName name="_Ver2" localSheetId="9">#REF!</definedName>
    <definedName name="_Ver2" localSheetId="11">#REF!</definedName>
    <definedName name="_Ver2" localSheetId="12">'[1]TABLICA2 (2)'!$A$1:$L$20</definedName>
    <definedName name="_Ver2" localSheetId="14">#REF!</definedName>
    <definedName name="_Ver2" localSheetId="15">#REF!</definedName>
    <definedName name="_Ver2" localSheetId="16">#REF!</definedName>
    <definedName name="_Ver2" localSheetId="17">#REF!</definedName>
    <definedName name="_Ver2" localSheetId="0">#REF!</definedName>
    <definedName name="_Ver2" localSheetId="26">#REF!</definedName>
    <definedName name="_Ver2" localSheetId="2">#REF!</definedName>
    <definedName name="_Ver2">#REF!</definedName>
    <definedName name="DOVH" localSheetId="3">#REF!</definedName>
    <definedName name="DOVH" localSheetId="18">#REF!</definedName>
    <definedName name="DOVH" localSheetId="23">#REF!</definedName>
    <definedName name="DOVH" localSheetId="7">#REF!</definedName>
    <definedName name="DOVH" localSheetId="9">#REF!</definedName>
    <definedName name="DOVH" localSheetId="11">#REF!</definedName>
    <definedName name="DOVH" localSheetId="15">#REF!</definedName>
    <definedName name="DOVH" localSheetId="16">#REF!</definedName>
    <definedName name="DOVH" localSheetId="17">#REF!</definedName>
    <definedName name="DOVH" localSheetId="26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8">#REF!</definedName>
    <definedName name="ds" localSheetId="23">#REF!</definedName>
    <definedName name="ds" localSheetId="25">#REF!</definedName>
    <definedName name="ds" localSheetId="7">#REF!</definedName>
    <definedName name="ds" localSheetId="9">#REF!</definedName>
    <definedName name="ds" localSheetId="11">#REF!</definedName>
    <definedName name="ds" localSheetId="15">#REF!</definedName>
    <definedName name="ds" localSheetId="16">#REF!</definedName>
    <definedName name="ds" localSheetId="17">#REF!</definedName>
    <definedName name="ds" localSheetId="0">#REF!</definedName>
    <definedName name="ds" localSheetId="26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8">#REF!</definedName>
    <definedName name="dsgg" localSheetId="23">#REF!</definedName>
    <definedName name="dsgg" localSheetId="7">#REF!</definedName>
    <definedName name="dsgg" localSheetId="9">#REF!</definedName>
    <definedName name="dsgg" localSheetId="11">#REF!</definedName>
    <definedName name="dsgg" localSheetId="15">#REF!</definedName>
    <definedName name="dsgg" localSheetId="16">#REF!</definedName>
    <definedName name="dsgg" localSheetId="17">#REF!</definedName>
    <definedName name="dsgg" localSheetId="0">#REF!</definedName>
    <definedName name="dsgg" localSheetId="26">#REF!</definedName>
    <definedName name="dsgg" localSheetId="2">#REF!</definedName>
    <definedName name="dsgg">#REF!</definedName>
    <definedName name="marekt6" localSheetId="3">#REF!</definedName>
    <definedName name="marekt6" localSheetId="18">#REF!</definedName>
    <definedName name="marekt6" localSheetId="23">#REF!</definedName>
    <definedName name="marekt6" localSheetId="7">#REF!</definedName>
    <definedName name="marekt6" localSheetId="9">#REF!</definedName>
    <definedName name="marekt6" localSheetId="11">#REF!</definedName>
    <definedName name="marekt6" localSheetId="15">#REF!</definedName>
    <definedName name="marekt6" localSheetId="16">#REF!</definedName>
    <definedName name="marekt6" localSheetId="17">#REF!</definedName>
    <definedName name="marekt6" localSheetId="26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1">Szacunek!$A$1:$L$48</definedName>
    <definedName name="_xlnm.Print_Area" localSheetId="3">'TABLICA 1'!$A$4:$K$118</definedName>
    <definedName name="_xlnm.Print_Area" localSheetId="18">'TABLICA 10 '!$A$1:$L$96</definedName>
    <definedName name="_xlnm.Print_Area" localSheetId="19">'TABLICA 11'!$A$1:$I$55</definedName>
    <definedName name="_xlnm.Print_Area" localSheetId="20">'TABLICA 12'!$A$1:$G$98</definedName>
    <definedName name="_xlnm.Print_Area" localSheetId="21">'TABLICA 13'!$A$1:$H$39</definedName>
    <definedName name="_xlnm.Print_Area" localSheetId="22">'TABLICA 14'!$A$1:$H$31</definedName>
    <definedName name="_xlnm.Print_Area" localSheetId="23">'TABLICA 15 '!$A$1:$G$25</definedName>
    <definedName name="_xlnm.Print_Area" localSheetId="25">'TABLICA 16'!$A$1:$F$35</definedName>
    <definedName name="_xlnm.Print_Area" localSheetId="27">'TABLICA 17'!$A$1:$I$47</definedName>
    <definedName name="_xlnm.Print_Area" localSheetId="28">'TABLICA 18'!$A$1:$D$45</definedName>
    <definedName name="_xlnm.Print_Area" localSheetId="29">'Tablica 19'!$A$1:$L$264</definedName>
    <definedName name="_xlnm.Print_Area" localSheetId="7">'TABLICA 2'!$A$1:$H$23</definedName>
    <definedName name="_xlnm.Print_Area" localSheetId="30">'Tablica 20'!$A$1:$O$110</definedName>
    <definedName name="_xlnm.Print_Area" localSheetId="9">'TABLICA 3'!$A$3:$L$174</definedName>
    <definedName name="_xlnm.Print_Area" localSheetId="11">'TABLICA 4 '!$A$9:$E$92</definedName>
    <definedName name="_xlnm.Print_Area" localSheetId="12">'TABLICA 5'!$A$1:$D$26</definedName>
    <definedName name="_xlnm.Print_Area" localSheetId="14">'TABLICA 6'!$B$1:$L$134</definedName>
    <definedName name="_xlnm.Print_Area" localSheetId="15">'TABLICA 7'!$A$12:$L$183</definedName>
    <definedName name="_xlnm.Print_Area" localSheetId="16">'TABLICA 8 '!$A$12:$N$433</definedName>
    <definedName name="_xlnm.Print_Area" localSheetId="17">'TABLICA 9 '!$A$12:$L$182</definedName>
    <definedName name="_xlnm.Print_Area" localSheetId="26">'TYTUŁ-środ.europejskie'!$A$1:$N$34</definedName>
    <definedName name="_xlnm.Print_Area" localSheetId="4">WYKRES1!$A$1:$T$47</definedName>
    <definedName name="_xlnm.Print_Area" localSheetId="5">WYKRES2!$A$1:$K$28</definedName>
    <definedName name="_xlnm.Print_Area" localSheetId="6">WYKRES3!$B$2:$T$30</definedName>
    <definedName name="_xlnm.Print_Area" localSheetId="24">WYKRES4!$A$1:$U$31</definedName>
    <definedName name="_xlnm.Print_Area" localSheetId="10">WYKRES5!$A$1:$T$54</definedName>
    <definedName name="_xlnm.Print_Area" localSheetId="8">WYKRES6!$B$3:$M$25</definedName>
    <definedName name="_xlnm.Print_Area" localSheetId="13">WYKRES7!$A$2:$K$27</definedName>
    <definedName name="Print_Area_MI" localSheetId="1">'SPIS TREŚCI'!$A$1:$E$24</definedName>
    <definedName name="Print_Area_MI" localSheetId="3">#REF!</definedName>
    <definedName name="Print_Area_MI" localSheetId="18">#REF!</definedName>
    <definedName name="Print_Area_MI" localSheetId="19">'TABLICA 11'!$C$2:$H$44</definedName>
    <definedName name="Print_Area_MI" localSheetId="20">'TABLICA 12'!$A$2:$F$43</definedName>
    <definedName name="Print_Area_MI" localSheetId="21">'TABLICA 13'!$C$2:$G$39</definedName>
    <definedName name="Print_Area_MI" localSheetId="22">'TABLICA 14'!$C$2:$G$30</definedName>
    <definedName name="Print_Area_MI" localSheetId="23">'TABLICA 15 '!$B$1:$G$21</definedName>
    <definedName name="Print_Area_MI" localSheetId="25">#REF!</definedName>
    <definedName name="Print_Area_MI" localSheetId="7">'TABLICA 2'!#REF!</definedName>
    <definedName name="Print_Area_MI" localSheetId="9">#REF!</definedName>
    <definedName name="Print_Area_MI" localSheetId="11">'TABLICA 4 '!$B$1:$E$72</definedName>
    <definedName name="Print_Area_MI" localSheetId="12">'TABLICA 5'!$B$1:$D$25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0">#REF!</definedName>
    <definedName name="Print_Area_MI" localSheetId="26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8">'TABLICA 10 '!$1:$10</definedName>
    <definedName name="Print_Titles_MI" localSheetId="19">#REF!</definedName>
    <definedName name="Print_Titles_MI" localSheetId="20">#REF!</definedName>
    <definedName name="Print_Titles_MI" localSheetId="21">#REF!</definedName>
    <definedName name="Print_Titles_MI" localSheetId="22">#REF!</definedName>
    <definedName name="Print_Titles_MI" localSheetId="23">'[3]TABLICA6a '!$A$1:$IV$11</definedName>
    <definedName name="Print_Titles_MI" localSheetId="25">#REF!</definedName>
    <definedName name="Print_Titles_MI" localSheetId="7">#REF!</definedName>
    <definedName name="Print_Titles_MI" localSheetId="9">#REF!</definedName>
    <definedName name="Print_Titles_MI" localSheetId="11">#REF!</definedName>
    <definedName name="Print_Titles_MI" localSheetId="12">#REF!</definedName>
    <definedName name="Print_Titles_MI" localSheetId="14">#REF!</definedName>
    <definedName name="Print_Titles_MI" localSheetId="15">'TABLICA 7'!$1:$11</definedName>
    <definedName name="Print_Titles_MI" localSheetId="16">#REF!</definedName>
    <definedName name="Print_Titles_MI" localSheetId="17">'TABLICA 9 '!$1:$11</definedName>
    <definedName name="Print_Titles_MI" localSheetId="0">#REF!</definedName>
    <definedName name="Print_Titles_MI" localSheetId="26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8">#REF!</definedName>
    <definedName name="Programy" localSheetId="23">#REF!</definedName>
    <definedName name="Programy" localSheetId="25">#REF!</definedName>
    <definedName name="Programy" localSheetId="27">#REF!</definedName>
    <definedName name="Programy" localSheetId="28">#REF!</definedName>
    <definedName name="Programy" localSheetId="29">#REF!</definedName>
    <definedName name="Programy" localSheetId="7">#REF!</definedName>
    <definedName name="Programy" localSheetId="9">#REF!</definedName>
    <definedName name="Programy" localSheetId="11">#REF!</definedName>
    <definedName name="Programy" localSheetId="15">#REF!</definedName>
    <definedName name="Programy" localSheetId="16">#REF!</definedName>
    <definedName name="Programy" localSheetId="17">#REF!</definedName>
    <definedName name="Programy" localSheetId="0">#REF!</definedName>
    <definedName name="Programy" localSheetId="26">#REF!</definedName>
    <definedName name="Programy" localSheetId="2">#REF!</definedName>
    <definedName name="Programy">#REF!</definedName>
    <definedName name="t11e" localSheetId="3">#REF!</definedName>
    <definedName name="t11e" localSheetId="18">#REF!</definedName>
    <definedName name="t11e" localSheetId="23">#REF!</definedName>
    <definedName name="t11e" localSheetId="7">#REF!</definedName>
    <definedName name="t11e" localSheetId="9">#REF!</definedName>
    <definedName name="t11e" localSheetId="11">#REF!</definedName>
    <definedName name="t11e" localSheetId="15">#REF!</definedName>
    <definedName name="t11e" localSheetId="16">#REF!</definedName>
    <definedName name="t11e" localSheetId="17">#REF!</definedName>
    <definedName name="t11e" localSheetId="26">#REF!</definedName>
    <definedName name="t11e" localSheetId="2">#REF!</definedName>
    <definedName name="t11e">#REF!</definedName>
    <definedName name="TAB" localSheetId="3">#REF!</definedName>
    <definedName name="TAB" localSheetId="18">#REF!</definedName>
    <definedName name="TAB" localSheetId="23">#REF!</definedName>
    <definedName name="TAB" localSheetId="7">#REF!</definedName>
    <definedName name="TAB" localSheetId="9">#REF!</definedName>
    <definedName name="TAB" localSheetId="11">#REF!</definedName>
    <definedName name="TAB" localSheetId="15">#REF!</definedName>
    <definedName name="TAB" localSheetId="16">#REF!</definedName>
    <definedName name="TAB" localSheetId="17">#REF!</definedName>
    <definedName name="TAB" localSheetId="26">#REF!</definedName>
    <definedName name="TAB" localSheetId="2">#REF!</definedName>
    <definedName name="TAB">#REF!</definedName>
    <definedName name="TAB16ELA" localSheetId="3">#REF!</definedName>
    <definedName name="TAB16ELA" localSheetId="18">#REF!</definedName>
    <definedName name="TAB16ELA" localSheetId="23">#REF!</definedName>
    <definedName name="TAB16ELA" localSheetId="7">#REF!</definedName>
    <definedName name="TAB16ELA" localSheetId="9">#REF!</definedName>
    <definedName name="TAB16ELA" localSheetId="11">#REF!</definedName>
    <definedName name="TAB16ELA" localSheetId="15">#REF!</definedName>
    <definedName name="TAB16ELA" localSheetId="16">#REF!</definedName>
    <definedName name="TAB16ELA" localSheetId="17">#REF!</definedName>
    <definedName name="TAB16ELA" localSheetId="26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8">'TABLICA 10 '!$1:$11</definedName>
    <definedName name="_xlnm.Print_Titles" localSheetId="19">'TABLICA 11'!$1:$11</definedName>
    <definedName name="_xlnm.Print_Titles" localSheetId="20">'TABLICA 12'!$1:$10</definedName>
    <definedName name="_xlnm.Print_Titles" localSheetId="21">'TABLICA 13'!$1:$11</definedName>
    <definedName name="_xlnm.Print_Titles" localSheetId="22">'TABLICA 14'!$1:$11</definedName>
    <definedName name="_xlnm.Print_Titles" localSheetId="28">'TABLICA 18'!$1:$6</definedName>
    <definedName name="_xlnm.Print_Titles" localSheetId="29">'Tablica 19'!$1:$6</definedName>
    <definedName name="_xlnm.Print_Titles" localSheetId="30">'Tablica 20'!$1:$11</definedName>
    <definedName name="_xlnm.Print_Titles" localSheetId="9">'TABLICA 3'!$1:$2</definedName>
    <definedName name="_xlnm.Print_Titles" localSheetId="11">'TABLICA 4 '!$1:$8</definedName>
    <definedName name="_xlnm.Print_Titles" localSheetId="12">'TABLICA 5'!$1:$8</definedName>
    <definedName name="_xlnm.Print_Titles" localSheetId="14">'TABLICA 6'!$1:$2</definedName>
    <definedName name="_xlnm.Print_Titles" localSheetId="15">'TABLICA 7'!$1:$11</definedName>
    <definedName name="_xlnm.Print_Titles" localSheetId="16">'TABLICA 8 '!$1:$11</definedName>
    <definedName name="_xlnm.Print_Titles" localSheetId="17">'TABLICA 9 '!$1:$11</definedName>
    <definedName name="xghfd" localSheetId="1">#REF!</definedName>
    <definedName name="xghfd" localSheetId="3">#REF!</definedName>
    <definedName name="xghfd" localSheetId="18">#REF!</definedName>
    <definedName name="xghfd" localSheetId="23">#REF!</definedName>
    <definedName name="xghfd" localSheetId="7">#REF!</definedName>
    <definedName name="xghfd" localSheetId="9">#REF!</definedName>
    <definedName name="xghfd" localSheetId="11">#REF!</definedName>
    <definedName name="xghfd" localSheetId="15">#REF!</definedName>
    <definedName name="xghfd" localSheetId="16">#REF!</definedName>
    <definedName name="xghfd" localSheetId="17">#REF!</definedName>
    <definedName name="xghfd" localSheetId="0">#REF!</definedName>
    <definedName name="xghfd" localSheetId="26">#REF!</definedName>
    <definedName name="xghfd" localSheetId="2">#REF!</definedName>
    <definedName name="xghfd">#REF!</definedName>
    <definedName name="Zobowiazania.accdb" localSheetId="21" hidden="1">'TABLICA 13'!#REF!</definedName>
    <definedName name="Zobowiazania.accdb" localSheetId="22" hidden="1">'TABLICA 14'!#REF!</definedName>
    <definedName name="Zobowiazania.accdb_1" localSheetId="22" hidden="1">'TABLICA 14'!#REF!</definedName>
  </definedNames>
  <calcPr calcId="152511"/>
</workbook>
</file>

<file path=xl/calcChain.xml><?xml version="1.0" encoding="utf-8"?>
<calcChain xmlns="http://schemas.openxmlformats.org/spreadsheetml/2006/main">
  <c r="O110" i="77" l="1"/>
  <c r="N110" i="77"/>
  <c r="M110" i="77"/>
  <c r="L110" i="77"/>
  <c r="K110" i="77"/>
  <c r="J110" i="77"/>
  <c r="I110" i="77"/>
  <c r="H110" i="77"/>
  <c r="G110" i="77"/>
  <c r="F110" i="77"/>
  <c r="E110" i="77"/>
  <c r="D110" i="77"/>
  <c r="L264" i="76"/>
  <c r="K264" i="76"/>
  <c r="I264" i="76"/>
  <c r="G264" i="76"/>
  <c r="E264" i="76"/>
  <c r="L263" i="76"/>
  <c r="J263" i="76"/>
  <c r="H263" i="76"/>
  <c r="L262" i="76"/>
  <c r="J262" i="76"/>
  <c r="H262" i="76"/>
  <c r="L260" i="76"/>
  <c r="J260" i="76"/>
  <c r="H260" i="76"/>
  <c r="F260" i="76"/>
  <c r="L259" i="76"/>
  <c r="J259" i="76"/>
  <c r="H259" i="76"/>
  <c r="L258" i="76"/>
  <c r="L257" i="76"/>
  <c r="J257" i="76"/>
  <c r="H257" i="76"/>
  <c r="L256" i="76"/>
  <c r="J256" i="76"/>
  <c r="H256" i="76"/>
  <c r="L255" i="76"/>
  <c r="L254" i="76"/>
  <c r="K254" i="76"/>
  <c r="J254" i="76"/>
  <c r="H254" i="76"/>
  <c r="F254" i="76"/>
  <c r="L253" i="76"/>
  <c r="K253" i="76"/>
  <c r="L252" i="76"/>
  <c r="J252" i="76"/>
  <c r="H252" i="76"/>
  <c r="F252" i="76"/>
  <c r="L251" i="76"/>
  <c r="K251" i="76"/>
  <c r="L250" i="76"/>
  <c r="J250" i="76"/>
  <c r="H250" i="76"/>
  <c r="F250" i="76"/>
  <c r="L249" i="76"/>
  <c r="K249" i="76"/>
  <c r="J249" i="76"/>
  <c r="H249" i="76"/>
  <c r="F249" i="76"/>
  <c r="L248" i="76"/>
  <c r="L247" i="76"/>
  <c r="L246" i="76"/>
  <c r="J244" i="76"/>
  <c r="H244" i="76"/>
  <c r="L242" i="76"/>
  <c r="J242" i="76"/>
  <c r="H242" i="76"/>
  <c r="L241" i="76"/>
  <c r="J241" i="76"/>
  <c r="H241" i="76"/>
  <c r="L240" i="76"/>
  <c r="L239" i="76"/>
  <c r="K239" i="76"/>
  <c r="J239" i="76"/>
  <c r="H239" i="76"/>
  <c r="F239" i="76"/>
  <c r="L238" i="76"/>
  <c r="J238" i="76"/>
  <c r="H238" i="76"/>
  <c r="L237" i="76"/>
  <c r="J237" i="76"/>
  <c r="H237" i="76"/>
  <c r="L236" i="76"/>
  <c r="K236" i="76"/>
  <c r="L235" i="76"/>
  <c r="K235" i="76"/>
  <c r="J235" i="76"/>
  <c r="H235" i="76"/>
  <c r="F235" i="76"/>
  <c r="J233" i="76"/>
  <c r="H233" i="76"/>
  <c r="F233" i="76"/>
  <c r="L232" i="76"/>
  <c r="K232" i="76"/>
  <c r="J232" i="76"/>
  <c r="H232" i="76"/>
  <c r="F232" i="76"/>
  <c r="L231" i="76"/>
  <c r="K231" i="76"/>
  <c r="J231" i="76"/>
  <c r="H231" i="76"/>
  <c r="F231" i="76"/>
  <c r="L230" i="76"/>
  <c r="K230" i="76"/>
  <c r="L229" i="76"/>
  <c r="K229" i="76"/>
  <c r="J229" i="76"/>
  <c r="H229" i="76"/>
  <c r="F229" i="76"/>
  <c r="L228" i="76"/>
  <c r="K228" i="76"/>
  <c r="J228" i="76"/>
  <c r="H228" i="76"/>
  <c r="F228" i="76"/>
  <c r="L227" i="76"/>
  <c r="K227" i="76"/>
  <c r="J227" i="76"/>
  <c r="H227" i="76"/>
  <c r="F227" i="76"/>
  <c r="L226" i="76"/>
  <c r="J226" i="76"/>
  <c r="H226" i="76"/>
  <c r="L225" i="76"/>
  <c r="K225" i="76"/>
  <c r="L224" i="76"/>
  <c r="K224" i="76"/>
  <c r="J224" i="76"/>
  <c r="H224" i="76"/>
  <c r="F224" i="76"/>
  <c r="L223" i="76"/>
  <c r="K223" i="76"/>
  <c r="J223" i="76"/>
  <c r="H223" i="76"/>
  <c r="F223" i="76"/>
  <c r="L222" i="76"/>
  <c r="K222" i="76"/>
  <c r="L221" i="76"/>
  <c r="K221" i="76"/>
  <c r="J221" i="76"/>
  <c r="H221" i="76"/>
  <c r="F221" i="76"/>
  <c r="L220" i="76"/>
  <c r="K220" i="76"/>
  <c r="J220" i="76"/>
  <c r="H220" i="76"/>
  <c r="F220" i="76"/>
  <c r="L219" i="76"/>
  <c r="K219" i="76"/>
  <c r="L218" i="76"/>
  <c r="K218" i="76"/>
  <c r="L217" i="76"/>
  <c r="L216" i="76"/>
  <c r="K216" i="76"/>
  <c r="L215" i="76"/>
  <c r="K215" i="76"/>
  <c r="J215" i="76"/>
  <c r="H215" i="76"/>
  <c r="F215" i="76"/>
  <c r="L214" i="76"/>
  <c r="K214" i="76"/>
  <c r="L213" i="76"/>
  <c r="K213" i="76"/>
  <c r="L212" i="76"/>
  <c r="K212" i="76"/>
  <c r="J212" i="76"/>
  <c r="H212" i="76"/>
  <c r="F212" i="76"/>
  <c r="L211" i="76"/>
  <c r="J211" i="76"/>
  <c r="H211" i="76"/>
  <c r="L210" i="76"/>
  <c r="L209" i="76"/>
  <c r="K209" i="76"/>
  <c r="L207" i="76"/>
  <c r="K207" i="76"/>
  <c r="L204" i="76"/>
  <c r="K204" i="76"/>
  <c r="J204" i="76"/>
  <c r="H204" i="76"/>
  <c r="F204" i="76"/>
  <c r="L203" i="76"/>
  <c r="K203" i="76"/>
  <c r="L202" i="76"/>
  <c r="K202" i="76"/>
  <c r="J202" i="76"/>
  <c r="H202" i="76"/>
  <c r="F202" i="76"/>
  <c r="L201" i="76"/>
  <c r="K201" i="76"/>
  <c r="L200" i="76"/>
  <c r="K200" i="76"/>
  <c r="L199" i="76"/>
  <c r="K199" i="76"/>
  <c r="L198" i="76"/>
  <c r="K198" i="76"/>
  <c r="J198" i="76"/>
  <c r="H198" i="76"/>
  <c r="F198" i="76"/>
  <c r="L197" i="76"/>
  <c r="K197" i="76"/>
  <c r="L196" i="76"/>
  <c r="K196" i="76"/>
  <c r="L195" i="76"/>
  <c r="K195" i="76"/>
  <c r="L194" i="76"/>
  <c r="K194" i="76"/>
  <c r="L192" i="76"/>
  <c r="K192" i="76"/>
  <c r="L191" i="76"/>
  <c r="K191" i="76"/>
  <c r="L190" i="76"/>
  <c r="K190" i="76"/>
  <c r="L189" i="76"/>
  <c r="K189" i="76"/>
  <c r="L188" i="76"/>
  <c r="K188" i="76"/>
  <c r="J188" i="76"/>
  <c r="H188" i="76"/>
  <c r="F188" i="76"/>
  <c r="L187" i="76"/>
  <c r="K187" i="76"/>
  <c r="L186" i="76"/>
  <c r="K186" i="76"/>
  <c r="L185" i="76"/>
  <c r="K185" i="76"/>
  <c r="L183" i="76"/>
  <c r="K183" i="76"/>
  <c r="J183" i="76"/>
  <c r="H183" i="76"/>
  <c r="F183" i="76"/>
  <c r="L182" i="76"/>
  <c r="K182" i="76"/>
  <c r="L181" i="76"/>
  <c r="K181" i="76"/>
  <c r="L180" i="76"/>
  <c r="L179" i="76"/>
  <c r="K179" i="76"/>
  <c r="L178" i="76"/>
  <c r="K178" i="76"/>
  <c r="L177" i="76"/>
  <c r="K177" i="76"/>
  <c r="L175" i="76"/>
  <c r="K175" i="76"/>
  <c r="J175" i="76"/>
  <c r="H175" i="76"/>
  <c r="F175" i="76"/>
  <c r="L174" i="76"/>
  <c r="L173" i="76"/>
  <c r="K173" i="76"/>
  <c r="L172" i="76"/>
  <c r="L171" i="76"/>
  <c r="K171" i="76"/>
  <c r="L170" i="76"/>
  <c r="K170" i="76"/>
  <c r="L168" i="76"/>
  <c r="K168" i="76"/>
  <c r="L167" i="76"/>
  <c r="K167" i="76"/>
  <c r="L166" i="76"/>
  <c r="K166" i="76"/>
  <c r="L164" i="76"/>
  <c r="K164" i="76"/>
  <c r="L163" i="76"/>
  <c r="K163" i="76"/>
  <c r="L162" i="76"/>
  <c r="K162" i="76"/>
  <c r="L161" i="76"/>
  <c r="K161" i="76"/>
  <c r="L159" i="76"/>
  <c r="K159" i="76"/>
  <c r="J159" i="76"/>
  <c r="H159" i="76"/>
  <c r="F159" i="76"/>
  <c r="L158" i="76"/>
  <c r="K158" i="76"/>
  <c r="L157" i="76"/>
  <c r="J157" i="76"/>
  <c r="H157" i="76"/>
  <c r="F157" i="76"/>
  <c r="L156" i="76"/>
  <c r="K156" i="76"/>
  <c r="L155" i="76"/>
  <c r="K155" i="76"/>
  <c r="L154" i="76"/>
  <c r="K154" i="76"/>
  <c r="L153" i="76"/>
  <c r="K153" i="76"/>
  <c r="L152" i="76"/>
  <c r="K152" i="76"/>
  <c r="L151" i="76"/>
  <c r="K151" i="76"/>
  <c r="J151" i="76"/>
  <c r="H151" i="76"/>
  <c r="F151" i="76"/>
  <c r="L150" i="76"/>
  <c r="K150" i="76"/>
  <c r="L148" i="76"/>
  <c r="K148" i="76"/>
  <c r="L147" i="76"/>
  <c r="K147" i="76"/>
  <c r="L145" i="76"/>
  <c r="K145" i="76"/>
  <c r="L144" i="76"/>
  <c r="K144" i="76"/>
  <c r="J143" i="76"/>
  <c r="H143" i="76"/>
  <c r="F143" i="76"/>
  <c r="L142" i="76"/>
  <c r="K142" i="76"/>
  <c r="L141" i="76"/>
  <c r="K141" i="76"/>
  <c r="L140" i="76"/>
  <c r="K140" i="76"/>
  <c r="L139" i="76"/>
  <c r="K139" i="76"/>
  <c r="L138" i="76"/>
  <c r="K138" i="76"/>
  <c r="L137" i="76"/>
  <c r="L136" i="76"/>
  <c r="K136" i="76"/>
  <c r="L135" i="76"/>
  <c r="K135" i="76"/>
  <c r="L134" i="76"/>
  <c r="K134" i="76"/>
  <c r="L133" i="76"/>
  <c r="K133" i="76"/>
  <c r="L132" i="76"/>
  <c r="K132" i="76"/>
  <c r="L131" i="76"/>
  <c r="K131" i="76"/>
  <c r="L130" i="76"/>
  <c r="K130" i="76"/>
  <c r="L129" i="76"/>
  <c r="K129" i="76"/>
  <c r="L128" i="76"/>
  <c r="K128" i="76"/>
  <c r="L127" i="76"/>
  <c r="K127" i="76"/>
  <c r="L126" i="76"/>
  <c r="K126" i="76"/>
  <c r="L125" i="76"/>
  <c r="L124" i="76"/>
  <c r="K124" i="76"/>
  <c r="L123" i="76"/>
  <c r="K123" i="76"/>
  <c r="L122" i="76"/>
  <c r="K122" i="76"/>
  <c r="L121" i="76"/>
  <c r="K121" i="76"/>
  <c r="L120" i="76"/>
  <c r="K120" i="76"/>
  <c r="L119" i="76"/>
  <c r="K119" i="76"/>
  <c r="L118" i="76"/>
  <c r="K118" i="76"/>
  <c r="L117" i="76"/>
  <c r="K117" i="76"/>
  <c r="L116" i="76"/>
  <c r="K116" i="76"/>
  <c r="L115" i="76"/>
  <c r="K115" i="76"/>
  <c r="L114" i="76"/>
  <c r="L113" i="76"/>
  <c r="K113" i="76"/>
  <c r="L112" i="76"/>
  <c r="K112" i="76"/>
  <c r="L111" i="76"/>
  <c r="K111" i="76"/>
  <c r="L110" i="76"/>
  <c r="K110" i="76"/>
  <c r="J110" i="76"/>
  <c r="H110" i="76"/>
  <c r="F110" i="76"/>
  <c r="L109" i="76"/>
  <c r="K109" i="76"/>
  <c r="J109" i="76"/>
  <c r="H109" i="76"/>
  <c r="F109" i="76"/>
  <c r="L107" i="76"/>
  <c r="K107" i="76"/>
  <c r="L106" i="76"/>
  <c r="K106" i="76"/>
  <c r="L105" i="76"/>
  <c r="K105" i="76"/>
  <c r="L104" i="76"/>
  <c r="K104" i="76"/>
  <c r="L102" i="76"/>
  <c r="K102" i="76"/>
  <c r="L101" i="76"/>
  <c r="K101" i="76"/>
  <c r="L100" i="76"/>
  <c r="K100" i="76"/>
  <c r="L99" i="76"/>
  <c r="K99" i="76"/>
  <c r="L98" i="76"/>
  <c r="K98" i="76"/>
  <c r="L97" i="76"/>
  <c r="K97" i="76"/>
  <c r="L96" i="76"/>
  <c r="K96" i="76"/>
  <c r="L95" i="76"/>
  <c r="K95" i="76"/>
  <c r="J95" i="76"/>
  <c r="H95" i="76"/>
  <c r="F95" i="76"/>
  <c r="L94" i="76"/>
  <c r="K94" i="76"/>
  <c r="L93" i="76"/>
  <c r="K93" i="76"/>
  <c r="L92" i="76"/>
  <c r="K92" i="76"/>
  <c r="L91" i="76"/>
  <c r="K91" i="76"/>
  <c r="L90" i="76"/>
  <c r="K90" i="76"/>
  <c r="L89" i="76"/>
  <c r="K89" i="76"/>
  <c r="L88" i="76"/>
  <c r="K88" i="76"/>
  <c r="L87" i="76"/>
  <c r="K87" i="76"/>
  <c r="L86" i="76"/>
  <c r="K86" i="76"/>
  <c r="L85" i="76"/>
  <c r="K85" i="76"/>
  <c r="L84" i="76"/>
  <c r="K84" i="76"/>
  <c r="L83" i="76"/>
  <c r="K83" i="76"/>
  <c r="L82" i="76"/>
  <c r="K82" i="76"/>
  <c r="L81" i="76"/>
  <c r="K81" i="76"/>
  <c r="L80" i="76"/>
  <c r="K80" i="76"/>
  <c r="L79" i="76"/>
  <c r="K79" i="76"/>
  <c r="L78" i="76"/>
  <c r="K78" i="76"/>
  <c r="L77" i="76"/>
  <c r="K77" i="76"/>
  <c r="L76" i="76"/>
  <c r="K76" i="76"/>
  <c r="J76" i="76"/>
  <c r="H76" i="76"/>
  <c r="F76" i="76"/>
  <c r="L75" i="76"/>
  <c r="K75" i="76"/>
  <c r="L74" i="76"/>
  <c r="K74" i="76"/>
  <c r="L73" i="76"/>
  <c r="K73" i="76"/>
  <c r="J73" i="76"/>
  <c r="H73" i="76"/>
  <c r="F73" i="76"/>
  <c r="L72" i="76"/>
  <c r="K72" i="76"/>
  <c r="L70" i="76"/>
  <c r="K70" i="76"/>
  <c r="J70" i="76"/>
  <c r="H70" i="76"/>
  <c r="F70" i="76"/>
  <c r="L69" i="76"/>
  <c r="K69" i="76"/>
  <c r="L68" i="76"/>
  <c r="K68" i="76"/>
  <c r="L67" i="76"/>
  <c r="K67" i="76"/>
  <c r="L66" i="76"/>
  <c r="K66" i="76"/>
  <c r="L64" i="76"/>
  <c r="K64" i="76"/>
  <c r="J64" i="76"/>
  <c r="H64" i="76"/>
  <c r="F64" i="76"/>
  <c r="L63" i="76"/>
  <c r="K63" i="76"/>
  <c r="L62" i="76"/>
  <c r="K62" i="76"/>
  <c r="J62" i="76"/>
  <c r="H62" i="76"/>
  <c r="F62" i="76"/>
  <c r="L61" i="76"/>
  <c r="K61" i="76"/>
  <c r="L60" i="76"/>
  <c r="K60" i="76"/>
  <c r="L59" i="76"/>
  <c r="K59" i="76"/>
  <c r="L58" i="76"/>
  <c r="L57" i="76"/>
  <c r="K57" i="76"/>
  <c r="L56" i="76"/>
  <c r="K56" i="76"/>
  <c r="L52" i="76"/>
  <c r="L51" i="76"/>
  <c r="K51" i="76"/>
  <c r="L50" i="76"/>
  <c r="K50" i="76"/>
  <c r="L49" i="76"/>
  <c r="K49" i="76"/>
  <c r="J47" i="76"/>
  <c r="H47" i="76"/>
  <c r="F47" i="76"/>
  <c r="L46" i="76"/>
  <c r="J46" i="76"/>
  <c r="H46" i="76"/>
  <c r="L44" i="76"/>
  <c r="K44" i="76"/>
  <c r="L43" i="76"/>
  <c r="L42" i="76"/>
  <c r="K42" i="76"/>
  <c r="L41" i="76"/>
  <c r="K41" i="76"/>
  <c r="L40" i="76"/>
  <c r="L39" i="76"/>
  <c r="K39" i="76"/>
  <c r="J39" i="76"/>
  <c r="H39" i="76"/>
  <c r="F39" i="76"/>
  <c r="L38" i="76"/>
  <c r="K38" i="76"/>
  <c r="L37" i="76"/>
  <c r="K37" i="76"/>
  <c r="L36" i="76"/>
  <c r="K36" i="76"/>
  <c r="L35" i="76"/>
  <c r="K35" i="76"/>
  <c r="L34" i="76"/>
  <c r="K34" i="76"/>
  <c r="L33" i="76"/>
  <c r="K33" i="76"/>
  <c r="J33" i="76"/>
  <c r="H33" i="76"/>
  <c r="F33" i="76"/>
  <c r="L32" i="76"/>
  <c r="K32" i="76"/>
  <c r="L31" i="76"/>
  <c r="K31" i="76"/>
  <c r="L30" i="76"/>
  <c r="K30" i="76"/>
  <c r="J30" i="76"/>
  <c r="H30" i="76"/>
  <c r="F30" i="76"/>
  <c r="L29" i="76"/>
  <c r="K29" i="76"/>
  <c r="L28" i="76"/>
  <c r="K28" i="76"/>
  <c r="L27" i="76"/>
  <c r="K27" i="76"/>
  <c r="J27" i="76"/>
  <c r="H27" i="76"/>
  <c r="F27" i="76"/>
  <c r="L26" i="76"/>
  <c r="K26" i="76"/>
  <c r="J26" i="76"/>
  <c r="H26" i="76"/>
  <c r="F26" i="76"/>
  <c r="L25" i="76"/>
  <c r="K25" i="76"/>
  <c r="L24" i="76"/>
  <c r="K24" i="76"/>
  <c r="J24" i="76"/>
  <c r="H24" i="76"/>
  <c r="F24" i="76"/>
  <c r="L23" i="76"/>
  <c r="K23" i="76"/>
  <c r="J23" i="76"/>
  <c r="H23" i="76"/>
  <c r="F23" i="76"/>
  <c r="L22" i="76"/>
  <c r="K22" i="76"/>
  <c r="J21" i="76"/>
  <c r="H21" i="76"/>
  <c r="F21" i="76"/>
  <c r="L20" i="76"/>
  <c r="K20" i="76"/>
  <c r="J20" i="76"/>
  <c r="H20" i="76"/>
  <c r="F20" i="76"/>
  <c r="L19" i="76"/>
  <c r="K19" i="76"/>
  <c r="J18" i="76"/>
  <c r="H18" i="76"/>
  <c r="F18" i="76"/>
  <c r="L17" i="76"/>
  <c r="K17" i="76"/>
  <c r="L16" i="76"/>
  <c r="K16" i="76"/>
  <c r="J16" i="76"/>
  <c r="H16" i="76"/>
  <c r="F16" i="76"/>
  <c r="L15" i="76"/>
  <c r="K15" i="76"/>
  <c r="J15" i="76"/>
  <c r="H15" i="76"/>
  <c r="F15" i="76"/>
  <c r="L14" i="76"/>
  <c r="K14" i="76"/>
  <c r="J13" i="76"/>
  <c r="H13" i="76"/>
  <c r="F13" i="76"/>
  <c r="L12" i="76"/>
  <c r="K12" i="76"/>
  <c r="J12" i="76"/>
  <c r="H12" i="76"/>
  <c r="F12" i="76"/>
  <c r="L11" i="76"/>
  <c r="K11" i="76"/>
  <c r="L10" i="76"/>
  <c r="J10" i="76"/>
  <c r="H10" i="76"/>
  <c r="F10" i="76"/>
  <c r="L9" i="76"/>
  <c r="K9" i="76"/>
  <c r="J8" i="76"/>
  <c r="H8" i="76"/>
  <c r="F8" i="76"/>
  <c r="L7" i="76"/>
  <c r="K7" i="76"/>
  <c r="J7" i="76"/>
  <c r="J264" i="76" s="1"/>
  <c r="H7" i="76"/>
  <c r="H264" i="76" s="1"/>
  <c r="F7" i="76"/>
  <c r="F264" i="76" s="1"/>
  <c r="G266" i="76" s="1"/>
  <c r="D40" i="73" l="1"/>
  <c r="D39" i="73"/>
  <c r="D38" i="73"/>
  <c r="D37" i="73"/>
  <c r="C37" i="73"/>
  <c r="B37" i="73"/>
  <c r="C32" i="73"/>
  <c r="C41" i="73" s="1"/>
  <c r="D31" i="73"/>
  <c r="D30" i="73"/>
  <c r="D29" i="73"/>
  <c r="D28" i="73"/>
  <c r="C28" i="73"/>
  <c r="B28" i="73"/>
  <c r="B32" i="73" s="1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D44" i="72"/>
  <c r="B44" i="72"/>
  <c r="G43" i="72"/>
  <c r="F43" i="72"/>
  <c r="G42" i="72"/>
  <c r="F42" i="72"/>
  <c r="C34" i="72"/>
  <c r="B34" i="72"/>
  <c r="H33" i="72"/>
  <c r="G33" i="72"/>
  <c r="F33" i="72"/>
  <c r="H32" i="72"/>
  <c r="G32" i="72"/>
  <c r="F32" i="72"/>
  <c r="D24" i="72"/>
  <c r="C24" i="72"/>
  <c r="B24" i="72"/>
  <c r="H23" i="72"/>
  <c r="G23" i="72"/>
  <c r="F23" i="72"/>
  <c r="H22" i="72"/>
  <c r="G22" i="72"/>
  <c r="F22" i="72"/>
  <c r="E14" i="72"/>
  <c r="D14" i="72"/>
  <c r="B14" i="72"/>
  <c r="H14" i="72" s="1"/>
  <c r="H13" i="72"/>
  <c r="G13" i="72"/>
  <c r="F13" i="72"/>
  <c r="H12" i="72"/>
  <c r="G12" i="72"/>
  <c r="F12" i="72"/>
  <c r="D32" i="73" l="1"/>
  <c r="B41" i="73"/>
  <c r="D41" i="73"/>
  <c r="B140" i="67" l="1"/>
  <c r="B97" i="67" l="1"/>
  <c r="H39" i="47" l="1"/>
  <c r="F39" i="47"/>
  <c r="E39" i="47"/>
  <c r="D39" i="47"/>
  <c r="G39" i="47" l="1"/>
  <c r="J27" i="65" l="1"/>
  <c r="J21" i="65" l="1"/>
  <c r="K21" i="65" s="1"/>
  <c r="J20" i="65"/>
  <c r="K20" i="65" s="1"/>
  <c r="J15" i="65"/>
  <c r="K15" i="65" s="1"/>
  <c r="J25" i="65" l="1"/>
  <c r="K25" i="65" s="1"/>
  <c r="J26" i="65"/>
  <c r="K26" i="65" s="1"/>
  <c r="J24" i="65"/>
  <c r="K24" i="65" s="1"/>
  <c r="J19" i="65"/>
  <c r="K19" i="65" s="1"/>
  <c r="J17" i="65"/>
  <c r="K17" i="65" s="1"/>
  <c r="J18" i="65"/>
  <c r="K18" i="65" s="1"/>
  <c r="J23" i="65"/>
  <c r="K23" i="65" s="1"/>
  <c r="J29" i="65"/>
  <c r="K29" i="65" s="1"/>
  <c r="J31" i="65"/>
  <c r="K31" i="65" s="1"/>
  <c r="J32" i="65"/>
  <c r="K32" i="65" s="1"/>
  <c r="J33" i="65"/>
  <c r="K33" i="65" s="1"/>
  <c r="K27" i="65"/>
  <c r="J30" i="65"/>
  <c r="K30" i="65" s="1"/>
  <c r="L15" i="65"/>
  <c r="L20" i="65"/>
  <c r="L21" i="65"/>
  <c r="L31" i="65" l="1"/>
  <c r="L25" i="65"/>
  <c r="L33" i="65"/>
  <c r="L29" i="65"/>
  <c r="L32" i="65"/>
  <c r="L19" i="65"/>
  <c r="L17" i="65"/>
  <c r="L26" i="65"/>
  <c r="L18" i="65"/>
  <c r="L24" i="65"/>
  <c r="L23" i="65"/>
  <c r="L27" i="65"/>
  <c r="L30" i="65"/>
  <c r="J13" i="65" l="1"/>
  <c r="K13" i="65" s="1"/>
  <c r="J22" i="65" l="1"/>
  <c r="L22" i="65" s="1"/>
  <c r="L13" i="65"/>
  <c r="J34" i="65"/>
  <c r="K22" i="65" l="1"/>
  <c r="L34" i="65"/>
  <c r="K34" i="65"/>
</calcChain>
</file>

<file path=xl/sharedStrings.xml><?xml version="1.0" encoding="utf-8"?>
<sst xmlns="http://schemas.openxmlformats.org/spreadsheetml/2006/main" count="4887" uniqueCount="966">
  <si>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</si>
  <si>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</si>
  <si>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</si>
  <si>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</si>
  <si>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</si>
  <si>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</si>
  <si>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</si>
  <si>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</si>
  <si>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</si>
  <si>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</si>
  <si>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</si>
  <si>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</si>
  <si>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</si>
  <si>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</si>
  <si>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</si>
  <si>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</si>
  <si>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</si>
  <si>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</si>
  <si>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</si>
  <si>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</si>
  <si>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</si>
  <si>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</si>
  <si>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</si>
  <si>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</si>
  <si>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</si>
  <si>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</si>
  <si>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</si>
  <si>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</si>
  <si>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</si>
  <si>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</si>
  <si>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</si>
  <si>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</si>
  <si>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</si>
  <si>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</si>
  <si>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</si>
  <si>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</si>
  <si>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</si>
  <si>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</si>
  <si>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</si>
  <si>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</si>
  <si>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</si>
  <si>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</si>
  <si>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</si>
  <si>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</si>
  <si>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</si>
  <si>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</si>
  <si>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</si>
  <si>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</si>
  <si>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</si>
  <si>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</si>
  <si>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</si>
  <si>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</si>
  <si>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</si>
  <si>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</si>
  <si>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</si>
  <si>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</si>
  <si>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</si>
  <si>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</si>
  <si>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</si>
  <si>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</si>
  <si>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</si>
  <si>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</si>
  <si>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</si>
  <si>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</si>
  <si>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</si>
  <si>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</si>
  <si>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</si>
  <si>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</si>
  <si>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</si>
  <si>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</si>
  <si>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</si>
  <si>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</si>
  <si>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</si>
  <si>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</si>
  <si>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</si>
  <si>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</si>
  <si>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</si>
  <si>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</si>
  <si>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</si>
  <si>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</si>
  <si>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</si>
  <si>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</si>
  <si>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</si>
  <si>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</si>
  <si>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</si>
  <si>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</si>
  <si>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</si>
  <si>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</si>
  <si>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</si>
  <si>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</si>
  <si>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</si>
  <si>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</si>
  <si>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</si>
  <si>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</si>
  <si>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</si>
  <si>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</si>
  <si>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</si>
  <si>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</si>
  <si>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</si>
  <si>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</si>
  <si>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</si>
  <si>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</si>
  <si>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</si>
  <si>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</si>
  <si>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</si>
  <si>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</si>
  <si>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</si>
  <si>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</si>
  <si>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</si>
  <si>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</si>
  <si>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</si>
  <si>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</si>
  <si>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</si>
  <si>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</si>
  <si>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</si>
  <si>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</si>
  <si>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</si>
  <si>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</si>
  <si>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</si>
  <si>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</si>
  <si>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</si>
  <si>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</si>
  <si>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</si>
  <si>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</si>
  <si>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</si>
  <si>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</si>
  <si>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</si>
  <si>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</si>
  <si>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</si>
  <si>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</si>
  <si>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</si>
  <si>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</si>
  <si>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</si>
  <si>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</si>
  <si>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</si>
  <si>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</si>
  <si>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</si>
  <si>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</si>
  <si>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</si>
  <si>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</si>
  <si>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</si>
  <si>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</si>
  <si>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</si>
  <si>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</si>
  <si>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</si>
  <si>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</si>
  <si>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</si>
  <si>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</si>
  <si>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</si>
  <si>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</si>
  <si>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</si>
  <si>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</si>
  <si>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</si>
  <si>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</si>
  <si>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</si>
  <si>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</si>
  <si>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</si>
  <si>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</si>
  <si>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</si>
  <si>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</si>
  <si>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</si>
  <si>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</si>
  <si>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</si>
  <si>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</si>
  <si>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</si>
  <si>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</si>
  <si>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</si>
  <si>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</si>
  <si>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</si>
  <si>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</si>
  <si>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</si>
  <si>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</si>
  <si>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</si>
  <si>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</si>
  <si>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</si>
  <si>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</si>
  <si>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</si>
  <si>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</si>
  <si>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</si>
  <si>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</si>
  <si>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</si>
  <si>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</si>
  <si>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</si>
  <si>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</si>
  <si>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</si>
  <si>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</si>
  <si>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</si>
  <si>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</si>
  <si>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</si>
  <si>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</si>
  <si>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</si>
  <si>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</si>
  <si>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</si>
  <si>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</si>
  <si>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</si>
  <si>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</si>
  <si>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</si>
  <si>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</si>
  <si>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</si>
  <si>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</si>
  <si>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</si>
  <si>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</si>
  <si>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</si>
  <si>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</si>
  <si>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</si>
  <si>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</si>
  <si>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</si>
  <si>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</si>
  <si>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</si>
  <si>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</si>
  <si>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</si>
  <si>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</si>
  <si>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</si>
  <si>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</si>
  <si>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</si>
  <si>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</si>
  <si>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</si>
  <si>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</si>
  <si>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</si>
  <si>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</si>
  <si>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</si>
  <si>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</si>
  <si>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</si>
  <si>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</si>
  <si>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</si>
  <si>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</si>
  <si>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</si>
  <si>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</si>
  <si>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</si>
  <si>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</si>
  <si>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</si>
  <si>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</si>
  <si>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</si>
  <si>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</si>
  <si>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</si>
  <si>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</si>
  <si>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</si>
  <si>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</si>
  <si>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</si>
  <si>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</si>
  <si>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</si>
  <si>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</si>
  <si>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</si>
  <si>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</si>
  <si>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</si>
  <si>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</si>
  <si>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</si>
  <si>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</si>
  <si>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</si>
  <si>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</si>
  <si>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</si>
  <si>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</si>
  <si>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</si>
  <si>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</si>
  <si>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</si>
  <si>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</si>
  <si>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</si>
  <si>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</si>
  <si>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</si>
  <si>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</si>
  <si>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</si>
  <si>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</si>
  <si>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</si>
  <si>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</si>
  <si>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</si>
  <si>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</si>
  <si>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</si>
  <si>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</si>
  <si>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</si>
  <si>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</si>
  <si>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</si>
  <si>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</si>
  <si>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</si>
  <si>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</si>
  <si>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</si>
  <si>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</si>
  <si>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</si>
  <si>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</si>
  <si>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</si>
  <si>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</si>
  <si>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</si>
  <si>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</si>
  <si>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</si>
  <si>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</si>
  <si>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</si>
  <si>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</si>
  <si>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</si>
  <si>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</si>
  <si>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</si>
  <si>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</si>
  <si>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</si>
  <si>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</si>
  <si>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</si>
  <si>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</si>
  <si>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</si>
  <si>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</si>
  <si>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</si>
  <si>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</si>
  <si>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</si>
  <si>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</si>
  <si>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</si>
  <si>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</si>
  <si>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</si>
  <si>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</si>
  <si>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</si>
  <si>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</si>
  <si>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</si>
  <si>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</si>
  <si>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</si>
  <si>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</si>
  <si>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</si>
  <si>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</si>
  <si>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</si>
  <si>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</si>
  <si>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</si>
  <si>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</si>
  <si>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</si>
  <si>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</si>
  <si>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</si>
  <si>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</si>
  <si>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</si>
  <si>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</si>
  <si>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</si>
  <si>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</si>
  <si>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</si>
  <si>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</si>
  <si>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</si>
  <si>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</si>
  <si>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</si>
  <si>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</si>
  <si>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</si>
  <si>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</si>
  <si>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</si>
  <si>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</si>
  <si>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</si>
  <si>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</si>
  <si>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</si>
  <si>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</si>
  <si>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</si>
  <si>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</si>
  <si>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</si>
  <si>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</si>
  <si>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</si>
  <si>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</si>
  <si>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</si>
  <si>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</si>
  <si>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</si>
  <si>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</si>
  <si>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</si>
  <si>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</si>
  <si>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</si>
  <si>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</si>
  <si>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</si>
  <si>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</si>
  <si>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</si>
  <si>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</si>
  <si>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</si>
  <si>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</si>
  <si>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</si>
  <si>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</si>
  <si>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</si>
  <si>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</si>
  <si>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</si>
  <si>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</si>
  <si>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</si>
  <si>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</si>
  <si>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</si>
  <si>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</si>
  <si>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</si>
  <si>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</si>
  <si>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</si>
  <si>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</si>
  <si>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</si>
  <si>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</si>
  <si>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</si>
  <si>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</si>
  <si>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</si>
  <si>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</si>
  <si>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</si>
  <si>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</si>
  <si>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</si>
  <si>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</si>
  <si>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</si>
  <si>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</si>
  <si>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</si>
  <si>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</si>
  <si>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</si>
  <si>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</si>
  <si>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</si>
  <si>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</si>
  <si>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</si>
  <si>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</si>
  <si>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</si>
  <si>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</si>
  <si>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</si>
  <si>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</si>
  <si>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</si>
  <si>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</si>
  <si>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</si>
  <si>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</si>
  <si>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</si>
  <si>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</si>
  <si>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</si>
  <si>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</si>
  <si>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</si>
  <si>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</si>
  <si>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</si>
  <si>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</si>
  <si>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</si>
  <si>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</si>
  <si>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</si>
  <si>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</si>
  <si>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</si>
  <si>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</si>
  <si>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</si>
  <si>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</si>
  <si>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</si>
  <si>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</si>
  <si>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</si>
  <si>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</si>
  <si>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</si>
  <si>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</si>
  <si>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</si>
  <si>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</si>
  <si>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</si>
  <si>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</si>
  <si>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</si>
  <si>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</si>
  <si>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</si>
  <si>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</si>
  <si>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</si>
  <si>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</si>
  <si>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</si>
  <si>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</si>
  <si>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</si>
  <si>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</si>
  <si>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</si>
  <si>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</si>
  <si>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</si>
  <si>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</si>
  <si>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</si>
  <si>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</si>
  <si>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</si>
  <si>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</si>
  <si>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</si>
  <si>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</si>
  <si>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</si>
  <si>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</si>
  <si>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</si>
  <si>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</si>
  <si>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</si>
  <si>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</si>
  <si>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</si>
  <si>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</si>
  <si>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</si>
  <si>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</si>
  <si>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</si>
  <si>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</si>
  <si>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</si>
  <si>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</si>
  <si>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</si>
  <si>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</si>
  <si>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</si>
  <si>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</si>
  <si>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</si>
  <si>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</si>
  <si>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</si>
  <si>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</si>
  <si>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</si>
  <si>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</si>
  <si>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</si>
  <si>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</si>
  <si>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</si>
  <si>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</si>
  <si>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</si>
  <si>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</si>
  <si>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</si>
  <si>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</si>
  <si>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</si>
  <si>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</si>
  <si>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</si>
  <si>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</si>
  <si>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</si>
  <si>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</si>
  <si>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</si>
  <si>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</si>
  <si>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</si>
  <si>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</si>
  <si>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</si>
  <si>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</si>
  <si>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</si>
  <si>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</si>
  <si>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</si>
  <si>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</si>
  <si>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</si>
  <si>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</si>
  <si>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</si>
  <si>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</si>
  <si>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</si>
  <si>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</si>
  <si>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</si>
  <si>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</si>
  <si>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</si>
  <si>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</si>
  <si>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</si>
  <si>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</si>
  <si>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</si>
  <si>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</si>
  <si>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</si>
  <si>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</si>
  <si>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</si>
  <si>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</si>
  <si>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</si>
  <si>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</si>
  <si>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</si>
  <si>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</si>
  <si>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</si>
  <si>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</si>
  <si>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</si>
  <si>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</si>
  <si>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</si>
  <si>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</si>
  <si>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</si>
  <si>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</si>
  <si>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</si>
  <si>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</si>
  <si>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</si>
  <si>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</si>
  <si>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</si>
  <si>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</si>
  <si>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</si>
  <si>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</si>
  <si>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</si>
  <si>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</si>
  <si>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</si>
  <si>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</si>
  <si>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</si>
  <si>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</si>
  <si>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</si>
  <si>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</si>
  <si>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</si>
  <si>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</si>
  <si>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</si>
  <si>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</si>
  <si>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</si>
  <si>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</si>
  <si>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</si>
  <si>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</si>
  <si>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</si>
  <si>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</si>
  <si>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</si>
  <si>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</si>
  <si>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</si>
  <si>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</si>
  <si>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</si>
  <si>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</si>
  <si>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</si>
  <si>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</si>
  <si>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</si>
  <si>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</si>
  <si>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</si>
  <si>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</si>
  <si>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</si>
  <si>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</si>
  <si>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</si>
  <si>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</si>
  <si>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</si>
  <si>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</si>
  <si>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</si>
  <si>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</si>
  <si>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</si>
  <si>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</si>
  <si>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</si>
  <si>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</si>
  <si>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</si>
  <si>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</si>
  <si>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</si>
  <si>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</si>
  <si>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</si>
  <si>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</si>
  <si>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</si>
  <si>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</si>
  <si>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</si>
  <si>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</si>
  <si>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</si>
  <si>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</si>
  <si>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</si>
  <si>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</si>
  <si>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</si>
  <si>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</si>
  <si>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</si>
  <si>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</si>
  <si>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</si>
  <si>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</si>
  <si>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</si>
  <si>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</si>
  <si>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</si>
  <si>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</si>
  <si>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</si>
  <si>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</si>
  <si>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</si>
  <si>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</si>
  <si>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</si>
  <si>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</si>
  <si>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</si>
  <si>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</si>
  <si>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</si>
  <si>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</si>
  <si>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</si>
  <si>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</si>
  <si>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</si>
  <si>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</si>
  <si>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</si>
  <si>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</si>
  <si>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</si>
  <si>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</si>
  <si>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</si>
  <si>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</si>
  <si>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</si>
  <si>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</si>
  <si>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</si>
  <si>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</si>
  <si>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</si>
  <si>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</si>
  <si>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</si>
  <si>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</si>
  <si>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</si>
  <si>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</si>
  <si>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</si>
  <si>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</si>
  <si>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</si>
  <si>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</si>
  <si>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</si>
  <si>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</si>
  <si>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</si>
  <si>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</si>
  <si>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</si>
  <si>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</si>
  <si>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</si>
  <si>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</si>
  <si>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</si>
  <si>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</si>
  <si>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</si>
  <si>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</si>
  <si>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</si>
  <si>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</si>
  <si>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</si>
  <si>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</si>
  <si>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</si>
  <si>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</si>
  <si>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</si>
  <si>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</si>
  <si>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</si>
  <si>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</si>
  <si>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</si>
  <si>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</si>
  <si>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</si>
  <si>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</si>
  <si>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</si>
  <si>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</si>
  <si>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</si>
  <si>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</si>
  <si>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</si>
  <si>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</si>
  <si>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</si>
  <si>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</si>
  <si>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</si>
  <si>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</si>
  <si>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</si>
  <si>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</si>
  <si>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</si>
  <si>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</si>
  <si>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</si>
  <si>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</si>
  <si>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</si>
  <si>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</si>
  <si>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</si>
  <si>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</si>
  <si>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</si>
  <si>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</si>
  <si>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</si>
  <si>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</si>
  <si>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</si>
  <si>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</si>
  <si>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</si>
  <si>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</si>
  <si>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</si>
  <si>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</si>
  <si>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</si>
  <si>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</si>
  <si>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</si>
  <si>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</si>
  <si>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</si>
  <si>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</si>
  <si>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</si>
  <si>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</si>
  <si>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</si>
  <si>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</si>
  <si>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</si>
  <si>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</si>
  <si>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</si>
  <si>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</si>
  <si>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</si>
  <si>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</si>
  <si>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</si>
  <si>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</si>
  <si>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</si>
  <si>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</si>
  <si>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</si>
  <si>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</si>
  <si>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</si>
  <si>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</si>
  <si>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</si>
  <si>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</si>
  <si>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</si>
  <si>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</si>
  <si>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</si>
  <si>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</si>
  <si>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</si>
  <si>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</si>
  <si>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</si>
  <si>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</si>
  <si>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Departament  Budżetu  Państwa</t>
  </si>
  <si>
    <t>4 : 3</t>
  </si>
  <si>
    <t>w %</t>
  </si>
  <si>
    <t xml:space="preserve"> z tego :</t>
  </si>
  <si>
    <t xml:space="preserve">a) dochody podatkowe </t>
  </si>
  <si>
    <t xml:space="preserve">     w tym: </t>
  </si>
  <si>
    <t xml:space="preserve"> - podatki pośrednie</t>
  </si>
  <si>
    <t xml:space="preserve">    w tym: podatek akcyzowy</t>
  </si>
  <si>
    <t xml:space="preserve"> - podatek dochodowy od osób prawnych</t>
  </si>
  <si>
    <t xml:space="preserve"> - podatek dochodowy od osób fizycznych</t>
  </si>
  <si>
    <t xml:space="preserve"> - podatek od niektórych instytucji finansowych</t>
  </si>
  <si>
    <t xml:space="preserve">b) dochody niepodatkowe </t>
  </si>
  <si>
    <t xml:space="preserve">     w tym:  -  wpływy z cła </t>
  </si>
  <si>
    <t>c) środki z Unii Europejskiej i z innych źródeł niepodlegające zwrotowi</t>
  </si>
  <si>
    <t xml:space="preserve"> - Wspólna Polityka Rolna </t>
  </si>
  <si>
    <t xml:space="preserve"> - fundusze strukturalne i inne</t>
  </si>
  <si>
    <t xml:space="preserve"> w tym :</t>
  </si>
  <si>
    <t xml:space="preserve"> - obsługa długu Skarbu Państwa</t>
  </si>
  <si>
    <t xml:space="preserve"> - rozliczenia z budżetem ogólnym UE z tyt. środków własnych</t>
  </si>
  <si>
    <t xml:space="preserve"> - dotacje dla Funduszu Emerytalno-Rentowego</t>
  </si>
  <si>
    <t xml:space="preserve"> - dotacje dla Funduszu Ubezpieczeń Społecznych</t>
  </si>
  <si>
    <t xml:space="preserve"> - subwencje ogólne dla jednostek samorządu terytorialnego </t>
  </si>
  <si>
    <t xml:space="preserve"> DEFICYT (-)/ NADWYŻKA (+)</t>
  </si>
  <si>
    <t xml:space="preserve"> Środki na finansowanie budżetu środków europejskich</t>
  </si>
  <si>
    <r>
      <t xml:space="preserve"> ŹRÓDŁA FINANSOWANIA DEFICYTU </t>
    </r>
    <r>
      <rPr>
        <b/>
        <vertAlign val="superscript"/>
        <sz val="11"/>
        <rFont val="Arial"/>
        <family val="2"/>
        <charset val="238"/>
      </rPr>
      <t>3)</t>
    </r>
  </si>
  <si>
    <r>
      <t xml:space="preserve">5.1 Krajowe </t>
    </r>
    <r>
      <rPr>
        <b/>
        <sz val="10"/>
        <rFont val="Arial"/>
        <family val="2"/>
        <charset val="238"/>
      </rPr>
      <t>(5.1.1+5.1.2+5.1.3+5.1.4+5.1.5+5.1.6</t>
    </r>
  </si>
  <si>
    <t xml:space="preserve">   +5.1.7-5.1.8-5.1.9)</t>
  </si>
  <si>
    <t>5.1.1   bony skarbowe</t>
  </si>
  <si>
    <t>5.1.2   obligacje</t>
  </si>
  <si>
    <t>5.1.3   środki przechodzące z roku ubiegłego</t>
  </si>
  <si>
    <t xml:space="preserve">5.1.4   pożyczki </t>
  </si>
  <si>
    <t>5.1.5   zarządzanie płynnością sektora publicznego</t>
  </si>
  <si>
    <t>5.1.6   pozostałe  przychody i  rozchody</t>
  </si>
  <si>
    <t>5.1.7   prefinansowanie zadań z udziałem środków z UE</t>
  </si>
  <si>
    <t>5.1.8  lokaty</t>
  </si>
  <si>
    <t>5.1.9  środki na rachunkach budżetowych</t>
  </si>
  <si>
    <t>5.2 Zagraniczne</t>
  </si>
  <si>
    <t>Szacunkowe dane o wykonaniu budżetu państwa (porównanie do tablic operatywki)</t>
  </si>
  <si>
    <t>Operatywka</t>
  </si>
  <si>
    <r>
      <t>Operatywka minus Wykonanie z kol. 4</t>
    </r>
    <r>
      <rPr>
        <b/>
        <sz val="10"/>
        <color rgb="FFFF0000"/>
        <rFont val="Arial"/>
        <family val="2"/>
        <charset val="238"/>
      </rPr>
      <t xml:space="preserve"> (w złotych)</t>
    </r>
  </si>
  <si>
    <t>6 : 3</t>
  </si>
  <si>
    <t>`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</si>
  <si>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</si>
  <si>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</si>
  <si>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</si>
  <si>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</si>
  <si>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</si>
  <si>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</si>
  <si>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>Wkleić szacunek z BP3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</si>
  <si>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</si>
  <si>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</si>
  <si>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</si>
  <si>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</si>
  <si>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</si>
  <si>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</si>
  <si>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</si>
  <si>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</si>
  <si>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</si>
  <si>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</si>
  <si>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</si>
  <si>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</si>
  <si>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</si>
  <si>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</si>
  <si>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</si>
  <si>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</si>
  <si>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</si>
  <si>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</si>
  <si>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</si>
  <si>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</si>
  <si>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</si>
  <si>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</si>
  <si>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</si>
  <si>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</si>
  <si>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</si>
  <si>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</si>
  <si>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</si>
  <si>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Ustawa Budżetowa na 2021 r.</t>
  </si>
  <si>
    <t>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</si>
  <si>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</si>
  <si>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t>6:3</t>
  </si>
  <si>
    <t>I - V</t>
  </si>
  <si>
    <t>I - VI</t>
  </si>
  <si>
    <t xml:space="preserve">I - IV </t>
  </si>
  <si>
    <t>IVa. ZWROT ŚRODKÓW PRZEKAZANYCH NA FINANSOWANIE 
        DEFICYTU BUDŻETU ŚRODKÓW EUROPEJSKICH W LATACH 
        UBIEGŁYCH</t>
  </si>
  <si>
    <t xml:space="preserve"> I - V</t>
  </si>
  <si>
    <t xml:space="preserve">x) </t>
  </si>
  <si>
    <t xml:space="preserve">                 Skarbu Państwa i transakcji swap  oraz innych tytułów płatne do końca 2021 r.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</si>
  <si>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</si>
  <si>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89 - Państwowa Komisja do spraw wyjaśniania przypadków czynności skierowanych przeciwko wolności seksualnej i obyczajności wobec małoletniego poniżej lat 15</t>
  </si>
  <si>
    <t>I - VII</t>
  </si>
  <si>
    <t xml:space="preserve"> I - VIII</t>
  </si>
  <si>
    <t>I - IX</t>
  </si>
  <si>
    <t>I - VIII</t>
  </si>
  <si>
    <t xml:space="preserve">                 Pozostałe zobowiązania płatne w latach następnych.</t>
  </si>
  <si>
    <t xml:space="preserve">1) Zmiana rezerwy o kwotę 150 000 tys. zł na podstawie polecenia Prezesa Rady Ministrów z dnia 22 czerwca 2021 r. (znak pisma: BPRM.5030.1.1.2021(2))  </t>
  </si>
  <si>
    <t xml:space="preserve">  wydanego na podstawie art. 75 ust. 1 ustawy z dnia 19 listopada 2020 r. o szczególnych rozwiązaniach służących realizacji ustawy budżetowej na rok 2021</t>
  </si>
  <si>
    <t xml:space="preserve">  w związku z utworzeniem nowej pozycji rezerwy celowej.</t>
  </si>
  <si>
    <t>I - X</t>
  </si>
  <si>
    <t>I - XI</t>
  </si>
  <si>
    <t>I - XII</t>
  </si>
  <si>
    <t xml:space="preserve">I - X </t>
  </si>
  <si>
    <t xml:space="preserve"> I - XI</t>
  </si>
  <si>
    <t xml:space="preserve">    które w roku 2020 nie wygasają z upływem roku budżetowego (Dz. U. poz. 2422)</t>
  </si>
  <si>
    <t>ZA STYCZEŃ - LISTOPAD 2021 ROKU</t>
  </si>
  <si>
    <t>na dzień 30-11-2021 r.</t>
  </si>
  <si>
    <t>*)</t>
  </si>
  <si>
    <t xml:space="preserve">                 197 185 tys. zł - zobowiązania części 79 z tytułu odsetek, dyskonta i opłat od kredytów otrzymanych, wyemitowanych obligacji </t>
  </si>
  <si>
    <t xml:space="preserve">         oraz innych tytułów płatne do końca 2021 r. w kwocie 197 185 tys. zł. Pozostałe zobowiazania płatne w latach następnych.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</si>
  <si>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styczeń </t>
    </r>
    <r>
      <rPr>
        <b/>
        <sz val="14"/>
        <color indexed="22"/>
        <rFont val="Arial"/>
        <family val="2"/>
        <charset val="238"/>
      </rPr>
      <t>2022 rok</t>
    </r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</si>
  <si>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</si>
  <si>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</si>
  <si>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</si>
  <si>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</si>
  <si>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I-XI</t>
  </si>
  <si>
    <t>I-XII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</si>
  <si>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</si>
  <si>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</si>
  <si>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</si>
  <si>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</si>
  <si>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</si>
  <si>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</si>
  <si>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</si>
  <si>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</si>
  <si>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</si>
  <si>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</si>
  <si>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</si>
  <si>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</si>
  <si>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</si>
  <si>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</si>
  <si>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</si>
  <si>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</si>
  <si>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</si>
  <si>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</si>
  <si>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</si>
  <si>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</si>
  <si>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</si>
  <si>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</si>
  <si>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</si>
  <si>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</si>
  <si>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</si>
  <si>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</si>
  <si>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</si>
  <si>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</si>
  <si>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</si>
  <si>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</si>
  <si>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Program Operacyjny Infrastruktura i Środowisko 2007-2013</t>
  </si>
  <si>
    <t>Program Operacyjny Rozwój Polski Wschodniej 2007-2013</t>
  </si>
  <si>
    <t>Regionalny Program Operacyjny Województwa Łódzkiego na lata 2007 - 2013</t>
  </si>
  <si>
    <t>Regionalny Program Operacyjny Województwa Zachodniopomorskiego na lata 2007 - 2013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</si>
  <si>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</si>
  <si>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</si>
  <si>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</si>
  <si>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</si>
  <si>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</si>
  <si>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</si>
  <si>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</si>
  <si>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</si>
  <si>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</si>
  <si>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</si>
  <si>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</si>
  <si>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
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</si>
  <si>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</si>
  <si>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</si>
  <si>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</si>
  <si>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</si>
  <si>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</si>
  <si>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</si>
  <si>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</si>
  <si>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</si>
  <si>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</si>
  <si>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</si>
  <si>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</si>
  <si>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</si>
  <si>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</si>
  <si>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</si>
  <si>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</si>
  <si>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</si>
  <si>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Rozwój Polski Wschodniej 2007 - 2013</t>
  </si>
  <si>
    <t>Regionalny Program Operacyjny Województwa Zachodniopomorskiego 2007 - 2013</t>
  </si>
  <si>
    <t>Program Operacyjny Infrastruktura i Środowisko 2007 - 2013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</si>
  <si>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</si>
  <si>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</si>
  <si>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</si>
  <si>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</si>
  <si>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</si>
  <si>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</si>
  <si>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</si>
  <si>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</si>
  <si>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</si>
  <si>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</si>
  <si>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</si>
  <si>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</si>
  <si>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</si>
  <si>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</si>
  <si>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</si>
  <si>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</si>
  <si>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</si>
  <si>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</si>
  <si>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</si>
  <si>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</si>
  <si>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</si>
  <si>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</si>
  <si>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</si>
  <si>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I-XI 2021 r.</t>
  </si>
  <si>
    <t>Nadpłacone zwroty wydatków zwrócone przez Ministra Finansów w bieżącym roku 
i dotyczące zwrotów z lat ubiegłych</t>
  </si>
  <si>
    <t xml:space="preserve">część </t>
  </si>
  <si>
    <t>dział</t>
  </si>
  <si>
    <t>Szwajcarsko-Polski Program Współpracy</t>
  </si>
  <si>
    <t>Mechanizm Finansowy EOG 2009 - 2014</t>
  </si>
  <si>
    <t>Program Operacyjny Innowacyjna Gospodarka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</si>
  <si>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</si>
  <si>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</si>
  <si>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</si>
  <si>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</si>
  <si>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</si>
  <si>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</si>
  <si>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</si>
  <si>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</si>
  <si>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</si>
  <si>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</si>
  <si>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</si>
  <si>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</si>
  <si>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</si>
  <si>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</si>
  <si>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</si>
  <si>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</si>
  <si>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</si>
  <si>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</si>
  <si>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</si>
  <si>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</si>
  <si>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</si>
  <si>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2007-2013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</si>
  <si>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</si>
  <si>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</si>
  <si>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</si>
  <si>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</si>
  <si>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>I - IV</t>
  </si>
  <si>
    <t>X)</t>
  </si>
  <si>
    <t xml:space="preserve">x) w tym środki na rachunku wydatków, o których mowa w rozporządzeniu Rady Ministrów z dnia 28 grudnia 2020 r.  w sprawie wydatków budżetu państwa, 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</si>
  <si>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grudzień  3 985 296 tys. zł</t>
    </r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</si>
  <si>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</si>
  <si>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</si>
  <si>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</si>
  <si>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Sprawozdanie operatywne z wykonania budżetu państwa uwzględnia przepisy ustawy z dnia 1 października 2021 r. o zmianie ustawy budżetowej na rok 2021 (Dz. U. poz. 1900).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</si>
</sst>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#,##0.0"/>
    <numFmt numFmtId="177" formatCode="#,###,"/>
    <numFmt numFmtId="178" formatCode="#,##0,&quot; &quot;;;&quot; -&quot;"/>
    <numFmt numFmtId="179" formatCode="#,##0,;\ \-#,###,;&quot;-&quot;"/>
    <numFmt numFmtId="180" formatCode="#,##0,&quot; &quot;"/>
    <numFmt numFmtId="181" formatCode="0.0000"/>
    <numFmt numFmtId="182" formatCode="#,###.0,,"/>
    <numFmt numFmtId="183" formatCode="0.0%;;&quot;&quot;"/>
    <numFmt numFmtId="184" formatCode="#,##0.0_);\(#,##0.0\)"/>
    <numFmt numFmtId="185" formatCode="#,##0.0_)"/>
    <numFmt numFmtId="186" formatCode="0.0"/>
    <numFmt numFmtId="187" formatCode="#,##0,;\ \-#,##0,;&quot;-&quot;"/>
    <numFmt numFmtId="188" formatCode="#,##0.0,,"/>
    <numFmt numFmtId="189" formatCode="\ #,###,"/>
    <numFmt numFmtId="190" formatCode="_-* #,##0.0\ _z_ł_-;\-* #,##0.0\ _z_ł_-;_-* &quot;-&quot;?\ _z_ł_-;_-@_-"/>
    <numFmt numFmtId="191" formatCode="_-* #,##0.0000\ _z_ł_-;\-* #,##0.0000\ _z_ł_-;_-* &quot;-&quot;??\ _z_ł_-;_-@_-"/>
    <numFmt numFmtId="192" formatCode="#,0##,"/>
    <numFmt numFmtId="193" formatCode="000"/>
  </numFmts>
  <fonts count="1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0"/>
      <color rgb="FFFF0000"/>
      <name val="Arial CE"/>
      <charset val="238"/>
    </font>
    <font>
      <sz val="9"/>
      <color rgb="FFFF0000"/>
      <name val="Arial CE"/>
      <family val="2"/>
      <charset val="238"/>
    </font>
    <font>
      <b/>
      <sz val="12"/>
      <color rgb="FFFF0000"/>
      <name val="TIMES NEW ROMAN PL"/>
      <charset val="238"/>
    </font>
    <font>
      <vertAlign val="superscript"/>
      <sz val="11"/>
      <name val="Arial CE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b/>
      <sz val="12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b/>
      <sz val="13"/>
      <name val="Arial CE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93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2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2" fillId="2" borderId="0" applyNumberFormat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2" fillId="4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6" borderId="0" applyNumberFormat="0" applyBorder="0" applyAlignment="0" applyProtection="0"/>
    <xf numFmtId="0" fontId="31" fillId="6" borderId="0" applyNumberFormat="0" applyBorder="0" applyAlignment="0" applyProtection="0"/>
    <xf numFmtId="0" fontId="32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2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0" borderId="0" applyNumberFormat="0" applyBorder="0" applyAlignment="0" applyProtection="0"/>
    <xf numFmtId="0" fontId="33" fillId="10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4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9" borderId="0" applyNumberFormat="0" applyBorder="0" applyAlignment="0" applyProtection="0"/>
    <xf numFmtId="0" fontId="33" fillId="19" borderId="0" applyNumberFormat="0" applyBorder="0" applyAlignment="0" applyProtection="0"/>
    <xf numFmtId="0" fontId="34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4" fillId="19" borderId="0" applyNumberFormat="0" applyBorder="0" applyAlignment="0" applyProtection="0"/>
    <xf numFmtId="0" fontId="35" fillId="3" borderId="0" applyNumberFormat="0" applyBorder="0" applyAlignment="0" applyProtection="0"/>
    <xf numFmtId="0" fontId="36" fillId="20" borderId="1" applyNumberFormat="0" applyAlignment="0" applyProtection="0"/>
    <xf numFmtId="0" fontId="37" fillId="21" borderId="2" applyNumberFormat="0" applyAlignment="0" applyProtection="0"/>
    <xf numFmtId="0" fontId="38" fillId="7" borderId="1" applyNumberFormat="0" applyAlignment="0" applyProtection="0"/>
    <xf numFmtId="0" fontId="39" fillId="7" borderId="1" applyNumberFormat="0" applyAlignment="0" applyProtection="0"/>
    <xf numFmtId="0" fontId="3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8" fillId="7" borderId="1" applyNumberFormat="0" applyAlignment="0" applyProtection="0"/>
    <xf numFmtId="0" fontId="40" fillId="20" borderId="3" applyNumberFormat="0" applyAlignment="0" applyProtection="0"/>
    <xf numFmtId="0" fontId="41" fillId="20" borderId="3" applyNumberFormat="0" applyAlignment="0" applyProtection="0"/>
    <xf numFmtId="0" fontId="40" fillId="20" borderId="3" applyNumberFormat="0" applyAlignment="0" applyProtection="0"/>
    <xf numFmtId="0" fontId="41" fillId="20" borderId="3" applyNumberFormat="0" applyAlignment="0" applyProtection="0"/>
    <xf numFmtId="0" fontId="41" fillId="20" borderId="3" applyNumberFormat="0" applyAlignment="0" applyProtection="0"/>
    <xf numFmtId="0" fontId="41" fillId="20" borderId="3" applyNumberFormat="0" applyAlignment="0" applyProtection="0"/>
    <xf numFmtId="0" fontId="40" fillId="20" borderId="3" applyNumberFormat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174" fontId="4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3" fillId="4" borderId="0" applyNumberFormat="0" applyBorder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8" fillId="0" borderId="6" applyNumberFormat="0" applyFill="0" applyAlignment="0" applyProtection="0"/>
    <xf numFmtId="0" fontId="48" fillId="0" borderId="0" applyNumberFormat="0" applyFill="0" applyBorder="0" applyAlignment="0" applyProtection="0"/>
    <xf numFmtId="0" fontId="39" fillId="7" borderId="1" applyNumberFormat="0" applyAlignment="0" applyProtection="0"/>
    <xf numFmtId="0" fontId="49" fillId="0" borderId="7" applyNumberFormat="0" applyFill="0" applyAlignment="0" applyProtection="0"/>
    <xf numFmtId="0" fontId="50" fillId="0" borderId="7" applyNumberFormat="0" applyFill="0" applyAlignment="0" applyProtection="0"/>
    <xf numFmtId="0" fontId="49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49" fillId="0" borderId="7" applyNumberFormat="0" applyFill="0" applyAlignment="0" applyProtection="0"/>
    <xf numFmtId="0" fontId="51" fillId="21" borderId="2" applyNumberFormat="0" applyAlignment="0" applyProtection="0"/>
    <xf numFmtId="0" fontId="37" fillId="21" borderId="2" applyNumberFormat="0" applyAlignment="0" applyProtection="0"/>
    <xf numFmtId="0" fontId="51" fillId="21" borderId="2" applyNumberFormat="0" applyAlignment="0" applyProtection="0"/>
    <xf numFmtId="0" fontId="37" fillId="21" borderId="2" applyNumberFormat="0" applyAlignment="0" applyProtection="0"/>
    <xf numFmtId="0" fontId="37" fillId="21" borderId="2" applyNumberFormat="0" applyAlignment="0" applyProtection="0"/>
    <xf numFmtId="0" fontId="37" fillId="21" borderId="2" applyNumberFormat="0" applyAlignment="0" applyProtection="0"/>
    <xf numFmtId="0" fontId="51" fillId="21" borderId="2" applyNumberFormat="0" applyAlignment="0" applyProtection="0"/>
    <xf numFmtId="0" fontId="50" fillId="0" borderId="7" applyNumberFormat="0" applyFill="0" applyAlignment="0" applyProtection="0"/>
    <xf numFmtId="0" fontId="52" fillId="0" borderId="4" applyNumberFormat="0" applyFill="0" applyAlignment="0" applyProtection="0"/>
    <xf numFmtId="0" fontId="46" fillId="0" borderId="4" applyNumberFormat="0" applyFill="0" applyAlignment="0" applyProtection="0"/>
    <xf numFmtId="0" fontId="52" fillId="0" borderId="4" applyNumberFormat="0" applyFill="0" applyAlignment="0" applyProtection="0"/>
    <xf numFmtId="0" fontId="46" fillId="0" borderId="4" applyNumberFormat="0" applyFill="0" applyAlignment="0" applyProtection="0"/>
    <xf numFmtId="0" fontId="46" fillId="0" borderId="4" applyNumberFormat="0" applyFill="0" applyAlignment="0" applyProtection="0"/>
    <xf numFmtId="0" fontId="46" fillId="0" borderId="4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47" fillId="0" borderId="5" applyNumberFormat="0" applyFill="0" applyAlignment="0" applyProtection="0"/>
    <xf numFmtId="0" fontId="53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48" fillId="0" borderId="6" applyNumberFormat="0" applyFill="0" applyAlignment="0" applyProtection="0"/>
    <xf numFmtId="0" fontId="54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48" fillId="0" borderId="6" applyNumberFormat="0" applyFill="0" applyAlignment="0" applyProtection="0"/>
    <xf numFmtId="0" fontId="54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6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165" fontId="57" fillId="0" borderId="0"/>
    <xf numFmtId="165" fontId="57" fillId="0" borderId="0"/>
    <xf numFmtId="165" fontId="57" fillId="0" borderId="0"/>
    <xf numFmtId="165" fontId="57" fillId="0" borderId="0"/>
    <xf numFmtId="165" fontId="57" fillId="0" borderId="0"/>
    <xf numFmtId="165" fontId="57" fillId="0" borderId="0"/>
    <xf numFmtId="165" fontId="5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5" fontId="57" fillId="0" borderId="0"/>
    <xf numFmtId="0" fontId="31" fillId="0" borderId="0"/>
    <xf numFmtId="0" fontId="31" fillId="0" borderId="0"/>
    <xf numFmtId="165" fontId="57" fillId="0" borderId="0"/>
    <xf numFmtId="165" fontId="57" fillId="0" borderId="0"/>
    <xf numFmtId="165" fontId="57" fillId="0" borderId="0"/>
    <xf numFmtId="0" fontId="58" fillId="0" borderId="0"/>
    <xf numFmtId="167" fontId="57" fillId="0" borderId="0"/>
    <xf numFmtId="0" fontId="58" fillId="0" borderId="0"/>
    <xf numFmtId="167" fontId="57" fillId="0" borderId="0"/>
    <xf numFmtId="0" fontId="44" fillId="0" borderId="0"/>
    <xf numFmtId="0" fontId="32" fillId="0" borderId="0"/>
    <xf numFmtId="167" fontId="57" fillId="0" borderId="0"/>
    <xf numFmtId="0" fontId="32" fillId="0" borderId="0"/>
    <xf numFmtId="0" fontId="5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8" fillId="0" borderId="0"/>
    <xf numFmtId="0" fontId="59" fillId="0" borderId="0"/>
    <xf numFmtId="0" fontId="44" fillId="0" borderId="0"/>
    <xf numFmtId="0" fontId="30" fillId="0" borderId="0"/>
    <xf numFmtId="0" fontId="59" fillId="0" borderId="0"/>
    <xf numFmtId="0" fontId="30" fillId="0" borderId="0"/>
    <xf numFmtId="0" fontId="31" fillId="0" borderId="0"/>
    <xf numFmtId="165" fontId="57" fillId="0" borderId="0"/>
    <xf numFmtId="0" fontId="32" fillId="0" borderId="0"/>
    <xf numFmtId="0" fontId="31" fillId="0" borderId="0"/>
    <xf numFmtId="0" fontId="30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165" fontId="57" fillId="0" borderId="0"/>
    <xf numFmtId="165" fontId="57" fillId="0" borderId="0"/>
    <xf numFmtId="165" fontId="57" fillId="0" borderId="0"/>
    <xf numFmtId="165" fontId="57" fillId="0" borderId="0" applyFill="0"/>
    <xf numFmtId="0" fontId="30" fillId="0" borderId="0"/>
    <xf numFmtId="165" fontId="57" fillId="0" borderId="0" applyFill="0"/>
    <xf numFmtId="165" fontId="57" fillId="0" borderId="0" applyFill="0"/>
    <xf numFmtId="165" fontId="57" fillId="0" borderId="0"/>
    <xf numFmtId="0" fontId="58" fillId="23" borderId="8" applyNumberFormat="0" applyFont="0" applyAlignment="0" applyProtection="0"/>
    <xf numFmtId="0" fontId="58" fillId="23" borderId="8" applyNumberFormat="0" applyFont="0" applyAlignment="0" applyProtection="0"/>
    <xf numFmtId="0" fontId="58" fillId="23" borderId="8" applyNumberFormat="0" applyFont="0" applyAlignment="0" applyProtection="0"/>
    <xf numFmtId="0" fontId="60" fillId="20" borderId="1" applyNumberFormat="0" applyAlignment="0" applyProtection="0"/>
    <xf numFmtId="0" fontId="36" fillId="20" borderId="1" applyNumberFormat="0" applyAlignment="0" applyProtection="0"/>
    <xf numFmtId="0" fontId="6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60" fillId="20" borderId="1" applyNumberFormat="0" applyAlignment="0" applyProtection="0"/>
    <xf numFmtId="0" fontId="41" fillId="20" borderId="3" applyNumberFormat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61" fillId="0" borderId="0" applyFont="0" applyFill="0" applyBorder="0" applyAlignment="0" applyProtection="0"/>
    <xf numFmtId="0" fontId="62" fillId="0" borderId="9" applyNumberFormat="0" applyFill="0" applyAlignment="0" applyProtection="0"/>
    <xf numFmtId="0" fontId="63" fillId="0" borderId="9" applyNumberFormat="0" applyFill="0" applyAlignment="0" applyProtection="0"/>
    <xf numFmtId="0" fontId="62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3" fillId="0" borderId="9" applyNumberFormat="0" applyFill="0" applyAlignment="0" applyProtection="0"/>
    <xf numFmtId="0" fontId="62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0" fillId="23" borderId="8" applyNumberFormat="0" applyFont="0" applyAlignment="0" applyProtection="0"/>
    <xf numFmtId="0" fontId="30" fillId="23" borderId="8" applyNumberFormat="0" applyFont="0" applyAlignment="0" applyProtection="0"/>
    <xf numFmtId="0" fontId="30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2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0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0" fontId="31" fillId="23" borderId="8" applyNumberFormat="0" applyFont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68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8" fillId="3" borderId="0" applyNumberFormat="0" applyBorder="0" applyAlignment="0" applyProtection="0"/>
    <xf numFmtId="0" fontId="68" fillId="3" borderId="0" applyNumberFormat="0" applyBorder="0" applyAlignment="0" applyProtection="0"/>
    <xf numFmtId="0" fontId="61" fillId="0" borderId="0"/>
    <xf numFmtId="164" fontId="61" fillId="0" borderId="0" applyFont="0" applyFill="0" applyBorder="0" applyAlignment="0" applyProtection="0"/>
    <xf numFmtId="165" fontId="57" fillId="0" borderId="0"/>
    <xf numFmtId="0" fontId="101" fillId="0" borderId="0"/>
    <xf numFmtId="9" fontId="32" fillId="0" borderId="0" applyFont="0" applyFill="0" applyBorder="0" applyAlignment="0" applyProtection="0"/>
    <xf numFmtId="0" fontId="29" fillId="0" borderId="0"/>
    <xf numFmtId="0" fontId="101" fillId="0" borderId="0"/>
    <xf numFmtId="0" fontId="30" fillId="0" borderId="0"/>
    <xf numFmtId="0" fontId="102" fillId="0" borderId="0"/>
    <xf numFmtId="0" fontId="58" fillId="0" borderId="0"/>
    <xf numFmtId="0" fontId="28" fillId="0" borderId="0"/>
    <xf numFmtId="9" fontId="28" fillId="0" borderId="0" applyFont="0" applyFill="0" applyBorder="0" applyAlignment="0" applyProtection="0"/>
    <xf numFmtId="0" fontId="104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105" fillId="0" borderId="0"/>
    <xf numFmtId="165" fontId="57" fillId="0" borderId="0"/>
    <xf numFmtId="165" fontId="57" fillId="0" borderId="0"/>
    <xf numFmtId="0" fontId="107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175" fontId="57" fillId="0" borderId="0"/>
    <xf numFmtId="0" fontId="59" fillId="0" borderId="0"/>
    <xf numFmtId="175" fontId="57" fillId="0" borderId="0"/>
    <xf numFmtId="175" fontId="57" fillId="0" borderId="0"/>
    <xf numFmtId="0" fontId="44" fillId="0" borderId="0"/>
    <xf numFmtId="0" fontId="3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9" fontId="1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14" fillId="0" borderId="0"/>
    <xf numFmtId="0" fontId="58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184" fontId="57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8" fillId="0" borderId="0"/>
    <xf numFmtId="0" fontId="58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61" fillId="0" borderId="0" applyFont="0" applyFill="0" applyBorder="0" applyAlignment="0" applyProtection="0"/>
    <xf numFmtId="6" fontId="6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58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20">
    <xf numFmtId="0" fontId="0" fillId="0" borderId="0" xfId="0"/>
    <xf numFmtId="0" fontId="69" fillId="0" borderId="0" xfId="343" applyFont="1" applyFill="1" applyAlignment="1">
      <alignment vertical="center"/>
    </xf>
    <xf numFmtId="0" fontId="70" fillId="0" borderId="0" xfId="343" applyFont="1" applyFill="1" applyAlignment="1">
      <alignment vertical="center"/>
    </xf>
    <xf numFmtId="0" fontId="69" fillId="0" borderId="0" xfId="343" applyFont="1" applyFill="1" applyAlignment="1" applyProtection="1">
      <alignment horizontal="centerContinuous" vertical="center"/>
      <protection locked="0"/>
    </xf>
    <xf numFmtId="0" fontId="70" fillId="0" borderId="0" xfId="343" applyFont="1" applyFill="1" applyAlignment="1">
      <alignment horizontal="centerContinuous" vertical="center"/>
    </xf>
    <xf numFmtId="168" fontId="70" fillId="0" borderId="0" xfId="343" applyNumberFormat="1" applyFont="1" applyFill="1" applyAlignment="1">
      <alignment horizontal="centerContinuous" vertical="center"/>
    </xf>
    <xf numFmtId="168" fontId="69" fillId="0" borderId="0" xfId="343" applyNumberFormat="1" applyFont="1" applyFill="1" applyAlignment="1">
      <alignment vertical="center"/>
    </xf>
    <xf numFmtId="168" fontId="69" fillId="0" borderId="0" xfId="343" applyNumberFormat="1" applyFont="1" applyFill="1" applyAlignment="1">
      <alignment horizontal="left" vertical="center"/>
    </xf>
    <xf numFmtId="0" fontId="69" fillId="0" borderId="0" xfId="343" applyFont="1" applyFill="1" applyAlignment="1">
      <alignment horizontal="left" vertical="center"/>
    </xf>
    <xf numFmtId="0" fontId="72" fillId="0" borderId="0" xfId="343" applyFont="1" applyFill="1" applyAlignment="1">
      <alignment horizontal="right" vertical="center"/>
    </xf>
    <xf numFmtId="0" fontId="74" fillId="0" borderId="10" xfId="343" applyFont="1" applyFill="1" applyBorder="1" applyAlignment="1">
      <alignment vertical="center"/>
    </xf>
    <xf numFmtId="0" fontId="74" fillId="0" borderId="11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75" fillId="0" borderId="12" xfId="343" applyFont="1" applyFill="1" applyBorder="1" applyAlignment="1">
      <alignment vertical="center"/>
    </xf>
    <xf numFmtId="0" fontId="75" fillId="0" borderId="13" xfId="343" applyFont="1" applyFill="1" applyBorder="1" applyAlignment="1">
      <alignment horizontal="left" vertical="center"/>
    </xf>
    <xf numFmtId="165" fontId="69" fillId="0" borderId="17" xfId="342" applyFont="1" applyFill="1" applyBorder="1" applyAlignment="1">
      <alignment horizontal="left" vertical="center"/>
    </xf>
    <xf numFmtId="0" fontId="70" fillId="0" borderId="18" xfId="343" applyFont="1" applyFill="1" applyBorder="1" applyAlignment="1">
      <alignment vertical="center"/>
    </xf>
    <xf numFmtId="0" fontId="70" fillId="0" borderId="0" xfId="343" applyFont="1" applyFill="1" applyBorder="1" applyAlignment="1">
      <alignment vertical="center"/>
    </xf>
    <xf numFmtId="0" fontId="75" fillId="0" borderId="0" xfId="343" applyFont="1" applyFill="1" applyBorder="1" applyAlignment="1">
      <alignment vertical="center"/>
    </xf>
    <xf numFmtId="0" fontId="75" fillId="0" borderId="19" xfId="343" applyFont="1" applyFill="1" applyBorder="1" applyAlignment="1">
      <alignment horizontal="left" vertical="center"/>
    </xf>
    <xf numFmtId="0" fontId="72" fillId="0" borderId="19" xfId="343" applyFont="1" applyFill="1" applyBorder="1" applyAlignment="1">
      <alignment horizontal="center" vertical="center"/>
    </xf>
    <xf numFmtId="0" fontId="76" fillId="0" borderId="0" xfId="343" applyFont="1" applyFill="1" applyBorder="1" applyAlignment="1" applyProtection="1">
      <alignment horizontal="left" vertical="center"/>
      <protection locked="0"/>
    </xf>
    <xf numFmtId="0" fontId="75" fillId="0" borderId="0" xfId="343" applyFont="1" applyFill="1" applyAlignment="1">
      <alignment vertical="center"/>
    </xf>
    <xf numFmtId="0" fontId="72" fillId="0" borderId="19" xfId="343" applyFont="1" applyFill="1" applyBorder="1" applyAlignment="1">
      <alignment horizontal="center" vertical="top"/>
    </xf>
    <xf numFmtId="0" fontId="72" fillId="0" borderId="21" xfId="343" applyFont="1" applyFill="1" applyBorder="1" applyAlignment="1">
      <alignment horizontal="left" vertical="center"/>
    </xf>
    <xf numFmtId="0" fontId="75" fillId="0" borderId="22" xfId="343" applyFont="1" applyFill="1" applyBorder="1" applyAlignment="1">
      <alignment vertical="center"/>
    </xf>
    <xf numFmtId="0" fontId="75" fillId="0" borderId="23" xfId="343" applyFont="1" applyFill="1" applyBorder="1" applyAlignment="1">
      <alignment vertical="center"/>
    </xf>
    <xf numFmtId="165" fontId="72" fillId="0" borderId="24" xfId="342" applyFont="1" applyFill="1" applyBorder="1" applyAlignment="1">
      <alignment vertical="center"/>
    </xf>
    <xf numFmtId="165" fontId="72" fillId="0" borderId="25" xfId="342" applyFont="1" applyFill="1" applyBorder="1" applyAlignment="1">
      <alignment vertical="center"/>
    </xf>
    <xf numFmtId="165" fontId="72" fillId="0" borderId="22" xfId="342" applyFont="1" applyFill="1" applyBorder="1" applyAlignment="1">
      <alignment vertical="center"/>
    </xf>
    <xf numFmtId="165" fontId="72" fillId="0" borderId="26" xfId="342" applyFont="1" applyFill="1" applyBorder="1" applyAlignment="1">
      <alignment vertical="center"/>
    </xf>
    <xf numFmtId="0" fontId="70" fillId="0" borderId="27" xfId="343" applyFont="1" applyFill="1" applyBorder="1" applyAlignment="1">
      <alignment vertical="center"/>
    </xf>
    <xf numFmtId="0" fontId="70" fillId="0" borderId="28" xfId="343" applyFont="1" applyFill="1" applyBorder="1" applyAlignment="1">
      <alignment vertical="center"/>
    </xf>
    <xf numFmtId="0" fontId="77" fillId="0" borderId="28" xfId="343" applyFont="1" applyFill="1" applyBorder="1" applyAlignment="1">
      <alignment horizontal="centerContinuous" vertical="center"/>
    </xf>
    <xf numFmtId="0" fontId="77" fillId="0" borderId="29" xfId="343" applyFont="1" applyFill="1" applyBorder="1" applyAlignment="1">
      <alignment horizontal="centerContinuous" vertical="center"/>
    </xf>
    <xf numFmtId="0" fontId="77" fillId="0" borderId="27" xfId="343" applyFont="1" applyFill="1" applyBorder="1" applyAlignment="1">
      <alignment horizontal="center" vertical="center"/>
    </xf>
    <xf numFmtId="165" fontId="73" fillId="0" borderId="30" xfId="342" applyFont="1" applyFill="1" applyBorder="1" applyAlignment="1">
      <alignment horizontal="center" vertical="center"/>
    </xf>
    <xf numFmtId="165" fontId="73" fillId="0" borderId="31" xfId="342" applyFont="1" applyFill="1" applyBorder="1" applyAlignment="1">
      <alignment horizontal="center" vertical="center"/>
    </xf>
    <xf numFmtId="165" fontId="73" fillId="0" borderId="32" xfId="342" applyFont="1" applyFill="1" applyBorder="1" applyAlignment="1">
      <alignment horizontal="center" vertical="center"/>
    </xf>
    <xf numFmtId="165" fontId="73" fillId="0" borderId="33" xfId="342" applyFont="1" applyFill="1" applyBorder="1" applyAlignment="1">
      <alignment horizontal="center" vertical="center"/>
    </xf>
    <xf numFmtId="165" fontId="73" fillId="0" borderId="34" xfId="342" applyFont="1" applyFill="1" applyBorder="1" applyAlignment="1">
      <alignment horizontal="center" vertical="center"/>
    </xf>
    <xf numFmtId="0" fontId="69" fillId="0" borderId="0" xfId="343" applyFont="1" applyFill="1" applyBorder="1" applyAlignment="1" applyProtection="1">
      <alignment horizontal="left"/>
    </xf>
    <xf numFmtId="0" fontId="72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70" fillId="0" borderId="0" xfId="343" applyFont="1" applyFill="1"/>
    <xf numFmtId="0" fontId="69" fillId="0" borderId="0" xfId="343" quotePrefix="1" applyFont="1" applyFill="1" applyBorder="1" applyAlignment="1" applyProtection="1">
      <alignment horizontal="left"/>
    </xf>
    <xf numFmtId="0" fontId="72" fillId="0" borderId="35" xfId="343" applyFont="1" applyFill="1" applyBorder="1" applyAlignment="1">
      <alignment horizontal="centerContinuous" vertical="center"/>
    </xf>
    <xf numFmtId="165" fontId="79" fillId="0" borderId="0" xfId="342" applyFont="1" applyFill="1" applyBorder="1" applyAlignment="1" applyProtection="1">
      <alignment horizontal="right"/>
    </xf>
    <xf numFmtId="0" fontId="70" fillId="0" borderId="36" xfId="343" applyFont="1" applyFill="1" applyBorder="1" applyAlignment="1">
      <alignment vertical="center"/>
    </xf>
    <xf numFmtId="0" fontId="70" fillId="0" borderId="29" xfId="343" applyFont="1" applyFill="1" applyBorder="1" applyAlignment="1">
      <alignment vertical="center"/>
    </xf>
    <xf numFmtId="0" fontId="69" fillId="0" borderId="29" xfId="343" quotePrefix="1" applyFont="1" applyFill="1" applyBorder="1" applyAlignment="1" applyProtection="1">
      <alignment horizontal="left"/>
    </xf>
    <xf numFmtId="0" fontId="70" fillId="0" borderId="18" xfId="343" quotePrefix="1" applyFont="1" applyFill="1" applyBorder="1" applyAlignment="1">
      <alignment horizontal="right"/>
    </xf>
    <xf numFmtId="0" fontId="70" fillId="0" borderId="0" xfId="343" applyFont="1" applyFill="1" applyBorder="1" applyAlignment="1"/>
    <xf numFmtId="1" fontId="70" fillId="0" borderId="0" xfId="343" applyNumberFormat="1" applyFont="1" applyFill="1" applyBorder="1"/>
    <xf numFmtId="0" fontId="74" fillId="0" borderId="14" xfId="343" applyFont="1" applyFill="1" applyBorder="1" applyAlignment="1">
      <alignment horizontal="centerContinuous"/>
    </xf>
    <xf numFmtId="172" fontId="80" fillId="0" borderId="0" xfId="343" applyNumberFormat="1" applyFont="1" applyFill="1" applyBorder="1" applyAlignment="1" applyProtection="1">
      <alignment vertical="center"/>
    </xf>
    <xf numFmtId="0" fontId="70" fillId="0" borderId="18" xfId="343" applyFont="1" applyFill="1" applyBorder="1" applyAlignment="1">
      <alignment horizontal="right"/>
    </xf>
    <xf numFmtId="0" fontId="74" fillId="0" borderId="35" xfId="343" applyFont="1" applyFill="1" applyBorder="1" applyAlignment="1">
      <alignment horizontal="centerContinuous"/>
    </xf>
    <xf numFmtId="0" fontId="70" fillId="0" borderId="36" xfId="343" applyFont="1" applyFill="1" applyBorder="1" applyAlignment="1">
      <alignment horizontal="right"/>
    </xf>
    <xf numFmtId="0" fontId="70" fillId="0" borderId="29" xfId="343" applyFont="1" applyFill="1" applyBorder="1" applyAlignment="1"/>
    <xf numFmtId="1" fontId="70" fillId="0" borderId="29" xfId="343" applyNumberFormat="1" applyFont="1" applyFill="1" applyBorder="1"/>
    <xf numFmtId="0" fontId="74" fillId="0" borderId="37" xfId="343" applyFont="1" applyFill="1" applyBorder="1" applyAlignment="1">
      <alignment horizontal="centerContinuous"/>
    </xf>
    <xf numFmtId="0" fontId="74" fillId="0" borderId="38" xfId="343" applyFont="1" applyFill="1" applyBorder="1" applyAlignment="1">
      <alignment horizontal="centerContinuous"/>
    </xf>
    <xf numFmtId="0" fontId="74" fillId="0" borderId="39" xfId="343" applyFont="1" applyFill="1" applyBorder="1" applyAlignment="1">
      <alignment horizontal="centerContinuous"/>
    </xf>
    <xf numFmtId="0" fontId="74" fillId="0" borderId="40" xfId="343" applyFont="1" applyFill="1" applyBorder="1" applyAlignment="1">
      <alignment horizontal="centerContinuous"/>
    </xf>
    <xf numFmtId="0" fontId="74" fillId="0" borderId="41" xfId="343" applyFont="1" applyFill="1" applyBorder="1" applyAlignment="1">
      <alignment horizontal="centerContinuous"/>
    </xf>
    <xf numFmtId="0" fontId="70" fillId="0" borderId="0" xfId="343" quotePrefix="1" applyFont="1" applyFill="1" applyBorder="1" applyAlignment="1"/>
    <xf numFmtId="0" fontId="71" fillId="0" borderId="0" xfId="343" applyFont="1" applyFill="1" applyBorder="1" applyAlignment="1"/>
    <xf numFmtId="0" fontId="71" fillId="0" borderId="18" xfId="343" applyFont="1" applyFill="1" applyBorder="1" applyAlignment="1">
      <alignment horizontal="right"/>
    </xf>
    <xf numFmtId="0" fontId="70" fillId="0" borderId="18" xfId="343" quotePrefix="1" applyNumberFormat="1" applyFont="1" applyFill="1" applyBorder="1" applyAlignment="1">
      <alignment horizontal="right"/>
    </xf>
    <xf numFmtId="0" fontId="70" fillId="0" borderId="18" xfId="343" quotePrefix="1" applyFont="1" applyFill="1" applyBorder="1" applyAlignment="1"/>
    <xf numFmtId="0" fontId="70" fillId="0" borderId="11" xfId="343" applyFont="1" applyFill="1" applyBorder="1" applyAlignment="1"/>
    <xf numFmtId="0" fontId="70" fillId="0" borderId="0" xfId="0" applyFont="1"/>
    <xf numFmtId="165" fontId="69" fillId="0" borderId="0" xfId="340" applyFont="1" applyAlignment="1" applyProtection="1">
      <alignment horizontal="left"/>
    </xf>
    <xf numFmtId="165" fontId="70" fillId="0" borderId="0" xfId="340" applyFont="1"/>
    <xf numFmtId="165" fontId="86" fillId="0" borderId="0" xfId="340" applyFont="1"/>
    <xf numFmtId="165" fontId="87" fillId="0" borderId="0" xfId="340" applyFont="1"/>
    <xf numFmtId="165" fontId="88" fillId="0" borderId="0" xfId="340" applyFont="1" applyAlignment="1" applyProtection="1">
      <alignment horizontal="centerContinuous"/>
    </xf>
    <xf numFmtId="165" fontId="87" fillId="0" borderId="0" xfId="340" applyFont="1" applyAlignment="1">
      <alignment horizontal="centerContinuous"/>
    </xf>
    <xf numFmtId="165" fontId="87" fillId="0" borderId="29" xfId="340" applyFont="1" applyBorder="1"/>
    <xf numFmtId="165" fontId="72" fillId="0" borderId="0" xfId="340" applyFont="1" applyAlignment="1" applyProtection="1">
      <alignment horizontal="right"/>
    </xf>
    <xf numFmtId="165" fontId="87" fillId="0" borderId="15" xfId="340" applyFont="1" applyBorder="1"/>
    <xf numFmtId="165" fontId="72" fillId="0" borderId="15" xfId="340" applyFont="1" applyBorder="1" applyAlignment="1">
      <alignment horizontal="center"/>
    </xf>
    <xf numFmtId="165" fontId="89" fillId="0" borderId="0" xfId="340" applyFont="1" applyBorder="1" applyAlignment="1" applyProtection="1">
      <alignment horizontal="center" vertical="center"/>
    </xf>
    <xf numFmtId="165" fontId="72" fillId="0" borderId="20" xfId="340" applyFont="1" applyBorder="1" applyAlignment="1">
      <alignment horizontal="center"/>
    </xf>
    <xf numFmtId="165" fontId="72" fillId="0" borderId="20" xfId="340" applyFont="1" applyBorder="1" applyAlignment="1" applyProtection="1">
      <alignment horizontal="center" vertical="center"/>
    </xf>
    <xf numFmtId="165" fontId="89" fillId="0" borderId="0" xfId="340" applyFont="1" applyBorder="1" applyAlignment="1">
      <alignment vertical="center"/>
    </xf>
    <xf numFmtId="165" fontId="87" fillId="0" borderId="23" xfId="340" applyFont="1" applyBorder="1"/>
    <xf numFmtId="165" fontId="72" fillId="0" borderId="23" xfId="340" applyFont="1" applyBorder="1" applyAlignment="1" applyProtection="1">
      <alignment horizontal="center" vertical="center"/>
    </xf>
    <xf numFmtId="165" fontId="89" fillId="0" borderId="0" xfId="340" quotePrefix="1" applyFont="1" applyBorder="1" applyAlignment="1" applyProtection="1">
      <alignment horizontal="center" vertical="center"/>
    </xf>
    <xf numFmtId="165" fontId="91" fillId="0" borderId="0" xfId="340" quotePrefix="1" applyFont="1" applyBorder="1" applyAlignment="1" applyProtection="1">
      <alignment horizontal="center" vertical="center"/>
    </xf>
    <xf numFmtId="165" fontId="87" fillId="0" borderId="0" xfId="340" applyFont="1" applyAlignment="1">
      <alignment horizontal="center" vertical="center"/>
    </xf>
    <xf numFmtId="165" fontId="87" fillId="0" borderId="0" xfId="340" applyFont="1" applyBorder="1"/>
    <xf numFmtId="4" fontId="87" fillId="0" borderId="0" xfId="340" applyNumberFormat="1" applyFont="1"/>
    <xf numFmtId="165" fontId="69" fillId="0" borderId="0" xfId="341" applyFont="1" applyAlignment="1" applyProtection="1">
      <alignment horizontal="left"/>
    </xf>
    <xf numFmtId="165" fontId="70" fillId="0" borderId="0" xfId="341" applyFont="1"/>
    <xf numFmtId="165" fontId="69" fillId="0" borderId="0" xfId="341" applyFont="1" applyAlignment="1" applyProtection="1">
      <alignment horizontal="centerContinuous"/>
    </xf>
    <xf numFmtId="165" fontId="70" fillId="0" borderId="0" xfId="341" applyFont="1" applyAlignment="1">
      <alignment horizontal="centerContinuous"/>
    </xf>
    <xf numFmtId="165" fontId="69" fillId="0" borderId="0" xfId="341" applyFont="1"/>
    <xf numFmtId="165" fontId="72" fillId="0" borderId="0" xfId="341" applyFont="1" applyAlignment="1" applyProtection="1">
      <alignment horizontal="right"/>
    </xf>
    <xf numFmtId="165" fontId="74" fillId="0" borderId="15" xfId="341" applyFont="1" applyBorder="1"/>
    <xf numFmtId="165" fontId="72" fillId="0" borderId="39" xfId="341" applyFont="1" applyBorder="1" applyAlignment="1">
      <alignment horizontal="center"/>
    </xf>
    <xf numFmtId="165" fontId="72" fillId="0" borderId="43" xfId="341" applyFont="1" applyBorder="1" applyAlignment="1">
      <alignment vertical="center"/>
    </xf>
    <xf numFmtId="165" fontId="72" fillId="0" borderId="20" xfId="341" applyFont="1" applyBorder="1" applyAlignment="1">
      <alignment horizontal="center"/>
    </xf>
    <xf numFmtId="165" fontId="72" fillId="0" borderId="38" xfId="341" applyFont="1" applyBorder="1" applyAlignment="1" applyProtection="1">
      <alignment horizontal="center" vertical="center"/>
    </xf>
    <xf numFmtId="165" fontId="72" fillId="0" borderId="35" xfId="341" applyFont="1" applyBorder="1" applyAlignment="1" applyProtection="1">
      <alignment horizontal="centerContinuous" vertical="center"/>
    </xf>
    <xf numFmtId="165" fontId="74" fillId="0" borderId="23" xfId="341" applyFont="1" applyBorder="1"/>
    <xf numFmtId="165" fontId="72" fillId="0" borderId="40" xfId="341" applyFont="1" applyBorder="1" applyAlignment="1">
      <alignment horizontal="center"/>
    </xf>
    <xf numFmtId="165" fontId="72" fillId="0" borderId="22" xfId="341" applyFont="1" applyBorder="1" applyAlignment="1">
      <alignment vertical="center"/>
    </xf>
    <xf numFmtId="165" fontId="73" fillId="0" borderId="23" xfId="341" applyFont="1" applyBorder="1" applyAlignment="1">
      <alignment horizontal="center" vertical="center"/>
    </xf>
    <xf numFmtId="165" fontId="73" fillId="0" borderId="40" xfId="341" quotePrefix="1" applyFont="1" applyBorder="1" applyAlignment="1" applyProtection="1">
      <alignment horizontal="center" vertical="center"/>
    </xf>
    <xf numFmtId="165" fontId="73" fillId="0" borderId="22" xfId="341" applyFont="1" applyBorder="1" applyAlignment="1" applyProtection="1">
      <alignment horizontal="center" vertical="center"/>
    </xf>
    <xf numFmtId="173" fontId="31" fillId="0" borderId="0" xfId="329" applyNumberFormat="1" applyFont="1"/>
    <xf numFmtId="165" fontId="70" fillId="0" borderId="0" xfId="341" applyFont="1" applyAlignment="1">
      <alignment horizontal="center" vertical="center"/>
    </xf>
    <xf numFmtId="165" fontId="69" fillId="0" borderId="15" xfId="341" applyFont="1" applyBorder="1" applyAlignment="1" applyProtection="1">
      <alignment horizontal="left"/>
    </xf>
    <xf numFmtId="1" fontId="70" fillId="0" borderId="20" xfId="341" applyNumberFormat="1" applyFont="1" applyBorder="1"/>
    <xf numFmtId="170" fontId="69" fillId="0" borderId="0" xfId="341" applyNumberFormat="1" applyFont="1"/>
    <xf numFmtId="170" fontId="70" fillId="0" borderId="0" xfId="341" applyNumberFormat="1" applyFont="1"/>
    <xf numFmtId="2" fontId="70" fillId="0" borderId="0" xfId="341" applyNumberFormat="1" applyFont="1"/>
    <xf numFmtId="1" fontId="70" fillId="0" borderId="23" xfId="341" applyNumberFormat="1" applyFont="1" applyBorder="1"/>
    <xf numFmtId="165" fontId="69" fillId="0" borderId="0" xfId="345" applyFont="1" applyFill="1" applyAlignment="1">
      <alignment horizontal="left" vertical="center"/>
    </xf>
    <xf numFmtId="165" fontId="69" fillId="0" borderId="0" xfId="345" applyFont="1" applyFill="1" applyAlignment="1">
      <alignment vertical="center"/>
    </xf>
    <xf numFmtId="165" fontId="70" fillId="0" borderId="0" xfId="345" applyFont="1" applyFill="1" applyAlignment="1">
      <alignment vertical="center"/>
    </xf>
    <xf numFmtId="165" fontId="69" fillId="0" borderId="0" xfId="345" applyFont="1" applyFill="1" applyAlignment="1" applyProtection="1">
      <alignment horizontal="centerContinuous" vertical="center"/>
      <protection locked="0"/>
    </xf>
    <xf numFmtId="165" fontId="69" fillId="0" borderId="0" xfId="345" applyFont="1" applyFill="1" applyAlignment="1">
      <alignment horizontal="centerContinuous" vertical="center"/>
    </xf>
    <xf numFmtId="165" fontId="69" fillId="0" borderId="0" xfId="345" applyFont="1" applyFill="1" applyBorder="1" applyAlignment="1">
      <alignment vertical="center"/>
    </xf>
    <xf numFmtId="165" fontId="72" fillId="0" borderId="0" xfId="345" applyFont="1" applyFill="1" applyAlignment="1">
      <alignment horizontal="right" vertical="center"/>
    </xf>
    <xf numFmtId="165" fontId="69" fillId="0" borderId="10" xfId="345" applyFont="1" applyFill="1" applyBorder="1" applyAlignment="1">
      <alignment vertical="center"/>
    </xf>
    <xf numFmtId="165" fontId="75" fillId="0" borderId="11" xfId="345" applyFont="1" applyFill="1" applyBorder="1" applyAlignment="1">
      <alignment vertical="center"/>
    </xf>
    <xf numFmtId="165" fontId="72" fillId="0" borderId="11" xfId="345" applyFont="1" applyFill="1" applyBorder="1" applyAlignment="1">
      <alignment vertical="center"/>
    </xf>
    <xf numFmtId="165" fontId="75" fillId="0" borderId="0" xfId="345" applyFont="1" applyFill="1" applyBorder="1" applyAlignment="1">
      <alignment horizontal="left" vertical="center"/>
    </xf>
    <xf numFmtId="165" fontId="75" fillId="0" borderId="18" xfId="345" applyFont="1" applyFill="1" applyBorder="1" applyAlignment="1">
      <alignment vertical="center"/>
    </xf>
    <xf numFmtId="165" fontId="75" fillId="0" borderId="0" xfId="345" applyFont="1" applyFill="1" applyBorder="1" applyAlignment="1">
      <alignment vertical="center"/>
    </xf>
    <xf numFmtId="165" fontId="76" fillId="0" borderId="0" xfId="345" applyFont="1" applyFill="1" applyBorder="1" applyAlignment="1" applyProtection="1">
      <alignment horizontal="left" vertical="center"/>
      <protection locked="0"/>
    </xf>
    <xf numFmtId="165" fontId="69" fillId="0" borderId="18" xfId="345" applyFont="1" applyFill="1" applyBorder="1" applyAlignment="1">
      <alignment horizontal="center" vertical="center"/>
    </xf>
    <xf numFmtId="165" fontId="69" fillId="0" borderId="0" xfId="345" applyFont="1" applyFill="1" applyBorder="1" applyAlignment="1">
      <alignment horizontal="center" vertical="center"/>
    </xf>
    <xf numFmtId="165" fontId="75" fillId="0" borderId="18" xfId="345" applyFont="1" applyFill="1" applyBorder="1" applyAlignment="1">
      <alignment horizontal="left" vertical="center"/>
    </xf>
    <xf numFmtId="165" fontId="75" fillId="0" borderId="35" xfId="345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3" fillId="0" borderId="27" xfId="344" applyFont="1" applyFill="1" applyBorder="1" applyAlignment="1">
      <alignment horizontal="centerContinuous" vertical="center"/>
    </xf>
    <xf numFmtId="165" fontId="73" fillId="0" borderId="28" xfId="344" applyFont="1" applyFill="1" applyBorder="1" applyAlignment="1">
      <alignment horizontal="centerContinuous" vertical="center"/>
    </xf>
    <xf numFmtId="165" fontId="73" fillId="0" borderId="45" xfId="344" applyFont="1" applyFill="1" applyBorder="1" applyAlignment="1">
      <alignment horizontal="centerContinuous" vertical="center"/>
    </xf>
    <xf numFmtId="165" fontId="73" fillId="0" borderId="34" xfId="342" applyFont="1" applyFill="1" applyBorder="1" applyAlignment="1">
      <alignment horizontal="centerContinuous" vertical="center"/>
    </xf>
    <xf numFmtId="165" fontId="69" fillId="0" borderId="18" xfId="345" applyFont="1" applyFill="1" applyBorder="1" applyAlignment="1" applyProtection="1">
      <alignment horizontal="left"/>
    </xf>
    <xf numFmtId="165" fontId="69" fillId="0" borderId="0" xfId="345" applyFont="1" applyFill="1" applyBorder="1" applyAlignment="1" applyProtection="1">
      <alignment horizontal="left"/>
    </xf>
    <xf numFmtId="165" fontId="72" fillId="0" borderId="35" xfId="345" applyFont="1" applyFill="1" applyBorder="1" applyAlignment="1">
      <alignment horizontal="centerContinuous" vertical="center"/>
    </xf>
    <xf numFmtId="165" fontId="70" fillId="0" borderId="0" xfId="345" applyFont="1" applyFill="1"/>
    <xf numFmtId="165" fontId="69" fillId="0" borderId="18" xfId="345" quotePrefix="1" applyFont="1" applyFill="1" applyBorder="1" applyAlignment="1" applyProtection="1">
      <alignment horizontal="left"/>
    </xf>
    <xf numFmtId="165" fontId="69" fillId="0" borderId="0" xfId="345" quotePrefix="1" applyFont="1" applyFill="1" applyBorder="1" applyAlignment="1" applyProtection="1">
      <alignment horizontal="left"/>
    </xf>
    <xf numFmtId="165" fontId="69" fillId="0" borderId="36" xfId="345" quotePrefix="1" applyFont="1" applyFill="1" applyBorder="1" applyAlignment="1" applyProtection="1">
      <alignment horizontal="left"/>
    </xf>
    <xf numFmtId="165" fontId="69" fillId="0" borderId="29" xfId="345" quotePrefix="1" applyFont="1" applyFill="1" applyBorder="1" applyAlignment="1" applyProtection="1">
      <alignment horizontal="left"/>
    </xf>
    <xf numFmtId="165" fontId="69" fillId="0" borderId="29" xfId="345" applyFont="1" applyFill="1" applyBorder="1" applyAlignment="1" applyProtection="1">
      <alignment horizontal="left"/>
    </xf>
    <xf numFmtId="165" fontId="72" fillId="0" borderId="37" xfId="345" applyFont="1" applyFill="1" applyBorder="1" applyAlignment="1">
      <alignment horizontal="centerContinuous" vertical="center"/>
    </xf>
    <xf numFmtId="165" fontId="70" fillId="0" borderId="18" xfId="345" quotePrefix="1" applyFont="1" applyFill="1" applyBorder="1" applyAlignment="1" applyProtection="1">
      <alignment horizontal="left"/>
    </xf>
    <xf numFmtId="165" fontId="70" fillId="0" borderId="0" xfId="345" quotePrefix="1" applyFont="1" applyFill="1" applyBorder="1" applyAlignment="1" applyProtection="1">
      <alignment horizontal="left"/>
    </xf>
    <xf numFmtId="1" fontId="70" fillId="0" borderId="0" xfId="345" applyNumberFormat="1" applyFont="1" applyFill="1" applyBorder="1"/>
    <xf numFmtId="165" fontId="74" fillId="0" borderId="38" xfId="345" applyFont="1" applyFill="1" applyBorder="1" applyAlignment="1">
      <alignment horizontal="centerContinuous"/>
    </xf>
    <xf numFmtId="165" fontId="70" fillId="0" borderId="36" xfId="345" quotePrefix="1" applyFont="1" applyFill="1" applyBorder="1" applyAlignment="1" applyProtection="1">
      <alignment horizontal="left"/>
    </xf>
    <xf numFmtId="165" fontId="70" fillId="0" borderId="29" xfId="345" quotePrefix="1" applyFont="1" applyFill="1" applyBorder="1" applyAlignment="1" applyProtection="1">
      <alignment horizontal="left"/>
    </xf>
    <xf numFmtId="165" fontId="74" fillId="0" borderId="40" xfId="345" applyFont="1" applyFill="1" applyBorder="1" applyAlignment="1">
      <alignment horizontal="centerContinuous"/>
    </xf>
    <xf numFmtId="165" fontId="70" fillId="0" borderId="0" xfId="345" applyFont="1" applyFill="1" applyBorder="1" applyAlignment="1">
      <alignment vertical="center"/>
    </xf>
    <xf numFmtId="1" fontId="70" fillId="0" borderId="11" xfId="345" applyNumberFormat="1" applyFont="1" applyFill="1" applyBorder="1"/>
    <xf numFmtId="165" fontId="74" fillId="0" borderId="39" xfId="345" applyFont="1" applyFill="1" applyBorder="1" applyAlignment="1">
      <alignment horizontal="centerContinuous"/>
    </xf>
    <xf numFmtId="165" fontId="70" fillId="0" borderId="18" xfId="345" applyFont="1" applyFill="1" applyBorder="1" applyAlignment="1" applyProtection="1">
      <alignment horizontal="left"/>
    </xf>
    <xf numFmtId="165" fontId="74" fillId="0" borderId="41" xfId="345" applyFont="1" applyFill="1" applyBorder="1" applyAlignment="1">
      <alignment horizontal="centerContinuous"/>
    </xf>
    <xf numFmtId="1" fontId="70" fillId="0" borderId="29" xfId="345" applyNumberFormat="1" applyFont="1" applyFill="1" applyBorder="1"/>
    <xf numFmtId="165" fontId="70" fillId="0" borderId="10" xfId="345" quotePrefix="1" applyFont="1" applyFill="1" applyBorder="1" applyAlignment="1" applyProtection="1">
      <alignment horizontal="left"/>
    </xf>
    <xf numFmtId="165" fontId="70" fillId="0" borderId="11" xfId="345" quotePrefix="1" applyFont="1" applyFill="1" applyBorder="1" applyAlignment="1" applyProtection="1">
      <alignment horizontal="left"/>
    </xf>
    <xf numFmtId="165" fontId="74" fillId="0" borderId="46" xfId="345" applyFont="1" applyFill="1" applyBorder="1" applyAlignment="1">
      <alignment horizontal="centerContinuous"/>
    </xf>
    <xf numFmtId="165" fontId="70" fillId="0" borderId="36" xfId="345" applyFont="1" applyFill="1" applyBorder="1" applyAlignment="1" applyProtection="1">
      <alignment horizontal="left"/>
    </xf>
    <xf numFmtId="165" fontId="70" fillId="0" borderId="29" xfId="345" applyFont="1" applyFill="1" applyBorder="1" applyAlignment="1" applyProtection="1">
      <alignment horizontal="left"/>
    </xf>
    <xf numFmtId="165" fontId="70" fillId="0" borderId="0" xfId="345" quotePrefix="1" applyFont="1" applyFill="1" applyBorder="1" applyAlignment="1" applyProtection="1">
      <alignment horizontal="left"/>
      <protection locked="0"/>
    </xf>
    <xf numFmtId="165" fontId="70" fillId="0" borderId="0" xfId="345" applyFont="1" applyFill="1" applyBorder="1" applyAlignment="1" applyProtection="1">
      <alignment horizontal="left"/>
      <protection locked="0"/>
    </xf>
    <xf numFmtId="165" fontId="70" fillId="0" borderId="29" xfId="345" quotePrefix="1" applyFont="1" applyFill="1" applyBorder="1" applyAlignment="1" applyProtection="1">
      <alignment horizontal="left"/>
      <protection locked="0"/>
    </xf>
    <xf numFmtId="165" fontId="93" fillId="0" borderId="0" xfId="345" applyFont="1" applyFill="1" applyAlignment="1">
      <alignment vertical="center"/>
    </xf>
    <xf numFmtId="1" fontId="70" fillId="0" borderId="10" xfId="343" applyNumberFormat="1" applyFont="1" applyFill="1" applyBorder="1"/>
    <xf numFmtId="171" fontId="80" fillId="0" borderId="0" xfId="343" applyNumberFormat="1" applyFont="1" applyFill="1" applyBorder="1" applyAlignment="1" applyProtection="1">
      <alignment horizontal="right" vertical="center"/>
    </xf>
    <xf numFmtId="171" fontId="80" fillId="0" borderId="29" xfId="343" applyNumberFormat="1" applyFont="1" applyFill="1" applyBorder="1" applyAlignment="1" applyProtection="1">
      <alignment horizontal="right" vertical="center"/>
    </xf>
    <xf numFmtId="165" fontId="69" fillId="0" borderId="0" xfId="339" applyFont="1" applyAlignment="1" applyProtection="1">
      <alignment horizontal="left"/>
    </xf>
    <xf numFmtId="0" fontId="69" fillId="0" borderId="0" xfId="449" applyFont="1" applyAlignment="1"/>
    <xf numFmtId="3" fontId="70" fillId="0" borderId="0" xfId="449" applyNumberFormat="1" applyFont="1" applyAlignment="1"/>
    <xf numFmtId="3" fontId="70" fillId="0" borderId="0" xfId="449" applyNumberFormat="1" applyFont="1"/>
    <xf numFmtId="0" fontId="58" fillId="0" borderId="0" xfId="449" applyFont="1"/>
    <xf numFmtId="0" fontId="70" fillId="0" borderId="0" xfId="449" quotePrefix="1" applyFont="1" applyAlignment="1"/>
    <xf numFmtId="0" fontId="69" fillId="0" borderId="0" xfId="449" applyFont="1" applyAlignment="1">
      <alignment horizontal="centerContinuous" vertical="center"/>
    </xf>
    <xf numFmtId="0" fontId="70" fillId="0" borderId="0" xfId="449" quotePrefix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0" fillId="0" borderId="0" xfId="449" applyFont="1"/>
    <xf numFmtId="3" fontId="70" fillId="0" borderId="29" xfId="449" applyNumberFormat="1" applyFont="1" applyBorder="1"/>
    <xf numFmtId="3" fontId="69" fillId="0" borderId="0" xfId="449" applyNumberFormat="1" applyFont="1" applyAlignment="1">
      <alignment horizontal="centerContinuous"/>
    </xf>
    <xf numFmtId="3" fontId="72" fillId="0" borderId="0" xfId="449" applyNumberFormat="1" applyFont="1" applyAlignment="1">
      <alignment horizontal="centerContinuous"/>
    </xf>
    <xf numFmtId="0" fontId="74" fillId="0" borderId="15" xfId="449" applyFont="1" applyBorder="1"/>
    <xf numFmtId="0" fontId="72" fillId="0" borderId="15" xfId="449" applyFont="1" applyBorder="1" applyAlignment="1">
      <alignment horizontal="centerContinuous" vertical="top"/>
    </xf>
    <xf numFmtId="3" fontId="72" fillId="0" borderId="29" xfId="449" applyNumberFormat="1" applyFont="1" applyBorder="1" applyAlignment="1">
      <alignment horizontal="centerContinuous" vertical="top"/>
    </xf>
    <xf numFmtId="3" fontId="72" fillId="0" borderId="28" xfId="449" applyNumberFormat="1" applyFont="1" applyBorder="1" applyAlignment="1">
      <alignment horizontal="centerContinuous"/>
    </xf>
    <xf numFmtId="3" fontId="72" fillId="0" borderId="45" xfId="449" applyNumberFormat="1" applyFont="1" applyBorder="1" applyAlignment="1">
      <alignment horizontal="centerContinuous"/>
    </xf>
    <xf numFmtId="3" fontId="72" fillId="0" borderId="28" xfId="449" applyNumberFormat="1" applyFont="1" applyBorder="1" applyAlignment="1">
      <alignment horizontal="centerContinuous" vertical="top"/>
    </xf>
    <xf numFmtId="0" fontId="72" fillId="0" borderId="20" xfId="449" applyFont="1" applyBorder="1" applyAlignment="1">
      <alignment horizontal="center"/>
    </xf>
    <xf numFmtId="0" fontId="72" fillId="0" borderId="20" xfId="449" applyFont="1" applyBorder="1" applyAlignment="1">
      <alignment horizontal="centerContinuous"/>
    </xf>
    <xf numFmtId="3" fontId="72" fillId="0" borderId="35" xfId="449" applyNumberFormat="1" applyFont="1" applyBorder="1" applyAlignment="1">
      <alignment horizontal="center"/>
    </xf>
    <xf numFmtId="3" fontId="72" fillId="0" borderId="35" xfId="449" quotePrefix="1" applyNumberFormat="1" applyFont="1" applyBorder="1" applyAlignment="1">
      <alignment horizontal="center"/>
    </xf>
    <xf numFmtId="0" fontId="72" fillId="0" borderId="23" xfId="449" applyFont="1" applyBorder="1"/>
    <xf numFmtId="0" fontId="72" fillId="0" borderId="23" xfId="449" applyFont="1" applyBorder="1" applyAlignment="1">
      <alignment horizontal="centerContinuous"/>
    </xf>
    <xf numFmtId="0" fontId="75" fillId="0" borderId="0" xfId="449" applyFont="1"/>
    <xf numFmtId="0" fontId="73" fillId="0" borderId="23" xfId="449" quotePrefix="1" applyFont="1" applyBorder="1" applyAlignment="1">
      <alignment horizontal="center" vertical="center"/>
    </xf>
    <xf numFmtId="0" fontId="73" fillId="0" borderId="42" xfId="449" quotePrefix="1" applyFont="1" applyBorder="1" applyAlignment="1">
      <alignment horizontal="center" vertical="center"/>
    </xf>
    <xf numFmtId="3" fontId="73" fillId="0" borderId="45" xfId="449" quotePrefix="1" applyNumberFormat="1" applyFont="1" applyBorder="1" applyAlignment="1">
      <alignment horizontal="center" vertical="center"/>
    </xf>
    <xf numFmtId="0" fontId="58" fillId="0" borderId="0" xfId="449" applyFont="1" applyAlignment="1">
      <alignment horizontal="center" vertical="center"/>
    </xf>
    <xf numFmtId="0" fontId="69" fillId="0" borderId="23" xfId="449" applyFont="1" applyBorder="1"/>
    <xf numFmtId="0" fontId="69" fillId="0" borderId="42" xfId="449" applyFont="1" applyBorder="1"/>
    <xf numFmtId="3" fontId="75" fillId="0" borderId="0" xfId="449" applyNumberFormat="1" applyFont="1" applyBorder="1"/>
    <xf numFmtId="0" fontId="69" fillId="0" borderId="15" xfId="449" applyFont="1" applyBorder="1"/>
    <xf numFmtId="0" fontId="69" fillId="0" borderId="23" xfId="449" quotePrefix="1" applyFont="1" applyBorder="1"/>
    <xf numFmtId="0" fontId="69" fillId="0" borderId="20" xfId="449" applyFont="1" applyBorder="1"/>
    <xf numFmtId="0" fontId="70" fillId="0" borderId="20" xfId="449" quotePrefix="1" applyFont="1" applyBorder="1"/>
    <xf numFmtId="0" fontId="74" fillId="0" borderId="20" xfId="449" quotePrefix="1" applyFont="1" applyBorder="1"/>
    <xf numFmtId="0" fontId="70" fillId="0" borderId="23" xfId="449" applyFont="1" applyBorder="1"/>
    <xf numFmtId="165" fontId="75" fillId="0" borderId="0" xfId="339" applyFont="1" applyAlignment="1" applyProtection="1">
      <alignment horizontal="left"/>
    </xf>
    <xf numFmtId="165" fontId="58" fillId="0" borderId="0" xfId="339" applyFont="1"/>
    <xf numFmtId="165" fontId="69" fillId="0" borderId="0" xfId="339" applyFont="1" applyAlignment="1" applyProtection="1">
      <alignment horizontal="centerContinuous"/>
    </xf>
    <xf numFmtId="165" fontId="75" fillId="0" borderId="0" xfId="339" applyFont="1" applyAlignment="1" applyProtection="1">
      <alignment horizontal="centerContinuous"/>
    </xf>
    <xf numFmtId="165" fontId="72" fillId="0" borderId="0" xfId="339" applyFont="1" applyAlignment="1" applyProtection="1">
      <alignment horizontal="right"/>
    </xf>
    <xf numFmtId="165" fontId="70" fillId="0" borderId="16" xfId="339" applyFont="1" applyBorder="1"/>
    <xf numFmtId="0" fontId="69" fillId="0" borderId="0" xfId="449" quotePrefix="1" applyFont="1" applyFill="1" applyBorder="1"/>
    <xf numFmtId="165" fontId="75" fillId="0" borderId="0" xfId="339" applyFont="1" applyFill="1"/>
    <xf numFmtId="165" fontId="58" fillId="0" borderId="0" xfId="339" applyFont="1" applyFill="1"/>
    <xf numFmtId="165" fontId="72" fillId="0" borderId="21" xfId="339" applyFont="1" applyBorder="1" applyAlignment="1" applyProtection="1">
      <alignment horizontal="center"/>
    </xf>
    <xf numFmtId="165" fontId="72" fillId="0" borderId="17" xfId="339" applyFont="1" applyBorder="1" applyAlignment="1" applyProtection="1">
      <alignment horizontal="center"/>
    </xf>
    <xf numFmtId="165" fontId="72" fillId="0" borderId="35" xfId="339" applyFont="1" applyBorder="1" applyAlignment="1" applyProtection="1">
      <alignment horizontal="center"/>
    </xf>
    <xf numFmtId="165" fontId="72" fillId="0" borderId="35" xfId="339" applyFont="1" applyBorder="1" applyAlignment="1" applyProtection="1">
      <alignment horizontal="left"/>
    </xf>
    <xf numFmtId="165" fontId="72" fillId="0" borderId="15" xfId="339" applyFont="1" applyBorder="1" applyAlignment="1" applyProtection="1">
      <alignment horizontal="left"/>
    </xf>
    <xf numFmtId="165" fontId="69" fillId="0" borderId="25" xfId="339" applyFont="1" applyBorder="1"/>
    <xf numFmtId="165" fontId="72" fillId="0" borderId="26" xfId="339" applyFont="1" applyBorder="1" applyAlignment="1">
      <alignment horizontal="center"/>
    </xf>
    <xf numFmtId="0" fontId="72" fillId="0" borderId="22" xfId="339" quotePrefix="1" applyNumberFormat="1" applyFont="1" applyBorder="1" applyAlignment="1" applyProtection="1">
      <alignment horizontal="center"/>
    </xf>
    <xf numFmtId="165" fontId="72" fillId="0" borderId="23" xfId="339" quotePrefix="1" applyFont="1" applyBorder="1" applyAlignment="1" applyProtection="1">
      <alignment horizontal="center"/>
    </xf>
    <xf numFmtId="165" fontId="73" fillId="0" borderId="55" xfId="339" applyFont="1" applyBorder="1" applyAlignment="1" applyProtection="1">
      <alignment horizontal="center" vertical="center"/>
    </xf>
    <xf numFmtId="165" fontId="73" fillId="0" borderId="40" xfId="339" applyFont="1" applyBorder="1" applyAlignment="1" applyProtection="1">
      <alignment horizontal="center" vertical="center"/>
    </xf>
    <xf numFmtId="165" fontId="73" fillId="0" borderId="26" xfId="339" applyFont="1" applyBorder="1" applyAlignment="1" applyProtection="1">
      <alignment horizontal="center" vertical="center"/>
    </xf>
    <xf numFmtId="165" fontId="73" fillId="0" borderId="22" xfId="339" applyFont="1" applyBorder="1" applyAlignment="1" applyProtection="1">
      <alignment horizontal="center" vertical="center"/>
    </xf>
    <xf numFmtId="165" fontId="73" fillId="0" borderId="0" xfId="339" applyFont="1"/>
    <xf numFmtId="165" fontId="69" fillId="0" borderId="0" xfId="339" applyFont="1" applyFill="1"/>
    <xf numFmtId="165" fontId="77" fillId="0" borderId="0" xfId="339" applyFont="1" applyFill="1"/>
    <xf numFmtId="165" fontId="73" fillId="0" borderId="0" xfId="339" applyFont="1" applyFill="1"/>
    <xf numFmtId="165" fontId="70" fillId="0" borderId="21" xfId="339" quotePrefix="1" applyFont="1" applyBorder="1" applyAlignment="1" applyProtection="1">
      <alignment horizontal="left"/>
    </xf>
    <xf numFmtId="165" fontId="69" fillId="0" borderId="0" xfId="339" quotePrefix="1" applyFont="1" applyFill="1" applyBorder="1" applyAlignment="1" applyProtection="1">
      <alignment horizontal="left"/>
    </xf>
    <xf numFmtId="165" fontId="75" fillId="0" borderId="0" xfId="339" applyFont="1"/>
    <xf numFmtId="165" fontId="70" fillId="0" borderId="25" xfId="339" applyFont="1" applyBorder="1"/>
    <xf numFmtId="165" fontId="69" fillId="0" borderId="0" xfId="339" applyFont="1"/>
    <xf numFmtId="0" fontId="95" fillId="0" borderId="0" xfId="0" applyFont="1" applyAlignment="1"/>
    <xf numFmtId="0" fontId="92" fillId="0" borderId="0" xfId="0" applyFont="1"/>
    <xf numFmtId="0" fontId="98" fillId="0" borderId="0" xfId="0" applyFont="1"/>
    <xf numFmtId="165" fontId="69" fillId="0" borderId="0" xfId="451" applyFont="1" applyAlignment="1">
      <alignment horizontal="centerContinuous"/>
    </xf>
    <xf numFmtId="165" fontId="70" fillId="0" borderId="0" xfId="451" applyFont="1" applyAlignment="1">
      <alignment horizontal="centerContinuous"/>
    </xf>
    <xf numFmtId="165" fontId="70" fillId="0" borderId="0" xfId="451" applyFont="1" applyAlignment="1"/>
    <xf numFmtId="165" fontId="70" fillId="0" borderId="0" xfId="451" applyFont="1"/>
    <xf numFmtId="165" fontId="70" fillId="0" borderId="0" xfId="451" applyFont="1" applyAlignment="1" applyProtection="1">
      <alignment horizontal="centerContinuous"/>
    </xf>
    <xf numFmtId="165" fontId="69" fillId="0" borderId="0" xfId="451" applyFont="1" applyAlignment="1" applyProtection="1">
      <alignment horizontal="left"/>
    </xf>
    <xf numFmtId="165" fontId="70" fillId="0" borderId="0" xfId="451" applyFont="1" applyAlignment="1" applyProtection="1">
      <alignment horizontal="left"/>
    </xf>
    <xf numFmtId="0" fontId="70" fillId="0" borderId="0" xfId="0" applyFont="1" applyAlignment="1" applyProtection="1">
      <alignment horizontal="right"/>
    </xf>
    <xf numFmtId="0" fontId="70" fillId="0" borderId="0" xfId="0" applyFont="1" applyAlignment="1" applyProtection="1">
      <alignment horizontal="left"/>
    </xf>
    <xf numFmtId="165" fontId="69" fillId="0" borderId="0" xfId="451" applyFont="1"/>
    <xf numFmtId="0" fontId="88" fillId="0" borderId="0" xfId="0" applyFont="1" applyAlignment="1" applyProtection="1">
      <alignment horizontal="left"/>
    </xf>
    <xf numFmtId="0" fontId="87" fillId="0" borderId="0" xfId="0" applyFont="1"/>
    <xf numFmtId="165" fontId="70" fillId="0" borderId="0" xfId="451" applyFont="1" applyFill="1"/>
    <xf numFmtId="0" fontId="70" fillId="0" borderId="0" xfId="0" applyFont="1" applyFill="1" applyAlignment="1" applyProtection="1">
      <alignment horizontal="right"/>
    </xf>
    <xf numFmtId="0" fontId="88" fillId="0" borderId="0" xfId="0" applyFont="1"/>
    <xf numFmtId="0" fontId="87" fillId="0" borderId="0" xfId="0" applyFont="1" applyAlignment="1" applyProtection="1">
      <alignment horizontal="left"/>
    </xf>
    <xf numFmtId="165" fontId="87" fillId="0" borderId="0" xfId="451" applyFont="1"/>
    <xf numFmtId="0" fontId="87" fillId="0" borderId="0" xfId="0" applyFont="1" applyAlignment="1" applyProtection="1">
      <alignment horizontal="right"/>
    </xf>
    <xf numFmtId="0" fontId="88" fillId="0" borderId="0" xfId="0" applyFont="1" applyFill="1" applyAlignment="1" applyProtection="1">
      <alignment horizontal="left"/>
    </xf>
    <xf numFmtId="171" fontId="78" fillId="0" borderId="0" xfId="343" applyNumberFormat="1" applyFont="1" applyFill="1" applyBorder="1" applyAlignment="1" applyProtection="1">
      <alignment horizontal="right" vertical="center"/>
    </xf>
    <xf numFmtId="171" fontId="78" fillId="0" borderId="35" xfId="343" applyNumberFormat="1" applyFont="1" applyFill="1" applyBorder="1" applyAlignment="1" applyProtection="1">
      <alignment horizontal="right" vertical="center"/>
    </xf>
    <xf numFmtId="171" fontId="78" fillId="0" borderId="29" xfId="343" applyNumberFormat="1" applyFont="1" applyFill="1" applyBorder="1" applyAlignment="1" applyProtection="1">
      <alignment horizontal="right" vertical="center"/>
    </xf>
    <xf numFmtId="171" fontId="78" fillId="0" borderId="37" xfId="343" applyNumberFormat="1" applyFont="1" applyFill="1" applyBorder="1" applyAlignment="1" applyProtection="1">
      <alignment horizontal="right" vertical="center"/>
    </xf>
    <xf numFmtId="171" fontId="80" fillId="0" borderId="35" xfId="343" applyNumberFormat="1" applyFont="1" applyFill="1" applyBorder="1" applyAlignment="1" applyProtection="1">
      <alignment horizontal="right" vertical="center"/>
    </xf>
    <xf numFmtId="171" fontId="80" fillId="0" borderId="37" xfId="343" applyNumberFormat="1" applyFont="1" applyFill="1" applyBorder="1" applyAlignment="1" applyProtection="1">
      <alignment horizontal="right" vertical="center"/>
    </xf>
    <xf numFmtId="171" fontId="80" fillId="0" borderId="36" xfId="343" applyNumberFormat="1" applyFont="1" applyFill="1" applyBorder="1" applyAlignment="1" applyProtection="1">
      <alignment horizontal="right" vertical="center"/>
    </xf>
    <xf numFmtId="167" fontId="70" fillId="0" borderId="0" xfId="449" applyNumberFormat="1" applyFont="1" applyFill="1" applyBorder="1"/>
    <xf numFmtId="0" fontId="58" fillId="0" borderId="0" xfId="449" applyFont="1" applyFill="1" applyBorder="1"/>
    <xf numFmtId="165" fontId="87" fillId="0" borderId="0" xfId="340" applyFont="1" applyFill="1" applyBorder="1"/>
    <xf numFmtId="167" fontId="70" fillId="0" borderId="35" xfId="450" applyNumberFormat="1" applyFont="1" applyFill="1" applyBorder="1" applyProtection="1"/>
    <xf numFmtId="165" fontId="58" fillId="0" borderId="0" xfId="339" applyFont="1" applyFill="1" applyBorder="1"/>
    <xf numFmtId="167" fontId="70" fillId="0" borderId="22" xfId="0" applyNumberFormat="1" applyFont="1" applyFill="1" applyBorder="1" applyProtection="1"/>
    <xf numFmtId="165" fontId="72" fillId="0" borderId="56" xfId="340" quotePrefix="1" applyFont="1" applyBorder="1" applyAlignment="1" applyProtection="1">
      <alignment horizontal="center" vertical="center"/>
    </xf>
    <xf numFmtId="165" fontId="72" fillId="0" borderId="57" xfId="340" applyFont="1" applyBorder="1" applyAlignment="1" applyProtection="1">
      <alignment horizontal="center" vertical="center"/>
    </xf>
    <xf numFmtId="165" fontId="72" fillId="0" borderId="44" xfId="340" applyFont="1" applyBorder="1" applyAlignment="1">
      <alignment horizontal="center" vertical="center"/>
    </xf>
    <xf numFmtId="165" fontId="69" fillId="0" borderId="0" xfId="466" applyFont="1" applyAlignment="1">
      <alignment horizontal="left"/>
    </xf>
    <xf numFmtId="165" fontId="74" fillId="0" borderId="0" xfId="467" applyFont="1"/>
    <xf numFmtId="165" fontId="72" fillId="0" borderId="0" xfId="467" applyFont="1" applyAlignment="1">
      <alignment horizontal="centerContinuous"/>
    </xf>
    <xf numFmtId="165" fontId="74" fillId="0" borderId="0" xfId="467" applyFont="1" applyAlignment="1">
      <alignment horizontal="centerContinuous"/>
    </xf>
    <xf numFmtId="165" fontId="74" fillId="0" borderId="47" xfId="467" applyFont="1" applyBorder="1"/>
    <xf numFmtId="165" fontId="72" fillId="0" borderId="12" xfId="467" applyFont="1" applyBorder="1"/>
    <xf numFmtId="165" fontId="72" fillId="0" borderId="17" xfId="467" applyFont="1" applyBorder="1" applyAlignment="1" applyProtection="1">
      <alignment horizontal="center"/>
    </xf>
    <xf numFmtId="165" fontId="74" fillId="0" borderId="18" xfId="467" applyFont="1" applyBorder="1"/>
    <xf numFmtId="165" fontId="72" fillId="0" borderId="0" xfId="467" applyFont="1" applyBorder="1" applyAlignment="1" applyProtection="1">
      <alignment horizontal="centerContinuous"/>
    </xf>
    <xf numFmtId="165" fontId="72" fillId="0" borderId="20" xfId="467" applyFont="1" applyBorder="1" applyAlignment="1" applyProtection="1">
      <alignment horizontal="center"/>
    </xf>
    <xf numFmtId="165" fontId="74" fillId="0" borderId="58" xfId="467" applyFont="1" applyBorder="1"/>
    <xf numFmtId="165" fontId="72" fillId="0" borderId="24" xfId="467" applyFont="1" applyBorder="1"/>
    <xf numFmtId="165" fontId="73" fillId="0" borderId="45" xfId="467" applyFont="1" applyBorder="1" applyAlignment="1" applyProtection="1">
      <alignment horizontal="center" vertical="center"/>
    </xf>
    <xf numFmtId="165" fontId="73" fillId="0" borderId="0" xfId="467" applyFont="1" applyBorder="1" applyAlignment="1">
      <alignment horizontal="centerContinuous"/>
    </xf>
    <xf numFmtId="165" fontId="70" fillId="0" borderId="19" xfId="467" quotePrefix="1" applyFont="1" applyBorder="1" applyAlignment="1" applyProtection="1">
      <alignment horizontal="left"/>
    </xf>
    <xf numFmtId="165" fontId="70" fillId="0" borderId="0" xfId="467" quotePrefix="1" applyFont="1" applyBorder="1" applyAlignment="1" applyProtection="1">
      <alignment horizontal="left"/>
    </xf>
    <xf numFmtId="167" fontId="70" fillId="0" borderId="26" xfId="467" applyNumberFormat="1" applyFont="1" applyFill="1" applyBorder="1" applyAlignment="1" applyProtection="1">
      <alignment horizontal="right"/>
    </xf>
    <xf numFmtId="167" fontId="74" fillId="0" borderId="0" xfId="467" applyNumberFormat="1" applyFont="1" applyBorder="1" applyAlignment="1" applyProtection="1">
      <alignment horizontal="left"/>
    </xf>
    <xf numFmtId="167" fontId="74" fillId="0" borderId="0" xfId="467" applyNumberFormat="1" applyFont="1" applyBorder="1" applyProtection="1"/>
    <xf numFmtId="0" fontId="108" fillId="0" borderId="0" xfId="0" applyFont="1" applyFill="1"/>
    <xf numFmtId="165" fontId="73" fillId="0" borderId="34" xfId="341" quotePrefix="1" applyFont="1" applyBorder="1" applyAlignment="1" applyProtection="1">
      <alignment horizontal="center" vertical="center"/>
    </xf>
    <xf numFmtId="165" fontId="72" fillId="0" borderId="43" xfId="341" applyFont="1" applyBorder="1" applyAlignment="1" applyProtection="1">
      <alignment horizontal="center" vertical="center"/>
    </xf>
    <xf numFmtId="165" fontId="72" fillId="0" borderId="20" xfId="341" applyFont="1" applyBorder="1" applyAlignment="1" applyProtection="1">
      <alignment horizontal="center" vertical="center"/>
    </xf>
    <xf numFmtId="165" fontId="72" fillId="0" borderId="22" xfId="341" quotePrefix="1" applyFont="1" applyBorder="1" applyAlignment="1" applyProtection="1">
      <alignment horizontal="center" vertical="center"/>
    </xf>
    <xf numFmtId="165" fontId="109" fillId="0" borderId="0" xfId="342" applyFont="1" applyFill="1" applyAlignment="1">
      <alignment vertical="center"/>
    </xf>
    <xf numFmtId="165" fontId="74" fillId="0" borderId="0" xfId="342" applyFont="1" applyFill="1" applyAlignment="1">
      <alignment vertical="center"/>
    </xf>
    <xf numFmtId="165" fontId="73" fillId="0" borderId="27" xfId="467" applyFont="1" applyBorder="1" applyAlignment="1" applyProtection="1">
      <alignment horizontal="center" vertical="center"/>
    </xf>
    <xf numFmtId="165" fontId="72" fillId="0" borderId="18" xfId="467" applyFont="1" applyBorder="1" applyAlignment="1" applyProtection="1">
      <alignment horizontal="center"/>
    </xf>
    <xf numFmtId="165" fontId="72" fillId="0" borderId="10" xfId="467" applyFont="1" applyBorder="1" applyAlignment="1" applyProtection="1">
      <alignment horizontal="center"/>
    </xf>
    <xf numFmtId="165" fontId="72" fillId="0" borderId="0" xfId="467" applyFont="1" applyAlignment="1" applyProtection="1">
      <alignment horizontal="right"/>
    </xf>
    <xf numFmtId="165" fontId="106" fillId="0" borderId="0" xfId="341" applyFont="1" applyAlignment="1">
      <alignment horizontal="center"/>
    </xf>
    <xf numFmtId="173" fontId="63" fillId="0" borderId="0" xfId="329" applyNumberFormat="1" applyFont="1"/>
    <xf numFmtId="165" fontId="70" fillId="25" borderId="0" xfId="483" applyNumberFormat="1" applyFont="1" applyFill="1"/>
    <xf numFmtId="165" fontId="70" fillId="25" borderId="0" xfId="483" applyNumberFormat="1" applyFont="1" applyFill="1" applyBorder="1"/>
    <xf numFmtId="165" fontId="87" fillId="25" borderId="0" xfId="483" applyNumberFormat="1" applyFont="1" applyFill="1"/>
    <xf numFmtId="165" fontId="69" fillId="25" borderId="0" xfId="483" applyNumberFormat="1" applyFont="1" applyFill="1" applyAlignment="1" applyProtection="1">
      <alignment horizontal="centerContinuous"/>
    </xf>
    <xf numFmtId="165" fontId="70" fillId="25" borderId="0" xfId="483" applyNumberFormat="1" applyFont="1" applyFill="1" applyAlignment="1">
      <alignment horizontal="centerContinuous"/>
    </xf>
    <xf numFmtId="165" fontId="70" fillId="25" borderId="0" xfId="483" applyNumberFormat="1" applyFont="1" applyFill="1" applyBorder="1" applyAlignment="1">
      <alignment horizontal="centerContinuous"/>
    </xf>
    <xf numFmtId="165" fontId="70" fillId="25" borderId="29" xfId="483" applyNumberFormat="1" applyFont="1" applyFill="1" applyBorder="1"/>
    <xf numFmtId="165" fontId="72" fillId="25" borderId="29" xfId="483" applyNumberFormat="1" applyFont="1" applyFill="1" applyBorder="1" applyAlignment="1">
      <alignment horizontal="right"/>
    </xf>
    <xf numFmtId="165" fontId="70" fillId="25" borderId="10" xfId="483" applyNumberFormat="1" applyFont="1" applyFill="1" applyBorder="1"/>
    <xf numFmtId="165" fontId="70" fillId="25" borderId="14" xfId="483" applyNumberFormat="1" applyFont="1" applyFill="1" applyBorder="1"/>
    <xf numFmtId="165" fontId="70" fillId="25" borderId="18" xfId="483" applyNumberFormat="1" applyFont="1" applyFill="1" applyBorder="1"/>
    <xf numFmtId="165" fontId="69" fillId="25" borderId="35" xfId="483" applyNumberFormat="1" applyFont="1" applyFill="1" applyBorder="1" applyAlignment="1" applyProtection="1">
      <alignment horizontal="centerContinuous"/>
    </xf>
    <xf numFmtId="165" fontId="87" fillId="25" borderId="0" xfId="483" applyNumberFormat="1" applyFont="1" applyFill="1" applyAlignment="1" applyProtection="1">
      <alignment horizontal="center"/>
    </xf>
    <xf numFmtId="165" fontId="69" fillId="25" borderId="35" xfId="483" applyNumberFormat="1" applyFont="1" applyFill="1" applyBorder="1" applyAlignment="1" applyProtection="1">
      <alignment horizontal="center"/>
    </xf>
    <xf numFmtId="165" fontId="72" fillId="25" borderId="18" xfId="483" applyNumberFormat="1" applyFont="1" applyFill="1" applyBorder="1" applyAlignment="1">
      <alignment horizontal="centerContinuous"/>
    </xf>
    <xf numFmtId="165" fontId="72" fillId="25" borderId="11" xfId="483" applyNumberFormat="1" applyFont="1" applyFill="1" applyBorder="1" applyAlignment="1">
      <alignment horizontal="centerContinuous"/>
    </xf>
    <xf numFmtId="165" fontId="113" fillId="25" borderId="28" xfId="483" applyNumberFormat="1" applyFont="1" applyFill="1" applyBorder="1" applyAlignment="1">
      <alignment horizontal="left"/>
    </xf>
    <xf numFmtId="165" fontId="113" fillId="25" borderId="37" xfId="483" applyNumberFormat="1" applyFont="1" applyFill="1" applyBorder="1" applyAlignment="1">
      <alignment horizontal="left"/>
    </xf>
    <xf numFmtId="165" fontId="114" fillId="25" borderId="0" xfId="483" applyNumberFormat="1" applyFont="1" applyFill="1" applyBorder="1" applyAlignment="1" applyProtection="1">
      <alignment horizontal="center"/>
      <protection locked="0"/>
    </xf>
    <xf numFmtId="165" fontId="75" fillId="25" borderId="15" xfId="483" applyNumberFormat="1" applyFont="1" applyFill="1" applyBorder="1" applyAlignment="1">
      <alignment horizontal="center"/>
    </xf>
    <xf numFmtId="165" fontId="69" fillId="25" borderId="35" xfId="483" applyNumberFormat="1" applyFont="1" applyFill="1" applyBorder="1" applyAlignment="1" applyProtection="1">
      <alignment horizontal="left"/>
    </xf>
    <xf numFmtId="165" fontId="69" fillId="25" borderId="18" xfId="483" applyNumberFormat="1" applyFont="1" applyFill="1" applyBorder="1" applyAlignment="1" applyProtection="1">
      <alignment horizontal="center"/>
    </xf>
    <xf numFmtId="165" fontId="72" fillId="25" borderId="10" xfId="483" applyNumberFormat="1" applyFont="1" applyFill="1" applyBorder="1" applyAlignment="1"/>
    <xf numFmtId="165" fontId="113" fillId="25" borderId="29" xfId="483" applyNumberFormat="1" applyFont="1" applyFill="1" applyBorder="1" applyAlignment="1">
      <alignment horizontal="left"/>
    </xf>
    <xf numFmtId="165" fontId="75" fillId="25" borderId="18" xfId="483" applyNumberFormat="1" applyFont="1" applyFill="1" applyBorder="1" applyAlignment="1" applyProtection="1">
      <alignment horizontal="center"/>
    </xf>
    <xf numFmtId="165" fontId="75" fillId="25" borderId="20" xfId="483" applyNumberFormat="1" applyFont="1" applyFill="1" applyBorder="1" applyAlignment="1">
      <alignment horizontal="center"/>
    </xf>
    <xf numFmtId="165" fontId="58" fillId="25" borderId="35" xfId="483" applyNumberFormat="1" applyFont="1" applyFill="1" applyBorder="1" applyAlignment="1" applyProtection="1">
      <alignment horizontal="left"/>
      <protection locked="0"/>
    </xf>
    <xf numFmtId="165" fontId="69" fillId="25" borderId="0" xfId="483" applyNumberFormat="1" applyFont="1" applyFill="1" applyBorder="1" applyAlignment="1" applyProtection="1">
      <alignment horizontal="center"/>
    </xf>
    <xf numFmtId="165" fontId="69" fillId="25" borderId="20" xfId="483" applyNumberFormat="1" applyFont="1" applyFill="1" applyBorder="1" applyAlignment="1" applyProtection="1">
      <alignment horizontal="center"/>
    </xf>
    <xf numFmtId="165" fontId="75" fillId="25" borderId="35" xfId="483" applyNumberFormat="1" applyFont="1" applyFill="1" applyBorder="1" applyAlignment="1" applyProtection="1">
      <alignment horizontal="center"/>
    </xf>
    <xf numFmtId="165" fontId="70" fillId="25" borderId="36" xfId="483" applyNumberFormat="1" applyFont="1" applyFill="1" applyBorder="1"/>
    <xf numFmtId="165" fontId="58" fillId="25" borderId="22" xfId="483" applyNumberFormat="1" applyFont="1" applyFill="1" applyBorder="1" applyAlignment="1">
      <alignment horizontal="left"/>
    </xf>
    <xf numFmtId="165" fontId="76" fillId="25" borderId="58" xfId="483" quotePrefix="1" applyNumberFormat="1" applyFont="1" applyFill="1" applyBorder="1" applyAlignment="1" applyProtection="1">
      <alignment horizontal="center"/>
    </xf>
    <xf numFmtId="165" fontId="76" fillId="25" borderId="22" xfId="483" quotePrefix="1" applyNumberFormat="1" applyFont="1" applyFill="1" applyBorder="1" applyAlignment="1" applyProtection="1">
      <alignment horizontal="center"/>
    </xf>
    <xf numFmtId="165" fontId="76" fillId="25" borderId="26" xfId="483" quotePrefix="1" applyNumberFormat="1" applyFont="1" applyFill="1" applyBorder="1" applyAlignment="1" applyProtection="1">
      <alignment horizontal="center"/>
    </xf>
    <xf numFmtId="165" fontId="75" fillId="25" borderId="36" xfId="483" applyNumberFormat="1" applyFont="1" applyFill="1" applyBorder="1" applyAlignment="1" applyProtection="1">
      <alignment horizontal="centerContinuous"/>
    </xf>
    <xf numFmtId="165" fontId="113" fillId="25" borderId="23" xfId="483" applyNumberFormat="1" applyFont="1" applyFill="1" applyBorder="1" applyAlignment="1" applyProtection="1">
      <alignment horizontal="center"/>
    </xf>
    <xf numFmtId="165" fontId="115" fillId="25" borderId="36" xfId="483" applyNumberFormat="1" applyFont="1" applyFill="1" applyBorder="1" applyAlignment="1" applyProtection="1">
      <alignment horizontal="center"/>
    </xf>
    <xf numFmtId="165" fontId="115" fillId="25" borderId="33" xfId="483" applyNumberFormat="1" applyFont="1" applyFill="1" applyBorder="1" applyAlignment="1" applyProtection="1">
      <alignment horizontal="center"/>
    </xf>
    <xf numFmtId="165" fontId="115" fillId="25" borderId="27" xfId="483" applyNumberFormat="1" applyFont="1" applyFill="1" applyBorder="1" applyAlignment="1" applyProtection="1">
      <alignment horizontal="center"/>
    </xf>
    <xf numFmtId="165" fontId="115" fillId="25" borderId="42" xfId="483" applyNumberFormat="1" applyFont="1" applyFill="1" applyBorder="1" applyAlignment="1" applyProtection="1">
      <alignment horizontal="center"/>
    </xf>
    <xf numFmtId="165" fontId="70" fillId="25" borderId="11" xfId="483" applyNumberFormat="1" applyFont="1" applyFill="1" applyBorder="1"/>
    <xf numFmtId="165" fontId="78" fillId="25" borderId="14" xfId="483" applyNumberFormat="1" applyFont="1" applyFill="1" applyBorder="1" applyAlignment="1" applyProtection="1">
      <alignment horizontal="center"/>
    </xf>
    <xf numFmtId="175" fontId="78" fillId="25" borderId="0" xfId="483" applyNumberFormat="1" applyFont="1" applyFill="1" applyBorder="1"/>
    <xf numFmtId="175" fontId="78" fillId="25" borderId="14" xfId="483" applyNumberFormat="1" applyFont="1" applyFill="1" applyBorder="1"/>
    <xf numFmtId="175" fontId="78" fillId="25" borderId="15" xfId="483" applyNumberFormat="1" applyFont="1" applyFill="1" applyBorder="1"/>
    <xf numFmtId="175" fontId="78" fillId="25" borderId="0" xfId="483" applyNumberFormat="1" applyFont="1" applyFill="1" applyBorder="1" applyProtection="1"/>
    <xf numFmtId="175" fontId="78" fillId="25" borderId="35" xfId="483" applyNumberFormat="1" applyFont="1" applyFill="1" applyBorder="1" applyProtection="1"/>
    <xf numFmtId="165" fontId="88" fillId="25" borderId="0" xfId="483" applyNumberFormat="1" applyFont="1" applyFill="1"/>
    <xf numFmtId="165" fontId="88" fillId="25" borderId="0" xfId="483" applyNumberFormat="1" applyFont="1" applyFill="1" applyBorder="1"/>
    <xf numFmtId="49" fontId="70" fillId="25" borderId="18" xfId="483" applyNumberFormat="1" applyFont="1" applyFill="1" applyBorder="1" applyAlignment="1">
      <alignment vertical="center"/>
    </xf>
    <xf numFmtId="165" fontId="70" fillId="25" borderId="0" xfId="483" quotePrefix="1" applyNumberFormat="1" applyFont="1" applyFill="1" applyBorder="1" applyAlignment="1" applyProtection="1">
      <alignment horizontal="center" vertical="center"/>
    </xf>
    <xf numFmtId="165" fontId="70" fillId="25" borderId="35" xfId="483" applyNumberFormat="1" applyFont="1" applyFill="1" applyBorder="1" applyAlignment="1" applyProtection="1">
      <alignment horizontal="left" vertical="center" wrapText="1"/>
    </xf>
    <xf numFmtId="165" fontId="87" fillId="25" borderId="0" xfId="483" applyNumberFormat="1" applyFont="1" applyFill="1" applyBorder="1"/>
    <xf numFmtId="165" fontId="70" fillId="25" borderId="35" xfId="483" applyNumberFormat="1" applyFont="1" applyFill="1" applyBorder="1" applyAlignment="1">
      <alignment vertical="center" wrapText="1"/>
    </xf>
    <xf numFmtId="49" fontId="70" fillId="25" borderId="61" xfId="483" applyNumberFormat="1" applyFont="1" applyFill="1" applyBorder="1" applyAlignment="1">
      <alignment vertical="center"/>
    </xf>
    <xf numFmtId="49" fontId="70" fillId="25" borderId="36" xfId="483" applyNumberFormat="1" applyFont="1" applyFill="1" applyBorder="1" applyAlignment="1">
      <alignment vertical="center"/>
    </xf>
    <xf numFmtId="165" fontId="70" fillId="25" borderId="29" xfId="483" quotePrefix="1" applyNumberFormat="1" applyFont="1" applyFill="1" applyBorder="1" applyAlignment="1" applyProtection="1">
      <alignment horizontal="center" vertical="center"/>
    </xf>
    <xf numFmtId="165" fontId="70" fillId="25" borderId="37" xfId="483" applyNumberFormat="1" applyFont="1" applyFill="1" applyBorder="1" applyAlignment="1">
      <alignment vertical="center"/>
    </xf>
    <xf numFmtId="165" fontId="70" fillId="0" borderId="0" xfId="483" applyNumberFormat="1" applyFont="1" applyFill="1"/>
    <xf numFmtId="165" fontId="87" fillId="0" borderId="0" xfId="483" applyNumberFormat="1" applyFont="1" applyFill="1" applyAlignment="1" applyProtection="1">
      <alignment horizontal="center"/>
    </xf>
    <xf numFmtId="165" fontId="87" fillId="0" borderId="0" xfId="483" applyNumberFormat="1" applyFont="1" applyFill="1"/>
    <xf numFmtId="165" fontId="69" fillId="0" borderId="0" xfId="485" applyNumberFormat="1" applyFont="1"/>
    <xf numFmtId="165" fontId="70" fillId="0" borderId="0" xfId="485" applyNumberFormat="1" applyFont="1"/>
    <xf numFmtId="165" fontId="70" fillId="0" borderId="0" xfId="485" applyNumberFormat="1" applyFont="1" applyBorder="1"/>
    <xf numFmtId="165" fontId="87" fillId="0" borderId="0" xfId="485" applyNumberFormat="1" applyFont="1"/>
    <xf numFmtId="165" fontId="69" fillId="0" borderId="0" xfId="485" applyNumberFormat="1" applyFont="1" applyAlignment="1" applyProtection="1">
      <alignment horizontal="centerContinuous"/>
    </xf>
    <xf numFmtId="165" fontId="70" fillId="0" borderId="0" xfId="485" applyNumberFormat="1" applyFont="1" applyAlignment="1">
      <alignment horizontal="centerContinuous"/>
    </xf>
    <xf numFmtId="165" fontId="70" fillId="0" borderId="0" xfId="485" applyNumberFormat="1" applyFont="1" applyBorder="1" applyAlignment="1">
      <alignment horizontal="centerContinuous"/>
    </xf>
    <xf numFmtId="165" fontId="72" fillId="0" borderId="29" xfId="485" applyNumberFormat="1" applyFont="1" applyBorder="1" applyAlignment="1">
      <alignment horizontal="right"/>
    </xf>
    <xf numFmtId="165" fontId="70" fillId="0" borderId="15" xfId="485" applyNumberFormat="1" applyFont="1" applyBorder="1"/>
    <xf numFmtId="165" fontId="69" fillId="0" borderId="20" xfId="485" applyNumberFormat="1" applyFont="1" applyBorder="1" applyAlignment="1" applyProtection="1">
      <alignment horizontal="centerContinuous"/>
    </xf>
    <xf numFmtId="165" fontId="87" fillId="0" borderId="0" xfId="485" applyNumberFormat="1" applyFont="1" applyAlignment="1" applyProtection="1">
      <alignment horizontal="center"/>
    </xf>
    <xf numFmtId="165" fontId="69" fillId="0" borderId="20" xfId="485" applyNumberFormat="1" applyFont="1" applyBorder="1" applyAlignment="1" applyProtection="1">
      <alignment horizontal="center"/>
    </xf>
    <xf numFmtId="165" fontId="72" fillId="0" borderId="18" xfId="485" applyNumberFormat="1" applyFont="1" applyBorder="1" applyAlignment="1">
      <alignment horizontal="centerContinuous"/>
    </xf>
    <xf numFmtId="165" fontId="72" fillId="0" borderId="11" xfId="485" applyNumberFormat="1" applyFont="1" applyBorder="1" applyAlignment="1">
      <alignment horizontal="centerContinuous"/>
    </xf>
    <xf numFmtId="165" fontId="113" fillId="0" borderId="28" xfId="485" applyNumberFormat="1" applyFont="1" applyBorder="1" applyAlignment="1">
      <alignment horizontal="left"/>
    </xf>
    <xf numFmtId="165" fontId="113" fillId="0" borderId="37" xfId="485" applyNumberFormat="1" applyFont="1" applyBorder="1" applyAlignment="1">
      <alignment horizontal="left"/>
    </xf>
    <xf numFmtId="165" fontId="114" fillId="0" borderId="35" xfId="485" applyNumberFormat="1" applyFont="1" applyBorder="1" applyAlignment="1" applyProtection="1">
      <alignment horizontal="center"/>
      <protection locked="0"/>
    </xf>
    <xf numFmtId="165" fontId="75" fillId="0" borderId="35" xfId="485" applyNumberFormat="1" applyFont="1" applyBorder="1" applyAlignment="1">
      <alignment horizontal="center"/>
    </xf>
    <xf numFmtId="165" fontId="69" fillId="0" borderId="20" xfId="485" applyNumberFormat="1" applyFont="1" applyBorder="1" applyAlignment="1" applyProtection="1">
      <alignment horizontal="left"/>
    </xf>
    <xf numFmtId="165" fontId="69" fillId="0" borderId="18" xfId="485" applyNumberFormat="1" applyFont="1" applyBorder="1" applyAlignment="1" applyProtection="1">
      <alignment horizontal="center"/>
    </xf>
    <xf numFmtId="165" fontId="69" fillId="0" borderId="0" xfId="485" applyNumberFormat="1" applyFont="1" applyBorder="1" applyAlignment="1" applyProtection="1">
      <alignment horizontal="center"/>
    </xf>
    <xf numFmtId="165" fontId="72" fillId="0" borderId="10" xfId="485" applyNumberFormat="1" applyFont="1" applyBorder="1" applyAlignment="1"/>
    <xf numFmtId="165" fontId="113" fillId="0" borderId="29" xfId="485" applyNumberFormat="1" applyFont="1" applyBorder="1" applyAlignment="1">
      <alignment horizontal="left"/>
    </xf>
    <xf numFmtId="165" fontId="75" fillId="0" borderId="20" xfId="485" applyNumberFormat="1" applyFont="1" applyBorder="1" applyAlignment="1" applyProtection="1">
      <alignment horizontal="center"/>
    </xf>
    <xf numFmtId="165" fontId="88" fillId="0" borderId="0" xfId="485" applyNumberFormat="1" applyFont="1" applyBorder="1" applyAlignment="1" applyProtection="1">
      <alignment horizontal="centerContinuous"/>
      <protection locked="0"/>
    </xf>
    <xf numFmtId="165" fontId="58" fillId="0" borderId="20" xfId="485" applyNumberFormat="1" applyFont="1" applyBorder="1" applyAlignment="1" applyProtection="1">
      <alignment horizontal="left"/>
      <protection locked="0"/>
    </xf>
    <xf numFmtId="165" fontId="75" fillId="0" borderId="35" xfId="485" applyNumberFormat="1" applyFont="1" applyBorder="1" applyAlignment="1" applyProtection="1">
      <alignment horizontal="center"/>
    </xf>
    <xf numFmtId="165" fontId="58" fillId="0" borderId="26" xfId="485" applyNumberFormat="1" applyFont="1" applyBorder="1" applyAlignment="1">
      <alignment horizontal="left"/>
    </xf>
    <xf numFmtId="165" fontId="76" fillId="0" borderId="58" xfId="485" quotePrefix="1" applyNumberFormat="1" applyFont="1" applyBorder="1" applyAlignment="1" applyProtection="1">
      <alignment horizontal="center"/>
    </xf>
    <xf numFmtId="165" fontId="76" fillId="0" borderId="22" xfId="485" quotePrefix="1" applyNumberFormat="1" applyFont="1" applyBorder="1" applyAlignment="1" applyProtection="1">
      <alignment horizontal="center"/>
    </xf>
    <xf numFmtId="165" fontId="76" fillId="0" borderId="26" xfId="485" quotePrefix="1" applyNumberFormat="1" applyFont="1" applyBorder="1" applyAlignment="1" applyProtection="1">
      <alignment horizontal="center"/>
    </xf>
    <xf numFmtId="165" fontId="75" fillId="0" borderId="23" xfId="485" applyNumberFormat="1" applyFont="1" applyBorder="1" applyAlignment="1" applyProtection="1">
      <alignment horizontal="centerContinuous"/>
    </xf>
    <xf numFmtId="165" fontId="113" fillId="0" borderId="37" xfId="485" applyNumberFormat="1" applyFont="1" applyBorder="1" applyAlignment="1" applyProtection="1">
      <alignment horizontal="center"/>
    </xf>
    <xf numFmtId="165" fontId="119" fillId="0" borderId="0" xfId="485" applyNumberFormat="1" applyFont="1" applyBorder="1" applyAlignment="1">
      <alignment horizontal="left"/>
    </xf>
    <xf numFmtId="165" fontId="115" fillId="0" borderId="34" xfId="485" applyNumberFormat="1" applyFont="1" applyBorder="1" applyAlignment="1" applyProtection="1">
      <alignment horizontal="centerContinuous" vertical="center"/>
    </xf>
    <xf numFmtId="165" fontId="115" fillId="0" borderId="36" xfId="485" applyNumberFormat="1" applyFont="1" applyBorder="1" applyAlignment="1" applyProtection="1">
      <alignment horizontal="center"/>
    </xf>
    <xf numFmtId="165" fontId="115" fillId="0" borderId="33" xfId="485" applyNumberFormat="1" applyFont="1" applyBorder="1" applyAlignment="1" applyProtection="1">
      <alignment horizontal="center"/>
    </xf>
    <xf numFmtId="165" fontId="115" fillId="0" borderId="42" xfId="485" applyNumberFormat="1" applyFont="1" applyBorder="1" applyAlignment="1" applyProtection="1">
      <alignment horizontal="center"/>
    </xf>
    <xf numFmtId="165" fontId="115" fillId="0" borderId="45" xfId="485" applyNumberFormat="1" applyFont="1" applyBorder="1" applyAlignment="1" applyProtection="1">
      <alignment horizontal="center"/>
    </xf>
    <xf numFmtId="165" fontId="78" fillId="0" borderId="20" xfId="485" applyNumberFormat="1" applyFont="1" applyBorder="1" applyAlignment="1" applyProtection="1">
      <alignment horizontal="center"/>
    </xf>
    <xf numFmtId="165" fontId="88" fillId="0" borderId="0" xfId="485" applyNumberFormat="1" applyFont="1"/>
    <xf numFmtId="1" fontId="70" fillId="0" borderId="20" xfId="485" applyNumberFormat="1" applyFont="1" applyBorder="1" applyAlignment="1">
      <alignment vertical="center" wrapText="1"/>
    </xf>
    <xf numFmtId="165" fontId="88" fillId="0" borderId="0" xfId="485" applyNumberFormat="1" applyFont="1" applyBorder="1"/>
    <xf numFmtId="165" fontId="87" fillId="0" borderId="0" xfId="485" applyNumberFormat="1" applyFont="1" applyBorder="1"/>
    <xf numFmtId="1" fontId="70" fillId="0" borderId="23" xfId="485" applyNumberFormat="1" applyFont="1" applyBorder="1" applyAlignment="1">
      <alignment vertical="center"/>
    </xf>
    <xf numFmtId="165" fontId="103" fillId="0" borderId="0" xfId="485" applyNumberFormat="1" applyFont="1" applyBorder="1"/>
    <xf numFmtId="165" fontId="74" fillId="25" borderId="0" xfId="483" quotePrefix="1" applyNumberFormat="1" applyFont="1" applyFill="1"/>
    <xf numFmtId="3" fontId="87" fillId="0" borderId="0" xfId="485" applyNumberFormat="1" applyFont="1"/>
    <xf numFmtId="165" fontId="70" fillId="25" borderId="0" xfId="310" applyNumberFormat="1" applyFont="1" applyFill="1"/>
    <xf numFmtId="165" fontId="70" fillId="25" borderId="0" xfId="310" applyNumberFormat="1" applyFont="1" applyFill="1" applyBorder="1"/>
    <xf numFmtId="165" fontId="87" fillId="25" borderId="0" xfId="310" applyNumberFormat="1" applyFont="1" applyFill="1"/>
    <xf numFmtId="165" fontId="69" fillId="25" borderId="0" xfId="310" applyNumberFormat="1" applyFont="1" applyFill="1" applyAlignment="1" applyProtection="1">
      <alignment horizontal="centerContinuous"/>
    </xf>
    <xf numFmtId="165" fontId="70" fillId="25" borderId="0" xfId="310" applyNumberFormat="1" applyFont="1" applyFill="1" applyAlignment="1">
      <alignment horizontal="centerContinuous"/>
    </xf>
    <xf numFmtId="165" fontId="70" fillId="25" borderId="0" xfId="310" applyNumberFormat="1" applyFont="1" applyFill="1" applyBorder="1" applyAlignment="1">
      <alignment horizontal="centerContinuous"/>
    </xf>
    <xf numFmtId="165" fontId="70" fillId="25" borderId="29" xfId="310" applyNumberFormat="1" applyFont="1" applyFill="1" applyBorder="1"/>
    <xf numFmtId="165" fontId="72" fillId="25" borderId="29" xfId="310" applyNumberFormat="1" applyFont="1" applyFill="1" applyBorder="1" applyAlignment="1">
      <alignment horizontal="right"/>
    </xf>
    <xf numFmtId="165" fontId="70" fillId="25" borderId="10" xfId="310" applyNumberFormat="1" applyFont="1" applyFill="1" applyBorder="1"/>
    <xf numFmtId="165" fontId="70" fillId="25" borderId="14" xfId="310" applyNumberFormat="1" applyFont="1" applyFill="1" applyBorder="1"/>
    <xf numFmtId="165" fontId="70" fillId="25" borderId="18" xfId="310" applyNumberFormat="1" applyFont="1" applyFill="1" applyBorder="1"/>
    <xf numFmtId="165" fontId="69" fillId="25" borderId="35" xfId="310" applyNumberFormat="1" applyFont="1" applyFill="1" applyBorder="1" applyAlignment="1" applyProtection="1">
      <alignment horizontal="centerContinuous"/>
    </xf>
    <xf numFmtId="165" fontId="69" fillId="25" borderId="35" xfId="310" applyNumberFormat="1" applyFont="1" applyFill="1" applyBorder="1" applyAlignment="1" applyProtection="1">
      <alignment horizontal="center"/>
    </xf>
    <xf numFmtId="165" fontId="72" fillId="25" borderId="18" xfId="310" applyNumberFormat="1" applyFont="1" applyFill="1" applyBorder="1" applyAlignment="1">
      <alignment horizontal="centerContinuous"/>
    </xf>
    <xf numFmtId="165" fontId="113" fillId="25" borderId="28" xfId="310" applyNumberFormat="1" applyFont="1" applyFill="1" applyBorder="1" applyAlignment="1">
      <alignment horizontal="left"/>
    </xf>
    <xf numFmtId="165" fontId="113" fillId="25" borderId="37" xfId="310" applyNumberFormat="1" applyFont="1" applyFill="1" applyBorder="1" applyAlignment="1">
      <alignment horizontal="left"/>
    </xf>
    <xf numFmtId="165" fontId="114" fillId="25" borderId="35" xfId="310" applyNumberFormat="1" applyFont="1" applyFill="1" applyBorder="1" applyAlignment="1" applyProtection="1">
      <alignment horizontal="center"/>
      <protection locked="0"/>
    </xf>
    <xf numFmtId="165" fontId="75" fillId="25" borderId="35" xfId="310" applyNumberFormat="1" applyFont="1" applyFill="1" applyBorder="1" applyAlignment="1">
      <alignment horizontal="center"/>
    </xf>
    <xf numFmtId="165" fontId="69" fillId="25" borderId="35" xfId="310" applyNumberFormat="1" applyFont="1" applyFill="1" applyBorder="1" applyAlignment="1" applyProtection="1">
      <alignment horizontal="left"/>
    </xf>
    <xf numFmtId="165" fontId="69" fillId="25" borderId="18" xfId="310" applyNumberFormat="1" applyFont="1" applyFill="1" applyBorder="1" applyAlignment="1" applyProtection="1">
      <alignment horizontal="center"/>
    </xf>
    <xf numFmtId="165" fontId="72" fillId="25" borderId="10" xfId="310" applyNumberFormat="1" applyFont="1" applyFill="1" applyBorder="1" applyAlignment="1"/>
    <xf numFmtId="165" fontId="113" fillId="25" borderId="29" xfId="310" applyNumberFormat="1" applyFont="1" applyFill="1" applyBorder="1" applyAlignment="1">
      <alignment horizontal="left"/>
    </xf>
    <xf numFmtId="165" fontId="75" fillId="25" borderId="20" xfId="310" applyNumberFormat="1" applyFont="1" applyFill="1" applyBorder="1" applyAlignment="1" applyProtection="1">
      <alignment horizontal="center"/>
    </xf>
    <xf numFmtId="165" fontId="58" fillId="25" borderId="35" xfId="310" applyNumberFormat="1" applyFont="1" applyFill="1" applyBorder="1" applyAlignment="1" applyProtection="1">
      <alignment horizontal="left"/>
      <protection locked="0"/>
    </xf>
    <xf numFmtId="165" fontId="69" fillId="25" borderId="0" xfId="310" applyNumberFormat="1" applyFont="1" applyFill="1" applyBorder="1" applyAlignment="1" applyProtection="1">
      <alignment horizontal="center"/>
    </xf>
    <xf numFmtId="165" fontId="69" fillId="25" borderId="20" xfId="310" applyNumberFormat="1" applyFont="1" applyFill="1" applyBorder="1" applyAlignment="1" applyProtection="1">
      <alignment horizontal="center"/>
    </xf>
    <xf numFmtId="165" fontId="75" fillId="25" borderId="35" xfId="310" applyNumberFormat="1" applyFont="1" applyFill="1" applyBorder="1" applyAlignment="1" applyProtection="1">
      <alignment horizontal="center"/>
    </xf>
    <xf numFmtId="165" fontId="70" fillId="25" borderId="36" xfId="310" applyNumberFormat="1" applyFont="1" applyFill="1" applyBorder="1"/>
    <xf numFmtId="165" fontId="58" fillId="25" borderId="22" xfId="310" applyNumberFormat="1" applyFont="1" applyFill="1" applyBorder="1" applyAlignment="1">
      <alignment horizontal="left"/>
    </xf>
    <xf numFmtId="165" fontId="76" fillId="25" borderId="58" xfId="310" quotePrefix="1" applyNumberFormat="1" applyFont="1" applyFill="1" applyBorder="1" applyAlignment="1" applyProtection="1">
      <alignment horizontal="center"/>
    </xf>
    <xf numFmtId="165" fontId="76" fillId="25" borderId="26" xfId="310" quotePrefix="1" applyNumberFormat="1" applyFont="1" applyFill="1" applyBorder="1" applyAlignment="1" applyProtection="1">
      <alignment horizontal="center"/>
    </xf>
    <xf numFmtId="165" fontId="75" fillId="25" borderId="23" xfId="310" applyNumberFormat="1" applyFont="1" applyFill="1" applyBorder="1" applyAlignment="1" applyProtection="1">
      <alignment horizontal="centerContinuous"/>
    </xf>
    <xf numFmtId="165" fontId="113" fillId="25" borderId="37" xfId="310" applyNumberFormat="1" applyFont="1" applyFill="1" applyBorder="1" applyAlignment="1" applyProtection="1">
      <alignment horizontal="center"/>
    </xf>
    <xf numFmtId="165" fontId="70" fillId="25" borderId="11" xfId="310" applyNumberFormat="1" applyFont="1" applyFill="1" applyBorder="1"/>
    <xf numFmtId="165" fontId="88" fillId="25" borderId="0" xfId="310" applyNumberFormat="1" applyFont="1" applyFill="1"/>
    <xf numFmtId="165" fontId="87" fillId="0" borderId="0" xfId="310" applyNumberFormat="1" applyFont="1" applyFill="1"/>
    <xf numFmtId="165" fontId="88" fillId="0" borderId="0" xfId="310" applyNumberFormat="1" applyFont="1" applyFill="1"/>
    <xf numFmtId="165" fontId="88" fillId="0" borderId="0" xfId="310" applyNumberFormat="1" applyFont="1" applyFill="1" applyBorder="1"/>
    <xf numFmtId="165" fontId="87" fillId="0" borderId="0" xfId="310" applyNumberFormat="1" applyFont="1" applyFill="1" applyBorder="1"/>
    <xf numFmtId="165" fontId="87" fillId="25" borderId="0" xfId="310" applyNumberFormat="1" applyFont="1" applyFill="1" applyBorder="1"/>
    <xf numFmtId="165" fontId="87" fillId="25" borderId="29" xfId="310" applyNumberFormat="1" applyFont="1" applyFill="1" applyBorder="1"/>
    <xf numFmtId="165" fontId="70" fillId="25" borderId="29" xfId="310" applyNumberFormat="1" applyFont="1" applyFill="1" applyBorder="1" applyAlignment="1" applyProtection="1">
      <alignment horizontal="center" vertical="center"/>
    </xf>
    <xf numFmtId="165" fontId="70" fillId="25" borderId="0" xfId="310" applyNumberFormat="1" applyFont="1" applyFill="1" applyBorder="1" applyAlignment="1" applyProtection="1">
      <alignment horizontal="left"/>
    </xf>
    <xf numFmtId="167" fontId="87" fillId="25" borderId="0" xfId="310" applyNumberFormat="1" applyFont="1" applyFill="1"/>
    <xf numFmtId="3" fontId="87" fillId="25" borderId="0" xfId="310" applyNumberFormat="1" applyFont="1" applyFill="1"/>
    <xf numFmtId="165" fontId="70" fillId="25" borderId="0" xfId="315" applyNumberFormat="1" applyFont="1" applyFill="1"/>
    <xf numFmtId="165" fontId="70" fillId="25" borderId="0" xfId="315" applyNumberFormat="1" applyFont="1" applyFill="1" applyBorder="1"/>
    <xf numFmtId="165" fontId="87" fillId="25" borderId="0" xfId="315" applyNumberFormat="1" applyFont="1" applyFill="1"/>
    <xf numFmtId="165" fontId="69" fillId="25" borderId="0" xfId="315" applyNumberFormat="1" applyFont="1" applyFill="1" applyAlignment="1" applyProtection="1">
      <alignment horizontal="centerContinuous"/>
    </xf>
    <xf numFmtId="165" fontId="70" fillId="25" borderId="0" xfId="315" applyNumberFormat="1" applyFont="1" applyFill="1" applyAlignment="1">
      <alignment horizontal="centerContinuous"/>
    </xf>
    <xf numFmtId="165" fontId="70" fillId="25" borderId="0" xfId="315" applyNumberFormat="1" applyFont="1" applyFill="1" applyBorder="1" applyAlignment="1">
      <alignment horizontal="centerContinuous"/>
    </xf>
    <xf numFmtId="165" fontId="70" fillId="25" borderId="29" xfId="315" applyNumberFormat="1" applyFont="1" applyFill="1" applyBorder="1"/>
    <xf numFmtId="165" fontId="72" fillId="25" borderId="29" xfId="315" applyNumberFormat="1" applyFont="1" applyFill="1" applyBorder="1" applyAlignment="1">
      <alignment horizontal="right"/>
    </xf>
    <xf numFmtId="165" fontId="70" fillId="25" borderId="10" xfId="315" applyNumberFormat="1" applyFont="1" applyFill="1" applyBorder="1"/>
    <xf numFmtId="165" fontId="70" fillId="25" borderId="14" xfId="315" applyNumberFormat="1" applyFont="1" applyFill="1" applyBorder="1"/>
    <xf numFmtId="165" fontId="70" fillId="25" borderId="18" xfId="315" applyNumberFormat="1" applyFont="1" applyFill="1" applyBorder="1"/>
    <xf numFmtId="165" fontId="69" fillId="25" borderId="35" xfId="315" applyNumberFormat="1" applyFont="1" applyFill="1" applyBorder="1" applyAlignment="1" applyProtection="1">
      <alignment horizontal="centerContinuous"/>
    </xf>
    <xf numFmtId="165" fontId="87" fillId="25" borderId="0" xfId="315" applyNumberFormat="1" applyFont="1" applyFill="1" applyAlignment="1" applyProtection="1">
      <alignment horizontal="center"/>
    </xf>
    <xf numFmtId="165" fontId="69" fillId="25" borderId="35" xfId="315" applyNumberFormat="1" applyFont="1" applyFill="1" applyBorder="1" applyAlignment="1" applyProtection="1">
      <alignment horizontal="center"/>
    </xf>
    <xf numFmtId="165" fontId="72" fillId="25" borderId="18" xfId="315" applyNumberFormat="1" applyFont="1" applyFill="1" applyBorder="1" applyAlignment="1">
      <alignment horizontal="centerContinuous"/>
    </xf>
    <xf numFmtId="165" fontId="113" fillId="25" borderId="28" xfId="315" applyNumberFormat="1" applyFont="1" applyFill="1" applyBorder="1" applyAlignment="1">
      <alignment horizontal="left"/>
    </xf>
    <xf numFmtId="165" fontId="113" fillId="25" borderId="45" xfId="315" applyNumberFormat="1" applyFont="1" applyFill="1" applyBorder="1" applyAlignment="1">
      <alignment horizontal="left"/>
    </xf>
    <xf numFmtId="165" fontId="114" fillId="25" borderId="20" xfId="315" applyNumberFormat="1" applyFont="1" applyFill="1" applyBorder="1" applyAlignment="1" applyProtection="1">
      <alignment horizontal="center"/>
      <protection locked="0"/>
    </xf>
    <xf numFmtId="165" fontId="75" fillId="25" borderId="35" xfId="315" applyNumberFormat="1" applyFont="1" applyFill="1" applyBorder="1" applyAlignment="1">
      <alignment horizontal="center"/>
    </xf>
    <xf numFmtId="165" fontId="69" fillId="25" borderId="35" xfId="315" applyNumberFormat="1" applyFont="1" applyFill="1" applyBorder="1" applyAlignment="1" applyProtection="1">
      <alignment horizontal="left"/>
    </xf>
    <xf numFmtId="165" fontId="69" fillId="25" borderId="18" xfId="315" applyNumberFormat="1" applyFont="1" applyFill="1" applyBorder="1" applyAlignment="1" applyProtection="1">
      <alignment horizontal="center"/>
    </xf>
    <xf numFmtId="165" fontId="72" fillId="25" borderId="10" xfId="315" applyNumberFormat="1" applyFont="1" applyFill="1" applyBorder="1" applyAlignment="1"/>
    <xf numFmtId="165" fontId="113" fillId="25" borderId="29" xfId="315" applyNumberFormat="1" applyFont="1" applyFill="1" applyBorder="1" applyAlignment="1">
      <alignment horizontal="left"/>
    </xf>
    <xf numFmtId="165" fontId="75" fillId="25" borderId="20" xfId="315" applyNumberFormat="1" applyFont="1" applyFill="1" applyBorder="1" applyAlignment="1" applyProtection="1">
      <alignment horizontal="center"/>
    </xf>
    <xf numFmtId="165" fontId="58" fillId="25" borderId="35" xfId="315" applyNumberFormat="1" applyFont="1" applyFill="1" applyBorder="1" applyAlignment="1" applyProtection="1">
      <alignment horizontal="left"/>
      <protection locked="0"/>
    </xf>
    <xf numFmtId="165" fontId="69" fillId="25" borderId="0" xfId="315" applyNumberFormat="1" applyFont="1" applyFill="1" applyBorder="1" applyAlignment="1" applyProtection="1">
      <alignment horizontal="center"/>
    </xf>
    <xf numFmtId="165" fontId="69" fillId="25" borderId="20" xfId="315" applyNumberFormat="1" applyFont="1" applyFill="1" applyBorder="1" applyAlignment="1" applyProtection="1">
      <alignment horizontal="center"/>
    </xf>
    <xf numFmtId="165" fontId="75" fillId="25" borderId="35" xfId="315" applyNumberFormat="1" applyFont="1" applyFill="1" applyBorder="1" applyAlignment="1" applyProtection="1">
      <alignment horizontal="center"/>
    </xf>
    <xf numFmtId="165" fontId="70" fillId="25" borderId="36" xfId="315" applyNumberFormat="1" applyFont="1" applyFill="1" applyBorder="1"/>
    <xf numFmtId="165" fontId="58" fillId="25" borderId="22" xfId="315" applyNumberFormat="1" applyFont="1" applyFill="1" applyBorder="1" applyAlignment="1">
      <alignment horizontal="left"/>
    </xf>
    <xf numFmtId="165" fontId="76" fillId="25" borderId="58" xfId="315" quotePrefix="1" applyNumberFormat="1" applyFont="1" applyFill="1" applyBorder="1" applyAlignment="1" applyProtection="1">
      <alignment horizontal="center"/>
    </xf>
    <xf numFmtId="165" fontId="76" fillId="25" borderId="26" xfId="315" quotePrefix="1" applyNumberFormat="1" applyFont="1" applyFill="1" applyBorder="1" applyAlignment="1" applyProtection="1">
      <alignment horizontal="center"/>
    </xf>
    <xf numFmtId="165" fontId="75" fillId="25" borderId="23" xfId="315" applyNumberFormat="1" applyFont="1" applyFill="1" applyBorder="1" applyAlignment="1" applyProtection="1">
      <alignment horizontal="centerContinuous"/>
    </xf>
    <xf numFmtId="165" fontId="113" fillId="25" borderId="37" xfId="315" applyNumberFormat="1" applyFont="1" applyFill="1" applyBorder="1" applyAlignment="1" applyProtection="1">
      <alignment horizontal="center"/>
    </xf>
    <xf numFmtId="165" fontId="115" fillId="25" borderId="33" xfId="315" applyNumberFormat="1" applyFont="1" applyFill="1" applyBorder="1" applyAlignment="1" applyProtection="1">
      <alignment horizontal="center"/>
    </xf>
    <xf numFmtId="165" fontId="115" fillId="25" borderId="42" xfId="315" applyNumberFormat="1" applyFont="1" applyFill="1" applyBorder="1" applyAlignment="1" applyProtection="1">
      <alignment horizontal="center"/>
    </xf>
    <xf numFmtId="165" fontId="115" fillId="25" borderId="45" xfId="315" applyNumberFormat="1" applyFont="1" applyFill="1" applyBorder="1" applyAlignment="1" applyProtection="1">
      <alignment horizontal="center"/>
    </xf>
    <xf numFmtId="165" fontId="70" fillId="25" borderId="11" xfId="315" applyNumberFormat="1" applyFont="1" applyFill="1" applyBorder="1"/>
    <xf numFmtId="165" fontId="78" fillId="25" borderId="14" xfId="315" applyNumberFormat="1" applyFont="1" applyFill="1" applyBorder="1" applyAlignment="1" applyProtection="1">
      <alignment horizontal="center"/>
    </xf>
    <xf numFmtId="175" fontId="78" fillId="25" borderId="0" xfId="315" applyNumberFormat="1" applyFont="1" applyFill="1" applyBorder="1"/>
    <xf numFmtId="175" fontId="78" fillId="25" borderId="14" xfId="315" applyNumberFormat="1" applyFont="1" applyFill="1" applyBorder="1"/>
    <xf numFmtId="175" fontId="78" fillId="25" borderId="15" xfId="315" applyNumberFormat="1" applyFont="1" applyFill="1" applyBorder="1"/>
    <xf numFmtId="175" fontId="78" fillId="25" borderId="18" xfId="315" applyNumberFormat="1" applyFont="1" applyFill="1" applyBorder="1" applyProtection="1"/>
    <xf numFmtId="175" fontId="78" fillId="25" borderId="14" xfId="315" applyNumberFormat="1" applyFont="1" applyFill="1" applyBorder="1" applyProtection="1"/>
    <xf numFmtId="165" fontId="74" fillId="25" borderId="0" xfId="315" quotePrefix="1" applyNumberFormat="1" applyFont="1" applyFill="1" applyBorder="1" applyAlignment="1" applyProtection="1">
      <alignment horizontal="left"/>
    </xf>
    <xf numFmtId="1" fontId="70" fillId="25" borderId="35" xfId="315" applyNumberFormat="1" applyFont="1" applyFill="1" applyBorder="1" applyAlignment="1">
      <alignment horizontal="left"/>
    </xf>
    <xf numFmtId="165" fontId="88" fillId="25" borderId="0" xfId="315" applyNumberFormat="1" applyFont="1" applyFill="1"/>
    <xf numFmtId="165" fontId="88" fillId="25" borderId="0" xfId="315" applyNumberFormat="1" applyFont="1" applyFill="1" applyBorder="1"/>
    <xf numFmtId="165" fontId="87" fillId="25" borderId="0" xfId="315" applyNumberFormat="1" applyFont="1" applyFill="1" applyBorder="1"/>
    <xf numFmtId="165" fontId="70" fillId="25" borderId="11" xfId="315" applyNumberFormat="1" applyFont="1" applyFill="1" applyBorder="1" applyAlignment="1" applyProtection="1">
      <alignment horizontal="left"/>
    </xf>
    <xf numFmtId="165" fontId="70" fillId="25" borderId="11" xfId="315" applyNumberFormat="1" applyFont="1" applyFill="1" applyBorder="1" applyAlignment="1" applyProtection="1">
      <alignment horizontal="center"/>
    </xf>
    <xf numFmtId="175" fontId="70" fillId="25" borderId="11" xfId="315" applyNumberFormat="1" applyFont="1" applyFill="1" applyBorder="1"/>
    <xf numFmtId="175" fontId="80" fillId="25" borderId="11" xfId="315" applyNumberFormat="1" applyFont="1" applyFill="1" applyBorder="1" applyProtection="1"/>
    <xf numFmtId="167" fontId="87" fillId="25" borderId="0" xfId="315" applyNumberFormat="1" applyFont="1" applyFill="1"/>
    <xf numFmtId="3" fontId="87" fillId="25" borderId="0" xfId="315" applyNumberFormat="1" applyFont="1" applyFill="1"/>
    <xf numFmtId="0" fontId="58" fillId="0" borderId="0" xfId="449" applyFont="1" applyAlignment="1">
      <alignment horizontal="center"/>
    </xf>
    <xf numFmtId="3" fontId="69" fillId="0" borderId="0" xfId="449" applyNumberFormat="1" applyFont="1" applyAlignment="1">
      <alignment horizontal="right"/>
    </xf>
    <xf numFmtId="0" fontId="70" fillId="0" borderId="15" xfId="449" applyFont="1" applyBorder="1"/>
    <xf numFmtId="0" fontId="70" fillId="0" borderId="14" xfId="449" applyFont="1" applyBorder="1"/>
    <xf numFmtId="3" fontId="69" fillId="0" borderId="15" xfId="449" applyNumberFormat="1" applyFont="1" applyBorder="1" applyAlignment="1">
      <alignment horizontal="center"/>
    </xf>
    <xf numFmtId="0" fontId="69" fillId="0" borderId="35" xfId="449" applyFont="1" applyBorder="1" applyAlignment="1">
      <alignment horizontal="center"/>
    </xf>
    <xf numFmtId="3" fontId="69" fillId="0" borderId="20" xfId="449" applyNumberFormat="1" applyFont="1" applyBorder="1" applyAlignment="1">
      <alignment horizontal="center"/>
    </xf>
    <xf numFmtId="0" fontId="70" fillId="0" borderId="20" xfId="449" applyFont="1" applyBorder="1"/>
    <xf numFmtId="0" fontId="69" fillId="0" borderId="37" xfId="449" applyFont="1" applyBorder="1"/>
    <xf numFmtId="0" fontId="69" fillId="0" borderId="15" xfId="449" applyFont="1" applyBorder="1" applyAlignment="1">
      <alignment horizontal="center"/>
    </xf>
    <xf numFmtId="0" fontId="69" fillId="0" borderId="15" xfId="449" quotePrefix="1" applyFont="1" applyBorder="1"/>
    <xf numFmtId="0" fontId="58" fillId="0" borderId="20" xfId="449" applyFont="1" applyBorder="1"/>
    <xf numFmtId="0" fontId="74" fillId="0" borderId="20" xfId="487" applyFont="1" applyBorder="1" applyAlignment="1">
      <alignment vertical="center"/>
    </xf>
    <xf numFmtId="0" fontId="75" fillId="0" borderId="20" xfId="449" applyFont="1" applyBorder="1"/>
    <xf numFmtId="0" fontId="69" fillId="0" borderId="20" xfId="487" quotePrefix="1" applyFont="1" applyBorder="1" applyAlignment="1">
      <alignment vertical="center"/>
    </xf>
    <xf numFmtId="0" fontId="70" fillId="0" borderId="20" xfId="487" quotePrefix="1" applyFont="1" applyBorder="1" applyAlignment="1"/>
    <xf numFmtId="0" fontId="70" fillId="0" borderId="20" xfId="487" quotePrefix="1" applyFont="1" applyBorder="1" applyAlignment="1">
      <alignment vertical="center"/>
    </xf>
    <xf numFmtId="0" fontId="69" fillId="0" borderId="20" xfId="449" applyFont="1" applyBorder="1" applyAlignment="1">
      <alignment horizontal="center"/>
    </xf>
    <xf numFmtId="0" fontId="69" fillId="0" borderId="20" xfId="449" quotePrefix="1" applyFont="1" applyBorder="1"/>
    <xf numFmtId="0" fontId="70" fillId="0" borderId="20" xfId="488" quotePrefix="1" applyFont="1" applyBorder="1" applyAlignment="1" applyProtection="1">
      <alignment horizontal="left" vertical="center"/>
      <protection locked="0" hidden="1"/>
    </xf>
    <xf numFmtId="0" fontId="70" fillId="0" borderId="20" xfId="488" quotePrefix="1" applyFont="1" applyBorder="1" applyAlignment="1" applyProtection="1">
      <alignment vertical="center"/>
      <protection locked="0" hidden="1"/>
    </xf>
    <xf numFmtId="0" fontId="58" fillId="0" borderId="23" xfId="449" applyFont="1" applyBorder="1"/>
    <xf numFmtId="0" fontId="70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3" fillId="0" borderId="0" xfId="0" applyFont="1" applyProtection="1">
      <protection locked="0" hidden="1"/>
    </xf>
    <xf numFmtId="0" fontId="124" fillId="0" borderId="0" xfId="0" applyFont="1" applyProtection="1">
      <protection locked="0" hidden="1"/>
    </xf>
    <xf numFmtId="0" fontId="123" fillId="0" borderId="0" xfId="0" applyFont="1" applyBorder="1" applyProtection="1">
      <protection locked="0" hidden="1"/>
    </xf>
    <xf numFmtId="0" fontId="123" fillId="0" borderId="10" xfId="0" applyFont="1" applyBorder="1" applyProtection="1">
      <protection locked="0" hidden="1"/>
    </xf>
    <xf numFmtId="0" fontId="123" fillId="0" borderId="11" xfId="0" applyFont="1" applyBorder="1" applyProtection="1">
      <protection locked="0" hidden="1"/>
    </xf>
    <xf numFmtId="0" fontId="123" fillId="0" borderId="14" xfId="0" applyFont="1" applyBorder="1" applyProtection="1">
      <protection locked="0" hidden="1"/>
    </xf>
    <xf numFmtId="0" fontId="124" fillId="0" borderId="28" xfId="0" applyFont="1" applyBorder="1" applyAlignment="1" applyProtection="1">
      <alignment horizontal="centerContinuous" vertical="center"/>
      <protection locked="0" hidden="1"/>
    </xf>
    <xf numFmtId="0" fontId="124" fillId="0" borderId="45" xfId="0" applyFont="1" applyBorder="1" applyAlignment="1" applyProtection="1">
      <alignment horizontal="centerContinuous" vertical="center"/>
      <protection locked="0" hidden="1"/>
    </xf>
    <xf numFmtId="0" fontId="124" fillId="0" borderId="14" xfId="0" applyFont="1" applyBorder="1" applyAlignment="1" applyProtection="1">
      <alignment horizontal="centerContinuous" vertical="center"/>
      <protection locked="0" hidden="1"/>
    </xf>
    <xf numFmtId="0" fontId="124" fillId="0" borderId="18" xfId="0" applyFont="1" applyBorder="1" applyAlignment="1" applyProtection="1">
      <alignment horizontal="centerContinuous"/>
      <protection locked="0" hidden="1"/>
    </xf>
    <xf numFmtId="0" fontId="124" fillId="0" borderId="0" xfId="0" applyFont="1" applyBorder="1" applyAlignment="1" applyProtection="1">
      <alignment horizontal="centerContinuous"/>
      <protection locked="0" hidden="1"/>
    </xf>
    <xf numFmtId="0" fontId="125" fillId="0" borderId="35" xfId="0" applyFont="1" applyBorder="1" applyAlignment="1" applyProtection="1">
      <alignment horizontal="centerContinuous"/>
      <protection locked="0" hidden="1"/>
    </xf>
    <xf numFmtId="0" fontId="124" fillId="0" borderId="20" xfId="0" applyFont="1" applyBorder="1" applyAlignment="1" applyProtection="1">
      <alignment horizontal="center" vertical="center"/>
      <protection locked="0" hidden="1"/>
    </xf>
    <xf numFmtId="0" fontId="124" fillId="0" borderId="15" xfId="0" applyFont="1" applyBorder="1" applyAlignment="1" applyProtection="1">
      <alignment horizontal="center"/>
      <protection locked="0" hidden="1"/>
    </xf>
    <xf numFmtId="0" fontId="123" fillId="0" borderId="18" xfId="0" applyFont="1" applyBorder="1" applyProtection="1">
      <protection locked="0" hidden="1"/>
    </xf>
    <xf numFmtId="0" fontId="123" fillId="0" borderId="35" xfId="0" applyFont="1" applyBorder="1" applyProtection="1">
      <protection locked="0" hidden="1"/>
    </xf>
    <xf numFmtId="0" fontId="124" fillId="0" borderId="20" xfId="0" quotePrefix="1" applyFont="1" applyBorder="1" applyAlignment="1" applyProtection="1">
      <alignment horizontal="centerContinuous" vertical="center"/>
      <protection locked="0" hidden="1"/>
    </xf>
    <xf numFmtId="0" fontId="124" fillId="0" borderId="20" xfId="0" applyFont="1" applyBorder="1" applyAlignment="1" applyProtection="1">
      <alignment horizontal="centerContinuous" vertical="center"/>
      <protection locked="0" hidden="1"/>
    </xf>
    <xf numFmtId="0" fontId="126" fillId="0" borderId="0" xfId="0" applyFont="1" applyProtection="1">
      <protection locked="0" hidden="1"/>
    </xf>
    <xf numFmtId="0" fontId="127" fillId="0" borderId="18" xfId="0" applyFont="1" applyBorder="1" applyAlignment="1" applyProtection="1">
      <alignment horizontal="center" vertical="center"/>
      <protection locked="0" hidden="1"/>
    </xf>
    <xf numFmtId="0" fontId="127" fillId="0" borderId="0" xfId="0" applyFont="1" applyBorder="1" applyAlignment="1" applyProtection="1">
      <alignment horizontal="center" vertical="center"/>
      <protection locked="0" hidden="1"/>
    </xf>
    <xf numFmtId="0" fontId="127" fillId="0" borderId="37" xfId="0" applyFont="1" applyBorder="1" applyAlignment="1" applyProtection="1">
      <alignment horizontal="center" vertical="center"/>
      <protection locked="0" hidden="1"/>
    </xf>
    <xf numFmtId="0" fontId="127" fillId="0" borderId="42" xfId="0" applyFont="1" applyBorder="1" applyAlignment="1" applyProtection="1">
      <alignment horizontal="center" vertical="center"/>
      <protection locked="0" hidden="1"/>
    </xf>
    <xf numFmtId="0" fontId="127" fillId="0" borderId="42" xfId="0" applyFont="1" applyBorder="1" applyAlignment="1" applyProtection="1">
      <alignment horizontal="centerContinuous" vertical="center"/>
      <protection locked="0" hidden="1"/>
    </xf>
    <xf numFmtId="0" fontId="123" fillId="0" borderId="0" xfId="0" applyFont="1" applyAlignment="1" applyProtection="1">
      <alignment horizontal="center" vertical="top"/>
      <protection locked="0" hidden="1"/>
    </xf>
    <xf numFmtId="0" fontId="124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24" fillId="0" borderId="35" xfId="0" applyFont="1" applyBorder="1" applyAlignment="1" applyProtection="1">
      <alignment vertical="center"/>
      <protection locked="0" hidden="1"/>
    </xf>
    <xf numFmtId="0" fontId="129" fillId="0" borderId="18" xfId="0" applyFont="1" applyBorder="1" applyAlignment="1" applyProtection="1">
      <alignment vertical="center"/>
      <protection locked="0" hidden="1"/>
    </xf>
    <xf numFmtId="0" fontId="129" fillId="0" borderId="0" xfId="0" applyFont="1" applyBorder="1" applyAlignment="1" applyProtection="1">
      <alignment vertical="center"/>
      <protection locked="0" hidden="1"/>
    </xf>
    <xf numFmtId="0" fontId="124" fillId="0" borderId="18" xfId="0" quotePrefix="1" applyFont="1" applyBorder="1" applyAlignment="1" applyProtection="1">
      <alignment horizontal="center"/>
      <protection locked="0" hidden="1"/>
    </xf>
    <xf numFmtId="0" fontId="124" fillId="0" borderId="0" xfId="0" applyFont="1" applyBorder="1" applyAlignment="1" applyProtection="1">
      <alignment horizontal="left"/>
      <protection locked="0" hidden="1"/>
    </xf>
    <xf numFmtId="0" fontId="124" fillId="0" borderId="35" xfId="0" quotePrefix="1" applyFont="1" applyBorder="1" applyAlignment="1" applyProtection="1">
      <alignment horizontal="center"/>
      <protection locked="0" hidden="1"/>
    </xf>
    <xf numFmtId="0" fontId="123" fillId="0" borderId="18" xfId="0" applyFont="1" applyBorder="1" applyAlignment="1" applyProtection="1">
      <alignment vertical="center"/>
      <protection locked="0" hidden="1"/>
    </xf>
    <xf numFmtId="0" fontId="128" fillId="0" borderId="0" xfId="0" applyFont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23" fillId="0" borderId="18" xfId="0" applyFont="1" applyBorder="1" applyAlignment="1" applyProtection="1">
      <alignment horizontal="left" vertical="center"/>
      <protection locked="0" hidden="1"/>
    </xf>
    <xf numFmtId="0" fontId="123" fillId="0" borderId="35" xfId="0" applyFont="1" applyBorder="1" applyAlignment="1" applyProtection="1">
      <alignment horizontal="left" vertical="center"/>
      <protection locked="0" hidden="1"/>
    </xf>
    <xf numFmtId="2" fontId="123" fillId="0" borderId="0" xfId="0" applyNumberFormat="1" applyFont="1" applyBorder="1" applyAlignment="1" applyProtection="1">
      <alignment horizontal="center" vertical="top" wrapText="1"/>
      <protection locked="0" hidden="1"/>
    </xf>
    <xf numFmtId="2" fontId="123" fillId="0" borderId="0" xfId="0" applyNumberFormat="1" applyFont="1" applyBorder="1" applyAlignment="1" applyProtection="1">
      <alignment vertical="top" wrapText="1"/>
      <protection locked="0" hidden="1"/>
    </xf>
    <xf numFmtId="2" fontId="123" fillId="0" borderId="35" xfId="0" applyNumberFormat="1" applyFont="1" applyBorder="1" applyAlignment="1" applyProtection="1">
      <alignment vertical="center" wrapText="1"/>
      <protection locked="0" hidden="1"/>
    </xf>
    <xf numFmtId="0" fontId="124" fillId="0" borderId="35" xfId="0" applyFont="1" applyBorder="1" applyAlignment="1" applyProtection="1">
      <alignment horizontal="center" vertical="center"/>
      <protection locked="0" hidden="1"/>
    </xf>
    <xf numFmtId="0" fontId="124" fillId="0" borderId="18" xfId="0" applyFont="1" applyBorder="1" applyAlignment="1" applyProtection="1">
      <alignment horizontal="center" vertical="center"/>
      <protection locked="0" hidden="1"/>
    </xf>
    <xf numFmtId="2" fontId="123" fillId="0" borderId="35" xfId="0" applyNumberFormat="1" applyFont="1" applyBorder="1" applyAlignment="1" applyProtection="1">
      <alignment vertical="top" wrapText="1"/>
      <protection locked="0" hidden="1"/>
    </xf>
    <xf numFmtId="0" fontId="123" fillId="0" borderId="0" xfId="0" applyFont="1" applyAlignment="1" applyProtection="1">
      <alignment vertical="center"/>
      <protection locked="0" hidden="1"/>
    </xf>
    <xf numFmtId="0" fontId="124" fillId="0" borderId="18" xfId="0" applyFont="1" applyBorder="1" applyAlignment="1" applyProtection="1">
      <alignment horizontal="center"/>
      <protection locked="0" hidden="1"/>
    </xf>
    <xf numFmtId="0" fontId="124" fillId="0" borderId="0" xfId="0" applyFont="1" applyBorder="1" applyAlignment="1" applyProtection="1">
      <protection locked="0" hidden="1"/>
    </xf>
    <xf numFmtId="0" fontId="124" fillId="0" borderId="35" xfId="0" applyFont="1" applyBorder="1" applyAlignment="1" applyProtection="1">
      <protection locked="0" hidden="1"/>
    </xf>
    <xf numFmtId="0" fontId="124" fillId="0" borderId="36" xfId="0" applyFont="1" applyBorder="1" applyAlignment="1" applyProtection="1">
      <alignment horizontal="center" vertical="center"/>
      <protection locked="0" hidden="1"/>
    </xf>
    <xf numFmtId="0" fontId="124" fillId="0" borderId="29" xfId="0" applyFont="1" applyBorder="1" applyAlignment="1" applyProtection="1">
      <alignment vertical="center"/>
      <protection locked="0" hidden="1"/>
    </xf>
    <xf numFmtId="0" fontId="124" fillId="0" borderId="37" xfId="0" applyFont="1" applyBorder="1" applyAlignment="1" applyProtection="1">
      <alignment vertical="center"/>
      <protection locked="0" hidden="1"/>
    </xf>
    <xf numFmtId="165" fontId="83" fillId="0" borderId="0" xfId="342" applyFont="1" applyFill="1" applyAlignment="1">
      <alignment vertical="center"/>
    </xf>
    <xf numFmtId="0" fontId="74" fillId="25" borderId="0" xfId="0" applyFont="1" applyFill="1"/>
    <xf numFmtId="0" fontId="74" fillId="0" borderId="0" xfId="0" applyFont="1"/>
    <xf numFmtId="165" fontId="70" fillId="0" borderId="0" xfId="339" quotePrefix="1" applyFont="1" applyBorder="1" applyAlignment="1" applyProtection="1">
      <alignment horizontal="left"/>
    </xf>
    <xf numFmtId="171" fontId="80" fillId="25" borderId="35" xfId="343" applyNumberFormat="1" applyFont="1" applyFill="1" applyBorder="1" applyAlignment="1" applyProtection="1">
      <alignment horizontal="right" vertical="center"/>
    </xf>
    <xf numFmtId="171" fontId="80" fillId="25" borderId="37" xfId="343" applyNumberFormat="1" applyFont="1" applyFill="1" applyBorder="1" applyAlignment="1" applyProtection="1">
      <alignment horizontal="right" vertical="center"/>
    </xf>
    <xf numFmtId="165" fontId="58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70" fillId="0" borderId="0" xfId="339" quotePrefix="1" applyFont="1" applyFill="1" applyBorder="1" applyAlignment="1" applyProtection="1">
      <alignment horizontal="left"/>
    </xf>
    <xf numFmtId="165" fontId="87" fillId="0" borderId="0" xfId="340" applyFont="1" applyAlignment="1"/>
    <xf numFmtId="165" fontId="74" fillId="0" borderId="0" xfId="340" applyFont="1" applyAlignment="1"/>
    <xf numFmtId="4" fontId="58" fillId="0" borderId="0" xfId="449" applyNumberFormat="1" applyFont="1"/>
    <xf numFmtId="4" fontId="75" fillId="0" borderId="0" xfId="449" applyNumberFormat="1" applyFont="1"/>
    <xf numFmtId="177" fontId="123" fillId="0" borderId="0" xfId="0" applyNumberFormat="1" applyFont="1" applyProtection="1">
      <protection locked="0" hidden="1"/>
    </xf>
    <xf numFmtId="179" fontId="78" fillId="0" borderId="10" xfId="343" applyNumberFormat="1" applyFont="1" applyFill="1" applyBorder="1" applyAlignment="1" applyProtection="1">
      <alignment vertical="center"/>
    </xf>
    <xf numFmtId="179" fontId="69" fillId="0" borderId="0" xfId="343" applyNumberFormat="1" applyFont="1" applyFill="1" applyBorder="1" applyAlignment="1" applyProtection="1">
      <alignment vertical="center"/>
    </xf>
    <xf numFmtId="179" fontId="69" fillId="0" borderId="14" xfId="343" applyNumberFormat="1" applyFont="1" applyFill="1" applyBorder="1" applyAlignment="1" applyProtection="1">
      <alignment vertical="center"/>
    </xf>
    <xf numFmtId="179" fontId="78" fillId="0" borderId="0" xfId="343" applyNumberFormat="1" applyFont="1" applyFill="1" applyBorder="1" applyAlignment="1" applyProtection="1">
      <alignment vertical="center"/>
    </xf>
    <xf numFmtId="179" fontId="69" fillId="0" borderId="35" xfId="343" applyNumberFormat="1" applyFont="1" applyFill="1" applyBorder="1" applyAlignment="1" applyProtection="1">
      <alignment vertical="center"/>
    </xf>
    <xf numFmtId="179" fontId="80" fillId="0" borderId="0" xfId="343" applyNumberFormat="1" applyFont="1" applyFill="1" applyBorder="1" applyAlignment="1" applyProtection="1">
      <alignment vertical="center"/>
    </xf>
    <xf numFmtId="179" fontId="80" fillId="0" borderId="10" xfId="343" applyNumberFormat="1" applyFont="1" applyFill="1" applyBorder="1" applyAlignment="1" applyProtection="1">
      <alignment vertical="center"/>
    </xf>
    <xf numFmtId="179" fontId="78" fillId="0" borderId="10" xfId="342" applyNumberFormat="1" applyFont="1" applyFill="1" applyBorder="1" applyAlignment="1" applyProtection="1">
      <alignment vertical="center"/>
    </xf>
    <xf numFmtId="179" fontId="78" fillId="0" borderId="11" xfId="342" applyNumberFormat="1" applyFont="1" applyFill="1" applyBorder="1" applyAlignment="1" applyProtection="1">
      <alignment vertical="center"/>
    </xf>
    <xf numFmtId="171" fontId="80" fillId="25" borderId="18" xfId="342" applyNumberFormat="1" applyFont="1" applyFill="1" applyBorder="1" applyAlignment="1" applyProtection="1">
      <alignment horizontal="right" vertical="center"/>
    </xf>
    <xf numFmtId="171" fontId="130" fillId="0" borderId="0" xfId="342" applyNumberFormat="1" applyFont="1" applyFill="1" applyBorder="1" applyAlignment="1" applyProtection="1">
      <alignment horizontal="right" vertical="center"/>
    </xf>
    <xf numFmtId="171" fontId="130" fillId="0" borderId="35" xfId="342" applyNumberFormat="1" applyFont="1" applyFill="1" applyBorder="1" applyAlignment="1" applyProtection="1">
      <alignment horizontal="right" vertical="center"/>
    </xf>
    <xf numFmtId="171" fontId="130" fillId="0" borderId="29" xfId="342" applyNumberFormat="1" applyFont="1" applyFill="1" applyBorder="1" applyAlignment="1" applyProtection="1">
      <alignment horizontal="right" vertical="center"/>
    </xf>
    <xf numFmtId="171" fontId="130" fillId="0" borderId="37" xfId="342" applyNumberFormat="1" applyFont="1" applyFill="1" applyBorder="1" applyAlignment="1" applyProtection="1">
      <alignment horizontal="right" vertical="center"/>
    </xf>
    <xf numFmtId="171" fontId="109" fillId="0" borderId="0" xfId="342" applyNumberFormat="1" applyFont="1" applyFill="1" applyBorder="1" applyAlignment="1" applyProtection="1">
      <alignment horizontal="right" vertical="center"/>
    </xf>
    <xf numFmtId="171" fontId="109" fillId="25" borderId="0" xfId="342" applyNumberFormat="1" applyFont="1" applyFill="1" applyBorder="1" applyAlignment="1" applyProtection="1">
      <alignment horizontal="right" vertical="center"/>
    </xf>
    <xf numFmtId="171" fontId="109" fillId="0" borderId="35" xfId="342" applyNumberFormat="1" applyFont="1" applyFill="1" applyBorder="1" applyAlignment="1" applyProtection="1">
      <alignment horizontal="right" vertical="center"/>
    </xf>
    <xf numFmtId="171" fontId="109" fillId="0" borderId="29" xfId="342" applyNumberFormat="1" applyFont="1" applyFill="1" applyBorder="1" applyAlignment="1" applyProtection="1">
      <alignment horizontal="right" vertical="center"/>
    </xf>
    <xf numFmtId="171" fontId="109" fillId="0" borderId="37" xfId="342" applyNumberFormat="1" applyFont="1" applyFill="1" applyBorder="1" applyAlignment="1" applyProtection="1">
      <alignment horizontal="right" vertical="center"/>
    </xf>
    <xf numFmtId="179" fontId="130" fillId="0" borderId="0" xfId="345" applyNumberFormat="1" applyFont="1" applyFill="1" applyBorder="1" applyAlignment="1" applyProtection="1">
      <alignment horizontal="right" vertical="center"/>
    </xf>
    <xf numFmtId="179" fontId="130" fillId="0" borderId="14" xfId="345" applyNumberFormat="1" applyFont="1" applyFill="1" applyBorder="1" applyAlignment="1" applyProtection="1">
      <alignment horizontal="right" vertical="center"/>
    </xf>
    <xf numFmtId="179" fontId="130" fillId="0" borderId="35" xfId="345" applyNumberFormat="1" applyFont="1" applyFill="1" applyBorder="1" applyAlignment="1" applyProtection="1">
      <alignment horizontal="right" vertical="center"/>
    </xf>
    <xf numFmtId="171" fontId="72" fillId="0" borderId="0" xfId="0" applyNumberFormat="1" applyFont="1" applyFill="1" applyBorder="1" applyAlignment="1" applyProtection="1">
      <alignment horizontal="right" vertical="center"/>
    </xf>
    <xf numFmtId="179" fontId="109" fillId="0" borderId="0" xfId="345" applyNumberFormat="1" applyFont="1" applyFill="1" applyBorder="1" applyAlignment="1" applyProtection="1">
      <alignment horizontal="right" vertical="center"/>
    </xf>
    <xf numFmtId="171" fontId="74" fillId="0" borderId="0" xfId="0" applyNumberFormat="1" applyFont="1" applyFill="1" applyBorder="1" applyAlignment="1" applyProtection="1">
      <alignment horizontal="right" vertical="center"/>
    </xf>
    <xf numFmtId="179" fontId="109" fillId="0" borderId="52" xfId="345" applyNumberFormat="1" applyFont="1" applyFill="1" applyBorder="1" applyAlignment="1" applyProtection="1">
      <alignment horizontal="right" vertical="center"/>
    </xf>
    <xf numFmtId="179" fontId="109" fillId="0" borderId="19" xfId="345" applyNumberFormat="1" applyFont="1" applyFill="1" applyBorder="1" applyAlignment="1" applyProtection="1">
      <alignment horizontal="right" vertical="center"/>
    </xf>
    <xf numFmtId="179" fontId="109" fillId="0" borderId="0" xfId="345" applyNumberFormat="1" applyFont="1" applyFill="1" applyAlignment="1" applyProtection="1">
      <alignment horizontal="right" vertical="center"/>
    </xf>
    <xf numFmtId="180" fontId="69" fillId="0" borderId="18" xfId="467" applyNumberFormat="1" applyFont="1" applyFill="1" applyBorder="1" applyAlignment="1" applyProtection="1">
      <alignment horizontal="right"/>
    </xf>
    <xf numFmtId="180" fontId="70" fillId="0" borderId="18" xfId="467" applyNumberFormat="1" applyFont="1" applyFill="1" applyBorder="1" applyAlignment="1" applyProtection="1">
      <alignment horizontal="right"/>
    </xf>
    <xf numFmtId="171" fontId="80" fillId="25" borderId="0" xfId="343" applyNumberFormat="1" applyFont="1" applyFill="1" applyBorder="1" applyAlignment="1" applyProtection="1">
      <alignment horizontal="right" vertical="center"/>
    </xf>
    <xf numFmtId="171" fontId="132" fillId="0" borderId="35" xfId="340" applyNumberFormat="1" applyFont="1" applyFill="1" applyBorder="1" applyAlignment="1" applyProtection="1">
      <alignment horizontal="right"/>
    </xf>
    <xf numFmtId="171" fontId="132" fillId="0" borderId="37" xfId="340" applyNumberFormat="1" applyFont="1" applyFill="1" applyBorder="1" applyAlignment="1" applyProtection="1">
      <alignment horizontal="right"/>
    </xf>
    <xf numFmtId="0" fontId="127" fillId="0" borderId="23" xfId="0" applyFont="1" applyBorder="1" applyAlignment="1" applyProtection="1">
      <alignment horizontal="center" vertical="center"/>
      <protection locked="0" hidden="1"/>
    </xf>
    <xf numFmtId="0" fontId="70" fillId="0" borderId="0" xfId="0" applyFont="1" applyFill="1" applyAlignment="1">
      <alignment horizontal="left"/>
    </xf>
    <xf numFmtId="0" fontId="70" fillId="0" borderId="0" xfId="0" applyFont="1" applyFill="1"/>
    <xf numFmtId="3" fontId="70" fillId="0" borderId="23" xfId="449" applyNumberFormat="1" applyFont="1" applyFill="1" applyBorder="1"/>
    <xf numFmtId="3" fontId="70" fillId="0" borderId="37" xfId="449" applyNumberFormat="1" applyFont="1" applyFill="1" applyBorder="1"/>
    <xf numFmtId="165" fontId="72" fillId="0" borderId="20" xfId="339" applyFont="1" applyBorder="1" applyAlignment="1" applyProtection="1">
      <alignment horizontal="center"/>
    </xf>
    <xf numFmtId="165" fontId="72" fillId="0" borderId="53" xfId="339" applyFont="1" applyBorder="1" applyAlignment="1" applyProtection="1">
      <alignment horizontal="left"/>
    </xf>
    <xf numFmtId="0" fontId="72" fillId="0" borderId="22" xfId="0" applyFont="1" applyBorder="1" applyAlignment="1" applyProtection="1">
      <alignment horizontal="center"/>
    </xf>
    <xf numFmtId="165" fontId="72" fillId="0" borderId="66" xfId="339" quotePrefix="1" applyNumberFormat="1" applyFont="1" applyBorder="1" applyAlignment="1" applyProtection="1">
      <alignment horizontal="center"/>
    </xf>
    <xf numFmtId="167" fontId="70" fillId="0" borderId="15" xfId="450" applyNumberFormat="1" applyFont="1" applyFill="1" applyBorder="1" applyProtection="1"/>
    <xf numFmtId="167" fontId="70" fillId="0" borderId="26" xfId="339" applyNumberFormat="1" applyFont="1" applyFill="1" applyBorder="1" applyProtection="1"/>
    <xf numFmtId="165" fontId="58" fillId="0" borderId="0" xfId="339" applyFont="1" applyBorder="1"/>
    <xf numFmtId="167" fontId="58" fillId="0" borderId="0" xfId="339" applyNumberFormat="1" applyFont="1" applyBorder="1" applyProtection="1"/>
    <xf numFmtId="10" fontId="58" fillId="0" borderId="0" xfId="339" applyNumberFormat="1" applyFont="1" applyBorder="1" applyProtection="1"/>
    <xf numFmtId="1" fontId="70" fillId="0" borderId="18" xfId="340" applyNumberFormat="1" applyFont="1" applyBorder="1"/>
    <xf numFmtId="1" fontId="70" fillId="0" borderId="18" xfId="340" applyNumberFormat="1" applyFont="1" applyFill="1" applyBorder="1"/>
    <xf numFmtId="1" fontId="70" fillId="0" borderId="18" xfId="346" applyNumberFormat="1" applyFont="1" applyBorder="1"/>
    <xf numFmtId="171" fontId="133" fillId="0" borderId="35" xfId="340" applyNumberFormat="1" applyFont="1" applyFill="1" applyBorder="1" applyAlignment="1" applyProtection="1">
      <alignment horizontal="right"/>
    </xf>
    <xf numFmtId="49" fontId="70" fillId="25" borderId="18" xfId="483" applyNumberFormat="1" applyFont="1" applyFill="1" applyBorder="1" applyAlignment="1" applyProtection="1">
      <alignment horizontal="left"/>
    </xf>
    <xf numFmtId="165" fontId="70" fillId="25" borderId="0" xfId="483" quotePrefix="1" applyNumberFormat="1" applyFont="1" applyFill="1" applyBorder="1" applyAlignment="1" applyProtection="1">
      <alignment horizontal="center"/>
    </xf>
    <xf numFmtId="165" fontId="70" fillId="25" borderId="35" xfId="483" applyNumberFormat="1" applyFont="1" applyFill="1" applyBorder="1" applyAlignment="1" applyProtection="1">
      <alignment horizontal="left"/>
    </xf>
    <xf numFmtId="3" fontId="116" fillId="0" borderId="0" xfId="326" applyNumberFormat="1" applyFont="1" applyFill="1"/>
    <xf numFmtId="169" fontId="116" fillId="0" borderId="0" xfId="326" applyNumberFormat="1" applyFont="1" applyFill="1"/>
    <xf numFmtId="49" fontId="70" fillId="25" borderId="18" xfId="483" applyNumberFormat="1" applyFont="1" applyFill="1" applyBorder="1"/>
    <xf numFmtId="165" fontId="70" fillId="25" borderId="35" xfId="483" applyNumberFormat="1" applyFont="1" applyFill="1" applyBorder="1"/>
    <xf numFmtId="49" fontId="70" fillId="25" borderId="18" xfId="483" quotePrefix="1" applyNumberFormat="1" applyFont="1" applyFill="1" applyBorder="1"/>
    <xf numFmtId="169" fontId="116" fillId="0" borderId="0" xfId="326" applyNumberFormat="1" applyFont="1" applyFill="1" applyAlignment="1">
      <alignment vertical="center"/>
    </xf>
    <xf numFmtId="165" fontId="117" fillId="25" borderId="0" xfId="483" applyNumberFormat="1" applyFont="1" applyFill="1"/>
    <xf numFmtId="165" fontId="70" fillId="25" borderId="35" xfId="483" applyNumberFormat="1" applyFont="1" applyFill="1" applyBorder="1" applyAlignment="1">
      <alignment wrapText="1"/>
    </xf>
    <xf numFmtId="165" fontId="70" fillId="25" borderId="62" xfId="483" applyNumberFormat="1" applyFont="1" applyFill="1" applyBorder="1" applyAlignment="1">
      <alignment horizontal="center"/>
    </xf>
    <xf numFmtId="165" fontId="74" fillId="25" borderId="63" xfId="483" applyNumberFormat="1" applyFont="1" applyFill="1" applyBorder="1"/>
    <xf numFmtId="49" fontId="100" fillId="25" borderId="0" xfId="483" applyNumberFormat="1" applyFont="1" applyFill="1"/>
    <xf numFmtId="165" fontId="69" fillId="0" borderId="0" xfId="483" applyNumberFormat="1" applyFont="1" applyFill="1" applyAlignment="1">
      <alignment horizontal="center"/>
    </xf>
    <xf numFmtId="175" fontId="78" fillId="0" borderId="0" xfId="485" applyNumberFormat="1" applyFont="1" applyBorder="1"/>
    <xf numFmtId="175" fontId="78" fillId="0" borderId="14" xfId="485" applyNumberFormat="1" applyFont="1" applyBorder="1"/>
    <xf numFmtId="175" fontId="78" fillId="0" borderId="15" xfId="485" applyNumberFormat="1" applyFont="1" applyBorder="1"/>
    <xf numFmtId="175" fontId="78" fillId="0" borderId="0" xfId="485" applyNumberFormat="1" applyFont="1" applyBorder="1" applyProtection="1"/>
    <xf numFmtId="175" fontId="78" fillId="0" borderId="35" xfId="485" applyNumberFormat="1" applyFont="1" applyBorder="1" applyProtection="1"/>
    <xf numFmtId="1" fontId="70" fillId="0" borderId="20" xfId="485" applyNumberFormat="1" applyFont="1" applyBorder="1"/>
    <xf numFmtId="0" fontId="30" fillId="0" borderId="0" xfId="326"/>
    <xf numFmtId="165" fontId="117" fillId="0" borderId="20" xfId="485" applyNumberFormat="1" applyFont="1" applyBorder="1"/>
    <xf numFmtId="1" fontId="70" fillId="0" borderId="20" xfId="485" applyNumberFormat="1" applyFont="1" applyBorder="1" applyAlignment="1">
      <alignment wrapText="1"/>
    </xf>
    <xf numFmtId="1" fontId="70" fillId="0" borderId="20" xfId="486" applyNumberFormat="1" applyFont="1" applyBorder="1"/>
    <xf numFmtId="49" fontId="70" fillId="0" borderId="61" xfId="485" applyNumberFormat="1" applyFont="1" applyBorder="1"/>
    <xf numFmtId="165" fontId="87" fillId="0" borderId="0" xfId="485" applyNumberFormat="1" applyFont="1" applyFill="1" applyBorder="1"/>
    <xf numFmtId="4" fontId="87" fillId="0" borderId="0" xfId="485" applyNumberFormat="1" applyFont="1"/>
    <xf numFmtId="165" fontId="70" fillId="25" borderId="18" xfId="310" quotePrefix="1" applyNumberFormat="1" applyFont="1" applyFill="1" applyBorder="1" applyAlignment="1" applyProtection="1">
      <alignment horizontal="left"/>
    </xf>
    <xf numFmtId="165" fontId="70" fillId="25" borderId="0" xfId="310" quotePrefix="1" applyNumberFormat="1" applyFont="1" applyFill="1" applyBorder="1" applyAlignment="1" applyProtection="1">
      <alignment horizontal="center"/>
    </xf>
    <xf numFmtId="165" fontId="70" fillId="0" borderId="18" xfId="310" quotePrefix="1" applyNumberFormat="1" applyFont="1" applyFill="1" applyBorder="1" applyAlignment="1" applyProtection="1">
      <alignment horizontal="left"/>
    </xf>
    <xf numFmtId="165" fontId="70" fillId="0" borderId="0" xfId="310" applyNumberFormat="1" applyFont="1" applyFill="1" applyBorder="1" applyAlignment="1" applyProtection="1">
      <alignment horizontal="center"/>
    </xf>
    <xf numFmtId="165" fontId="70" fillId="0" borderId="0" xfId="310" quotePrefix="1" applyNumberFormat="1" applyFont="1" applyFill="1" applyBorder="1" applyAlignment="1" applyProtection="1">
      <alignment horizontal="center"/>
    </xf>
    <xf numFmtId="2" fontId="58" fillId="0" borderId="0" xfId="449" applyNumberFormat="1" applyFont="1"/>
    <xf numFmtId="4" fontId="134" fillId="0" borderId="0" xfId="449" applyNumberFormat="1" applyFont="1"/>
    <xf numFmtId="176" fontId="58" fillId="0" borderId="0" xfId="449" applyNumberFormat="1" applyFont="1"/>
    <xf numFmtId="0" fontId="69" fillId="0" borderId="18" xfId="449" applyFont="1" applyBorder="1"/>
    <xf numFmtId="0" fontId="136" fillId="0" borderId="0" xfId="0" applyFont="1" applyProtection="1">
      <protection locked="0" hidden="1"/>
    </xf>
    <xf numFmtId="0" fontId="136" fillId="0" borderId="0" xfId="0" applyFont="1" applyBorder="1" applyProtection="1">
      <protection locked="0" hidden="1"/>
    </xf>
    <xf numFmtId="0" fontId="124" fillId="0" borderId="15" xfId="0" applyFont="1" applyBorder="1" applyAlignment="1" applyProtection="1">
      <alignment horizontal="centerContinuous"/>
      <protection locked="0" hidden="1"/>
    </xf>
    <xf numFmtId="0" fontId="128" fillId="0" borderId="23" xfId="0" applyFont="1" applyBorder="1" applyAlignment="1" applyProtection="1">
      <alignment horizontal="center"/>
      <protection locked="0" hidden="1"/>
    </xf>
    <xf numFmtId="165" fontId="70" fillId="0" borderId="0" xfId="483" quotePrefix="1" applyNumberFormat="1" applyFont="1" applyFill="1"/>
    <xf numFmtId="165" fontId="69" fillId="0" borderId="0" xfId="467" applyFont="1" applyAlignment="1">
      <alignment horizontal="center"/>
    </xf>
    <xf numFmtId="178" fontId="78" fillId="25" borderId="0" xfId="341" applyNumberFormat="1" applyFont="1" applyFill="1" applyBorder="1" applyAlignment="1" applyProtection="1"/>
    <xf numFmtId="178" fontId="121" fillId="0" borderId="12" xfId="0" applyNumberFormat="1" applyFont="1" applyBorder="1" applyAlignment="1">
      <alignment horizontal="right" wrapText="1"/>
    </xf>
    <xf numFmtId="178" fontId="80" fillId="25" borderId="18" xfId="341" applyNumberFormat="1" applyFont="1" applyFill="1" applyBorder="1" applyAlignment="1" applyProtection="1"/>
    <xf numFmtId="178" fontId="120" fillId="0" borderId="0" xfId="0" applyNumberFormat="1" applyFont="1" applyBorder="1" applyAlignment="1">
      <alignment horizontal="right" wrapText="1"/>
    </xf>
    <xf numFmtId="178" fontId="80" fillId="25" borderId="36" xfId="341" applyNumberFormat="1" applyFont="1" applyFill="1" applyBorder="1" applyAlignment="1" applyProtection="1"/>
    <xf numFmtId="178" fontId="120" fillId="0" borderId="29" xfId="0" applyNumberFormat="1" applyFont="1" applyBorder="1" applyAlignment="1">
      <alignment horizontal="right" wrapText="1"/>
    </xf>
    <xf numFmtId="165" fontId="87" fillId="25" borderId="11" xfId="483" applyNumberFormat="1" applyFont="1" applyFill="1" applyBorder="1"/>
    <xf numFmtId="178" fontId="116" fillId="0" borderId="0" xfId="326" applyNumberFormat="1" applyFont="1" applyFill="1" applyAlignment="1">
      <alignment vertical="center"/>
    </xf>
    <xf numFmtId="178" fontId="116" fillId="0" borderId="0" xfId="326" applyNumberFormat="1" applyFont="1" applyFill="1"/>
    <xf numFmtId="178" fontId="116" fillId="0" borderId="35" xfId="326" applyNumberFormat="1" applyFont="1" applyFill="1" applyBorder="1"/>
    <xf numFmtId="178" fontId="70" fillId="0" borderId="35" xfId="483" applyNumberFormat="1" applyFont="1" applyFill="1" applyBorder="1" applyAlignment="1">
      <alignment vertical="center"/>
    </xf>
    <xf numFmtId="178" fontId="80" fillId="0" borderId="18" xfId="483" applyNumberFormat="1" applyFont="1" applyFill="1" applyBorder="1" applyAlignment="1" applyProtection="1">
      <alignment vertical="center"/>
    </xf>
    <xf numFmtId="178" fontId="116" fillId="0" borderId="35" xfId="326" applyNumberFormat="1" applyFont="1" applyFill="1" applyBorder="1" applyAlignment="1">
      <alignment vertical="center"/>
    </xf>
    <xf numFmtId="178" fontId="116" fillId="0" borderId="18" xfId="326" applyNumberFormat="1" applyFont="1" applyFill="1" applyBorder="1" applyAlignment="1">
      <alignment vertical="center"/>
    </xf>
    <xf numFmtId="178" fontId="116" fillId="0" borderId="63" xfId="326" applyNumberFormat="1" applyFont="1" applyFill="1" applyBorder="1"/>
    <xf numFmtId="178" fontId="118" fillId="0" borderId="29" xfId="326" applyNumberFormat="1" applyFont="1" applyFill="1" applyBorder="1"/>
    <xf numFmtId="178" fontId="70" fillId="0" borderId="37" xfId="483" applyNumberFormat="1" applyFont="1" applyFill="1" applyBorder="1" applyAlignment="1">
      <alignment vertical="center"/>
    </xf>
    <xf numFmtId="178" fontId="116" fillId="0" borderId="37" xfId="326" applyNumberFormat="1" applyFont="1" applyFill="1" applyBorder="1" applyAlignment="1">
      <alignment vertical="center"/>
    </xf>
    <xf numFmtId="178" fontId="78" fillId="0" borderId="0" xfId="483" applyNumberFormat="1" applyFont="1" applyFill="1" applyBorder="1" applyAlignment="1">
      <alignment vertical="center"/>
    </xf>
    <xf numFmtId="178" fontId="78" fillId="0" borderId="20" xfId="483" applyNumberFormat="1" applyFont="1" applyFill="1" applyBorder="1" applyAlignment="1">
      <alignment vertical="center"/>
    </xf>
    <xf numFmtId="178" fontId="78" fillId="0" borderId="35" xfId="483" applyNumberFormat="1" applyFont="1" applyFill="1" applyBorder="1" applyAlignment="1">
      <alignment vertical="center"/>
    </xf>
    <xf numFmtId="178" fontId="88" fillId="0" borderId="0" xfId="483" applyNumberFormat="1" applyFont="1" applyFill="1" applyBorder="1" applyAlignment="1">
      <alignment vertical="center"/>
    </xf>
    <xf numFmtId="178" fontId="70" fillId="0" borderId="61" xfId="483" applyNumberFormat="1" applyFont="1" applyFill="1" applyBorder="1" applyAlignment="1">
      <alignment vertical="center"/>
    </xf>
    <xf numFmtId="178" fontId="70" fillId="0" borderId="62" xfId="483" applyNumberFormat="1" applyFont="1" applyFill="1" applyBorder="1" applyAlignment="1">
      <alignment vertical="center"/>
    </xf>
    <xf numFmtId="178" fontId="116" fillId="0" borderId="63" xfId="326" applyNumberFormat="1" applyFont="1" applyFill="1" applyBorder="1" applyAlignment="1">
      <alignment vertical="center"/>
    </xf>
    <xf numFmtId="178" fontId="70" fillId="0" borderId="63" xfId="483" applyNumberFormat="1" applyFont="1" applyFill="1" applyBorder="1" applyAlignment="1">
      <alignment vertical="center"/>
    </xf>
    <xf numFmtId="178" fontId="80" fillId="0" borderId="62" xfId="483" applyNumberFormat="1" applyFont="1" applyFill="1" applyBorder="1" applyAlignment="1" applyProtection="1">
      <alignment vertical="center"/>
    </xf>
    <xf numFmtId="178" fontId="80" fillId="0" borderId="36" xfId="484" applyNumberFormat="1" applyFont="1" applyFill="1" applyBorder="1" applyAlignment="1">
      <alignment horizontal="right" vertical="center" wrapText="1"/>
    </xf>
    <xf numFmtId="178" fontId="118" fillId="0" borderId="29" xfId="326" applyNumberFormat="1" applyFont="1" applyFill="1" applyBorder="1" applyAlignment="1">
      <alignment vertical="center"/>
    </xf>
    <xf numFmtId="169" fontId="116" fillId="0" borderId="0" xfId="326" applyNumberFormat="1" applyFont="1" applyFill="1" applyBorder="1"/>
    <xf numFmtId="169" fontId="116" fillId="0" borderId="0" xfId="326" applyNumberFormat="1" applyFont="1" applyFill="1" applyBorder="1" applyAlignment="1">
      <alignment vertical="center"/>
    </xf>
    <xf numFmtId="175" fontId="70" fillId="0" borderId="0" xfId="483" applyNumberFormat="1" applyFont="1" applyFill="1" applyBorder="1"/>
    <xf numFmtId="3" fontId="80" fillId="0" borderId="0" xfId="484" applyNumberFormat="1" applyFont="1" applyFill="1" applyBorder="1" applyAlignment="1">
      <alignment horizontal="right" wrapText="1"/>
    </xf>
    <xf numFmtId="165" fontId="87" fillId="0" borderId="0" xfId="483" applyNumberFormat="1" applyFont="1" applyFill="1" applyBorder="1" applyAlignment="1" applyProtection="1">
      <alignment horizontal="center"/>
    </xf>
    <xf numFmtId="178" fontId="78" fillId="0" borderId="0" xfId="485" applyNumberFormat="1" applyFont="1" applyFill="1" applyBorder="1"/>
    <xf numFmtId="178" fontId="78" fillId="0" borderId="35" xfId="485" applyNumberFormat="1" applyFont="1" applyFill="1" applyBorder="1"/>
    <xf numFmtId="178" fontId="70" fillId="0" borderId="35" xfId="485" applyNumberFormat="1" applyFont="1" applyFill="1" applyBorder="1"/>
    <xf numFmtId="178" fontId="80" fillId="0" borderId="18" xfId="485" applyNumberFormat="1" applyFont="1" applyFill="1" applyBorder="1" applyProtection="1"/>
    <xf numFmtId="178" fontId="80" fillId="0" borderId="18" xfId="485" applyNumberFormat="1" applyFont="1" applyFill="1" applyBorder="1" applyAlignment="1" applyProtection="1">
      <alignment vertical="center"/>
    </xf>
    <xf numFmtId="178" fontId="120" fillId="0" borderId="0" xfId="326" applyNumberFormat="1" applyFont="1" applyFill="1" applyBorder="1"/>
    <xf numFmtId="178" fontId="70" fillId="0" borderId="20" xfId="485" applyNumberFormat="1" applyFont="1" applyFill="1" applyBorder="1"/>
    <xf numFmtId="178" fontId="70" fillId="0" borderId="61" xfId="485" applyNumberFormat="1" applyFont="1" applyFill="1" applyBorder="1"/>
    <xf numFmtId="178" fontId="70" fillId="0" borderId="62" xfId="485" applyNumberFormat="1" applyFont="1" applyFill="1" applyBorder="1"/>
    <xf numFmtId="178" fontId="70" fillId="0" borderId="63" xfId="485" applyNumberFormat="1" applyFont="1" applyFill="1" applyBorder="1"/>
    <xf numFmtId="178" fontId="70" fillId="0" borderId="68" xfId="485" applyNumberFormat="1" applyFont="1" applyFill="1" applyBorder="1"/>
    <xf numFmtId="178" fontId="80" fillId="0" borderId="62" xfId="485" applyNumberFormat="1" applyFont="1" applyFill="1" applyBorder="1" applyProtection="1"/>
    <xf numFmtId="178" fontId="116" fillId="0" borderId="36" xfId="326" applyNumberFormat="1" applyFont="1" applyFill="1" applyBorder="1"/>
    <xf numFmtId="178" fontId="70" fillId="0" borderId="37" xfId="485" applyNumberFormat="1" applyFont="1" applyFill="1" applyBorder="1"/>
    <xf numFmtId="178" fontId="70" fillId="0" borderId="23" xfId="485" applyNumberFormat="1" applyFont="1" applyFill="1" applyBorder="1"/>
    <xf numFmtId="178" fontId="116" fillId="0" borderId="37" xfId="326" applyNumberFormat="1" applyFont="1" applyFill="1" applyBorder="1"/>
    <xf numFmtId="178" fontId="78" fillId="0" borderId="0" xfId="310" applyNumberFormat="1" applyFont="1" applyFill="1" applyBorder="1" applyAlignment="1">
      <alignment vertical="center"/>
    </xf>
    <xf numFmtId="178" fontId="78" fillId="25" borderId="35" xfId="310" applyNumberFormat="1" applyFont="1" applyFill="1" applyBorder="1" applyAlignment="1" applyProtection="1">
      <alignment vertical="center"/>
    </xf>
    <xf numFmtId="178" fontId="120" fillId="0" borderId="18" xfId="310" applyNumberFormat="1" applyFont="1" applyFill="1" applyBorder="1" applyAlignment="1">
      <alignment vertical="center"/>
    </xf>
    <xf numFmtId="178" fontId="116" fillId="25" borderId="35" xfId="326" applyNumberFormat="1" applyFont="1" applyFill="1" applyBorder="1" applyAlignment="1">
      <alignment vertical="center"/>
    </xf>
    <xf numFmtId="178" fontId="80" fillId="25" borderId="18" xfId="310" applyNumberFormat="1" applyFont="1" applyFill="1" applyBorder="1" applyAlignment="1" applyProtection="1">
      <alignment vertical="center"/>
    </xf>
    <xf numFmtId="178" fontId="80" fillId="0" borderId="18" xfId="310" applyNumberFormat="1" applyFont="1" applyFill="1" applyBorder="1" applyAlignment="1" applyProtection="1">
      <alignment vertical="center"/>
    </xf>
    <xf numFmtId="178" fontId="80" fillId="25" borderId="36" xfId="310" applyNumberFormat="1" applyFont="1" applyFill="1" applyBorder="1" applyAlignment="1" applyProtection="1">
      <alignment vertical="center"/>
    </xf>
    <xf numFmtId="0" fontId="70" fillId="25" borderId="18" xfId="315" quotePrefix="1" applyNumberFormat="1" applyFont="1" applyFill="1" applyBorder="1" applyAlignment="1">
      <alignment horizontal="center"/>
    </xf>
    <xf numFmtId="178" fontId="121" fillId="0" borderId="0" xfId="315" applyNumberFormat="1" applyFont="1" applyFill="1"/>
    <xf numFmtId="178" fontId="78" fillId="0" borderId="35" xfId="315" applyNumberFormat="1" applyFont="1" applyFill="1" applyBorder="1"/>
    <xf numFmtId="178" fontId="78" fillId="25" borderId="18" xfId="315" applyNumberFormat="1" applyFont="1" applyFill="1" applyBorder="1" applyProtection="1"/>
    <xf numFmtId="178" fontId="122" fillId="25" borderId="35" xfId="326" applyNumberFormat="1" applyFont="1" applyFill="1" applyBorder="1" applyAlignment="1"/>
    <xf numFmtId="178" fontId="120" fillId="0" borderId="0" xfId="315" applyNumberFormat="1" applyFont="1" applyFill="1"/>
    <xf numFmtId="178" fontId="70" fillId="0" borderId="35" xfId="315" applyNumberFormat="1" applyFont="1" applyFill="1" applyBorder="1"/>
    <xf numFmtId="178" fontId="80" fillId="25" borderId="18" xfId="315" applyNumberFormat="1" applyFont="1" applyFill="1" applyBorder="1" applyProtection="1"/>
    <xf numFmtId="178" fontId="116" fillId="25" borderId="35" xfId="326" applyNumberFormat="1" applyFont="1" applyFill="1" applyBorder="1"/>
    <xf numFmtId="165" fontId="72" fillId="0" borderId="0" xfId="467" applyFont="1" applyBorder="1" applyAlignment="1" applyProtection="1">
      <alignment horizontal="center"/>
    </xf>
    <xf numFmtId="165" fontId="73" fillId="0" borderId="0" xfId="467" applyFont="1" applyBorder="1" applyAlignment="1" applyProtection="1">
      <alignment horizontal="center" vertical="center"/>
    </xf>
    <xf numFmtId="180" fontId="69" fillId="0" borderId="0" xfId="467" applyNumberFormat="1" applyFont="1" applyFill="1" applyBorder="1" applyAlignment="1" applyProtection="1">
      <alignment horizontal="right"/>
    </xf>
    <xf numFmtId="180" fontId="70" fillId="0" borderId="0" xfId="467" applyNumberFormat="1" applyFont="1" applyFill="1" applyBorder="1" applyAlignment="1" applyProtection="1">
      <alignment horizontal="right"/>
    </xf>
    <xf numFmtId="167" fontId="70" fillId="0" borderId="0" xfId="467" applyNumberFormat="1" applyFont="1" applyFill="1" applyBorder="1" applyAlignment="1" applyProtection="1">
      <alignment horizontal="right"/>
    </xf>
    <xf numFmtId="3" fontId="75" fillId="0" borderId="0" xfId="449" applyNumberFormat="1" applyFont="1"/>
    <xf numFmtId="0" fontId="58" fillId="0" borderId="0" xfId="449" applyFont="1" applyAlignment="1">
      <alignment horizontal="right"/>
    </xf>
    <xf numFmtId="165" fontId="117" fillId="25" borderId="0" xfId="483" applyNumberFormat="1" applyFont="1" applyFill="1" applyAlignment="1">
      <alignment horizontal="center"/>
    </xf>
    <xf numFmtId="183" fontId="70" fillId="0" borderId="20" xfId="449" applyNumberFormat="1" applyFont="1" applyFill="1" applyBorder="1"/>
    <xf numFmtId="183" fontId="70" fillId="0" borderId="37" xfId="449" applyNumberFormat="1" applyFont="1" applyFill="1" applyBorder="1"/>
    <xf numFmtId="183" fontId="70" fillId="0" borderId="20" xfId="339" applyNumberFormat="1" applyFont="1" applyFill="1" applyBorder="1" applyProtection="1"/>
    <xf numFmtId="183" fontId="70" fillId="0" borderId="38" xfId="339" applyNumberFormat="1" applyFont="1" applyFill="1" applyBorder="1" applyProtection="1"/>
    <xf numFmtId="183" fontId="70" fillId="0" borderId="22" xfId="339" applyNumberFormat="1" applyFont="1" applyFill="1" applyBorder="1" applyProtection="1"/>
    <xf numFmtId="183" fontId="82" fillId="0" borderId="22" xfId="339" applyNumberFormat="1" applyFont="1" applyFill="1" applyBorder="1" applyProtection="1"/>
    <xf numFmtId="182" fontId="58" fillId="0" borderId="0" xfId="449" applyNumberFormat="1" applyFont="1"/>
    <xf numFmtId="183" fontId="70" fillId="0" borderId="23" xfId="449" applyNumberFormat="1" applyFont="1" applyFill="1" applyBorder="1"/>
    <xf numFmtId="165" fontId="74" fillId="0" borderId="0" xfId="340" applyFont="1"/>
    <xf numFmtId="0" fontId="127" fillId="0" borderId="35" xfId="0" applyFont="1" applyBorder="1" applyAlignment="1" applyProtection="1">
      <alignment horizontal="center" vertical="center"/>
      <protection locked="0" hidden="1"/>
    </xf>
    <xf numFmtId="181" fontId="137" fillId="0" borderId="0" xfId="485" applyNumberFormat="1" applyFont="1"/>
    <xf numFmtId="1" fontId="140" fillId="0" borderId="0" xfId="0" applyNumberFormat="1" applyFont="1"/>
    <xf numFmtId="167" fontId="70" fillId="0" borderId="20" xfId="339" applyNumberFormat="1" applyFont="1" applyFill="1" applyBorder="1" applyProtection="1"/>
    <xf numFmtId="167" fontId="70" fillId="0" borderId="10" xfId="450" applyNumberFormat="1" applyFont="1" applyBorder="1" applyAlignment="1" applyProtection="1"/>
    <xf numFmtId="167" fontId="70" fillId="0" borderId="20" xfId="450" applyNumberFormat="1" applyFont="1" applyFill="1" applyBorder="1" applyProtection="1"/>
    <xf numFmtId="167" fontId="70" fillId="0" borderId="35" xfId="339" applyNumberFormat="1" applyFont="1" applyFill="1" applyBorder="1" applyProtection="1"/>
    <xf numFmtId="167" fontId="70" fillId="0" borderId="40" xfId="339" applyNumberFormat="1" applyFont="1" applyFill="1" applyBorder="1" applyProtection="1"/>
    <xf numFmtId="3" fontId="44" fillId="0" borderId="0" xfId="313" applyNumberFormat="1" applyFill="1"/>
    <xf numFmtId="165" fontId="70" fillId="0" borderId="21" xfId="339" quotePrefix="1" applyFont="1" applyBorder="1" applyAlignment="1" applyProtection="1">
      <alignment horizontal="left" wrapText="1"/>
    </xf>
    <xf numFmtId="184" fontId="69" fillId="0" borderId="0" xfId="509" applyFont="1" applyAlignment="1">
      <alignment horizontal="left"/>
    </xf>
    <xf numFmtId="184" fontId="69" fillId="0" borderId="0" xfId="509" applyFont="1"/>
    <xf numFmtId="184" fontId="70" fillId="0" borderId="0" xfId="509" applyFont="1"/>
    <xf numFmtId="184" fontId="70" fillId="0" borderId="0" xfId="509" applyFont="1" applyAlignment="1">
      <alignment horizontal="left"/>
    </xf>
    <xf numFmtId="184" fontId="70" fillId="0" borderId="0" xfId="509" applyFont="1" applyBorder="1" applyAlignment="1">
      <alignment horizontal="right"/>
    </xf>
    <xf numFmtId="184" fontId="143" fillId="0" borderId="0" xfId="509" applyFont="1" applyBorder="1" applyAlignment="1">
      <alignment horizontal="center"/>
    </xf>
    <xf numFmtId="184" fontId="94" fillId="0" borderId="0" xfId="509" applyFont="1"/>
    <xf numFmtId="184" fontId="93" fillId="0" borderId="0" xfId="509" applyFont="1"/>
    <xf numFmtId="184" fontId="70" fillId="0" borderId="0" xfId="509" applyFont="1" applyBorder="1" applyAlignment="1">
      <alignment horizontal="center"/>
    </xf>
    <xf numFmtId="184" fontId="70" fillId="0" borderId="0" xfId="509" applyFont="1" applyBorder="1"/>
    <xf numFmtId="184" fontId="69" fillId="0" borderId="0" xfId="509" applyFont="1" applyBorder="1"/>
    <xf numFmtId="184" fontId="144" fillId="0" borderId="0" xfId="509" applyFont="1" applyBorder="1"/>
    <xf numFmtId="184" fontId="143" fillId="0" borderId="0" xfId="509" applyFont="1" applyBorder="1"/>
    <xf numFmtId="184" fontId="138" fillId="0" borderId="0" xfId="509" applyFont="1" applyAlignment="1">
      <alignment horizontal="center" wrapText="1"/>
    </xf>
    <xf numFmtId="184" fontId="144" fillId="0" borderId="29" xfId="509" applyFont="1" applyBorder="1"/>
    <xf numFmtId="184" fontId="75" fillId="0" borderId="29" xfId="509" applyFont="1" applyBorder="1" applyAlignment="1">
      <alignment horizontal="right"/>
    </xf>
    <xf numFmtId="184" fontId="75" fillId="0" borderId="0" xfId="509" applyFont="1" applyBorder="1" applyAlignment="1">
      <alignment horizontal="right"/>
    </xf>
    <xf numFmtId="184" fontId="58" fillId="0" borderId="0" xfId="509" applyFont="1"/>
    <xf numFmtId="184" fontId="58" fillId="0" borderId="42" xfId="509" applyFont="1" applyBorder="1" applyAlignment="1">
      <alignment horizontal="center" vertical="center"/>
    </xf>
    <xf numFmtId="0" fontId="145" fillId="0" borderId="67" xfId="509" quotePrefix="1" applyNumberFormat="1" applyFont="1" applyBorder="1" applyAlignment="1">
      <alignment horizontal="center" vertical="center"/>
    </xf>
    <xf numFmtId="1" fontId="145" fillId="0" borderId="67" xfId="509" applyNumberFormat="1" applyFont="1" applyBorder="1" applyAlignment="1">
      <alignment horizontal="center" vertical="center"/>
    </xf>
    <xf numFmtId="184" fontId="145" fillId="0" borderId="0" xfId="509" applyFont="1" applyAlignment="1">
      <alignment vertical="center"/>
    </xf>
    <xf numFmtId="184" fontId="72" fillId="0" borderId="53" xfId="509" applyFont="1" applyBorder="1" applyAlignment="1">
      <alignment horizontal="center"/>
    </xf>
    <xf numFmtId="184" fontId="72" fillId="0" borderId="0" xfId="509" applyFont="1" applyAlignment="1">
      <alignment horizontal="left"/>
    </xf>
    <xf numFmtId="184" fontId="74" fillId="0" borderId="0" xfId="509" applyFont="1"/>
    <xf numFmtId="176" fontId="72" fillId="0" borderId="18" xfId="509" applyNumberFormat="1" applyFont="1" applyFill="1" applyBorder="1"/>
    <xf numFmtId="176" fontId="144" fillId="0" borderId="35" xfId="509" applyNumberFormat="1" applyFont="1" applyBorder="1" applyProtection="1"/>
    <xf numFmtId="184" fontId="72" fillId="0" borderId="0" xfId="509" applyFont="1"/>
    <xf numFmtId="184" fontId="72" fillId="0" borderId="0" xfId="509" applyNumberFormat="1" applyFont="1" applyProtection="1"/>
    <xf numFmtId="10" fontId="72" fillId="0" borderId="0" xfId="509" applyNumberFormat="1" applyFont="1" applyProtection="1"/>
    <xf numFmtId="184" fontId="70" fillId="0" borderId="53" xfId="509" applyFont="1" applyBorder="1"/>
    <xf numFmtId="184" fontId="58" fillId="0" borderId="0" xfId="509" applyFont="1" applyAlignment="1">
      <alignment horizontal="left"/>
    </xf>
    <xf numFmtId="176" fontId="69" fillId="0" borderId="18" xfId="509" applyNumberFormat="1" applyFont="1" applyFill="1" applyBorder="1" applyProtection="1"/>
    <xf numFmtId="184" fontId="70" fillId="0" borderId="0" xfId="509" applyNumberFormat="1" applyFont="1" applyProtection="1"/>
    <xf numFmtId="184" fontId="74" fillId="0" borderId="0" xfId="509" applyFont="1" applyAlignment="1">
      <alignment horizontal="left"/>
    </xf>
    <xf numFmtId="184" fontId="106" fillId="0" borderId="0" xfId="509" applyFont="1"/>
    <xf numFmtId="185" fontId="74" fillId="0" borderId="19" xfId="509" applyNumberFormat="1" applyFont="1" applyBorder="1" applyProtection="1"/>
    <xf numFmtId="176" fontId="74" fillId="0" borderId="18" xfId="509" applyNumberFormat="1" applyFont="1" applyFill="1" applyBorder="1" applyProtection="1"/>
    <xf numFmtId="176" fontId="143" fillId="0" borderId="35" xfId="509" applyNumberFormat="1" applyFont="1" applyBorder="1" applyProtection="1"/>
    <xf numFmtId="185" fontId="74" fillId="0" borderId="20" xfId="509" applyNumberFormat="1" applyFont="1" applyBorder="1" applyProtection="1"/>
    <xf numFmtId="176" fontId="74" fillId="0" borderId="18" xfId="509" applyNumberFormat="1" applyFont="1" applyFill="1" applyBorder="1"/>
    <xf numFmtId="176" fontId="143" fillId="0" borderId="35" xfId="509" applyNumberFormat="1" applyFont="1" applyBorder="1"/>
    <xf numFmtId="10" fontId="70" fillId="0" borderId="0" xfId="509" applyNumberFormat="1" applyFont="1" applyProtection="1"/>
    <xf numFmtId="184" fontId="58" fillId="0" borderId="53" xfId="509" applyFont="1" applyBorder="1"/>
    <xf numFmtId="184" fontId="147" fillId="0" borderId="0" xfId="509" applyFont="1"/>
    <xf numFmtId="176" fontId="58" fillId="0" borderId="18" xfId="509" applyNumberFormat="1" applyFont="1" applyFill="1" applyBorder="1"/>
    <xf numFmtId="184" fontId="58" fillId="0" borderId="0" xfId="509" applyNumberFormat="1" applyFont="1" applyProtection="1"/>
    <xf numFmtId="10" fontId="58" fillId="0" borderId="0" xfId="509" applyNumberFormat="1" applyFont="1" applyProtection="1"/>
    <xf numFmtId="4" fontId="70" fillId="0" borderId="0" xfId="509" applyNumberFormat="1" applyFont="1"/>
    <xf numFmtId="184" fontId="77" fillId="0" borderId="0" xfId="509" applyFont="1"/>
    <xf numFmtId="184" fontId="75" fillId="0" borderId="0" xfId="509" applyFont="1"/>
    <xf numFmtId="184" fontId="74" fillId="0" borderId="0" xfId="509" applyFont="1" applyBorder="1" applyAlignment="1">
      <alignment horizontal="left"/>
    </xf>
    <xf numFmtId="185" fontId="72" fillId="0" borderId="19" xfId="509" applyNumberFormat="1" applyFont="1" applyBorder="1" applyProtection="1"/>
    <xf numFmtId="176" fontId="144" fillId="0" borderId="35" xfId="509" applyNumberFormat="1" applyFont="1" applyBorder="1"/>
    <xf numFmtId="185" fontId="72" fillId="0" borderId="20" xfId="509" applyNumberFormat="1" applyFont="1" applyBorder="1" applyProtection="1"/>
    <xf numFmtId="176" fontId="72" fillId="0" borderId="18" xfId="509" applyNumberFormat="1" applyFont="1" applyBorder="1"/>
    <xf numFmtId="186" fontId="72" fillId="0" borderId="20" xfId="509" applyNumberFormat="1" applyFont="1" applyBorder="1" applyProtection="1"/>
    <xf numFmtId="176" fontId="74" fillId="0" borderId="18" xfId="509" applyNumberFormat="1" applyFont="1" applyBorder="1" applyProtection="1"/>
    <xf numFmtId="176" fontId="143" fillId="0" borderId="35" xfId="509" applyNumberFormat="1" applyFont="1" applyFill="1" applyBorder="1" applyProtection="1"/>
    <xf numFmtId="184" fontId="74" fillId="0" borderId="0" xfId="509" quotePrefix="1" applyFont="1" applyAlignment="1">
      <alignment horizontal="left"/>
    </xf>
    <xf numFmtId="176" fontId="144" fillId="0" borderId="35" xfId="509" applyNumberFormat="1" applyFont="1" applyFill="1" applyBorder="1" applyProtection="1"/>
    <xf numFmtId="185" fontId="72" fillId="0" borderId="19" xfId="509" applyNumberFormat="1" applyFont="1" applyFill="1" applyBorder="1" applyProtection="1"/>
    <xf numFmtId="176" fontId="72" fillId="0" borderId="18" xfId="509" applyNumberFormat="1" applyFont="1" applyFill="1" applyBorder="1" applyAlignment="1">
      <alignment horizontal="right"/>
    </xf>
    <xf numFmtId="185" fontId="72" fillId="0" borderId="20" xfId="509" applyNumberFormat="1" applyFont="1" applyFill="1" applyBorder="1" applyAlignment="1" applyProtection="1">
      <alignment horizontal="right"/>
    </xf>
    <xf numFmtId="184" fontId="69" fillId="0" borderId="0" xfId="509" applyNumberFormat="1" applyFont="1" applyProtection="1"/>
    <xf numFmtId="10" fontId="69" fillId="0" borderId="0" xfId="509" applyNumberFormat="1" applyFont="1" applyProtection="1"/>
    <xf numFmtId="176" fontId="72" fillId="0" borderId="18" xfId="509" applyNumberFormat="1" applyFont="1" applyBorder="1" applyProtection="1"/>
    <xf numFmtId="184" fontId="75" fillId="0" borderId="0" xfId="509" quotePrefix="1" applyFont="1" applyAlignment="1">
      <alignment horizontal="left"/>
    </xf>
    <xf numFmtId="184" fontId="70" fillId="0" borderId="35" xfId="509" applyFont="1" applyBorder="1"/>
    <xf numFmtId="186" fontId="72" fillId="0" borderId="35" xfId="509" applyNumberFormat="1" applyFont="1" applyBorder="1" applyProtection="1"/>
    <xf numFmtId="185" fontId="74" fillId="0" borderId="19" xfId="509" applyNumberFormat="1" applyFont="1" applyBorder="1" applyAlignment="1" applyProtection="1">
      <alignment horizontal="right"/>
    </xf>
    <xf numFmtId="176" fontId="74" fillId="0" borderId="18" xfId="509" applyNumberFormat="1" applyFont="1" applyBorder="1" applyAlignment="1">
      <alignment horizontal="right"/>
    </xf>
    <xf numFmtId="185" fontId="74" fillId="0" borderId="20" xfId="509" applyNumberFormat="1" applyFont="1" applyBorder="1" applyAlignment="1" applyProtection="1">
      <alignment horizontal="right"/>
    </xf>
    <xf numFmtId="4" fontId="106" fillId="0" borderId="0" xfId="509" applyNumberFormat="1" applyFont="1"/>
    <xf numFmtId="176" fontId="74" fillId="0" borderId="18" xfId="509" applyNumberFormat="1" applyFont="1" applyBorder="1"/>
    <xf numFmtId="4" fontId="70" fillId="0" borderId="0" xfId="509" applyNumberFormat="1" applyFont="1" applyBorder="1"/>
    <xf numFmtId="176" fontId="74" fillId="0" borderId="18" xfId="509" quotePrefix="1" applyNumberFormat="1" applyFont="1" applyBorder="1" applyAlignment="1">
      <alignment horizontal="right"/>
    </xf>
    <xf numFmtId="176" fontId="143" fillId="0" borderId="35" xfId="509" quotePrefix="1" applyNumberFormat="1" applyFont="1" applyBorder="1" applyAlignment="1">
      <alignment horizontal="right"/>
    </xf>
    <xf numFmtId="176" fontId="143" fillId="0" borderId="35" xfId="509" applyNumberFormat="1" applyFont="1" applyBorder="1" applyAlignment="1">
      <alignment horizontal="right"/>
    </xf>
    <xf numFmtId="185" fontId="58" fillId="0" borderId="20" xfId="509" applyNumberFormat="1" applyFont="1" applyBorder="1" applyAlignment="1" applyProtection="1">
      <alignment horizontal="right"/>
    </xf>
    <xf numFmtId="184" fontId="74" fillId="0" borderId="30" xfId="509" applyFont="1" applyBorder="1"/>
    <xf numFmtId="184" fontId="72" fillId="0" borderId="29" xfId="509" applyFont="1" applyBorder="1" applyAlignment="1">
      <alignment horizontal="left" vertical="center"/>
    </xf>
    <xf numFmtId="184" fontId="72" fillId="0" borderId="29" xfId="509" applyFont="1" applyBorder="1"/>
    <xf numFmtId="185" fontId="72" fillId="0" borderId="69" xfId="509" applyNumberFormat="1" applyFont="1" applyBorder="1" applyProtection="1"/>
    <xf numFmtId="176" fontId="72" fillId="0" borderId="36" xfId="509" applyNumberFormat="1" applyFont="1" applyBorder="1"/>
    <xf numFmtId="176" fontId="144" fillId="0" borderId="37" xfId="509" applyNumberFormat="1" applyFont="1" applyBorder="1" applyAlignment="1" applyProtection="1">
      <alignment vertical="center"/>
    </xf>
    <xf numFmtId="185" fontId="72" fillId="0" borderId="20" xfId="509" applyNumberFormat="1" applyFont="1" applyBorder="1" applyAlignment="1" applyProtection="1">
      <alignment horizontal="right"/>
    </xf>
    <xf numFmtId="184" fontId="74" fillId="0" borderId="0" xfId="509" applyNumberFormat="1" applyFont="1" applyProtection="1"/>
    <xf numFmtId="184" fontId="113" fillId="0" borderId="0" xfId="509" applyFont="1" applyBorder="1"/>
    <xf numFmtId="166" fontId="70" fillId="0" borderId="0" xfId="509" applyNumberFormat="1" applyFont="1" applyBorder="1" applyProtection="1"/>
    <xf numFmtId="184" fontId="113" fillId="0" borderId="0" xfId="509" applyFont="1" applyBorder="1" applyAlignment="1">
      <alignment wrapText="1"/>
    </xf>
    <xf numFmtId="176" fontId="70" fillId="0" borderId="0" xfId="509" applyNumberFormat="1" applyFont="1" applyBorder="1" applyProtection="1"/>
    <xf numFmtId="176" fontId="143" fillId="0" borderId="0" xfId="509" applyNumberFormat="1" applyFont="1" applyBorder="1" applyProtection="1"/>
    <xf numFmtId="14" fontId="69" fillId="0" borderId="0" xfId="509" applyNumberFormat="1" applyFont="1" applyBorder="1"/>
    <xf numFmtId="184" fontId="70" fillId="0" borderId="0" xfId="509" applyFont="1" applyBorder="1" applyAlignment="1">
      <alignment horizontal="left"/>
    </xf>
    <xf numFmtId="184" fontId="69" fillId="0" borderId="0" xfId="509" applyFont="1" applyBorder="1" applyAlignment="1">
      <alignment horizontal="right"/>
    </xf>
    <xf numFmtId="184" fontId="69" fillId="0" borderId="0" xfId="509" applyFont="1" applyBorder="1" applyAlignment="1">
      <alignment horizontal="left"/>
    </xf>
    <xf numFmtId="184" fontId="69" fillId="0" borderId="0" xfId="509" applyFont="1" applyBorder="1" applyAlignment="1">
      <alignment horizontal="center"/>
    </xf>
    <xf numFmtId="184" fontId="144" fillId="0" borderId="0" xfId="509" applyFont="1" applyBorder="1" applyAlignment="1">
      <alignment horizontal="left"/>
    </xf>
    <xf numFmtId="184" fontId="69" fillId="0" borderId="0" xfId="509" applyFont="1" applyBorder="1" applyAlignment="1">
      <alignment horizontal="centerContinuous"/>
    </xf>
    <xf numFmtId="184" fontId="144" fillId="0" borderId="0" xfId="509" applyFont="1" applyBorder="1" applyAlignment="1">
      <alignment horizontal="center"/>
    </xf>
    <xf numFmtId="184" fontId="76" fillId="0" borderId="0" xfId="509" applyFont="1" applyBorder="1" applyAlignment="1">
      <alignment horizontal="right"/>
    </xf>
    <xf numFmtId="184" fontId="76" fillId="0" borderId="0" xfId="509" applyFont="1" applyBorder="1"/>
    <xf numFmtId="184" fontId="76" fillId="0" borderId="0" xfId="509" applyFont="1" applyBorder="1" applyAlignment="1">
      <alignment horizontal="center"/>
    </xf>
    <xf numFmtId="184" fontId="69" fillId="0" borderId="0" xfId="509" applyNumberFormat="1" applyFont="1" applyBorder="1" applyProtection="1"/>
    <xf numFmtId="184" fontId="144" fillId="0" borderId="0" xfId="509" applyNumberFormat="1" applyFont="1" applyBorder="1" applyProtection="1"/>
    <xf numFmtId="10" fontId="69" fillId="0" borderId="0" xfId="509" applyNumberFormat="1" applyFont="1" applyBorder="1" applyProtection="1"/>
    <xf numFmtId="184" fontId="70" fillId="0" borderId="0" xfId="509" applyNumberFormat="1" applyFont="1" applyBorder="1" applyProtection="1"/>
    <xf numFmtId="184" fontId="143" fillId="0" borderId="0" xfId="509" applyNumberFormat="1" applyFont="1" applyBorder="1" applyProtection="1"/>
    <xf numFmtId="10" fontId="70" fillId="0" borderId="0" xfId="509" applyNumberFormat="1" applyFont="1" applyBorder="1" applyProtection="1"/>
    <xf numFmtId="184" fontId="70" fillId="0" borderId="18" xfId="509" applyFont="1" applyBorder="1"/>
    <xf numFmtId="185" fontId="72" fillId="0" borderId="23" xfId="509" applyNumberFormat="1" applyFont="1" applyBorder="1" applyAlignment="1" applyProtection="1">
      <alignment horizontal="right"/>
    </xf>
    <xf numFmtId="185" fontId="72" fillId="0" borderId="20" xfId="509" applyNumberFormat="1" applyFont="1" applyFill="1" applyBorder="1" applyProtection="1"/>
    <xf numFmtId="185" fontId="74" fillId="0" borderId="23" xfId="509" applyNumberFormat="1" applyFont="1" applyBorder="1" applyAlignment="1" applyProtection="1">
      <alignment horizontal="right"/>
    </xf>
    <xf numFmtId="184" fontId="72" fillId="0" borderId="20" xfId="509" applyFont="1" applyBorder="1"/>
    <xf numFmtId="184" fontId="72" fillId="0" borderId="23" xfId="509" applyFont="1" applyBorder="1"/>
    <xf numFmtId="4" fontId="74" fillId="0" borderId="20" xfId="509" applyNumberFormat="1" applyFont="1" applyBorder="1"/>
    <xf numFmtId="166" fontId="74" fillId="0" borderId="20" xfId="509" applyNumberFormat="1" applyFont="1" applyBorder="1"/>
    <xf numFmtId="166" fontId="72" fillId="0" borderId="20" xfId="509" applyNumberFormat="1" applyFont="1" applyBorder="1"/>
    <xf numFmtId="1" fontId="70" fillId="0" borderId="20" xfId="485" applyNumberFormat="1" applyFont="1" applyFill="1" applyBorder="1"/>
    <xf numFmtId="165" fontId="70" fillId="25" borderId="0" xfId="310" quotePrefix="1" applyNumberFormat="1" applyFont="1" applyFill="1" applyBorder="1" applyAlignment="1" applyProtection="1">
      <alignment horizontal="center" vertical="center"/>
    </xf>
    <xf numFmtId="165" fontId="70" fillId="25" borderId="0" xfId="483" quotePrefix="1" applyNumberFormat="1" applyFont="1" applyFill="1" applyBorder="1" applyAlignment="1" applyProtection="1">
      <alignment horizontal="center" vertical="center" wrapText="1"/>
    </xf>
    <xf numFmtId="49" fontId="70" fillId="25" borderId="18" xfId="483" applyNumberFormat="1" applyFont="1" applyFill="1" applyBorder="1" applyAlignment="1">
      <alignment vertical="center" wrapText="1"/>
    </xf>
    <xf numFmtId="165" fontId="70" fillId="25" borderId="18" xfId="310" quotePrefix="1" applyNumberFormat="1" applyFont="1" applyFill="1" applyBorder="1" applyAlignment="1" applyProtection="1">
      <alignment horizontal="left" vertical="center"/>
    </xf>
    <xf numFmtId="167" fontId="70" fillId="0" borderId="20" xfId="339" applyNumberFormat="1" applyFont="1" applyFill="1" applyBorder="1" applyProtection="1"/>
    <xf numFmtId="167" fontId="70" fillId="0" borderId="20" xfId="450" applyNumberFormat="1" applyFont="1" applyFill="1" applyBorder="1" applyProtection="1"/>
    <xf numFmtId="167" fontId="70" fillId="0" borderId="35" xfId="339" applyNumberFormat="1" applyFont="1" applyFill="1" applyBorder="1" applyProtection="1"/>
    <xf numFmtId="165" fontId="87" fillId="25" borderId="0" xfId="483" applyNumberFormat="1" applyFont="1" applyFill="1" applyAlignment="1" applyProtection="1">
      <alignment horizontal="center"/>
    </xf>
    <xf numFmtId="169" fontId="116" fillId="0" borderId="0" xfId="326" applyNumberFormat="1" applyFont="1" applyFill="1"/>
    <xf numFmtId="165" fontId="88" fillId="25" borderId="0" xfId="483" applyNumberFormat="1" applyFont="1" applyFill="1"/>
    <xf numFmtId="165" fontId="70" fillId="25" borderId="35" xfId="483" applyNumberFormat="1" applyFont="1" applyFill="1" applyBorder="1" applyAlignment="1" applyProtection="1">
      <alignment horizontal="left" vertical="center" wrapText="1"/>
    </xf>
    <xf numFmtId="165" fontId="87" fillId="25" borderId="0" xfId="310" applyNumberFormat="1" applyFont="1" applyFill="1"/>
    <xf numFmtId="165" fontId="88" fillId="25" borderId="0" xfId="310" applyNumberFormat="1" applyFont="1" applyFill="1"/>
    <xf numFmtId="0" fontId="125" fillId="0" borderId="15" xfId="0" applyFont="1" applyBorder="1" applyAlignment="1" applyProtection="1">
      <alignment horizontal="center" vertical="center"/>
      <protection locked="0" hidden="1"/>
    </xf>
    <xf numFmtId="0" fontId="125" fillId="0" borderId="20" xfId="0" applyFont="1" applyBorder="1" applyAlignment="1" applyProtection="1">
      <alignment horizontal="center" vertical="center"/>
      <protection locked="0" hidden="1"/>
    </xf>
    <xf numFmtId="0" fontId="84" fillId="0" borderId="0" xfId="0" applyFont="1"/>
    <xf numFmtId="185" fontId="148" fillId="0" borderId="35" xfId="509" applyNumberFormat="1" applyFont="1" applyBorder="1" applyProtection="1"/>
    <xf numFmtId="186" fontId="122" fillId="0" borderId="35" xfId="509" applyNumberFormat="1" applyFont="1" applyBorder="1" applyProtection="1"/>
    <xf numFmtId="185" fontId="142" fillId="0" borderId="35" xfId="509" applyNumberFormat="1" applyFont="1" applyBorder="1" applyProtection="1"/>
    <xf numFmtId="185" fontId="135" fillId="0" borderId="35" xfId="509" applyNumberFormat="1" applyFont="1" applyBorder="1" applyProtection="1"/>
    <xf numFmtId="186" fontId="142" fillId="0" borderId="35" xfId="509" applyNumberFormat="1" applyFont="1" applyBorder="1" applyProtection="1"/>
    <xf numFmtId="185" fontId="148" fillId="0" borderId="35" xfId="509" applyNumberFormat="1" applyFont="1" applyFill="1" applyBorder="1" applyProtection="1"/>
    <xf numFmtId="1" fontId="145" fillId="0" borderId="18" xfId="509" applyNumberFormat="1" applyFont="1" applyBorder="1" applyAlignment="1">
      <alignment horizontal="center" vertical="center"/>
    </xf>
    <xf numFmtId="1" fontId="145" fillId="0" borderId="15" xfId="509" applyNumberFormat="1" applyFont="1" applyBorder="1" applyAlignment="1">
      <alignment horizontal="center" vertical="center"/>
    </xf>
    <xf numFmtId="185" fontId="72" fillId="0" borderId="72" xfId="509" applyNumberFormat="1" applyFont="1" applyBorder="1" applyProtection="1"/>
    <xf numFmtId="176" fontId="72" fillId="0" borderId="73" xfId="509" applyNumberFormat="1" applyFont="1" applyFill="1" applyBorder="1"/>
    <xf numFmtId="176" fontId="144" fillId="0" borderId="74" xfId="509" applyNumberFormat="1" applyFont="1" applyBorder="1" applyProtection="1"/>
    <xf numFmtId="185" fontId="72" fillId="0" borderId="75" xfId="509" applyNumberFormat="1" applyFont="1" applyBorder="1" applyProtection="1"/>
    <xf numFmtId="185" fontId="106" fillId="0" borderId="76" xfId="509" applyNumberFormat="1" applyFont="1" applyBorder="1" applyProtection="1"/>
    <xf numFmtId="186" fontId="70" fillId="0" borderId="77" xfId="509" applyNumberFormat="1" applyFont="1" applyBorder="1" applyProtection="1"/>
    <xf numFmtId="185" fontId="74" fillId="0" borderId="76" xfId="509" applyNumberFormat="1" applyFont="1" applyBorder="1" applyProtection="1"/>
    <xf numFmtId="185" fontId="74" fillId="0" borderId="77" xfId="509" applyNumberFormat="1" applyFont="1" applyBorder="1" applyProtection="1"/>
    <xf numFmtId="185" fontId="146" fillId="0" borderId="76" xfId="509" applyNumberFormat="1" applyFont="1" applyBorder="1" applyProtection="1"/>
    <xf numFmtId="185" fontId="135" fillId="0" borderId="76" xfId="509" applyNumberFormat="1" applyFont="1" applyBorder="1" applyProtection="1"/>
    <xf numFmtId="185" fontId="58" fillId="0" borderId="77" xfId="509" applyNumberFormat="1" applyFont="1" applyBorder="1" applyProtection="1"/>
    <xf numFmtId="185" fontId="142" fillId="0" borderId="76" xfId="509" applyNumberFormat="1" applyFont="1" applyBorder="1" applyProtection="1"/>
    <xf numFmtId="185" fontId="72" fillId="0" borderId="76" xfId="509" applyNumberFormat="1" applyFont="1" applyBorder="1" applyProtection="1"/>
    <xf numFmtId="185" fontId="72" fillId="0" borderId="77" xfId="509" applyNumberFormat="1" applyFont="1" applyBorder="1" applyProtection="1"/>
    <xf numFmtId="186" fontId="72" fillId="0" borderId="77" xfId="509" applyNumberFormat="1" applyFont="1" applyBorder="1" applyProtection="1"/>
    <xf numFmtId="185" fontId="74" fillId="0" borderId="76" xfId="509" applyNumberFormat="1" applyFont="1" applyFill="1" applyBorder="1" applyProtection="1"/>
    <xf numFmtId="185" fontId="72" fillId="0" borderId="78" xfId="509" applyNumberFormat="1" applyFont="1" applyBorder="1" applyProtection="1"/>
    <xf numFmtId="176" fontId="72" fillId="0" borderId="79" xfId="509" applyNumberFormat="1" applyFont="1" applyFill="1" applyBorder="1" applyProtection="1"/>
    <xf numFmtId="176" fontId="144" fillId="0" borderId="80" xfId="509" applyNumberFormat="1" applyFont="1" applyFill="1" applyBorder="1" applyProtection="1"/>
    <xf numFmtId="185" fontId="72" fillId="0" borderId="81" xfId="509" applyNumberFormat="1" applyFont="1" applyBorder="1" applyProtection="1"/>
    <xf numFmtId="4" fontId="31" fillId="0" borderId="0" xfId="329" applyNumberFormat="1" applyFont="1"/>
    <xf numFmtId="165" fontId="69" fillId="0" borderId="15" xfId="342" applyFont="1" applyFill="1" applyBorder="1" applyAlignment="1">
      <alignment horizontal="left" vertical="center"/>
    </xf>
    <xf numFmtId="165" fontId="69" fillId="0" borderId="12" xfId="342" applyFont="1" applyFill="1" applyBorder="1" applyAlignment="1">
      <alignment horizontal="left" vertical="center"/>
    </xf>
    <xf numFmtId="165" fontId="69" fillId="0" borderId="16" xfId="342" applyFont="1" applyFill="1" applyBorder="1" applyAlignment="1">
      <alignment horizontal="left" vertical="center"/>
    </xf>
    <xf numFmtId="165" fontId="69" fillId="0" borderId="0" xfId="342" applyFont="1" applyFill="1" applyAlignment="1">
      <alignment vertical="center"/>
    </xf>
    <xf numFmtId="165" fontId="76" fillId="0" borderId="0" xfId="342" applyFont="1" applyFill="1" applyBorder="1" applyAlignment="1" applyProtection="1">
      <alignment horizontal="left" vertical="center"/>
      <protection locked="0"/>
    </xf>
    <xf numFmtId="165" fontId="72" fillId="0" borderId="20" xfId="342" applyFont="1" applyFill="1" applyBorder="1" applyAlignment="1">
      <alignment horizontal="centerContinuous" vertical="top"/>
    </xf>
    <xf numFmtId="165" fontId="72" fillId="0" borderId="0" xfId="342" applyFont="1" applyFill="1" applyAlignment="1">
      <alignment horizontal="center" vertical="center"/>
    </xf>
    <xf numFmtId="165" fontId="72" fillId="0" borderId="21" xfId="342" applyFont="1" applyFill="1" applyBorder="1" applyAlignment="1">
      <alignment horizontal="center" vertical="center"/>
    </xf>
    <xf numFmtId="165" fontId="72" fillId="0" borderId="21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vertical="center"/>
    </xf>
    <xf numFmtId="165" fontId="72" fillId="0" borderId="20" xfId="342" applyFont="1" applyFill="1" applyBorder="1" applyAlignment="1">
      <alignment horizontal="centerContinuous" vertical="center"/>
    </xf>
    <xf numFmtId="165" fontId="72" fillId="0" borderId="21" xfId="342" applyFont="1" applyFill="1" applyBorder="1" applyAlignment="1">
      <alignment horizontal="center" vertical="top"/>
    </xf>
    <xf numFmtId="165" fontId="72" fillId="0" borderId="23" xfId="342" applyFont="1" applyFill="1" applyBorder="1" applyAlignment="1">
      <alignment vertical="center"/>
    </xf>
    <xf numFmtId="165" fontId="87" fillId="0" borderId="0" xfId="340" applyFont="1"/>
    <xf numFmtId="165" fontId="69" fillId="0" borderId="0" xfId="342" applyFont="1" applyFill="1" applyAlignment="1">
      <alignment horizontal="left" vertical="center"/>
    </xf>
    <xf numFmtId="165" fontId="69" fillId="0" borderId="12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72" fillId="0" borderId="0" xfId="342" applyFont="1" applyFill="1" applyAlignment="1">
      <alignment horizontal="centerContinuous" vertical="center"/>
    </xf>
    <xf numFmtId="165" fontId="72" fillId="0" borderId="21" xfId="342" applyFont="1" applyFill="1" applyBorder="1" applyAlignment="1">
      <alignment horizontal="left" vertical="center"/>
    </xf>
    <xf numFmtId="165" fontId="72" fillId="0" borderId="0" xfId="342" applyFont="1" applyFill="1" applyBorder="1" applyAlignment="1" applyProtection="1">
      <alignment horizontal="right"/>
    </xf>
    <xf numFmtId="171" fontId="80" fillId="0" borderId="0" xfId="342" applyNumberFormat="1" applyFont="1" applyFill="1" applyBorder="1" applyAlignment="1" applyProtection="1">
      <alignment horizontal="right" vertical="center"/>
    </xf>
    <xf numFmtId="165" fontId="69" fillId="0" borderId="0" xfId="342" applyFont="1" applyFill="1" applyAlignment="1" applyProtection="1">
      <alignment horizontal="centerContinuous" vertical="center"/>
      <protection locked="0"/>
    </xf>
    <xf numFmtId="165" fontId="69" fillId="0" borderId="0" xfId="342" applyFont="1" applyFill="1" applyAlignment="1">
      <alignment horizontal="centerContinuous" vertical="center"/>
    </xf>
    <xf numFmtId="165" fontId="69" fillId="0" borderId="29" xfId="342" applyFont="1" applyFill="1" applyBorder="1" applyAlignment="1">
      <alignment vertical="center"/>
    </xf>
    <xf numFmtId="165" fontId="72" fillId="0" borderId="0" xfId="342" applyFont="1" applyFill="1" applyAlignment="1">
      <alignment horizontal="right" vertical="center"/>
    </xf>
    <xf numFmtId="165" fontId="69" fillId="0" borderId="47" xfId="342" applyFont="1" applyFill="1" applyBorder="1" applyAlignment="1">
      <alignment vertical="center"/>
    </xf>
    <xf numFmtId="165" fontId="72" fillId="0" borderId="0" xfId="342" applyFont="1" applyFill="1" applyBorder="1" applyAlignment="1">
      <alignment vertical="center"/>
    </xf>
    <xf numFmtId="165" fontId="69" fillId="0" borderId="12" xfId="342" applyFont="1" applyFill="1" applyBorder="1" applyAlignment="1">
      <alignment vertical="center"/>
    </xf>
    <xf numFmtId="165" fontId="69" fillId="0" borderId="18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9" fillId="0" borderId="18" xfId="342" applyFont="1" applyFill="1" applyBorder="1" applyAlignment="1">
      <alignment horizontal="center" vertical="center"/>
    </xf>
    <xf numFmtId="165" fontId="69" fillId="0" borderId="0" xfId="342" applyFont="1" applyFill="1" applyBorder="1" applyAlignment="1">
      <alignment horizontal="center" vertical="center"/>
    </xf>
    <xf numFmtId="165" fontId="69" fillId="0" borderId="18" xfId="342" applyFont="1" applyFill="1" applyBorder="1" applyAlignment="1">
      <alignment horizontal="left" vertical="center"/>
    </xf>
    <xf numFmtId="165" fontId="69" fillId="0" borderId="0" xfId="342" applyFont="1" applyFill="1" applyBorder="1" applyAlignment="1">
      <alignment horizontal="left" vertical="center"/>
    </xf>
    <xf numFmtId="165" fontId="69" fillId="0" borderId="35" xfId="342" applyFont="1" applyFill="1" applyBorder="1" applyAlignment="1">
      <alignment vertical="center"/>
    </xf>
    <xf numFmtId="165" fontId="72" fillId="0" borderId="0" xfId="342" applyFont="1" applyFill="1" applyBorder="1" applyAlignment="1">
      <alignment horizontal="centerContinuous" vertical="center"/>
    </xf>
    <xf numFmtId="165" fontId="72" fillId="0" borderId="20" xfId="342" applyFont="1" applyFill="1" applyBorder="1" applyAlignment="1">
      <alignment vertical="center"/>
    </xf>
    <xf numFmtId="165" fontId="72" fillId="0" borderId="21" xfId="342" applyFont="1" applyFill="1" applyBorder="1" applyAlignment="1">
      <alignment vertical="center"/>
    </xf>
    <xf numFmtId="165" fontId="72" fillId="0" borderId="35" xfId="342" applyFont="1" applyFill="1" applyBorder="1" applyAlignment="1">
      <alignment vertical="center"/>
    </xf>
    <xf numFmtId="165" fontId="73" fillId="0" borderId="27" xfId="342" applyFont="1" applyFill="1" applyBorder="1" applyAlignment="1">
      <alignment horizontal="centerContinuous" vertical="center"/>
    </xf>
    <xf numFmtId="165" fontId="73" fillId="0" borderId="28" xfId="342" applyFont="1" applyFill="1" applyBorder="1" applyAlignment="1">
      <alignment horizontal="centerContinuous" vertical="center"/>
    </xf>
    <xf numFmtId="165" fontId="73" fillId="0" borderId="42" xfId="342" applyFont="1" applyFill="1" applyBorder="1" applyAlignment="1">
      <alignment horizontal="centerContinuous" vertical="center"/>
    </xf>
    <xf numFmtId="165" fontId="73" fillId="0" borderId="48" xfId="342" applyFont="1" applyFill="1" applyBorder="1" applyAlignment="1">
      <alignment horizontal="center" vertical="center"/>
    </xf>
    <xf numFmtId="165" fontId="73" fillId="0" borderId="28" xfId="342" applyFont="1" applyFill="1" applyBorder="1" applyAlignment="1">
      <alignment horizontal="center" vertical="center"/>
    </xf>
    <xf numFmtId="165" fontId="73" fillId="0" borderId="49" xfId="342" applyFont="1" applyFill="1" applyBorder="1" applyAlignment="1">
      <alignment horizontal="center" vertical="center"/>
    </xf>
    <xf numFmtId="165" fontId="73" fillId="0" borderId="42" xfId="342" applyFont="1" applyFill="1" applyBorder="1" applyAlignment="1">
      <alignment horizontal="center" vertical="center"/>
    </xf>
    <xf numFmtId="165" fontId="73" fillId="0" borderId="50" xfId="342" applyFont="1" applyFill="1" applyBorder="1" applyAlignment="1">
      <alignment horizontal="center" vertical="center"/>
    </xf>
    <xf numFmtId="165" fontId="70" fillId="0" borderId="0" xfId="342" applyFont="1" applyFill="1" applyAlignment="1">
      <alignment horizontal="center" vertical="center"/>
    </xf>
    <xf numFmtId="165" fontId="69" fillId="0" borderId="10" xfId="342" applyFont="1" applyFill="1" applyBorder="1"/>
    <xf numFmtId="165" fontId="69" fillId="0" borderId="11" xfId="342" applyFont="1" applyFill="1" applyBorder="1"/>
    <xf numFmtId="165" fontId="69" fillId="0" borderId="11" xfId="342" applyFont="1" applyFill="1" applyBorder="1" applyAlignment="1" applyProtection="1">
      <alignment horizontal="left"/>
    </xf>
    <xf numFmtId="165" fontId="72" fillId="0" borderId="14" xfId="342" applyFont="1" applyFill="1" applyBorder="1" applyAlignment="1">
      <alignment horizontal="centerContinuous" vertical="center"/>
    </xf>
    <xf numFmtId="165" fontId="69" fillId="0" borderId="18" xfId="342" applyFont="1" applyFill="1" applyBorder="1"/>
    <xf numFmtId="165" fontId="69" fillId="0" borderId="0" xfId="342" applyFont="1" applyFill="1" applyBorder="1"/>
    <xf numFmtId="165" fontId="69" fillId="0" borderId="0" xfId="342" applyFont="1" applyFill="1" applyBorder="1" applyAlignment="1" applyProtection="1">
      <alignment horizontal="left"/>
    </xf>
    <xf numFmtId="165" fontId="69" fillId="0" borderId="36" xfId="342" applyFont="1" applyFill="1" applyBorder="1"/>
    <xf numFmtId="165" fontId="69" fillId="0" borderId="29" xfId="342" applyFont="1" applyFill="1" applyBorder="1"/>
    <xf numFmtId="165" fontId="69" fillId="0" borderId="29" xfId="342" applyFont="1" applyFill="1" applyBorder="1" applyAlignment="1" applyProtection="1">
      <alignment horizontal="left"/>
    </xf>
    <xf numFmtId="165" fontId="70" fillId="0" borderId="18" xfId="342" quotePrefix="1" applyFont="1" applyFill="1" applyBorder="1" applyAlignment="1" applyProtection="1">
      <alignment horizontal="left"/>
    </xf>
    <xf numFmtId="165" fontId="70" fillId="0" borderId="0" xfId="342" quotePrefix="1" applyFont="1" applyFill="1" applyBorder="1" applyAlignment="1" applyProtection="1">
      <alignment horizontal="left"/>
    </xf>
    <xf numFmtId="165" fontId="70" fillId="0" borderId="0" xfId="342" applyFont="1" applyFill="1" applyBorder="1" applyAlignment="1" applyProtection="1">
      <alignment horizontal="left"/>
    </xf>
    <xf numFmtId="165" fontId="74" fillId="0" borderId="12" xfId="342" applyFont="1" applyFill="1" applyBorder="1" applyAlignment="1">
      <alignment horizontal="centerContinuous" vertical="center"/>
    </xf>
    <xf numFmtId="165" fontId="70" fillId="0" borderId="18" xfId="342" applyFont="1" applyFill="1" applyBorder="1" applyAlignment="1" applyProtection="1">
      <alignment horizontal="left"/>
    </xf>
    <xf numFmtId="165" fontId="74" fillId="0" borderId="0" xfId="342" applyFont="1" applyFill="1" applyBorder="1" applyAlignment="1">
      <alignment horizontal="centerContinuous" vertical="center"/>
    </xf>
    <xf numFmtId="165" fontId="70" fillId="0" borderId="36" xfId="342" applyFont="1" applyFill="1" applyBorder="1" applyAlignment="1" applyProtection="1">
      <alignment horizontal="left"/>
    </xf>
    <xf numFmtId="165" fontId="70" fillId="0" borderId="29" xfId="342" applyFont="1" applyFill="1" applyBorder="1" applyAlignment="1" applyProtection="1">
      <alignment horizontal="left"/>
    </xf>
    <xf numFmtId="165" fontId="74" fillId="0" borderId="29" xfId="342" applyFont="1" applyFill="1" applyBorder="1" applyAlignment="1">
      <alignment horizontal="centerContinuous" vertical="center"/>
    </xf>
    <xf numFmtId="165" fontId="70" fillId="0" borderId="0" xfId="342" applyFont="1" applyFill="1" applyBorder="1" applyAlignment="1">
      <alignment vertical="center"/>
    </xf>
    <xf numFmtId="165" fontId="74" fillId="0" borderId="24" xfId="342" applyFont="1" applyFill="1" applyBorder="1" applyAlignment="1">
      <alignment horizontal="centerContinuous" vertical="center"/>
    </xf>
    <xf numFmtId="165" fontId="74" fillId="0" borderId="37" xfId="342" applyFont="1" applyFill="1" applyBorder="1" applyAlignment="1">
      <alignment horizontal="centerContinuous" vertical="center"/>
    </xf>
    <xf numFmtId="165" fontId="80" fillId="0" borderId="10" xfId="342" quotePrefix="1" applyFont="1" applyFill="1" applyBorder="1" applyAlignment="1" applyProtection="1">
      <alignment horizontal="left"/>
    </xf>
    <xf numFmtId="165" fontId="70" fillId="0" borderId="11" xfId="342" quotePrefix="1" applyFont="1" applyFill="1" applyBorder="1" applyAlignment="1" applyProtection="1">
      <alignment horizontal="left"/>
    </xf>
    <xf numFmtId="1" fontId="70" fillId="0" borderId="11" xfId="342" applyNumberFormat="1" applyFont="1" applyFill="1" applyBorder="1"/>
    <xf numFmtId="165" fontId="74" fillId="0" borderId="11" xfId="342" applyFont="1" applyFill="1" applyBorder="1" applyAlignment="1">
      <alignment horizontal="centerContinuous" vertical="center"/>
    </xf>
    <xf numFmtId="165" fontId="74" fillId="0" borderId="14" xfId="342" applyFont="1" applyFill="1" applyBorder="1" applyAlignment="1">
      <alignment horizontal="centerContinuous" vertical="center"/>
    </xf>
    <xf numFmtId="165" fontId="70" fillId="0" borderId="10" xfId="342" quotePrefix="1" applyFont="1" applyFill="1" applyBorder="1" applyAlignment="1" applyProtection="1">
      <alignment horizontal="left"/>
    </xf>
    <xf numFmtId="165" fontId="70" fillId="0" borderId="11" xfId="342" applyFont="1" applyFill="1" applyBorder="1" applyAlignment="1" applyProtection="1">
      <alignment horizontal="left"/>
    </xf>
    <xf numFmtId="165" fontId="70" fillId="0" borderId="36" xfId="342" quotePrefix="1" applyFont="1" applyFill="1" applyBorder="1" applyAlignment="1" applyProtection="1">
      <alignment horizontal="left"/>
    </xf>
    <xf numFmtId="165" fontId="80" fillId="0" borderId="0" xfId="342" applyFont="1" applyFill="1" applyAlignment="1">
      <alignment vertical="center"/>
    </xf>
    <xf numFmtId="165" fontId="73" fillId="0" borderId="51" xfId="342" applyFont="1" applyFill="1" applyBorder="1" applyAlignment="1">
      <alignment horizontal="center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0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71" fontId="80" fillId="0" borderId="18" xfId="342" applyNumberFormat="1" applyFont="1" applyFill="1" applyBorder="1" applyAlignment="1" applyProtection="1">
      <alignment horizontal="right" vertical="center"/>
    </xf>
    <xf numFmtId="171" fontId="80" fillId="0" borderId="35" xfId="342" applyNumberFormat="1" applyFont="1" applyFill="1" applyBorder="1" applyAlignment="1" applyProtection="1">
      <alignment horizontal="right" vertical="center"/>
    </xf>
    <xf numFmtId="171" fontId="80" fillId="0" borderId="36" xfId="342" applyNumberFormat="1" applyFont="1" applyFill="1" applyBorder="1" applyAlignment="1" applyProtection="1">
      <alignment horizontal="right" vertical="center"/>
    </xf>
    <xf numFmtId="171" fontId="80" fillId="0" borderId="29" xfId="342" applyNumberFormat="1" applyFont="1" applyFill="1" applyBorder="1" applyAlignment="1" applyProtection="1">
      <alignment horizontal="right" vertical="center"/>
    </xf>
    <xf numFmtId="171" fontId="80" fillId="0" borderId="37" xfId="342" applyNumberFormat="1" applyFont="1" applyFill="1" applyBorder="1" applyAlignment="1" applyProtection="1">
      <alignment horizontal="right" vertical="center"/>
    </xf>
    <xf numFmtId="167" fontId="70" fillId="0" borderId="0" xfId="449" applyNumberFormat="1" applyFont="1" applyFill="1" applyBorder="1"/>
    <xf numFmtId="0" fontId="58" fillId="0" borderId="0" xfId="449" applyFont="1" applyFill="1" applyBorder="1"/>
    <xf numFmtId="167" fontId="69" fillId="0" borderId="37" xfId="449" applyNumberFormat="1" applyFont="1" applyFill="1" applyBorder="1"/>
    <xf numFmtId="167" fontId="70" fillId="0" borderId="35" xfId="449" applyNumberFormat="1" applyFont="1" applyFill="1" applyBorder="1"/>
    <xf numFmtId="0" fontId="69" fillId="0" borderId="0" xfId="313" applyFont="1" applyFill="1"/>
    <xf numFmtId="0" fontId="70" fillId="0" borderId="0" xfId="313" applyFont="1" applyFill="1" applyBorder="1"/>
    <xf numFmtId="0" fontId="70" fillId="0" borderId="0" xfId="313" applyFont="1" applyFill="1"/>
    <xf numFmtId="0" fontId="44" fillId="0" borderId="0" xfId="313" applyFill="1"/>
    <xf numFmtId="0" fontId="58" fillId="0" borderId="0" xfId="313" applyFont="1" applyFill="1"/>
    <xf numFmtId="0" fontId="70" fillId="0" borderId="0" xfId="313" applyFont="1" applyFill="1" applyBorder="1" applyAlignment="1">
      <alignment horizontal="center"/>
    </xf>
    <xf numFmtId="0" fontId="70" fillId="0" borderId="0" xfId="313" applyFont="1" applyFill="1" applyAlignment="1">
      <alignment horizontal="center"/>
    </xf>
    <xf numFmtId="0" fontId="58" fillId="0" borderId="0" xfId="313" applyFont="1" applyFill="1" applyBorder="1" applyAlignment="1">
      <alignment horizontal="center"/>
    </xf>
    <xf numFmtId="0" fontId="58" fillId="0" borderId="29" xfId="313" applyFont="1" applyFill="1" applyBorder="1"/>
    <xf numFmtId="0" fontId="69" fillId="0" borderId="0" xfId="313" applyFont="1" applyFill="1" applyAlignment="1">
      <alignment horizontal="right" vertical="center"/>
    </xf>
    <xf numFmtId="0" fontId="70" fillId="0" borderId="15" xfId="313" applyFont="1" applyFill="1" applyBorder="1"/>
    <xf numFmtId="0" fontId="69" fillId="0" borderId="10" xfId="313" applyFont="1" applyFill="1" applyBorder="1" applyAlignment="1">
      <alignment horizontal="center"/>
    </xf>
    <xf numFmtId="0" fontId="69" fillId="0" borderId="35" xfId="313" applyFont="1" applyFill="1" applyBorder="1" applyAlignment="1">
      <alignment horizontal="center" vertical="center"/>
    </xf>
    <xf numFmtId="0" fontId="69" fillId="0" borderId="20" xfId="313" applyFont="1" applyFill="1" applyBorder="1" applyAlignment="1">
      <alignment horizontal="center"/>
    </xf>
    <xf numFmtId="0" fontId="69" fillId="0" borderId="18" xfId="313" applyFont="1" applyFill="1" applyBorder="1" applyAlignment="1">
      <alignment horizontal="center" vertical="center"/>
    </xf>
    <xf numFmtId="0" fontId="69" fillId="0" borderId="0" xfId="313" applyFont="1" applyFill="1" applyBorder="1" applyAlignment="1">
      <alignment horizontal="center"/>
    </xf>
    <xf numFmtId="0" fontId="69" fillId="0" borderId="35" xfId="313" applyFont="1" applyFill="1" applyBorder="1" applyAlignment="1">
      <alignment horizontal="center"/>
    </xf>
    <xf numFmtId="0" fontId="69" fillId="0" borderId="15" xfId="313" applyFont="1" applyFill="1" applyBorder="1" applyAlignment="1">
      <alignment horizontal="center"/>
    </xf>
    <xf numFmtId="0" fontId="69" fillId="0" borderId="14" xfId="313" applyFont="1" applyFill="1" applyBorder="1" applyAlignment="1">
      <alignment horizontal="center"/>
    </xf>
    <xf numFmtId="0" fontId="70" fillId="0" borderId="20" xfId="313" applyFont="1" applyFill="1" applyBorder="1"/>
    <xf numFmtId="0" fontId="69" fillId="0" borderId="36" xfId="313" applyFont="1" applyFill="1" applyBorder="1" applyAlignment="1">
      <alignment horizontal="center" vertical="center"/>
    </xf>
    <xf numFmtId="0" fontId="112" fillId="0" borderId="35" xfId="313" applyFont="1" applyFill="1" applyBorder="1" applyAlignment="1">
      <alignment horizontal="left" vertical="center"/>
    </xf>
    <xf numFmtId="0" fontId="69" fillId="0" borderId="36" xfId="313" quotePrefix="1" applyFont="1" applyFill="1" applyBorder="1" applyAlignment="1">
      <alignment horizontal="center" vertical="center"/>
    </xf>
    <xf numFmtId="0" fontId="69" fillId="0" borderId="37" xfId="313" quotePrefix="1" applyFont="1" applyFill="1" applyBorder="1" applyAlignment="1">
      <alignment horizontal="center" vertical="center"/>
    </xf>
    <xf numFmtId="0" fontId="69" fillId="0" borderId="37" xfId="313" applyFont="1" applyFill="1" applyBorder="1" applyAlignment="1">
      <alignment horizontal="center" vertical="center"/>
    </xf>
    <xf numFmtId="0" fontId="69" fillId="0" borderId="23" xfId="313" quotePrefix="1" applyFont="1" applyFill="1" applyBorder="1" applyAlignment="1">
      <alignment horizontal="center" vertical="center"/>
    </xf>
    <xf numFmtId="20" fontId="69" fillId="0" borderId="37" xfId="313" quotePrefix="1" applyNumberFormat="1" applyFont="1" applyFill="1" applyBorder="1" applyAlignment="1">
      <alignment horizontal="center" vertical="center"/>
    </xf>
    <xf numFmtId="0" fontId="73" fillId="0" borderId="42" xfId="313" applyFont="1" applyFill="1" applyBorder="1" applyAlignment="1">
      <alignment horizontal="center" vertical="center"/>
    </xf>
    <xf numFmtId="0" fontId="73" fillId="0" borderId="27" xfId="313" applyFont="1" applyFill="1" applyBorder="1" applyAlignment="1">
      <alignment horizontal="center" vertical="center"/>
    </xf>
    <xf numFmtId="0" fontId="73" fillId="0" borderId="45" xfId="313" applyFont="1" applyFill="1" applyBorder="1" applyAlignment="1">
      <alignment horizontal="center" vertical="center"/>
    </xf>
    <xf numFmtId="0" fontId="73" fillId="0" borderId="11" xfId="313" applyFont="1" applyFill="1" applyBorder="1" applyAlignment="1">
      <alignment horizontal="center" vertical="center"/>
    </xf>
    <xf numFmtId="0" fontId="58" fillId="0" borderId="0" xfId="313" applyFont="1" applyFill="1" applyAlignment="1">
      <alignment vertical="center"/>
    </xf>
    <xf numFmtId="0" fontId="70" fillId="0" borderId="0" xfId="313" applyFont="1" applyFill="1" applyAlignment="1">
      <alignment vertical="center"/>
    </xf>
    <xf numFmtId="0" fontId="69" fillId="0" borderId="20" xfId="313" applyFont="1" applyFill="1" applyBorder="1" applyAlignment="1">
      <alignment vertical="center"/>
    </xf>
    <xf numFmtId="3" fontId="69" fillId="0" borderId="14" xfId="313" applyNumberFormat="1" applyFont="1" applyFill="1" applyBorder="1" applyAlignment="1">
      <alignment vertical="center"/>
    </xf>
    <xf numFmtId="0" fontId="44" fillId="0" borderId="0" xfId="313" applyFill="1" applyAlignment="1">
      <alignment vertical="center"/>
    </xf>
    <xf numFmtId="0" fontId="75" fillId="0" borderId="20" xfId="313" applyFont="1" applyFill="1" applyBorder="1" applyAlignment="1">
      <alignment vertical="center"/>
    </xf>
    <xf numFmtId="0" fontId="70" fillId="0" borderId="20" xfId="313" applyFont="1" applyFill="1" applyBorder="1" applyAlignment="1">
      <alignment vertical="center"/>
    </xf>
    <xf numFmtId="0" fontId="58" fillId="0" borderId="20" xfId="313" applyFont="1" applyFill="1" applyBorder="1" applyAlignment="1">
      <alignment vertical="center"/>
    </xf>
    <xf numFmtId="0" fontId="70" fillId="0" borderId="20" xfId="313" applyFont="1" applyFill="1" applyBorder="1" applyAlignment="1">
      <alignment horizontal="left" vertical="center"/>
    </xf>
    <xf numFmtId="0" fontId="70" fillId="0" borderId="20" xfId="313" quotePrefix="1" applyFont="1" applyFill="1" applyBorder="1" applyAlignment="1">
      <alignment vertical="center"/>
    </xf>
    <xf numFmtId="0" fontId="69" fillId="0" borderId="23" xfId="313" applyFont="1" applyFill="1" applyBorder="1" applyAlignment="1">
      <alignment vertical="center"/>
    </xf>
    <xf numFmtId="171" fontId="80" fillId="25" borderId="0" xfId="342" applyNumberFormat="1" applyFont="1" applyFill="1" applyBorder="1" applyAlignment="1" applyProtection="1">
      <alignment horizontal="right" vertical="center"/>
    </xf>
    <xf numFmtId="171" fontId="80" fillId="25" borderId="35" xfId="342" applyNumberFormat="1" applyFont="1" applyFill="1" applyBorder="1" applyAlignment="1" applyProtection="1">
      <alignment horizontal="right" vertical="center"/>
    </xf>
    <xf numFmtId="179" fontId="80" fillId="0" borderId="0" xfId="342" applyNumberFormat="1" applyFont="1" applyFill="1" applyBorder="1" applyAlignment="1" applyProtection="1">
      <alignment vertical="center"/>
    </xf>
    <xf numFmtId="179" fontId="78" fillId="0" borderId="0" xfId="342" applyNumberFormat="1" applyFont="1" applyFill="1" applyBorder="1" applyAlignment="1" applyProtection="1">
      <alignment vertical="center"/>
    </xf>
    <xf numFmtId="179" fontId="78" fillId="0" borderId="14" xfId="342" applyNumberFormat="1" applyFont="1" applyFill="1" applyBorder="1" applyAlignment="1" applyProtection="1">
      <alignment vertical="center"/>
    </xf>
    <xf numFmtId="179" fontId="78" fillId="0" borderId="18" xfId="342" applyNumberFormat="1" applyFont="1" applyFill="1" applyBorder="1" applyAlignment="1" applyProtection="1">
      <alignment vertical="center"/>
    </xf>
    <xf numFmtId="179" fontId="78" fillId="0" borderId="35" xfId="342" applyNumberFormat="1" applyFont="1" applyFill="1" applyBorder="1" applyAlignment="1" applyProtection="1">
      <alignment vertical="center"/>
    </xf>
    <xf numFmtId="179" fontId="80" fillId="0" borderId="10" xfId="342" applyNumberFormat="1" applyFont="1" applyFill="1" applyBorder="1" applyAlignment="1" applyProtection="1">
      <alignment vertical="center"/>
    </xf>
    <xf numFmtId="179" fontId="80" fillId="0" borderId="11" xfId="342" applyNumberFormat="1" applyFont="1" applyFill="1" applyBorder="1" applyAlignment="1" applyProtection="1">
      <alignment vertical="center"/>
    </xf>
    <xf numFmtId="179" fontId="80" fillId="0" borderId="18" xfId="342" applyNumberFormat="1" applyFont="1" applyFill="1" applyBorder="1" applyAlignment="1" applyProtection="1">
      <alignment vertical="center"/>
    </xf>
    <xf numFmtId="179" fontId="80" fillId="0" borderId="35" xfId="342" applyNumberFormat="1" applyFont="1" applyFill="1" applyBorder="1" applyAlignment="1" applyProtection="1">
      <alignment vertical="center"/>
    </xf>
    <xf numFmtId="179" fontId="80" fillId="0" borderId="14" xfId="342" applyNumberFormat="1" applyFont="1" applyFill="1" applyBorder="1" applyAlignment="1" applyProtection="1">
      <alignment vertical="center"/>
    </xf>
    <xf numFmtId="0" fontId="69" fillId="0" borderId="0" xfId="313" applyFont="1" applyFill="1" applyAlignment="1">
      <alignment horizontal="center"/>
    </xf>
    <xf numFmtId="167" fontId="69" fillId="0" borderId="14" xfId="449" applyNumberFormat="1" applyFont="1" applyFill="1" applyBorder="1"/>
    <xf numFmtId="3" fontId="111" fillId="0" borderId="0" xfId="313" applyNumberFormat="1" applyFont="1" applyFill="1" applyBorder="1" applyAlignment="1">
      <alignment vertical="center"/>
    </xf>
    <xf numFmtId="167" fontId="69" fillId="0" borderId="35" xfId="449" applyNumberFormat="1" applyFont="1" applyFill="1" applyBorder="1"/>
    <xf numFmtId="0" fontId="124" fillId="0" borderId="20" xfId="0" quotePrefix="1" applyFont="1" applyBorder="1" applyAlignment="1" applyProtection="1">
      <alignment horizontal="center" vertical="center"/>
      <protection locked="0" hidden="1"/>
    </xf>
    <xf numFmtId="20" fontId="124" fillId="0" borderId="20" xfId="0" quotePrefix="1" applyNumberFormat="1" applyFont="1" applyBorder="1" applyAlignment="1" applyProtection="1">
      <alignment horizontal="center" vertical="center"/>
      <protection locked="0" hidden="1"/>
    </xf>
    <xf numFmtId="183" fontId="69" fillId="0" borderId="37" xfId="449" applyNumberFormat="1" applyFont="1" applyFill="1" applyBorder="1"/>
    <xf numFmtId="183" fontId="69" fillId="0" borderId="14" xfId="449" applyNumberFormat="1" applyFont="1" applyFill="1" applyBorder="1"/>
    <xf numFmtId="183" fontId="69" fillId="0" borderId="35" xfId="449" applyNumberFormat="1" applyFont="1" applyFill="1" applyBorder="1"/>
    <xf numFmtId="183" fontId="69" fillId="0" borderId="10" xfId="449" applyNumberFormat="1" applyFont="1" applyFill="1" applyBorder="1"/>
    <xf numFmtId="183" fontId="69" fillId="0" borderId="15" xfId="449" applyNumberFormat="1" applyFont="1" applyFill="1" applyBorder="1"/>
    <xf numFmtId="183" fontId="70" fillId="0" borderId="35" xfId="449" applyNumberFormat="1" applyFont="1" applyFill="1" applyBorder="1"/>
    <xf numFmtId="183" fontId="70" fillId="0" borderId="20" xfId="449" applyNumberFormat="1" applyFont="1" applyFill="1" applyBorder="1"/>
    <xf numFmtId="3" fontId="69" fillId="0" borderId="11" xfId="313" applyNumberFormat="1" applyFont="1" applyFill="1" applyBorder="1" applyAlignment="1">
      <alignment vertical="center"/>
    </xf>
    <xf numFmtId="3" fontId="69" fillId="0" borderId="18" xfId="313" applyNumberFormat="1" applyFont="1" applyFill="1" applyBorder="1" applyAlignment="1">
      <alignment vertical="center"/>
    </xf>
    <xf numFmtId="3" fontId="69" fillId="0" borderId="0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70" fillId="0" borderId="18" xfId="313" applyNumberFormat="1" applyFont="1" applyFill="1" applyBorder="1" applyAlignment="1">
      <alignment vertical="center"/>
    </xf>
    <xf numFmtId="3" fontId="70" fillId="0" borderId="0" xfId="313" applyNumberFormat="1" applyFont="1" applyFill="1" applyBorder="1" applyAlignment="1">
      <alignment vertical="center"/>
    </xf>
    <xf numFmtId="3" fontId="70" fillId="0" borderId="35" xfId="313" applyNumberFormat="1" applyFont="1" applyFill="1" applyBorder="1" applyAlignment="1">
      <alignment vertical="center"/>
    </xf>
    <xf numFmtId="3" fontId="71" fillId="0" borderId="35" xfId="313" applyNumberFormat="1" applyFont="1" applyFill="1" applyBorder="1" applyAlignment="1">
      <alignment vertical="center"/>
    </xf>
    <xf numFmtId="3" fontId="69" fillId="0" borderId="29" xfId="313" applyNumberFormat="1" applyFont="1" applyFill="1" applyBorder="1" applyAlignment="1">
      <alignment vertical="center"/>
    </xf>
    <xf numFmtId="3" fontId="69" fillId="0" borderId="37" xfId="313" applyNumberFormat="1" applyFont="1" applyFill="1" applyBorder="1" applyAlignment="1">
      <alignment vertical="center"/>
    </xf>
    <xf numFmtId="3" fontId="44" fillId="0" borderId="0" xfId="313" applyNumberFormat="1" applyFill="1" applyAlignment="1">
      <alignment vertical="center"/>
    </xf>
    <xf numFmtId="183" fontId="69" fillId="0" borderId="42" xfId="449" applyNumberFormat="1" applyFont="1" applyFill="1" applyBorder="1"/>
    <xf numFmtId="183" fontId="69" fillId="0" borderId="23" xfId="449" applyNumberFormat="1" applyFont="1" applyFill="1" applyBorder="1"/>
    <xf numFmtId="183" fontId="58" fillId="0" borderId="20" xfId="449" applyNumberFormat="1" applyFont="1" applyBorder="1" applyAlignment="1">
      <alignment horizontal="right" vertical="top"/>
    </xf>
    <xf numFmtId="3" fontId="69" fillId="0" borderId="10" xfId="313" applyNumberFormat="1" applyFont="1" applyFill="1" applyBorder="1"/>
    <xf numFmtId="3" fontId="70" fillId="0" borderId="18" xfId="313" applyNumberFormat="1" applyFont="1" applyFill="1" applyBorder="1"/>
    <xf numFmtId="3" fontId="69" fillId="0" borderId="18" xfId="313" applyNumberFormat="1" applyFont="1" applyFill="1" applyBorder="1"/>
    <xf numFmtId="3" fontId="69" fillId="0" borderId="36" xfId="313" applyNumberFormat="1" applyFont="1" applyFill="1" applyBorder="1"/>
    <xf numFmtId="171" fontId="80" fillId="0" borderId="20" xfId="340" applyNumberFormat="1" applyFont="1" applyFill="1" applyBorder="1" applyAlignment="1" applyProtection="1">
      <alignment horizontal="right" vertical="center"/>
    </xf>
    <xf numFmtId="0" fontId="72" fillId="0" borderId="0" xfId="343" applyFont="1" applyFill="1" applyBorder="1" applyAlignment="1">
      <alignment horizontal="center" vertical="center"/>
    </xf>
    <xf numFmtId="0" fontId="75" fillId="0" borderId="13" xfId="343" applyFont="1" applyFill="1" applyBorder="1" applyAlignment="1">
      <alignment horizontal="center" vertical="center"/>
    </xf>
    <xf numFmtId="0" fontId="72" fillId="0" borderId="35" xfId="343" applyFont="1" applyFill="1" applyBorder="1" applyAlignment="1">
      <alignment horizontal="center" vertical="center"/>
    </xf>
    <xf numFmtId="0" fontId="75" fillId="0" borderId="14" xfId="343" applyFont="1" applyFill="1" applyBorder="1" applyAlignment="1">
      <alignment horizontal="center" vertical="center"/>
    </xf>
    <xf numFmtId="0" fontId="75" fillId="0" borderId="36" xfId="343" applyFont="1" applyFill="1" applyBorder="1" applyAlignment="1">
      <alignment horizontal="center" vertical="center"/>
    </xf>
    <xf numFmtId="0" fontId="75" fillId="0" borderId="37" xfId="343" applyFont="1" applyFill="1" applyBorder="1" applyAlignment="1">
      <alignment horizontal="center" vertical="center"/>
    </xf>
    <xf numFmtId="179" fontId="150" fillId="0" borderId="0" xfId="342" applyNumberFormat="1" applyFont="1" applyFill="1" applyBorder="1" applyAlignment="1" applyProtection="1">
      <alignment vertical="center"/>
    </xf>
    <xf numFmtId="178" fontId="80" fillId="0" borderId="36" xfId="483" applyNumberFormat="1" applyFont="1" applyFill="1" applyBorder="1" applyAlignment="1" applyProtection="1">
      <alignment vertical="center"/>
    </xf>
    <xf numFmtId="178" fontId="80" fillId="0" borderId="36" xfId="485" applyNumberFormat="1" applyFont="1" applyFill="1" applyBorder="1" applyProtection="1"/>
    <xf numFmtId="179" fontId="109" fillId="0" borderId="0" xfId="342" applyNumberFormat="1" applyFont="1" applyFill="1" applyBorder="1" applyAlignment="1" applyProtection="1">
      <alignment vertical="center"/>
    </xf>
    <xf numFmtId="179" fontId="109" fillId="0" borderId="35" xfId="342" applyNumberFormat="1" applyFont="1" applyFill="1" applyBorder="1" applyAlignment="1" applyProtection="1">
      <alignment vertical="center"/>
    </xf>
    <xf numFmtId="165" fontId="85" fillId="0" borderId="0" xfId="340" applyFont="1" applyAlignment="1">
      <alignment vertical="center"/>
    </xf>
    <xf numFmtId="165" fontId="85" fillId="0" borderId="0" xfId="340" applyFont="1" applyAlignment="1">
      <alignment horizontal="center" vertical="center"/>
    </xf>
    <xf numFmtId="165" fontId="88" fillId="0" borderId="0" xfId="340" applyFont="1" applyAlignment="1" applyProtection="1">
      <alignment horizontal="right" vertical="center"/>
    </xf>
    <xf numFmtId="171" fontId="88" fillId="0" borderId="0" xfId="340" applyNumberFormat="1" applyFont="1" applyBorder="1" applyAlignment="1" applyProtection="1">
      <alignment vertical="center"/>
    </xf>
    <xf numFmtId="171" fontId="87" fillId="0" borderId="0" xfId="340" applyNumberFormat="1" applyFont="1" applyBorder="1" applyAlignment="1" applyProtection="1">
      <alignment vertical="center"/>
    </xf>
    <xf numFmtId="171" fontId="87" fillId="0" borderId="0" xfId="340" applyNumberFormat="1" applyFont="1" applyBorder="1" applyAlignment="1" applyProtection="1">
      <alignment horizontal="left" vertical="center"/>
    </xf>
    <xf numFmtId="165" fontId="87" fillId="0" borderId="0" xfId="340" applyFont="1" applyAlignment="1">
      <alignment vertical="center"/>
    </xf>
    <xf numFmtId="0" fontId="141" fillId="0" borderId="0" xfId="0" applyFont="1" applyFill="1" applyBorder="1" applyAlignment="1"/>
    <xf numFmtId="1" fontId="152" fillId="0" borderId="0" xfId="0" applyNumberFormat="1" applyFont="1"/>
    <xf numFmtId="165" fontId="151" fillId="25" borderId="0" xfId="483" applyNumberFormat="1" applyFont="1" applyFill="1" applyAlignment="1">
      <alignment horizontal="center"/>
    </xf>
    <xf numFmtId="165" fontId="153" fillId="0" borderId="0" xfId="345" applyFont="1" applyFill="1" applyAlignment="1">
      <alignment vertical="center"/>
    </xf>
    <xf numFmtId="165" fontId="153" fillId="0" borderId="0" xfId="342" applyFont="1" applyFill="1" applyAlignment="1">
      <alignment vertical="center"/>
    </xf>
    <xf numFmtId="0" fontId="153" fillId="0" borderId="0" xfId="343" applyFont="1" applyFill="1" applyAlignment="1">
      <alignment vertical="center"/>
    </xf>
    <xf numFmtId="0" fontId="69" fillId="0" borderId="23" xfId="449" quotePrefix="1" applyFont="1" applyBorder="1" applyAlignment="1">
      <alignment vertical="center" wrapText="1"/>
    </xf>
    <xf numFmtId="171" fontId="80" fillId="0" borderId="0" xfId="342" applyNumberFormat="1" applyFont="1" applyFill="1" applyBorder="1" applyAlignment="1" applyProtection="1">
      <alignment horizontal="right" vertical="center"/>
    </xf>
    <xf numFmtId="171" fontId="80" fillId="0" borderId="18" xfId="342" applyNumberFormat="1" applyFont="1" applyFill="1" applyBorder="1" applyAlignment="1" applyProtection="1">
      <alignment horizontal="right" vertical="center"/>
    </xf>
    <xf numFmtId="171" fontId="80" fillId="0" borderId="35" xfId="342" applyNumberFormat="1" applyFont="1" applyFill="1" applyBorder="1" applyAlignment="1" applyProtection="1">
      <alignment horizontal="right" vertical="center"/>
    </xf>
    <xf numFmtId="171" fontId="80" fillId="0" borderId="36" xfId="342" applyNumberFormat="1" applyFont="1" applyFill="1" applyBorder="1" applyAlignment="1" applyProtection="1">
      <alignment horizontal="right" vertical="center"/>
    </xf>
    <xf numFmtId="171" fontId="80" fillId="0" borderId="29" xfId="342" applyNumberFormat="1" applyFont="1" applyFill="1" applyBorder="1" applyAlignment="1" applyProtection="1">
      <alignment horizontal="right" vertical="center"/>
    </xf>
    <xf numFmtId="171" fontId="80" fillId="0" borderId="37" xfId="342" applyNumberFormat="1" applyFont="1" applyFill="1" applyBorder="1" applyAlignment="1" applyProtection="1">
      <alignment horizontal="right" vertical="center"/>
    </xf>
    <xf numFmtId="179" fontId="80" fillId="0" borderId="0" xfId="342" applyNumberFormat="1" applyFont="1" applyFill="1" applyBorder="1" applyAlignment="1" applyProtection="1">
      <alignment vertical="center"/>
    </xf>
    <xf numFmtId="179" fontId="80" fillId="0" borderId="10" xfId="342" applyNumberFormat="1" applyFont="1" applyFill="1" applyBorder="1" applyAlignment="1" applyProtection="1">
      <alignment vertical="center"/>
    </xf>
    <xf numFmtId="179" fontId="80" fillId="0" borderId="18" xfId="342" applyNumberFormat="1" applyFont="1" applyFill="1" applyBorder="1" applyAlignment="1" applyProtection="1">
      <alignment vertical="center"/>
    </xf>
    <xf numFmtId="179" fontId="80" fillId="0" borderId="35" xfId="342" applyNumberFormat="1" applyFont="1" applyFill="1" applyBorder="1" applyAlignment="1" applyProtection="1">
      <alignment vertical="center"/>
    </xf>
    <xf numFmtId="165" fontId="110" fillId="0" borderId="0" xfId="483" applyNumberFormat="1" applyFont="1" applyFill="1"/>
    <xf numFmtId="165" fontId="74" fillId="0" borderId="20" xfId="467" applyFont="1" applyBorder="1"/>
    <xf numFmtId="183" fontId="70" fillId="0" borderId="20" xfId="449" applyNumberFormat="1" applyFont="1" applyFill="1" applyBorder="1" applyAlignment="1">
      <alignment horizontal="right"/>
    </xf>
    <xf numFmtId="0" fontId="70" fillId="0" borderId="0" xfId="313" applyFont="1" applyFill="1" applyAlignment="1">
      <alignment vertical="top"/>
    </xf>
    <xf numFmtId="3" fontId="70" fillId="0" borderId="0" xfId="449" applyNumberFormat="1" applyFont="1" applyBorder="1"/>
    <xf numFmtId="3" fontId="69" fillId="0" borderId="35" xfId="449" applyNumberFormat="1" applyFont="1" applyBorder="1" applyAlignment="1">
      <alignment horizontal="center" vertical="center"/>
    </xf>
    <xf numFmtId="3" fontId="73" fillId="0" borderId="27" xfId="449" quotePrefix="1" applyNumberFormat="1" applyFont="1" applyBorder="1" applyAlignment="1">
      <alignment horizontal="center" vertical="center"/>
    </xf>
    <xf numFmtId="182" fontId="69" fillId="0" borderId="10" xfId="487" applyNumberFormat="1" applyFont="1" applyFill="1" applyBorder="1" applyAlignment="1">
      <alignment horizontal="right"/>
    </xf>
    <xf numFmtId="182" fontId="69" fillId="0" borderId="18" xfId="449" applyNumberFormat="1" applyFont="1" applyFill="1" applyBorder="1" applyAlignment="1">
      <alignment horizontal="right"/>
    </xf>
    <xf numFmtId="182" fontId="70" fillId="0" borderId="18" xfId="449" applyNumberFormat="1" applyFont="1" applyFill="1" applyBorder="1" applyAlignment="1">
      <alignment horizontal="right"/>
    </xf>
    <xf numFmtId="182" fontId="70" fillId="0" borderId="36" xfId="449" applyNumberFormat="1" applyFont="1" applyFill="1" applyBorder="1" applyAlignment="1">
      <alignment horizontal="right"/>
    </xf>
    <xf numFmtId="3" fontId="69" fillId="0" borderId="14" xfId="449" applyNumberFormat="1" applyFont="1" applyBorder="1" applyAlignment="1">
      <alignment horizontal="center" vertical="center"/>
    </xf>
    <xf numFmtId="49" fontId="70" fillId="0" borderId="0" xfId="0" quotePrefix="1" applyNumberFormat="1" applyFont="1" applyAlignment="1">
      <alignment horizontal="left"/>
    </xf>
    <xf numFmtId="165" fontId="74" fillId="0" borderId="0" xfId="467" applyFont="1"/>
    <xf numFmtId="177" fontId="124" fillId="25" borderId="20" xfId="0" applyNumberFormat="1" applyFont="1" applyFill="1" applyBorder="1" applyAlignment="1" applyProtection="1">
      <alignment vertical="center"/>
      <protection locked="0" hidden="1"/>
    </xf>
    <xf numFmtId="177" fontId="123" fillId="0" borderId="20" xfId="0" applyNumberFormat="1" applyFont="1" applyBorder="1" applyAlignment="1" applyProtection="1">
      <alignment vertical="center"/>
      <protection locked="0" hidden="1"/>
    </xf>
    <xf numFmtId="177" fontId="124" fillId="0" borderId="20" xfId="0" applyNumberFormat="1" applyFont="1" applyBorder="1" applyAlignment="1" applyProtection="1">
      <alignment vertical="center"/>
      <protection locked="0" hidden="1"/>
    </xf>
    <xf numFmtId="177" fontId="124" fillId="0" borderId="23" xfId="0" applyNumberFormat="1" applyFont="1" applyBorder="1" applyAlignment="1" applyProtection="1">
      <alignment vertical="center"/>
      <protection locked="0" hidden="1"/>
    </xf>
    <xf numFmtId="0" fontId="70" fillId="0" borderId="0" xfId="0" quotePrefix="1" applyFont="1" applyFill="1" applyAlignment="1">
      <alignment horizontal="left"/>
    </xf>
    <xf numFmtId="183" fontId="70" fillId="0" borderId="20" xfId="339" applyNumberFormat="1" applyFont="1" applyFill="1" applyBorder="1" applyProtection="1"/>
    <xf numFmtId="177" fontId="124" fillId="0" borderId="15" xfId="0" applyNumberFormat="1" applyFont="1" applyBorder="1" applyAlignment="1" applyProtection="1">
      <alignment vertical="center"/>
      <protection locked="0" hidden="1"/>
    </xf>
    <xf numFmtId="3" fontId="69" fillId="0" borderId="35" xfId="449" quotePrefix="1" applyNumberFormat="1" applyFont="1" applyBorder="1" applyAlignment="1">
      <alignment horizontal="center" vertical="top"/>
    </xf>
    <xf numFmtId="1" fontId="70" fillId="0" borderId="36" xfId="340" applyNumberFormat="1" applyFont="1" applyBorder="1" applyAlignment="1">
      <alignment vertical="center" wrapText="1"/>
    </xf>
    <xf numFmtId="178" fontId="120" fillId="0" borderId="29" xfId="0" applyNumberFormat="1" applyFont="1" applyBorder="1" applyAlignment="1">
      <alignment horizontal="right" vertical="center"/>
    </xf>
    <xf numFmtId="171" fontId="80" fillId="0" borderId="23" xfId="340" applyNumberFormat="1" applyFont="1" applyFill="1" applyBorder="1" applyAlignment="1" applyProtection="1">
      <alignment horizontal="right" vertical="center"/>
    </xf>
    <xf numFmtId="1" fontId="70" fillId="0" borderId="0" xfId="343" applyNumberFormat="1" applyFont="1" applyFill="1" applyBorder="1" applyAlignment="1"/>
    <xf numFmtId="1" fontId="70" fillId="0" borderId="29" xfId="343" applyNumberFormat="1" applyFont="1" applyFill="1" applyBorder="1" applyAlignment="1"/>
    <xf numFmtId="0" fontId="81" fillId="0" borderId="0" xfId="0" applyFont="1" applyFill="1" applyAlignment="1">
      <alignment vertical="center"/>
    </xf>
    <xf numFmtId="4" fontId="70" fillId="0" borderId="0" xfId="342" applyNumberFormat="1" applyFont="1" applyFill="1" applyAlignment="1">
      <alignment vertical="center"/>
    </xf>
    <xf numFmtId="178" fontId="70" fillId="0" borderId="35" xfId="485" applyNumberFormat="1" applyFont="1" applyFill="1" applyBorder="1" applyAlignment="1">
      <alignment vertical="center"/>
    </xf>
    <xf numFmtId="178" fontId="70" fillId="0" borderId="20" xfId="485" applyNumberFormat="1" applyFont="1" applyFill="1" applyBorder="1" applyAlignment="1">
      <alignment vertical="center"/>
    </xf>
    <xf numFmtId="166" fontId="69" fillId="0" borderId="35" xfId="233" applyNumberFormat="1" applyFont="1" applyFill="1" applyBorder="1" applyAlignment="1"/>
    <xf numFmtId="166" fontId="70" fillId="0" borderId="35" xfId="233" applyNumberFormat="1" applyFont="1" applyFill="1" applyBorder="1" applyAlignment="1"/>
    <xf numFmtId="166" fontId="69" fillId="0" borderId="23" xfId="233" applyNumberFormat="1" applyFont="1" applyFill="1" applyBorder="1" applyAlignment="1"/>
    <xf numFmtId="3" fontId="72" fillId="0" borderId="0" xfId="449" applyNumberFormat="1" applyFont="1" applyBorder="1" applyAlignment="1">
      <alignment horizontal="center"/>
    </xf>
    <xf numFmtId="3" fontId="73" fillId="0" borderId="28" xfId="449" quotePrefix="1" applyNumberFormat="1" applyFont="1" applyBorder="1" applyAlignment="1">
      <alignment horizontal="center" vertical="center"/>
    </xf>
    <xf numFmtId="167" fontId="69" fillId="0" borderId="29" xfId="449" applyNumberFormat="1" applyFont="1" applyFill="1" applyBorder="1"/>
    <xf numFmtId="167" fontId="69" fillId="0" borderId="27" xfId="449" applyNumberFormat="1" applyFont="1" applyFill="1" applyBorder="1"/>
    <xf numFmtId="167" fontId="69" fillId="0" borderId="11" xfId="449" applyNumberFormat="1" applyFont="1" applyFill="1" applyBorder="1"/>
    <xf numFmtId="167" fontId="69" fillId="0" borderId="36" xfId="449" applyNumberFormat="1" applyFont="1" applyFill="1" applyBorder="1"/>
    <xf numFmtId="167" fontId="69" fillId="0" borderId="0" xfId="449" applyNumberFormat="1" applyFont="1" applyFill="1" applyBorder="1"/>
    <xf numFmtId="167" fontId="70" fillId="0" borderId="18" xfId="449" applyNumberFormat="1" applyFont="1" applyFill="1" applyBorder="1"/>
    <xf numFmtId="3" fontId="70" fillId="0" borderId="29" xfId="449" applyNumberFormat="1" applyFont="1" applyFill="1" applyBorder="1"/>
    <xf numFmtId="3" fontId="72" fillId="0" borderId="14" xfId="449" applyNumberFormat="1" applyFont="1" applyBorder="1" applyAlignment="1">
      <alignment horizontal="center"/>
    </xf>
    <xf numFmtId="167" fontId="69" fillId="0" borderId="45" xfId="449" applyNumberFormat="1" applyFont="1" applyFill="1" applyBorder="1"/>
    <xf numFmtId="167" fontId="70" fillId="0" borderId="0" xfId="449" applyNumberFormat="1" applyFont="1" applyFill="1" applyBorder="1" applyAlignment="1"/>
    <xf numFmtId="4" fontId="123" fillId="0" borderId="0" xfId="0" applyNumberFormat="1" applyFont="1" applyProtection="1">
      <protection locked="0" hidden="1"/>
    </xf>
    <xf numFmtId="4" fontId="126" fillId="0" borderId="0" xfId="0" applyNumberFormat="1" applyFont="1" applyProtection="1">
      <protection locked="0" hidden="1"/>
    </xf>
    <xf numFmtId="4" fontId="136" fillId="0" borderId="0" xfId="0" applyNumberFormat="1" applyFont="1" applyProtection="1">
      <protection locked="0" hidden="1"/>
    </xf>
    <xf numFmtId="4" fontId="44" fillId="0" borderId="0" xfId="313" applyNumberFormat="1" applyFill="1" applyAlignment="1">
      <alignment vertical="center"/>
    </xf>
    <xf numFmtId="179" fontId="106" fillId="0" borderId="0" xfId="342" applyNumberFormat="1" applyFont="1" applyFill="1" applyBorder="1" applyAlignment="1" applyProtection="1">
      <alignment vertical="center"/>
    </xf>
    <xf numFmtId="167" fontId="70" fillId="0" borderId="37" xfId="449" applyNumberFormat="1" applyFont="1" applyFill="1" applyBorder="1"/>
    <xf numFmtId="167" fontId="69" fillId="0" borderId="18" xfId="449" applyNumberFormat="1" applyFont="1" applyFill="1" applyBorder="1"/>
    <xf numFmtId="167" fontId="70" fillId="0" borderId="36" xfId="449" applyNumberFormat="1" applyFont="1" applyFill="1" applyBorder="1"/>
    <xf numFmtId="167" fontId="69" fillId="0" borderId="28" xfId="449" applyNumberFormat="1" applyFont="1" applyFill="1" applyBorder="1"/>
    <xf numFmtId="176" fontId="75" fillId="0" borderId="0" xfId="449" applyNumberFormat="1" applyFont="1"/>
    <xf numFmtId="167" fontId="69" fillId="0" borderId="37" xfId="449" applyNumberFormat="1" applyFont="1" applyFill="1" applyBorder="1" applyAlignment="1">
      <alignment horizontal="left"/>
    </xf>
    <xf numFmtId="167" fontId="100" fillId="0" borderId="35" xfId="449" applyNumberFormat="1" applyFont="1" applyFill="1" applyBorder="1" applyAlignment="1">
      <alignment horizontal="left"/>
    </xf>
    <xf numFmtId="165" fontId="106" fillId="25" borderId="0" xfId="483" applyNumberFormat="1" applyFont="1" applyFill="1"/>
    <xf numFmtId="165" fontId="110" fillId="25" borderId="0" xfId="483" applyNumberFormat="1" applyFont="1" applyFill="1" applyAlignment="1" applyProtection="1">
      <alignment horizontal="center"/>
    </xf>
    <xf numFmtId="165" fontId="110" fillId="0" borderId="0" xfId="483" applyNumberFormat="1" applyFont="1" applyFill="1" applyBorder="1" applyAlignment="1" applyProtection="1">
      <alignment horizontal="center"/>
    </xf>
    <xf numFmtId="165" fontId="110" fillId="25" borderId="0" xfId="483" applyNumberFormat="1" applyFont="1" applyFill="1" applyBorder="1"/>
    <xf numFmtId="165" fontId="106" fillId="0" borderId="0" xfId="483" applyNumberFormat="1" applyFont="1" applyFill="1"/>
    <xf numFmtId="165" fontId="110" fillId="0" borderId="0" xfId="483" applyNumberFormat="1" applyFont="1" applyFill="1" applyAlignment="1" applyProtection="1">
      <alignment horizontal="center"/>
    </xf>
    <xf numFmtId="165" fontId="110" fillId="0" borderId="0" xfId="485" applyNumberFormat="1" applyFont="1" applyFill="1" applyBorder="1"/>
    <xf numFmtId="165" fontId="110" fillId="0" borderId="0" xfId="485" applyNumberFormat="1" applyFont="1" applyBorder="1"/>
    <xf numFmtId="165" fontId="156" fillId="0" borderId="0" xfId="485" applyNumberFormat="1" applyFont="1" applyBorder="1" applyAlignment="1">
      <alignment horizontal="left"/>
    </xf>
    <xf numFmtId="0" fontId="155" fillId="0" borderId="0" xfId="326" applyFont="1"/>
    <xf numFmtId="181" fontId="110" fillId="0" borderId="0" xfId="485" applyNumberFormat="1" applyFont="1"/>
    <xf numFmtId="165" fontId="110" fillId="0" borderId="0" xfId="485" applyNumberFormat="1" applyFont="1"/>
    <xf numFmtId="0" fontId="157" fillId="0" borderId="0" xfId="313" applyFont="1" applyFill="1"/>
    <xf numFmtId="0" fontId="147" fillId="0" borderId="0" xfId="449" applyFont="1"/>
    <xf numFmtId="165" fontId="74" fillId="25" borderId="0" xfId="483" applyNumberFormat="1" applyFont="1" applyFill="1"/>
    <xf numFmtId="165" fontId="103" fillId="0" borderId="0" xfId="485" applyNumberFormat="1" applyFont="1" applyFill="1" applyBorder="1"/>
    <xf numFmtId="0" fontId="73" fillId="0" borderId="27" xfId="449" quotePrefix="1" applyFont="1" applyBorder="1" applyAlignment="1">
      <alignment horizontal="center" vertical="center"/>
    </xf>
    <xf numFmtId="182" fontId="69" fillId="0" borderId="0" xfId="449" applyNumberFormat="1" applyFont="1" applyAlignment="1">
      <alignment horizontal="right"/>
    </xf>
    <xf numFmtId="182" fontId="70" fillId="0" borderId="0" xfId="449" applyNumberFormat="1" applyFont="1" applyAlignment="1">
      <alignment horizontal="right"/>
    </xf>
    <xf numFmtId="182" fontId="69" fillId="0" borderId="20" xfId="449" applyNumberFormat="1" applyFont="1" applyFill="1" applyBorder="1" applyAlignment="1">
      <alignment horizontal="right"/>
    </xf>
    <xf numFmtId="182" fontId="70" fillId="0" borderId="20" xfId="449" applyNumberFormat="1" applyFont="1" applyFill="1" applyBorder="1" applyAlignment="1">
      <alignment horizontal="right"/>
    </xf>
    <xf numFmtId="165" fontId="115" fillId="25" borderId="34" xfId="315" applyNumberFormat="1" applyFont="1" applyFill="1" applyBorder="1" applyAlignment="1" applyProtection="1">
      <alignment horizontal="center"/>
    </xf>
    <xf numFmtId="165" fontId="69" fillId="0" borderId="0" xfId="466" applyFont="1" applyAlignment="1">
      <alignment horizontal="left"/>
    </xf>
    <xf numFmtId="3" fontId="153" fillId="0" borderId="10" xfId="313" applyNumberFormat="1" applyFont="1" applyFill="1" applyBorder="1"/>
    <xf numFmtId="3" fontId="106" fillId="0" borderId="18" xfId="313" applyNumberFormat="1" applyFont="1" applyFill="1" applyBorder="1"/>
    <xf numFmtId="3" fontId="153" fillId="0" borderId="18" xfId="313" applyNumberFormat="1" applyFont="1" applyFill="1" applyBorder="1"/>
    <xf numFmtId="3" fontId="153" fillId="0" borderId="18" xfId="313" applyNumberFormat="1" applyFont="1" applyFill="1" applyBorder="1" applyAlignment="1">
      <alignment vertical="center"/>
    </xf>
    <xf numFmtId="3" fontId="106" fillId="0" borderId="18" xfId="313" applyNumberFormat="1" applyFont="1" applyFill="1" applyBorder="1" applyAlignment="1">
      <alignment vertical="center"/>
    </xf>
    <xf numFmtId="3" fontId="153" fillId="0" borderId="36" xfId="313" applyNumberFormat="1" applyFont="1" applyFill="1" applyBorder="1"/>
    <xf numFmtId="0" fontId="127" fillId="0" borderId="20" xfId="0" applyFont="1" applyBorder="1" applyAlignment="1" applyProtection="1">
      <alignment horizontal="center" vertical="center"/>
      <protection locked="0" hidden="1"/>
    </xf>
    <xf numFmtId="180" fontId="69" fillId="0" borderId="18" xfId="467" applyNumberFormat="1" applyFont="1" applyBorder="1" applyAlignment="1" applyProtection="1">
      <alignment horizontal="right"/>
    </xf>
    <xf numFmtId="180" fontId="70" fillId="0" borderId="18" xfId="467" applyNumberFormat="1" applyFont="1" applyBorder="1" applyAlignment="1" applyProtection="1">
      <alignment horizontal="right"/>
    </xf>
    <xf numFmtId="167" fontId="70" fillId="25" borderId="36" xfId="467" applyNumberFormat="1" applyFont="1" applyFill="1" applyBorder="1" applyAlignment="1" applyProtection="1">
      <alignment horizontal="right"/>
    </xf>
    <xf numFmtId="167" fontId="70" fillId="0" borderId="37" xfId="467" applyNumberFormat="1" applyFont="1" applyFill="1" applyBorder="1" applyProtection="1"/>
    <xf numFmtId="167" fontId="70" fillId="0" borderId="36" xfId="467" applyNumberFormat="1" applyFont="1" applyFill="1" applyBorder="1" applyAlignment="1" applyProtection="1">
      <alignment horizontal="right"/>
    </xf>
    <xf numFmtId="167" fontId="70" fillId="0" borderId="37" xfId="467" applyNumberFormat="1" applyFont="1" applyFill="1" applyBorder="1" applyAlignment="1" applyProtection="1">
      <alignment horizontal="right"/>
    </xf>
    <xf numFmtId="165" fontId="72" fillId="0" borderId="43" xfId="467" applyFont="1" applyBorder="1" applyAlignment="1" applyProtection="1">
      <alignment horizontal="centerContinuous"/>
    </xf>
    <xf numFmtId="165" fontId="72" fillId="0" borderId="35" xfId="467" applyFont="1" applyBorder="1" applyAlignment="1" applyProtection="1">
      <alignment horizontal="centerContinuous"/>
    </xf>
    <xf numFmtId="165" fontId="73" fillId="0" borderId="36" xfId="467" applyFont="1" applyBorder="1" applyAlignment="1" applyProtection="1">
      <alignment horizontal="center" vertical="center"/>
    </xf>
    <xf numFmtId="165" fontId="73" fillId="0" borderId="37" xfId="467" applyFont="1" applyBorder="1" applyAlignment="1" applyProtection="1">
      <alignment horizontal="center" vertical="center"/>
    </xf>
    <xf numFmtId="165" fontId="72" fillId="0" borderId="14" xfId="467" applyFont="1" applyBorder="1" applyAlignment="1" applyProtection="1">
      <alignment horizontal="center"/>
    </xf>
    <xf numFmtId="165" fontId="72" fillId="0" borderId="35" xfId="467" applyFont="1" applyBorder="1" applyAlignment="1" applyProtection="1">
      <alignment horizontal="center"/>
    </xf>
    <xf numFmtId="165" fontId="72" fillId="0" borderId="36" xfId="467" applyFont="1" applyBorder="1" applyAlignment="1" applyProtection="1">
      <alignment horizontal="center"/>
    </xf>
    <xf numFmtId="165" fontId="72" fillId="0" borderId="37" xfId="467" applyFont="1" applyBorder="1" applyAlignment="1" applyProtection="1">
      <alignment horizontal="center"/>
    </xf>
    <xf numFmtId="180" fontId="69" fillId="0" borderId="35" xfId="467" applyNumberFormat="1" applyFont="1" applyFill="1" applyBorder="1" applyAlignment="1" applyProtection="1">
      <alignment horizontal="right"/>
    </xf>
    <xf numFmtId="180" fontId="112" fillId="0" borderId="35" xfId="467" applyNumberFormat="1" applyFont="1" applyFill="1" applyBorder="1" applyAlignment="1" applyProtection="1">
      <alignment horizontal="right"/>
    </xf>
    <xf numFmtId="165" fontId="74" fillId="0" borderId="35" xfId="467" applyFont="1" applyBorder="1"/>
    <xf numFmtId="180" fontId="100" fillId="0" borderId="35" xfId="467" applyNumberFormat="1" applyFont="1" applyFill="1" applyBorder="1" applyAlignment="1" applyProtection="1">
      <alignment horizontal="right"/>
    </xf>
    <xf numFmtId="180" fontId="70" fillId="0" borderId="35" xfId="467" applyNumberFormat="1" applyFont="1" applyFill="1" applyBorder="1" applyAlignment="1" applyProtection="1">
      <alignment horizontal="right"/>
    </xf>
    <xf numFmtId="165" fontId="69" fillId="0" borderId="10" xfId="340" applyFont="1" applyBorder="1"/>
    <xf numFmtId="178" fontId="121" fillId="26" borderId="10" xfId="0" applyNumberFormat="1" applyFont="1" applyFill="1" applyBorder="1" applyAlignment="1">
      <alignment horizontal="right"/>
    </xf>
    <xf numFmtId="178" fontId="70" fillId="0" borderId="18" xfId="313" applyNumberFormat="1" applyFont="1" applyFill="1" applyBorder="1" applyAlignment="1">
      <alignment vertical="center"/>
    </xf>
    <xf numFmtId="178" fontId="70" fillId="0" borderId="36" xfId="313" applyNumberFormat="1" applyFont="1" applyFill="1" applyBorder="1" applyAlignment="1">
      <alignment vertical="center"/>
    </xf>
    <xf numFmtId="178" fontId="120" fillId="0" borderId="0" xfId="0" applyNumberFormat="1" applyFont="1" applyBorder="1" applyAlignment="1">
      <alignment horizontal="right" vertical="center"/>
    </xf>
    <xf numFmtId="178" fontId="139" fillId="0" borderId="0" xfId="0" applyNumberFormat="1" applyFont="1" applyBorder="1" applyAlignment="1">
      <alignment horizontal="left" vertical="top"/>
    </xf>
    <xf numFmtId="179" fontId="139" fillId="0" borderId="0" xfId="0" applyNumberFormat="1" applyFont="1" applyBorder="1" applyAlignment="1">
      <alignment horizontal="center" vertical="center"/>
    </xf>
    <xf numFmtId="187" fontId="121" fillId="0" borderId="10" xfId="0" applyNumberFormat="1" applyFont="1" applyBorder="1" applyAlignment="1">
      <alignment horizontal="right"/>
    </xf>
    <xf numFmtId="187" fontId="120" fillId="0" borderId="18" xfId="0" applyNumberFormat="1" applyFont="1" applyBorder="1" applyAlignment="1">
      <alignment horizontal="right" vertical="center"/>
    </xf>
    <xf numFmtId="187" fontId="120" fillId="0" borderId="36" xfId="0" applyNumberFormat="1" applyFont="1" applyBorder="1" applyAlignment="1">
      <alignment horizontal="right" vertical="center"/>
    </xf>
    <xf numFmtId="178" fontId="121" fillId="0" borderId="11" xfId="0" applyNumberFormat="1" applyFont="1" applyBorder="1" applyAlignment="1">
      <alignment horizontal="right"/>
    </xf>
    <xf numFmtId="171" fontId="78" fillId="0" borderId="15" xfId="340" applyNumberFormat="1" applyFont="1" applyFill="1" applyBorder="1" applyAlignment="1" applyProtection="1">
      <alignment horizontal="right"/>
    </xf>
    <xf numFmtId="165" fontId="70" fillId="25" borderId="0" xfId="483" applyNumberFormat="1" applyFont="1" applyFill="1" applyBorder="1" applyAlignment="1" applyProtection="1">
      <alignment wrapText="1"/>
    </xf>
    <xf numFmtId="165" fontId="70" fillId="0" borderId="0" xfId="310" applyNumberFormat="1" applyFont="1" applyFill="1" applyBorder="1" applyAlignment="1" applyProtection="1">
      <alignment horizontal="left"/>
    </xf>
    <xf numFmtId="165" fontId="70" fillId="25" borderId="36" xfId="310" quotePrefix="1" applyNumberFormat="1" applyFont="1" applyFill="1" applyBorder="1" applyAlignment="1" applyProtection="1">
      <alignment horizontal="left"/>
    </xf>
    <xf numFmtId="165" fontId="78" fillId="25" borderId="11" xfId="310" applyNumberFormat="1" applyFont="1" applyFill="1" applyBorder="1" applyAlignment="1" applyProtection="1">
      <alignment horizontal="center"/>
    </xf>
    <xf numFmtId="165" fontId="115" fillId="25" borderId="17" xfId="310" applyNumberFormat="1" applyFont="1" applyFill="1" applyBorder="1" applyAlignment="1" applyProtection="1">
      <alignment horizontal="center"/>
    </xf>
    <xf numFmtId="165" fontId="115" fillId="25" borderId="43" xfId="310" applyNumberFormat="1" applyFont="1" applyFill="1" applyBorder="1" applyAlignment="1" applyProtection="1">
      <alignment horizontal="center"/>
    </xf>
    <xf numFmtId="178" fontId="120" fillId="0" borderId="0" xfId="310" applyNumberFormat="1" applyFont="1" applyFill="1" applyBorder="1" applyAlignment="1">
      <alignment vertical="center"/>
    </xf>
    <xf numFmtId="175" fontId="78" fillId="0" borderId="10" xfId="310" applyNumberFormat="1" applyFont="1" applyFill="1" applyBorder="1"/>
    <xf numFmtId="178" fontId="78" fillId="0" borderId="18" xfId="310" applyNumberFormat="1" applyFont="1" applyFill="1" applyBorder="1" applyAlignment="1">
      <alignment vertical="center"/>
    </xf>
    <xf numFmtId="175" fontId="70" fillId="25" borderId="36" xfId="310" applyNumberFormat="1" applyFont="1" applyFill="1" applyBorder="1"/>
    <xf numFmtId="175" fontId="70" fillId="25" borderId="37" xfId="310" applyNumberFormat="1" applyFont="1" applyFill="1" applyBorder="1"/>
    <xf numFmtId="175" fontId="78" fillId="0" borderId="11" xfId="310" applyNumberFormat="1" applyFont="1" applyFill="1" applyBorder="1"/>
    <xf numFmtId="175" fontId="70" fillId="25" borderId="29" xfId="310" applyNumberFormat="1" applyFont="1" applyFill="1" applyBorder="1"/>
    <xf numFmtId="165" fontId="115" fillId="25" borderId="15" xfId="310" applyNumberFormat="1" applyFont="1" applyFill="1" applyBorder="1" applyAlignment="1" applyProtection="1">
      <alignment horizontal="center"/>
    </xf>
    <xf numFmtId="165" fontId="115" fillId="25" borderId="14" xfId="310" applyNumberFormat="1" applyFont="1" applyFill="1" applyBorder="1" applyAlignment="1" applyProtection="1">
      <alignment horizontal="center"/>
    </xf>
    <xf numFmtId="175" fontId="78" fillId="25" borderId="10" xfId="310" applyNumberFormat="1" applyFont="1" applyFill="1" applyBorder="1" applyProtection="1"/>
    <xf numFmtId="175" fontId="78" fillId="25" borderId="14" xfId="310" applyNumberFormat="1" applyFont="1" applyFill="1" applyBorder="1" applyProtection="1"/>
    <xf numFmtId="178" fontId="78" fillId="25" borderId="18" xfId="310" applyNumberFormat="1" applyFont="1" applyFill="1" applyBorder="1" applyAlignment="1" applyProtection="1">
      <alignment vertical="center"/>
    </xf>
    <xf numFmtId="175" fontId="80" fillId="25" borderId="36" xfId="310" applyNumberFormat="1" applyFont="1" applyFill="1" applyBorder="1" applyProtection="1"/>
    <xf numFmtId="178" fontId="120" fillId="0" borderId="36" xfId="310" applyNumberFormat="1" applyFont="1" applyFill="1" applyBorder="1" applyAlignment="1">
      <alignment vertical="center"/>
    </xf>
    <xf numFmtId="178" fontId="120" fillId="0" borderId="29" xfId="310" applyNumberFormat="1" applyFont="1" applyFill="1" applyBorder="1" applyAlignment="1">
      <alignment vertical="center"/>
    </xf>
    <xf numFmtId="178" fontId="116" fillId="25" borderId="37" xfId="326" applyNumberFormat="1" applyFont="1" applyFill="1" applyBorder="1" applyAlignment="1">
      <alignment vertical="center"/>
    </xf>
    <xf numFmtId="0" fontId="70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/>
    <xf numFmtId="0" fontId="0" fillId="25" borderId="0" xfId="0" applyFont="1" applyFill="1"/>
    <xf numFmtId="183" fontId="70" fillId="0" borderId="69" xfId="339" applyNumberFormat="1" applyFont="1" applyFill="1" applyBorder="1" applyProtection="1"/>
    <xf numFmtId="183" fontId="70" fillId="0" borderId="35" xfId="339" applyNumberFormat="1" applyFont="1" applyFill="1" applyBorder="1" applyProtection="1"/>
    <xf numFmtId="165" fontId="91" fillId="0" borderId="23" xfId="340" applyFont="1" applyBorder="1" applyAlignment="1">
      <alignment horizontal="center" vertical="center"/>
    </xf>
    <xf numFmtId="165" fontId="91" fillId="0" borderId="42" xfId="340" quotePrefix="1" applyFont="1" applyBorder="1" applyAlignment="1" applyProtection="1">
      <alignment horizontal="center" vertical="center"/>
    </xf>
    <xf numFmtId="165" fontId="91" fillId="0" borderId="34" xfId="340" quotePrefix="1" applyFont="1" applyBorder="1" applyAlignment="1" applyProtection="1">
      <alignment horizontal="center" vertical="center"/>
    </xf>
    <xf numFmtId="179" fontId="70" fillId="0" borderId="0" xfId="342" applyNumberFormat="1" applyFont="1" applyFill="1" applyBorder="1" applyAlignment="1" applyProtection="1">
      <alignment vertical="center"/>
    </xf>
    <xf numFmtId="166" fontId="69" fillId="0" borderId="37" xfId="233" applyNumberFormat="1" applyFont="1" applyFill="1" applyBorder="1" applyAlignment="1"/>
    <xf numFmtId="0" fontId="69" fillId="0" borderId="0" xfId="313" applyFont="1" applyFill="1" applyBorder="1" applyAlignment="1">
      <alignment vertical="center"/>
    </xf>
    <xf numFmtId="3" fontId="69" fillId="0" borderId="0" xfId="313" applyNumberFormat="1" applyFont="1" applyFill="1" applyBorder="1"/>
    <xf numFmtId="166" fontId="69" fillId="0" borderId="0" xfId="233" applyNumberFormat="1" applyFont="1" applyFill="1" applyBorder="1" applyAlignment="1"/>
    <xf numFmtId="167" fontId="69" fillId="0" borderId="0" xfId="449" applyNumberFormat="1" applyFont="1" applyFill="1" applyBorder="1" applyAlignment="1">
      <alignment horizontal="left"/>
    </xf>
    <xf numFmtId="167" fontId="70" fillId="0" borderId="0" xfId="449" applyNumberFormat="1" applyFont="1" applyFill="1" applyBorder="1" applyAlignment="1">
      <alignment horizontal="left"/>
    </xf>
    <xf numFmtId="167" fontId="100" fillId="0" borderId="0" xfId="449" applyNumberFormat="1" applyFont="1" applyFill="1" applyBorder="1" applyAlignment="1">
      <alignment horizontal="left"/>
    </xf>
    <xf numFmtId="3" fontId="70" fillId="0" borderId="29" xfId="449" applyNumberFormat="1" applyFont="1" applyFill="1" applyBorder="1" applyAlignment="1">
      <alignment horizontal="left"/>
    </xf>
    <xf numFmtId="183" fontId="70" fillId="0" borderId="0" xfId="449" applyNumberFormat="1" applyFont="1" applyFill="1" applyBorder="1"/>
    <xf numFmtId="183" fontId="70" fillId="0" borderId="18" xfId="449" applyNumberFormat="1" applyFont="1" applyFill="1" applyBorder="1"/>
    <xf numFmtId="183" fontId="70" fillId="0" borderId="36" xfId="449" applyNumberFormat="1" applyFont="1" applyFill="1" applyBorder="1"/>
    <xf numFmtId="0" fontId="70" fillId="0" borderId="0" xfId="449" applyFont="1" applyBorder="1"/>
    <xf numFmtId="3" fontId="70" fillId="0" borderId="0" xfId="449" applyNumberFormat="1" applyFont="1" applyFill="1" applyBorder="1"/>
    <xf numFmtId="167" fontId="106" fillId="0" borderId="20" xfId="339" applyNumberFormat="1" applyFont="1" applyFill="1" applyBorder="1" applyProtection="1"/>
    <xf numFmtId="182" fontId="70" fillId="0" borderId="0" xfId="449" applyNumberFormat="1" applyFont="1" applyFill="1" applyAlignment="1">
      <alignment horizontal="right"/>
    </xf>
    <xf numFmtId="0" fontId="70" fillId="0" borderId="18" xfId="449" quotePrefix="1" applyFont="1" applyBorder="1"/>
    <xf numFmtId="0" fontId="74" fillId="0" borderId="18" xfId="449" quotePrefix="1" applyFont="1" applyBorder="1"/>
    <xf numFmtId="0" fontId="70" fillId="0" borderId="36" xfId="449" applyFont="1" applyBorder="1"/>
    <xf numFmtId="167" fontId="69" fillId="0" borderId="23" xfId="449" applyNumberFormat="1" applyFont="1" applyFill="1" applyBorder="1"/>
    <xf numFmtId="167" fontId="69" fillId="0" borderId="42" xfId="449" applyNumberFormat="1" applyFont="1" applyFill="1" applyBorder="1"/>
    <xf numFmtId="167" fontId="69" fillId="0" borderId="23" xfId="449" applyNumberFormat="1" applyFont="1" applyFill="1" applyBorder="1" applyAlignment="1">
      <alignment horizontal="right"/>
    </xf>
    <xf numFmtId="167" fontId="69" fillId="0" borderId="15" xfId="449" applyNumberFormat="1" applyFont="1" applyFill="1" applyBorder="1"/>
    <xf numFmtId="167" fontId="69" fillId="0" borderId="15" xfId="449" applyNumberFormat="1" applyFont="1" applyFill="1" applyBorder="1" applyAlignment="1">
      <alignment horizontal="right"/>
    </xf>
    <xf numFmtId="167" fontId="70" fillId="0" borderId="20" xfId="449" applyNumberFormat="1" applyFont="1" applyFill="1" applyBorder="1"/>
    <xf numFmtId="167" fontId="70" fillId="0" borderId="20" xfId="449" applyNumberFormat="1" applyFont="1" applyFill="1" applyBorder="1" applyAlignment="1"/>
    <xf numFmtId="3" fontId="70" fillId="0" borderId="20" xfId="449" applyNumberFormat="1" applyFont="1" applyFill="1" applyBorder="1"/>
    <xf numFmtId="167" fontId="69" fillId="0" borderId="11" xfId="449" applyNumberFormat="1" applyFont="1" applyFill="1" applyBorder="1" applyAlignment="1">
      <alignment horizontal="left"/>
    </xf>
    <xf numFmtId="167" fontId="69" fillId="0" borderId="29" xfId="449" applyNumberFormat="1" applyFont="1" applyFill="1" applyBorder="1" applyAlignment="1">
      <alignment horizontal="left"/>
    </xf>
    <xf numFmtId="183" fontId="69" fillId="0" borderId="36" xfId="449" applyNumberFormat="1" applyFont="1" applyFill="1" applyBorder="1"/>
    <xf numFmtId="167" fontId="69" fillId="0" borderId="20" xfId="449" applyNumberFormat="1" applyFont="1" applyFill="1" applyBorder="1" applyAlignment="1">
      <alignment horizontal="right"/>
    </xf>
    <xf numFmtId="183" fontId="58" fillId="0" borderId="35" xfId="449" applyNumberFormat="1" applyFont="1" applyBorder="1" applyAlignment="1">
      <alignment horizontal="right" vertical="top"/>
    </xf>
    <xf numFmtId="183" fontId="70" fillId="0" borderId="15" xfId="449" applyNumberFormat="1" applyFont="1" applyFill="1" applyBorder="1"/>
    <xf numFmtId="167" fontId="70" fillId="0" borderId="18" xfId="339" applyNumberFormat="1" applyFont="1" applyFill="1" applyBorder="1" applyProtection="1"/>
    <xf numFmtId="182" fontId="69" fillId="0" borderId="14" xfId="487" applyNumberFormat="1" applyFont="1" applyFill="1" applyBorder="1" applyAlignment="1">
      <alignment horizontal="right"/>
    </xf>
    <xf numFmtId="166" fontId="69" fillId="0" borderId="14" xfId="449" applyNumberFormat="1" applyFont="1" applyBorder="1" applyAlignment="1">
      <alignment horizontal="right"/>
    </xf>
    <xf numFmtId="182" fontId="69" fillId="0" borderId="35" xfId="449" applyNumberFormat="1" applyFont="1" applyFill="1" applyBorder="1" applyAlignment="1">
      <alignment horizontal="right"/>
    </xf>
    <xf numFmtId="166" fontId="69" fillId="0" borderId="35" xfId="449" applyNumberFormat="1" applyFont="1" applyBorder="1" applyAlignment="1">
      <alignment horizontal="right"/>
    </xf>
    <xf numFmtId="182" fontId="70" fillId="0" borderId="35" xfId="449" applyNumberFormat="1" applyFont="1" applyFill="1" applyBorder="1" applyAlignment="1">
      <alignment horizontal="right"/>
    </xf>
    <xf numFmtId="166" fontId="70" fillId="0" borderId="35" xfId="449" applyNumberFormat="1" applyFont="1" applyBorder="1" applyAlignment="1">
      <alignment horizontal="right"/>
    </xf>
    <xf numFmtId="182" fontId="112" fillId="0" borderId="35" xfId="449" applyNumberFormat="1" applyFont="1" applyFill="1" applyBorder="1" applyAlignment="1">
      <alignment horizontal="right"/>
    </xf>
    <xf numFmtId="188" fontId="70" fillId="0" borderId="18" xfId="449" applyNumberFormat="1" applyFont="1" applyFill="1" applyBorder="1" applyAlignment="1">
      <alignment horizontal="right"/>
    </xf>
    <xf numFmtId="188" fontId="70" fillId="0" borderId="35" xfId="449" applyNumberFormat="1" applyFont="1" applyFill="1" applyBorder="1" applyAlignment="1">
      <alignment horizontal="right"/>
    </xf>
    <xf numFmtId="182" fontId="70" fillId="0" borderId="37" xfId="449" applyNumberFormat="1" applyFont="1" applyFill="1" applyBorder="1" applyAlignment="1">
      <alignment horizontal="right"/>
    </xf>
    <xf numFmtId="166" fontId="70" fillId="0" borderId="37" xfId="449" applyNumberFormat="1" applyFont="1" applyBorder="1" applyAlignment="1">
      <alignment horizontal="right"/>
    </xf>
    <xf numFmtId="183" fontId="70" fillId="0" borderId="20" xfId="449" applyNumberFormat="1" applyFont="1" applyBorder="1" applyAlignment="1">
      <alignment horizontal="right" vertical="top"/>
    </xf>
    <xf numFmtId="0" fontId="127" fillId="0" borderId="27" xfId="0" applyFont="1" applyBorder="1" applyAlignment="1" applyProtection="1">
      <alignment horizontal="center" vertical="center"/>
      <protection locked="0" hidden="1"/>
    </xf>
    <xf numFmtId="0" fontId="124" fillId="0" borderId="0" xfId="0" applyFont="1" applyAlignment="1" applyProtection="1">
      <alignment horizontal="center"/>
      <protection locked="0" hidden="1"/>
    </xf>
    <xf numFmtId="167" fontId="70" fillId="0" borderId="20" xfId="339" applyNumberFormat="1" applyFont="1" applyFill="1" applyBorder="1" applyProtection="1"/>
    <xf numFmtId="167" fontId="70" fillId="0" borderId="10" xfId="450" applyNumberFormat="1" applyFont="1" applyBorder="1" applyAlignment="1" applyProtection="1"/>
    <xf numFmtId="167" fontId="70" fillId="0" borderId="20" xfId="450" applyNumberFormat="1" applyFont="1" applyFill="1" applyBorder="1" applyProtection="1"/>
    <xf numFmtId="167" fontId="70" fillId="0" borderId="35" xfId="339" applyNumberFormat="1" applyFont="1" applyFill="1" applyBorder="1" applyProtection="1"/>
    <xf numFmtId="0" fontId="69" fillId="0" borderId="0" xfId="0" applyFont="1" applyAlignment="1" applyProtection="1">
      <alignment horizontal="center"/>
      <protection locked="0" hidden="1"/>
    </xf>
    <xf numFmtId="166" fontId="69" fillId="0" borderId="10" xfId="0" applyNumberFormat="1" applyFont="1" applyFill="1" applyBorder="1" applyAlignment="1" applyProtection="1">
      <alignment vertical="center"/>
      <protection locked="0" hidden="1"/>
    </xf>
    <xf numFmtId="166" fontId="69" fillId="0" borderId="15" xfId="0" applyNumberFormat="1" applyFont="1" applyFill="1" applyBorder="1" applyAlignment="1" applyProtection="1">
      <alignment vertical="center"/>
      <protection locked="0" hidden="1"/>
    </xf>
    <xf numFmtId="166" fontId="69" fillId="0" borderId="18" xfId="0" applyNumberFormat="1" applyFont="1" applyFill="1" applyBorder="1" applyAlignment="1" applyProtection="1">
      <alignment vertical="center"/>
      <protection locked="0" hidden="1"/>
    </xf>
    <xf numFmtId="166" fontId="69" fillId="0" borderId="20" xfId="0" applyNumberFormat="1" applyFont="1" applyFill="1" applyBorder="1" applyAlignment="1" applyProtection="1">
      <alignment vertical="center"/>
      <protection locked="0" hidden="1"/>
    </xf>
    <xf numFmtId="166" fontId="70" fillId="0" borderId="18" xfId="0" applyNumberFormat="1" applyFont="1" applyFill="1" applyBorder="1" applyAlignment="1" applyProtection="1">
      <alignment vertical="center"/>
      <protection locked="0" hidden="1"/>
    </xf>
    <xf numFmtId="166" fontId="70" fillId="0" borderId="20" xfId="0" applyNumberFormat="1" applyFont="1" applyFill="1" applyBorder="1" applyAlignment="1" applyProtection="1">
      <alignment vertical="center"/>
      <protection locked="0" hidden="1"/>
    </xf>
    <xf numFmtId="166" fontId="69" fillId="0" borderId="23" xfId="0" applyNumberFormat="1" applyFont="1" applyFill="1" applyBorder="1" applyAlignment="1" applyProtection="1">
      <alignment vertical="center"/>
      <protection locked="0" hidden="1"/>
    </xf>
    <xf numFmtId="166" fontId="69" fillId="0" borderId="36" xfId="0" applyNumberFormat="1" applyFont="1" applyFill="1" applyBorder="1" applyAlignment="1" applyProtection="1">
      <alignment vertical="center"/>
      <protection locked="0" hidden="1"/>
    </xf>
    <xf numFmtId="3" fontId="69" fillId="25" borderId="19" xfId="0" applyNumberFormat="1" applyFont="1" applyFill="1" applyBorder="1" applyProtection="1"/>
    <xf numFmtId="3" fontId="69" fillId="25" borderId="84" xfId="0" applyNumberFormat="1" applyFont="1" applyFill="1" applyBorder="1" applyProtection="1"/>
    <xf numFmtId="3" fontId="70" fillId="0" borderId="19" xfId="0" applyNumberFormat="1" applyFont="1" applyBorder="1" applyProtection="1"/>
    <xf numFmtId="3" fontId="70" fillId="0" borderId="19" xfId="0" applyNumberFormat="1" applyFont="1" applyBorder="1" applyAlignment="1" applyProtection="1">
      <alignment horizontal="right"/>
    </xf>
    <xf numFmtId="165" fontId="70" fillId="0" borderId="35" xfId="467" applyFont="1" applyBorder="1"/>
    <xf numFmtId="3" fontId="70" fillId="0" borderId="21" xfId="0" applyNumberFormat="1" applyFont="1" applyBorder="1" applyProtection="1"/>
    <xf numFmtId="3" fontId="70" fillId="0" borderId="21" xfId="0" applyNumberFormat="1" applyFont="1" applyBorder="1" applyAlignment="1" applyProtection="1">
      <alignment horizontal="right"/>
    </xf>
    <xf numFmtId="165" fontId="74" fillId="0" borderId="0" xfId="483" quotePrefix="1" applyNumberFormat="1" applyFont="1" applyFill="1"/>
    <xf numFmtId="165" fontId="70" fillId="25" borderId="0" xfId="310" applyNumberFormat="1" applyFont="1" applyFill="1" applyBorder="1" applyAlignment="1" applyProtection="1">
      <alignment horizontal="center"/>
    </xf>
    <xf numFmtId="165" fontId="70" fillId="25" borderId="36" xfId="310" quotePrefix="1" applyNumberFormat="1" applyFont="1" applyFill="1" applyBorder="1" applyAlignment="1" applyProtection="1">
      <alignment horizontal="left" vertical="center"/>
    </xf>
    <xf numFmtId="165" fontId="70" fillId="25" borderId="29" xfId="310" applyNumberFormat="1" applyFont="1" applyFill="1" applyBorder="1" applyAlignment="1" applyProtection="1">
      <alignment horizontal="left" wrapText="1"/>
    </xf>
    <xf numFmtId="165" fontId="74" fillId="0" borderId="0" xfId="467" quotePrefix="1" applyFont="1" applyFill="1" applyBorder="1" applyAlignment="1" applyProtection="1">
      <alignment horizontal="left"/>
    </xf>
    <xf numFmtId="165" fontId="74" fillId="0" borderId="0" xfId="467" applyFont="1" applyFill="1" applyBorder="1" applyAlignment="1" applyProtection="1">
      <alignment horizontal="left"/>
    </xf>
    <xf numFmtId="0" fontId="69" fillId="0" borderId="0" xfId="449" applyFont="1" applyFill="1" applyAlignment="1"/>
    <xf numFmtId="3" fontId="70" fillId="0" borderId="0" xfId="449" applyNumberFormat="1" applyFont="1" applyFill="1" applyAlignment="1"/>
    <xf numFmtId="0" fontId="58" fillId="0" borderId="0" xfId="449" applyFont="1" applyFill="1"/>
    <xf numFmtId="0" fontId="70" fillId="0" borderId="0" xfId="449" quotePrefix="1" applyFont="1" applyFill="1" applyAlignment="1"/>
    <xf numFmtId="0" fontId="69" fillId="0" borderId="0" xfId="449" applyFont="1" applyFill="1" applyAlignment="1">
      <alignment horizontal="centerContinuous" vertical="center"/>
    </xf>
    <xf numFmtId="0" fontId="70" fillId="0" borderId="0" xfId="449" quotePrefix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0" fillId="0" borderId="0" xfId="449" applyFont="1" applyFill="1"/>
    <xf numFmtId="3" fontId="70" fillId="0" borderId="0" xfId="449" applyNumberFormat="1" applyFont="1" applyFill="1"/>
    <xf numFmtId="3" fontId="69" fillId="0" borderId="0" xfId="449" applyNumberFormat="1" applyFont="1" applyFill="1" applyAlignment="1">
      <alignment horizontal="centerContinuous"/>
    </xf>
    <xf numFmtId="3" fontId="72" fillId="0" borderId="0" xfId="449" applyNumberFormat="1" applyFont="1" applyFill="1" applyAlignment="1">
      <alignment horizontal="centerContinuous"/>
    </xf>
    <xf numFmtId="0" fontId="74" fillId="0" borderId="15" xfId="449" applyFont="1" applyFill="1" applyBorder="1"/>
    <xf numFmtId="0" fontId="72" fillId="0" borderId="15" xfId="449" applyFont="1" applyFill="1" applyBorder="1" applyAlignment="1">
      <alignment horizontal="centerContinuous" vertical="top"/>
    </xf>
    <xf numFmtId="3" fontId="72" fillId="0" borderId="42" xfId="449" applyNumberFormat="1" applyFont="1" applyFill="1" applyBorder="1" applyAlignment="1">
      <alignment horizontal="centerContinuous" vertical="top"/>
    </xf>
    <xf numFmtId="3" fontId="72" fillId="0" borderId="42" xfId="449" applyNumberFormat="1" applyFont="1" applyFill="1" applyBorder="1" applyAlignment="1">
      <alignment horizontal="centerContinuous"/>
    </xf>
    <xf numFmtId="3" fontId="72" fillId="0" borderId="28" xfId="449" applyNumberFormat="1" applyFont="1" applyFill="1" applyBorder="1" applyAlignment="1">
      <alignment horizontal="centerContinuous" vertical="top"/>
    </xf>
    <xf numFmtId="3" fontId="72" fillId="0" borderId="28" xfId="449" applyNumberFormat="1" applyFont="1" applyFill="1" applyBorder="1" applyAlignment="1">
      <alignment horizontal="centerContinuous"/>
    </xf>
    <xf numFmtId="3" fontId="72" fillId="0" borderId="45" xfId="449" applyNumberFormat="1" applyFont="1" applyFill="1" applyBorder="1" applyAlignment="1">
      <alignment horizontal="centerContinuous"/>
    </xf>
    <xf numFmtId="0" fontId="72" fillId="0" borderId="20" xfId="449" applyFont="1" applyFill="1" applyBorder="1" applyAlignment="1">
      <alignment horizontal="center"/>
    </xf>
    <xf numFmtId="0" fontId="72" fillId="0" borderId="20" xfId="449" applyFont="1" applyFill="1" applyBorder="1" applyAlignment="1">
      <alignment horizontal="centerContinuous"/>
    </xf>
    <xf numFmtId="3" fontId="72" fillId="0" borderId="35" xfId="449" applyNumberFormat="1" applyFont="1" applyFill="1" applyBorder="1" applyAlignment="1">
      <alignment horizontal="center"/>
    </xf>
    <xf numFmtId="3" fontId="72" fillId="0" borderId="15" xfId="449" quotePrefix="1" applyNumberFormat="1" applyFont="1" applyFill="1" applyBorder="1" applyAlignment="1">
      <alignment horizontal="center"/>
    </xf>
    <xf numFmtId="0" fontId="72" fillId="0" borderId="23" xfId="449" applyFont="1" applyFill="1" applyBorder="1"/>
    <xf numFmtId="0" fontId="72" fillId="0" borderId="23" xfId="449" applyFont="1" applyFill="1" applyBorder="1" applyAlignment="1">
      <alignment horizontal="centerContinuous"/>
    </xf>
    <xf numFmtId="3" fontId="72" fillId="0" borderId="35" xfId="449" quotePrefix="1" applyNumberFormat="1" applyFont="1" applyFill="1" applyBorder="1" applyAlignment="1">
      <alignment horizontal="center"/>
    </xf>
    <xf numFmtId="3" fontId="72" fillId="0" borderId="20" xfId="449" quotePrefix="1" applyNumberFormat="1" applyFont="1" applyFill="1" applyBorder="1" applyAlignment="1">
      <alignment horizontal="center"/>
    </xf>
    <xf numFmtId="0" fontId="73" fillId="0" borderId="23" xfId="449" quotePrefix="1" applyFont="1" applyFill="1" applyBorder="1" applyAlignment="1">
      <alignment horizontal="center" vertical="center"/>
    </xf>
    <xf numFmtId="0" fontId="73" fillId="0" borderId="42" xfId="449" quotePrefix="1" applyFont="1" applyFill="1" applyBorder="1" applyAlignment="1">
      <alignment horizontal="center" vertical="center"/>
    </xf>
    <xf numFmtId="3" fontId="73" fillId="0" borderId="45" xfId="449" quotePrefix="1" applyNumberFormat="1" applyFont="1" applyFill="1" applyBorder="1" applyAlignment="1">
      <alignment horizontal="center" vertical="center"/>
    </xf>
    <xf numFmtId="3" fontId="73" fillId="0" borderId="42" xfId="449" quotePrefix="1" applyNumberFormat="1" applyFont="1" applyFill="1" applyBorder="1" applyAlignment="1">
      <alignment horizontal="center" vertical="center"/>
    </xf>
    <xf numFmtId="0" fontId="58" fillId="0" borderId="0" xfId="449" applyFont="1" applyFill="1" applyAlignment="1">
      <alignment horizontal="center" vertical="center"/>
    </xf>
    <xf numFmtId="0" fontId="69" fillId="0" borderId="15" xfId="449" applyFont="1" applyFill="1" applyBorder="1"/>
    <xf numFmtId="167" fontId="70" fillId="0" borderId="20" xfId="449" applyNumberFormat="1" applyFont="1" applyFill="1" applyBorder="1" applyAlignment="1">
      <alignment horizontal="right"/>
    </xf>
    <xf numFmtId="166" fontId="70" fillId="0" borderId="15" xfId="449" applyNumberFormat="1" applyFont="1" applyFill="1" applyBorder="1"/>
    <xf numFmtId="0" fontId="69" fillId="0" borderId="20" xfId="449" applyFont="1" applyFill="1" applyBorder="1"/>
    <xf numFmtId="166" fontId="70" fillId="0" borderId="18" xfId="449" applyNumberFormat="1" applyFont="1" applyFill="1" applyBorder="1"/>
    <xf numFmtId="166" fontId="70" fillId="0" borderId="20" xfId="449" applyNumberFormat="1" applyFont="1" applyFill="1" applyBorder="1"/>
    <xf numFmtId="166" fontId="70" fillId="0" borderId="35" xfId="449" applyNumberFormat="1" applyFont="1" applyFill="1" applyBorder="1"/>
    <xf numFmtId="167" fontId="70" fillId="0" borderId="23" xfId="449" applyNumberFormat="1" applyFont="1" applyFill="1" applyBorder="1"/>
    <xf numFmtId="166" fontId="70" fillId="0" borderId="23" xfId="449" applyNumberFormat="1" applyFont="1" applyFill="1" applyBorder="1"/>
    <xf numFmtId="166" fontId="70" fillId="0" borderId="36" xfId="449" applyNumberFormat="1" applyFont="1" applyFill="1" applyBorder="1"/>
    <xf numFmtId="0" fontId="101" fillId="0" borderId="0" xfId="452" applyFill="1"/>
    <xf numFmtId="167" fontId="58" fillId="0" borderId="0" xfId="449" applyNumberFormat="1" applyFont="1" applyFill="1"/>
    <xf numFmtId="0" fontId="101" fillId="0" borderId="0" xfId="452"/>
    <xf numFmtId="3" fontId="94" fillId="0" borderId="0" xfId="452" applyNumberFormat="1" applyFont="1" applyBorder="1" applyAlignment="1">
      <alignment horizontal="left" vertical="top" wrapText="1"/>
    </xf>
    <xf numFmtId="3" fontId="94" fillId="0" borderId="0" xfId="452" applyNumberFormat="1" applyFont="1" applyAlignment="1">
      <alignment vertical="top" wrapText="1"/>
    </xf>
    <xf numFmtId="3" fontId="70" fillId="0" borderId="0" xfId="452" applyNumberFormat="1" applyFont="1" applyAlignment="1">
      <alignment horizontal="right" vertical="top" wrapText="1"/>
    </xf>
    <xf numFmtId="3" fontId="93" fillId="0" borderId="29" xfId="452" applyNumberFormat="1" applyFont="1" applyBorder="1" applyAlignment="1">
      <alignment horizontal="center" vertical="top" wrapText="1"/>
    </xf>
    <xf numFmtId="3" fontId="94" fillId="0" borderId="29" xfId="452" applyNumberFormat="1" applyFont="1" applyBorder="1" applyAlignment="1">
      <alignment vertical="top" wrapText="1"/>
    </xf>
    <xf numFmtId="3" fontId="70" fillId="0" borderId="0" xfId="452" applyNumberFormat="1" applyFont="1" applyAlignment="1">
      <alignment horizontal="center" vertical="top" wrapText="1"/>
    </xf>
    <xf numFmtId="4" fontId="94" fillId="25" borderId="42" xfId="452" applyNumberFormat="1" applyFont="1" applyFill="1" applyBorder="1" applyAlignment="1">
      <alignment horizontal="center" vertical="center" wrapText="1"/>
    </xf>
    <xf numFmtId="3" fontId="94" fillId="0" borderId="42" xfId="452" applyNumberFormat="1" applyFont="1" applyBorder="1" applyAlignment="1">
      <alignment horizontal="center" vertical="center" wrapText="1"/>
    </xf>
    <xf numFmtId="3" fontId="69" fillId="0" borderId="0" xfId="452" applyNumberFormat="1" applyFont="1" applyAlignment="1">
      <alignment horizontal="center" vertical="top" wrapText="1"/>
    </xf>
    <xf numFmtId="4" fontId="159" fillId="25" borderId="42" xfId="452" applyNumberFormat="1" applyFont="1" applyFill="1" applyBorder="1" applyAlignment="1">
      <alignment horizontal="center" vertical="center" wrapText="1"/>
    </xf>
    <xf numFmtId="49" fontId="159" fillId="0" borderId="42" xfId="452" applyNumberFormat="1" applyFont="1" applyBorder="1" applyAlignment="1">
      <alignment horizontal="center" vertical="center" wrapText="1"/>
    </xf>
    <xf numFmtId="0" fontId="70" fillId="0" borderId="42" xfId="452" applyFont="1" applyBorder="1" applyAlignment="1">
      <alignment horizontal="center" vertical="center" wrapText="1"/>
    </xf>
    <xf numFmtId="3" fontId="70" fillId="0" borderId="42" xfId="452" applyNumberFormat="1" applyFont="1" applyFill="1" applyBorder="1" applyAlignment="1">
      <alignment horizontal="center" vertical="center" wrapText="1"/>
    </xf>
    <xf numFmtId="3" fontId="70" fillId="25" borderId="42" xfId="452" applyNumberFormat="1" applyFont="1" applyFill="1" applyBorder="1" applyAlignment="1">
      <alignment horizontal="center" vertical="center" wrapText="1"/>
    </xf>
    <xf numFmtId="49" fontId="70" fillId="0" borderId="42" xfId="452" applyNumberFormat="1" applyFont="1" applyBorder="1" applyAlignment="1">
      <alignment horizontal="center" vertical="center" wrapText="1"/>
    </xf>
    <xf numFmtId="0" fontId="159" fillId="0" borderId="42" xfId="452" applyFont="1" applyFill="1" applyBorder="1" applyAlignment="1">
      <alignment horizontal="left" vertical="center" wrapText="1" indent="1"/>
    </xf>
    <xf numFmtId="189" fontId="159" fillId="25" borderId="15" xfId="452" applyNumberFormat="1" applyFont="1" applyFill="1" applyBorder="1" applyAlignment="1">
      <alignment horizontal="center" vertical="center"/>
    </xf>
    <xf numFmtId="189" fontId="159" fillId="25" borderId="42" xfId="452" applyNumberFormat="1" applyFont="1" applyFill="1" applyBorder="1" applyAlignment="1">
      <alignment horizontal="center" vertical="center" wrapText="1"/>
    </xf>
    <xf numFmtId="166" fontId="159" fillId="0" borderId="42" xfId="453" applyNumberFormat="1" applyFont="1" applyBorder="1" applyAlignment="1">
      <alignment horizontal="center" vertical="center"/>
    </xf>
    <xf numFmtId="3" fontId="70" fillId="0" borderId="0" xfId="452" applyNumberFormat="1" applyFont="1" applyFill="1" applyBorder="1" applyAlignment="1">
      <alignment vertical="center" wrapText="1"/>
    </xf>
    <xf numFmtId="3" fontId="70" fillId="0" borderId="0" xfId="452" applyNumberFormat="1" applyFont="1" applyFill="1" applyAlignment="1">
      <alignment vertical="center" wrapText="1"/>
    </xf>
    <xf numFmtId="189" fontId="159" fillId="25" borderId="42" xfId="452" applyNumberFormat="1" applyFont="1" applyFill="1" applyBorder="1" applyAlignment="1">
      <alignment horizontal="center" vertical="center"/>
    </xf>
    <xf numFmtId="0" fontId="160" fillId="0" borderId="85" xfId="452" applyFont="1" applyFill="1" applyBorder="1" applyAlignment="1">
      <alignment horizontal="center" vertical="center" wrapText="1"/>
    </xf>
    <xf numFmtId="189" fontId="160" fillId="0" borderId="85" xfId="452" applyNumberFormat="1" applyFont="1" applyBorder="1" applyAlignment="1">
      <alignment horizontal="center" vertical="center"/>
    </xf>
    <xf numFmtId="166" fontId="160" fillId="0" borderId="85" xfId="453" applyNumberFormat="1" applyFont="1" applyBorder="1" applyAlignment="1">
      <alignment horizontal="center" vertical="center"/>
    </xf>
    <xf numFmtId="0" fontId="159" fillId="0" borderId="23" xfId="4788" applyFont="1" applyFill="1" applyBorder="1" applyAlignment="1">
      <alignment horizontal="left" vertical="center" wrapText="1" indent="1"/>
    </xf>
    <xf numFmtId="177" fontId="159" fillId="25" borderId="23" xfId="4788" applyNumberFormat="1" applyFont="1" applyFill="1" applyBorder="1" applyAlignment="1">
      <alignment horizontal="center" vertical="center"/>
    </xf>
    <xf numFmtId="189" fontId="159" fillId="25" borderId="23" xfId="452" applyNumberFormat="1" applyFont="1" applyFill="1" applyBorder="1" applyAlignment="1">
      <alignment horizontal="center" vertical="center" wrapText="1"/>
    </xf>
    <xf numFmtId="166" fontId="159" fillId="25" borderId="23" xfId="453" applyNumberFormat="1" applyFont="1" applyFill="1" applyBorder="1" applyAlignment="1">
      <alignment horizontal="center" vertical="center"/>
    </xf>
    <xf numFmtId="0" fontId="159" fillId="0" borderId="42" xfId="4788" applyFont="1" applyFill="1" applyBorder="1" applyAlignment="1">
      <alignment horizontal="left" vertical="center" wrapText="1" indent="1"/>
    </xf>
    <xf numFmtId="177" fontId="159" fillId="25" borderId="42" xfId="4788" applyNumberFormat="1" applyFont="1" applyFill="1" applyBorder="1" applyAlignment="1">
      <alignment horizontal="center" vertical="center"/>
    </xf>
    <xf numFmtId="166" fontId="159" fillId="25" borderId="42" xfId="453" applyNumberFormat="1" applyFont="1" applyFill="1" applyBorder="1" applyAlignment="1">
      <alignment horizontal="center" vertical="center"/>
    </xf>
    <xf numFmtId="0" fontId="159" fillId="0" borderId="67" xfId="4788" applyFont="1" applyFill="1" applyBorder="1" applyAlignment="1">
      <alignment horizontal="left" vertical="center" wrapText="1" indent="1"/>
    </xf>
    <xf numFmtId="177" fontId="159" fillId="25" borderId="67" xfId="4788" applyNumberFormat="1" applyFont="1" applyFill="1" applyBorder="1" applyAlignment="1">
      <alignment horizontal="center" vertical="center"/>
    </xf>
    <xf numFmtId="189" fontId="159" fillId="25" borderId="67" xfId="452" applyNumberFormat="1" applyFont="1" applyFill="1" applyBorder="1" applyAlignment="1">
      <alignment horizontal="center" vertical="center" wrapText="1"/>
    </xf>
    <xf numFmtId="166" fontId="159" fillId="25" borderId="67" xfId="453" applyNumberFormat="1" applyFont="1" applyFill="1" applyBorder="1" applyAlignment="1">
      <alignment horizontal="center" vertical="center"/>
    </xf>
    <xf numFmtId="166" fontId="160" fillId="25" borderId="85" xfId="452" applyNumberFormat="1" applyFont="1" applyFill="1" applyBorder="1" applyAlignment="1">
      <alignment horizontal="center" vertical="center"/>
    </xf>
    <xf numFmtId="0" fontId="159" fillId="25" borderId="23" xfId="465" applyFont="1" applyFill="1" applyBorder="1" applyAlignment="1">
      <alignment horizontal="left" vertical="center" wrapText="1" indent="1"/>
    </xf>
    <xf numFmtId="189" fontId="160" fillId="0" borderId="23" xfId="452" applyNumberFormat="1" applyFont="1" applyBorder="1" applyAlignment="1">
      <alignment horizontal="center" vertical="center"/>
    </xf>
    <xf numFmtId="189" fontId="159" fillId="0" borderId="42" xfId="452" applyNumberFormat="1" applyFont="1" applyBorder="1" applyAlignment="1">
      <alignment horizontal="center" vertical="center"/>
    </xf>
    <xf numFmtId="166" fontId="160" fillId="25" borderId="23" xfId="452" applyNumberFormat="1" applyFont="1" applyFill="1" applyBorder="1" applyAlignment="1">
      <alignment horizontal="center" vertical="center"/>
    </xf>
    <xf numFmtId="0" fontId="159" fillId="25" borderId="42" xfId="465" applyFont="1" applyFill="1" applyBorder="1" applyAlignment="1">
      <alignment horizontal="left" vertical="center" wrapText="1" indent="1"/>
    </xf>
    <xf numFmtId="189" fontId="160" fillId="0" borderId="42" xfId="452" applyNumberFormat="1" applyFont="1" applyBorder="1" applyAlignment="1">
      <alignment horizontal="center" vertical="center"/>
    </xf>
    <xf numFmtId="166" fontId="70" fillId="25" borderId="42" xfId="453" applyNumberFormat="1" applyFont="1" applyFill="1" applyBorder="1" applyAlignment="1">
      <alignment horizontal="center" vertical="center"/>
    </xf>
    <xf numFmtId="2" fontId="159" fillId="25" borderId="42" xfId="4789" applyNumberFormat="1" applyFont="1" applyFill="1" applyBorder="1" applyAlignment="1">
      <alignment horizontal="left" vertical="center" wrapText="1" indent="1"/>
    </xf>
    <xf numFmtId="189" fontId="160" fillId="0" borderId="67" xfId="452" applyNumberFormat="1" applyFont="1" applyBorder="1" applyAlignment="1">
      <alignment horizontal="center" vertical="center"/>
    </xf>
    <xf numFmtId="189" fontId="159" fillId="0" borderId="67" xfId="452" applyNumberFormat="1" applyFont="1" applyBorder="1" applyAlignment="1">
      <alignment horizontal="center" vertical="center"/>
    </xf>
    <xf numFmtId="166" fontId="70" fillId="25" borderId="67" xfId="453" applyNumberFormat="1" applyFont="1" applyFill="1" applyBorder="1" applyAlignment="1">
      <alignment horizontal="center" vertical="center"/>
    </xf>
    <xf numFmtId="0" fontId="160" fillId="25" borderId="86" xfId="452" applyFont="1" applyFill="1" applyBorder="1" applyAlignment="1">
      <alignment horizontal="center" vertical="center" wrapText="1"/>
    </xf>
    <xf numFmtId="189" fontId="160" fillId="0" borderId="86" xfId="452" applyNumberFormat="1" applyFont="1" applyBorder="1" applyAlignment="1">
      <alignment horizontal="center" vertical="center"/>
    </xf>
    <xf numFmtId="189" fontId="159" fillId="0" borderId="23" xfId="452" applyNumberFormat="1" applyFont="1" applyBorder="1" applyAlignment="1">
      <alignment horizontal="center" vertical="center"/>
    </xf>
    <xf numFmtId="189" fontId="161" fillId="25" borderId="23" xfId="452" applyNumberFormat="1" applyFont="1" applyFill="1" applyBorder="1" applyAlignment="1">
      <alignment horizontal="center" vertical="center" wrapText="1"/>
    </xf>
    <xf numFmtId="166" fontId="161" fillId="25" borderId="23" xfId="453" applyNumberFormat="1" applyFont="1" applyFill="1" applyBorder="1" applyAlignment="1">
      <alignment horizontal="center" vertical="center"/>
    </xf>
    <xf numFmtId="0" fontId="159" fillId="0" borderId="67" xfId="452" applyFont="1" applyFill="1" applyBorder="1" applyAlignment="1">
      <alignment horizontal="left" vertical="center" wrapText="1" indent="1"/>
    </xf>
    <xf numFmtId="166" fontId="159" fillId="0" borderId="67" xfId="453" applyNumberFormat="1" applyFont="1" applyBorder="1" applyAlignment="1">
      <alignment horizontal="center" vertical="center"/>
    </xf>
    <xf numFmtId="3" fontId="160" fillId="0" borderId="85" xfId="452" applyNumberFormat="1" applyFont="1" applyFill="1" applyBorder="1" applyAlignment="1">
      <alignment horizontal="center" vertical="center" wrapText="1"/>
    </xf>
    <xf numFmtId="189" fontId="160" fillId="25" borderId="85" xfId="452" applyNumberFormat="1" applyFont="1" applyFill="1" applyBorder="1" applyAlignment="1">
      <alignment horizontal="center" vertical="center"/>
    </xf>
    <xf numFmtId="166" fontId="160" fillId="0" borderId="85" xfId="452" applyNumberFormat="1" applyFont="1" applyBorder="1" applyAlignment="1">
      <alignment horizontal="center" vertical="center"/>
    </xf>
    <xf numFmtId="3" fontId="70" fillId="0" borderId="0" xfId="452" applyNumberFormat="1" applyFont="1" applyFill="1" applyBorder="1" applyAlignment="1">
      <alignment horizontal="right" vertical="center" wrapText="1"/>
    </xf>
    <xf numFmtId="3" fontId="70" fillId="0" borderId="0" xfId="452" applyNumberFormat="1" applyFont="1" applyFill="1" applyAlignment="1">
      <alignment horizontal="right" vertical="center" wrapText="1"/>
    </xf>
    <xf numFmtId="3" fontId="70" fillId="25" borderId="0" xfId="452" applyNumberFormat="1" applyFont="1" applyFill="1" applyBorder="1" applyAlignment="1">
      <alignment horizontal="right" vertical="top" wrapText="1"/>
    </xf>
    <xf numFmtId="3" fontId="70" fillId="0" borderId="0" xfId="452" applyNumberFormat="1" applyFont="1" applyBorder="1" applyAlignment="1">
      <alignment horizontal="right" vertical="top" wrapText="1"/>
    </xf>
    <xf numFmtId="3" fontId="70" fillId="0" borderId="0" xfId="452" applyNumberFormat="1" applyFont="1" applyAlignment="1">
      <alignment horizontal="left" vertical="top" wrapText="1"/>
    </xf>
    <xf numFmtId="3" fontId="70" fillId="25" borderId="0" xfId="452" applyNumberFormat="1" applyFont="1" applyFill="1" applyAlignment="1">
      <alignment horizontal="right" vertical="top" wrapText="1"/>
    </xf>
    <xf numFmtId="3" fontId="160" fillId="0" borderId="0" xfId="452" applyNumberFormat="1" applyFont="1" applyBorder="1" applyAlignment="1">
      <alignment horizontal="center" vertical="center"/>
    </xf>
    <xf numFmtId="3" fontId="70" fillId="0" borderId="0" xfId="452" applyNumberFormat="1" applyFont="1" applyBorder="1" applyAlignment="1">
      <alignment horizontal="right" vertical="top" wrapText="1" indent="2"/>
    </xf>
    <xf numFmtId="167" fontId="138" fillId="0" borderId="0" xfId="455" applyNumberFormat="1" applyFont="1" applyFill="1" applyAlignment="1"/>
    <xf numFmtId="0" fontId="117" fillId="0" borderId="0" xfId="456" applyFont="1" applyFill="1"/>
    <xf numFmtId="167" fontId="167" fillId="0" borderId="91" xfId="456" applyNumberFormat="1" applyFont="1" applyFill="1" applyBorder="1" applyAlignment="1">
      <alignment horizontal="center" vertical="center"/>
    </xf>
    <xf numFmtId="4" fontId="167" fillId="0" borderId="91" xfId="456" applyNumberFormat="1" applyFont="1" applyFill="1" applyBorder="1" applyAlignment="1">
      <alignment horizontal="center" vertical="center" wrapText="1"/>
    </xf>
    <xf numFmtId="177" fontId="167" fillId="0" borderId="91" xfId="456" applyNumberFormat="1" applyFont="1" applyFill="1" applyBorder="1" applyAlignment="1">
      <alignment horizontal="center" vertical="center" wrapText="1"/>
    </xf>
    <xf numFmtId="20" fontId="167" fillId="0" borderId="91" xfId="456" quotePrefix="1" applyNumberFormat="1" applyFont="1" applyFill="1" applyBorder="1" applyAlignment="1">
      <alignment horizontal="center" vertical="center" wrapText="1"/>
    </xf>
    <xf numFmtId="0" fontId="167" fillId="0" borderId="92" xfId="456" quotePrefix="1" applyFont="1" applyFill="1" applyBorder="1" applyAlignment="1">
      <alignment horizontal="center" vertical="center" wrapText="1"/>
    </xf>
    <xf numFmtId="167" fontId="169" fillId="0" borderId="93" xfId="456" applyNumberFormat="1" applyFont="1" applyFill="1" applyBorder="1" applyAlignment="1">
      <alignment horizontal="center" vertical="center" wrapText="1"/>
    </xf>
    <xf numFmtId="167" fontId="169" fillId="0" borderId="23" xfId="456" applyNumberFormat="1" applyFont="1" applyFill="1" applyBorder="1" applyAlignment="1">
      <alignment horizontal="center" vertical="center" wrapText="1"/>
    </xf>
    <xf numFmtId="0" fontId="169" fillId="0" borderId="23" xfId="456" applyFont="1" applyFill="1" applyBorder="1" applyAlignment="1">
      <alignment horizontal="center" vertical="center" wrapText="1"/>
    </xf>
    <xf numFmtId="3" fontId="169" fillId="0" borderId="23" xfId="456" applyNumberFormat="1" applyFont="1" applyFill="1" applyBorder="1" applyAlignment="1">
      <alignment horizontal="center" vertical="center" wrapText="1"/>
    </xf>
    <xf numFmtId="0" fontId="169" fillId="0" borderId="94" xfId="456" applyFont="1" applyFill="1" applyBorder="1" applyAlignment="1">
      <alignment horizontal="center" vertical="center" wrapText="1"/>
    </xf>
    <xf numFmtId="0" fontId="117" fillId="0" borderId="0" xfId="456" applyFont="1" applyFill="1" applyAlignment="1">
      <alignment horizontal="center" vertical="center"/>
    </xf>
    <xf numFmtId="166" fontId="162" fillId="0" borderId="42" xfId="456" applyNumberFormat="1" applyFont="1" applyFill="1" applyBorder="1" applyAlignment="1">
      <alignment horizontal="right" vertical="center"/>
    </xf>
    <xf numFmtId="166" fontId="162" fillId="0" borderId="96" xfId="456" applyNumberFormat="1" applyFont="1" applyFill="1" applyBorder="1" applyAlignment="1">
      <alignment horizontal="right" vertical="center"/>
    </xf>
    <xf numFmtId="41" fontId="170" fillId="0" borderId="42" xfId="453" applyNumberFormat="1" applyFont="1" applyFill="1" applyBorder="1" applyAlignment="1">
      <alignment horizontal="right" vertical="center"/>
    </xf>
    <xf numFmtId="190" fontId="170" fillId="0" borderId="42" xfId="453" applyNumberFormat="1" applyFont="1" applyFill="1" applyBorder="1" applyAlignment="1">
      <alignment horizontal="right" vertical="center"/>
    </xf>
    <xf numFmtId="190" fontId="170" fillId="0" borderId="96" xfId="453" applyNumberFormat="1" applyFont="1" applyFill="1" applyBorder="1" applyAlignment="1">
      <alignment horizontal="right" vertical="center"/>
    </xf>
    <xf numFmtId="189" fontId="170" fillId="0" borderId="42" xfId="453" applyNumberFormat="1" applyFont="1" applyFill="1" applyBorder="1" applyAlignment="1">
      <alignment horizontal="right" vertical="center"/>
    </xf>
    <xf numFmtId="0" fontId="172" fillId="0" borderId="0" xfId="456" applyFont="1" applyFill="1" applyAlignment="1">
      <alignment horizontal="center" vertical="center"/>
    </xf>
    <xf numFmtId="0" fontId="173" fillId="0" borderId="0" xfId="456" applyFont="1" applyFill="1" applyAlignment="1">
      <alignment vertical="top"/>
    </xf>
    <xf numFmtId="190" fontId="162" fillId="0" borderId="42" xfId="456" applyNumberFormat="1" applyFont="1" applyFill="1" applyBorder="1" applyAlignment="1">
      <alignment horizontal="right" vertical="center"/>
    </xf>
    <xf numFmtId="177" fontId="171" fillId="0" borderId="42" xfId="456" applyNumberFormat="1" applyFont="1" applyFill="1" applyBorder="1" applyAlignment="1">
      <alignment horizontal="right" vertical="center"/>
    </xf>
    <xf numFmtId="41" fontId="162" fillId="0" borderId="42" xfId="456" applyNumberFormat="1" applyFont="1" applyFill="1" applyBorder="1" applyAlignment="1">
      <alignment horizontal="right" vertical="center"/>
    </xf>
    <xf numFmtId="190" fontId="162" fillId="0" borderId="96" xfId="456" applyNumberFormat="1" applyFont="1" applyFill="1" applyBorder="1" applyAlignment="1">
      <alignment horizontal="right" vertical="center"/>
    </xf>
    <xf numFmtId="166" fontId="170" fillId="0" borderId="42" xfId="453" applyNumberFormat="1" applyFont="1" applyFill="1" applyBorder="1" applyAlignment="1">
      <alignment horizontal="right" vertical="center"/>
    </xf>
    <xf numFmtId="190" fontId="174" fillId="0" borderId="42" xfId="453" applyNumberFormat="1" applyFont="1" applyFill="1" applyBorder="1" applyAlignment="1">
      <alignment horizontal="right" vertical="center"/>
    </xf>
    <xf numFmtId="166" fontId="170" fillId="0" borderId="96" xfId="453" applyNumberFormat="1" applyFont="1" applyFill="1" applyBorder="1" applyAlignment="1">
      <alignment horizontal="right" vertical="center"/>
    </xf>
    <xf numFmtId="189" fontId="162" fillId="0" borderId="42" xfId="456" applyNumberFormat="1" applyFont="1" applyFill="1" applyBorder="1" applyAlignment="1">
      <alignment vertical="center"/>
    </xf>
    <xf numFmtId="190" fontId="170" fillId="0" borderId="15" xfId="453" applyNumberFormat="1" applyFont="1" applyFill="1" applyBorder="1" applyAlignment="1">
      <alignment horizontal="right" vertical="center"/>
    </xf>
    <xf numFmtId="166" fontId="162" fillId="0" borderId="99" xfId="456" applyNumberFormat="1" applyFont="1" applyFill="1" applyBorder="1" applyAlignment="1">
      <alignment horizontal="right" vertical="center"/>
    </xf>
    <xf numFmtId="166" fontId="166" fillId="0" borderId="101" xfId="456" applyNumberFormat="1" applyFont="1" applyFill="1" applyBorder="1" applyAlignment="1">
      <alignment horizontal="right" vertical="center"/>
    </xf>
    <xf numFmtId="166" fontId="166" fillId="0" borderId="102" xfId="456" applyNumberFormat="1" applyFont="1" applyFill="1" applyBorder="1" applyAlignment="1">
      <alignment horizontal="right" vertical="center"/>
    </xf>
    <xf numFmtId="166" fontId="166" fillId="0" borderId="0" xfId="456" applyNumberFormat="1" applyFont="1" applyFill="1" applyBorder="1" applyAlignment="1">
      <alignment horizontal="right" vertical="center"/>
    </xf>
    <xf numFmtId="190" fontId="170" fillId="0" borderId="0" xfId="453" applyNumberFormat="1" applyFont="1" applyFill="1" applyBorder="1" applyAlignment="1">
      <alignment horizontal="right" vertical="center"/>
    </xf>
    <xf numFmtId="0" fontId="151" fillId="0" borderId="0" xfId="456" applyFont="1" applyFill="1" applyAlignment="1">
      <alignment horizontal="right" vertical="top"/>
    </xf>
    <xf numFmtId="0" fontId="172" fillId="0" borderId="0" xfId="456" applyFont="1" applyFill="1" applyAlignment="1">
      <alignment horizontal="right" vertical="top"/>
    </xf>
    <xf numFmtId="0" fontId="117" fillId="0" borderId="0" xfId="456" applyFont="1" applyFill="1" applyAlignment="1">
      <alignment vertical="center"/>
    </xf>
    <xf numFmtId="177" fontId="117" fillId="0" borderId="0" xfId="456" applyNumberFormat="1" applyFont="1" applyFill="1" applyAlignment="1">
      <alignment horizontal="right"/>
    </xf>
    <xf numFmtId="0" fontId="117" fillId="0" borderId="0" xfId="456" applyFont="1" applyFill="1" applyAlignment="1">
      <alignment horizontal="right"/>
    </xf>
    <xf numFmtId="0" fontId="117" fillId="0" borderId="0" xfId="456" applyFont="1" applyFill="1" applyAlignment="1">
      <alignment horizontal="center"/>
    </xf>
    <xf numFmtId="43" fontId="117" fillId="0" borderId="0" xfId="456" applyNumberFormat="1" applyFont="1" applyFill="1" applyAlignment="1">
      <alignment horizontal="right"/>
    </xf>
    <xf numFmtId="189" fontId="117" fillId="0" borderId="0" xfId="456" applyNumberFormat="1" applyFont="1" applyFill="1"/>
    <xf numFmtId="191" fontId="117" fillId="0" borderId="0" xfId="456" applyNumberFormat="1" applyFont="1" applyFill="1" applyAlignment="1">
      <alignment horizontal="right"/>
    </xf>
    <xf numFmtId="167" fontId="117" fillId="0" borderId="0" xfId="456" applyNumberFormat="1" applyFont="1" applyFill="1" applyAlignment="1">
      <alignment horizontal="center"/>
    </xf>
    <xf numFmtId="167" fontId="117" fillId="0" borderId="0" xfId="456" applyNumberFormat="1" applyFont="1" applyFill="1" applyBorder="1" applyAlignment="1">
      <alignment horizontal="left"/>
    </xf>
    <xf numFmtId="167" fontId="117" fillId="0" borderId="0" xfId="456" applyNumberFormat="1" applyFont="1" applyFill="1" applyAlignment="1">
      <alignment horizontal="left" indent="1"/>
    </xf>
    <xf numFmtId="167" fontId="117" fillId="0" borderId="0" xfId="456" applyNumberFormat="1" applyFont="1" applyFill="1" applyAlignment="1">
      <alignment horizontal="right" vertical="center"/>
    </xf>
    <xf numFmtId="167" fontId="69" fillId="0" borderId="0" xfId="452" applyNumberFormat="1" applyFont="1" applyFill="1"/>
    <xf numFmtId="167" fontId="175" fillId="0" borderId="0" xfId="452" applyNumberFormat="1" applyFont="1" applyFill="1" applyAlignment="1">
      <alignment horizontal="center"/>
    </xf>
    <xf numFmtId="167" fontId="163" fillId="0" borderId="0" xfId="452" applyNumberFormat="1" applyFont="1" applyFill="1" applyBorder="1" applyAlignment="1">
      <alignment horizontal="center" vertical="center"/>
    </xf>
    <xf numFmtId="167" fontId="163" fillId="0" borderId="0" xfId="452" applyNumberFormat="1" applyFont="1" applyFill="1" applyAlignment="1">
      <alignment horizontal="center" vertical="center" wrapText="1"/>
    </xf>
    <xf numFmtId="41" fontId="163" fillId="0" borderId="0" xfId="452" applyNumberFormat="1" applyFont="1" applyFill="1" applyAlignment="1">
      <alignment horizontal="right" vertical="center"/>
    </xf>
    <xf numFmtId="4" fontId="163" fillId="0" borderId="0" xfId="452" applyNumberFormat="1" applyFont="1" applyFill="1" applyAlignment="1">
      <alignment horizontal="right" vertical="center"/>
    </xf>
    <xf numFmtId="43" fontId="163" fillId="0" borderId="0" xfId="452" applyNumberFormat="1" applyFont="1" applyFill="1" applyAlignment="1">
      <alignment horizontal="right" vertical="center"/>
    </xf>
    <xf numFmtId="0" fontId="163" fillId="0" borderId="0" xfId="452" applyFont="1" applyFill="1"/>
    <xf numFmtId="0" fontId="175" fillId="0" borderId="0" xfId="452" applyFont="1" applyFill="1"/>
    <xf numFmtId="0" fontId="172" fillId="0" borderId="0" xfId="452" applyFont="1" applyFill="1" applyBorder="1" applyAlignment="1">
      <alignment horizontal="center"/>
    </xf>
    <xf numFmtId="0" fontId="86" fillId="0" borderId="0" xfId="452" applyFont="1" applyFill="1" applyBorder="1"/>
    <xf numFmtId="0" fontId="86" fillId="0" borderId="0" xfId="452" applyFont="1" applyFill="1" applyBorder="1" applyAlignment="1">
      <alignment horizontal="right"/>
    </xf>
    <xf numFmtId="0" fontId="108" fillId="0" borderId="0" xfId="452" applyFont="1" applyFill="1" applyBorder="1" applyAlignment="1">
      <alignment horizontal="right"/>
    </xf>
    <xf numFmtId="0" fontId="86" fillId="0" borderId="0" xfId="452" applyFont="1" applyFill="1"/>
    <xf numFmtId="0" fontId="58" fillId="0" borderId="42" xfId="452" applyFont="1" applyFill="1" applyBorder="1" applyAlignment="1">
      <alignment horizontal="center" vertical="center"/>
    </xf>
    <xf numFmtId="0" fontId="91" fillId="0" borderId="0" xfId="452" applyFont="1" applyFill="1" applyAlignment="1">
      <alignment horizontal="center" vertical="center"/>
    </xf>
    <xf numFmtId="0" fontId="58" fillId="0" borderId="27" xfId="452" applyFont="1" applyFill="1" applyBorder="1" applyAlignment="1">
      <alignment horizontal="left" vertical="center" wrapText="1"/>
    </xf>
    <xf numFmtId="177" fontId="58" fillId="0" borderId="42" xfId="452" applyNumberFormat="1" applyFont="1" applyFill="1" applyBorder="1" applyAlignment="1">
      <alignment vertical="center" wrapText="1"/>
    </xf>
    <xf numFmtId="41" fontId="135" fillId="0" borderId="42" xfId="452" applyNumberFormat="1" applyFont="1" applyFill="1" applyBorder="1" applyAlignment="1">
      <alignment horizontal="right" vertical="center"/>
    </xf>
    <xf numFmtId="192" fontId="58" fillId="0" borderId="42" xfId="452" applyNumberFormat="1" applyFont="1" applyFill="1" applyBorder="1" applyAlignment="1">
      <alignment horizontal="right" vertical="center"/>
    </xf>
    <xf numFmtId="0" fontId="86" fillId="0" borderId="42" xfId="452" applyFont="1" applyFill="1" applyBorder="1" applyAlignment="1">
      <alignment horizontal="center" vertical="center"/>
    </xf>
    <xf numFmtId="0" fontId="91" fillId="0" borderId="0" xfId="452" applyFont="1" applyFill="1" applyAlignment="1">
      <alignment vertical="center"/>
    </xf>
    <xf numFmtId="41" fontId="58" fillId="0" borderId="42" xfId="452" applyNumberFormat="1" applyFont="1" applyFill="1" applyBorder="1" applyAlignment="1">
      <alignment horizontal="right" vertical="center"/>
    </xf>
    <xf numFmtId="177" fontId="58" fillId="0" borderId="42" xfId="452" applyNumberFormat="1" applyFont="1" applyFill="1" applyBorder="1" applyAlignment="1">
      <alignment horizontal="right" vertical="center"/>
    </xf>
    <xf numFmtId="177" fontId="135" fillId="0" borderId="42" xfId="452" applyNumberFormat="1" applyFont="1" applyFill="1" applyBorder="1" applyAlignment="1">
      <alignment horizontal="right" vertical="center"/>
    </xf>
    <xf numFmtId="192" fontId="58" fillId="0" borderId="42" xfId="452" applyNumberFormat="1" applyFont="1" applyFill="1" applyBorder="1" applyAlignment="1">
      <alignment vertical="center" wrapText="1"/>
    </xf>
    <xf numFmtId="0" fontId="58" fillId="0" borderId="42" xfId="452" applyFont="1" applyFill="1" applyBorder="1" applyAlignment="1">
      <alignment horizontal="left" vertical="center" wrapText="1"/>
    </xf>
    <xf numFmtId="0" fontId="58" fillId="0" borderId="36" xfId="452" applyFont="1" applyFill="1" applyBorder="1" applyAlignment="1">
      <alignment horizontal="left" vertical="center" wrapText="1"/>
    </xf>
    <xf numFmtId="0" fontId="91" fillId="0" borderId="0" xfId="452" applyFont="1" applyFill="1" applyBorder="1" applyAlignment="1">
      <alignment vertical="center"/>
    </xf>
    <xf numFmtId="193" fontId="58" fillId="0" borderId="42" xfId="452" applyNumberFormat="1" applyFont="1" applyFill="1" applyBorder="1" applyAlignment="1">
      <alignment horizontal="center" vertical="center"/>
    </xf>
    <xf numFmtId="0" fontId="58" fillId="0" borderId="0" xfId="452" applyFont="1" applyFill="1" applyBorder="1" applyAlignment="1">
      <alignment vertical="center"/>
    </xf>
    <xf numFmtId="0" fontId="58" fillId="0" borderId="0" xfId="452" applyFont="1" applyFill="1" applyBorder="1" applyAlignment="1">
      <alignment horizontal="right" vertical="center"/>
    </xf>
    <xf numFmtId="177" fontId="75" fillId="25" borderId="42" xfId="452" applyNumberFormat="1" applyFont="1" applyFill="1" applyBorder="1" applyAlignment="1">
      <alignment horizontal="right" vertical="center"/>
    </xf>
    <xf numFmtId="177" fontId="75" fillId="0" borderId="42" xfId="452" applyNumberFormat="1" applyFont="1" applyFill="1" applyBorder="1" applyAlignment="1">
      <alignment horizontal="right" vertical="center"/>
    </xf>
    <xf numFmtId="0" fontId="58" fillId="0" borderId="0" xfId="452" applyFont="1" applyFill="1" applyAlignment="1">
      <alignment vertical="center"/>
    </xf>
    <xf numFmtId="0" fontId="119" fillId="0" borderId="0" xfId="452" applyFont="1" applyFill="1" applyBorder="1"/>
    <xf numFmtId="0" fontId="119" fillId="0" borderId="11" xfId="452" applyFont="1" applyFill="1" applyBorder="1" applyAlignment="1">
      <alignment horizontal="right"/>
    </xf>
    <xf numFmtId="0" fontId="119" fillId="0" borderId="0" xfId="452" applyFont="1" applyFill="1" applyAlignment="1">
      <alignment horizontal="right"/>
    </xf>
    <xf numFmtId="0" fontId="119" fillId="0" borderId="0" xfId="452" applyFont="1" applyFill="1"/>
    <xf numFmtId="0" fontId="101" fillId="0" borderId="0" xfId="452" applyFill="1" applyBorder="1"/>
    <xf numFmtId="0" fontId="176" fillId="0" borderId="0" xfId="452" applyFont="1" applyFill="1" applyBorder="1"/>
    <xf numFmtId="177" fontId="101" fillId="0" borderId="0" xfId="452" applyNumberFormat="1" applyFill="1" applyBorder="1"/>
    <xf numFmtId="0" fontId="176" fillId="0" borderId="0" xfId="452" applyFont="1" applyFill="1"/>
    <xf numFmtId="4" fontId="101" fillId="0" borderId="0" xfId="452" applyNumberFormat="1" applyFill="1"/>
    <xf numFmtId="4" fontId="58" fillId="0" borderId="0" xfId="452" applyNumberFormat="1" applyFont="1" applyFill="1" applyBorder="1" applyAlignment="1">
      <alignment horizontal="right" vertical="center"/>
    </xf>
    <xf numFmtId="0" fontId="176" fillId="0" borderId="0" xfId="452" applyFont="1" applyFill="1" applyAlignment="1">
      <alignment horizontal="right"/>
    </xf>
    <xf numFmtId="189" fontId="162" fillId="0" borderId="42" xfId="456" applyNumberFormat="1" applyFont="1" applyFill="1" applyBorder="1" applyAlignment="1">
      <alignment horizontal="right" vertical="center"/>
    </xf>
    <xf numFmtId="189" fontId="162" fillId="0" borderId="15" xfId="456" applyNumberFormat="1" applyFont="1" applyFill="1" applyBorder="1" applyAlignment="1">
      <alignment horizontal="right" vertical="center"/>
    </xf>
    <xf numFmtId="177" fontId="162" fillId="0" borderId="42" xfId="456" applyNumberFormat="1" applyFont="1" applyFill="1" applyBorder="1" applyAlignment="1">
      <alignment horizontal="right" vertical="center"/>
    </xf>
    <xf numFmtId="177" fontId="170" fillId="0" borderId="42" xfId="453" applyNumberFormat="1" applyFont="1" applyFill="1" applyBorder="1" applyAlignment="1">
      <alignment horizontal="right" vertical="center"/>
    </xf>
    <xf numFmtId="167" fontId="167" fillId="0" borderId="91" xfId="456" applyNumberFormat="1" applyFont="1" applyFill="1" applyBorder="1" applyAlignment="1">
      <alignment horizontal="center" vertical="center" wrapText="1"/>
    </xf>
    <xf numFmtId="0" fontId="86" fillId="0" borderId="20" xfId="452" applyFont="1" applyFill="1" applyBorder="1" applyAlignment="1">
      <alignment horizontal="center" vertical="center"/>
    </xf>
    <xf numFmtId="49" fontId="58" fillId="0" borderId="15" xfId="452" applyNumberFormat="1" applyFont="1" applyFill="1" applyBorder="1" applyAlignment="1">
      <alignment horizontal="center" vertical="center"/>
    </xf>
    <xf numFmtId="0" fontId="58" fillId="0" borderId="15" xfId="452" applyFont="1" applyFill="1" applyBorder="1" applyAlignment="1">
      <alignment horizontal="center" vertical="center"/>
    </xf>
    <xf numFmtId="0" fontId="58" fillId="0" borderId="20" xfId="452" applyFont="1" applyFill="1" applyBorder="1" applyAlignment="1">
      <alignment horizontal="center" vertical="center"/>
    </xf>
    <xf numFmtId="0" fontId="58" fillId="0" borderId="45" xfId="452" applyFont="1" applyFill="1" applyBorder="1" applyAlignment="1">
      <alignment horizontal="center" vertical="center"/>
    </xf>
    <xf numFmtId="167" fontId="162" fillId="0" borderId="0" xfId="4791" applyNumberFormat="1" applyFont="1" applyFill="1" applyAlignment="1">
      <alignment horizontal="center"/>
    </xf>
    <xf numFmtId="167" fontId="162" fillId="0" borderId="0" xfId="4791" applyNumberFormat="1" applyFont="1" applyFill="1" applyBorder="1" applyAlignment="1">
      <alignment horizontal="left"/>
    </xf>
    <xf numFmtId="167" fontId="162" fillId="0" borderId="0" xfId="4791" applyNumberFormat="1" applyFont="1" applyFill="1" applyAlignment="1">
      <alignment horizontal="left" indent="1"/>
    </xf>
    <xf numFmtId="167" fontId="162" fillId="0" borderId="0" xfId="4791" applyNumberFormat="1" applyFont="1" applyFill="1" applyAlignment="1">
      <alignment horizontal="right" vertical="center"/>
    </xf>
    <xf numFmtId="177" fontId="163" fillId="0" borderId="0" xfId="4791" applyNumberFormat="1" applyFont="1" applyFill="1" applyAlignment="1">
      <alignment horizontal="right" vertical="center"/>
    </xf>
    <xf numFmtId="4" fontId="163" fillId="0" borderId="0" xfId="4791" applyNumberFormat="1" applyFont="1" applyFill="1" applyAlignment="1">
      <alignment horizontal="right" vertical="center"/>
    </xf>
    <xf numFmtId="43" fontId="163" fillId="0" borderId="0" xfId="4791" applyNumberFormat="1" applyFont="1" applyFill="1" applyAlignment="1">
      <alignment horizontal="center" vertical="center"/>
    </xf>
    <xf numFmtId="0" fontId="163" fillId="0" borderId="0" xfId="4791" applyFont="1" applyFill="1" applyAlignment="1">
      <alignment horizontal="center" vertical="center"/>
    </xf>
    <xf numFmtId="167" fontId="166" fillId="0" borderId="0" xfId="4791" applyNumberFormat="1" applyFont="1" applyFill="1" applyBorder="1" applyAlignment="1">
      <alignment horizontal="center" wrapText="1"/>
    </xf>
    <xf numFmtId="167" fontId="162" fillId="0" borderId="0" xfId="4791" applyNumberFormat="1" applyFont="1" applyFill="1" applyBorder="1" applyAlignment="1">
      <alignment horizontal="center"/>
    </xf>
    <xf numFmtId="167" fontId="162" fillId="0" borderId="0" xfId="4791" applyNumberFormat="1" applyFont="1" applyFill="1" applyBorder="1" applyAlignment="1">
      <alignment horizontal="left" indent="1"/>
    </xf>
    <xf numFmtId="167" fontId="162" fillId="0" borderId="95" xfId="4791" quotePrefix="1" applyNumberFormat="1" applyFont="1" applyFill="1" applyBorder="1" applyAlignment="1">
      <alignment horizontal="center" vertical="center"/>
    </xf>
    <xf numFmtId="49" fontId="162" fillId="0" borderId="42" xfId="4791" quotePrefix="1" applyNumberFormat="1" applyFont="1" applyFill="1" applyBorder="1" applyAlignment="1">
      <alignment horizontal="center" vertical="center"/>
    </xf>
    <xf numFmtId="49" fontId="162" fillId="0" borderId="42" xfId="4791" applyNumberFormat="1" applyFont="1" applyFill="1" applyBorder="1" applyAlignment="1">
      <alignment horizontal="left" vertical="center"/>
    </xf>
    <xf numFmtId="0" fontId="162" fillId="0" borderId="42" xfId="4791" applyFont="1" applyFill="1" applyBorder="1" applyAlignment="1">
      <alignment horizontal="left" vertical="center" wrapText="1"/>
    </xf>
    <xf numFmtId="177" fontId="162" fillId="0" borderId="42" xfId="4791" applyNumberFormat="1" applyFont="1" applyFill="1" applyBorder="1" applyAlignment="1">
      <alignment vertical="center"/>
    </xf>
    <xf numFmtId="166" fontId="170" fillId="0" borderId="96" xfId="4792" applyNumberFormat="1" applyFont="1" applyFill="1" applyBorder="1" applyAlignment="1">
      <alignment horizontal="right" vertical="center"/>
    </xf>
    <xf numFmtId="189" fontId="162" fillId="0" borderId="42" xfId="4791" applyNumberFormat="1" applyFont="1" applyFill="1" applyBorder="1" applyAlignment="1">
      <alignment horizontal="right" vertical="center"/>
    </xf>
    <xf numFmtId="166" fontId="162" fillId="0" borderId="42" xfId="4792" applyNumberFormat="1" applyFont="1" applyFill="1" applyBorder="1" applyAlignment="1">
      <alignment horizontal="right" vertical="center"/>
    </xf>
    <xf numFmtId="166" fontId="162" fillId="0" borderId="96" xfId="4792" applyNumberFormat="1" applyFont="1" applyFill="1" applyBorder="1" applyAlignment="1">
      <alignment horizontal="right" vertical="center"/>
    </xf>
    <xf numFmtId="177" fontId="162" fillId="0" borderId="42" xfId="4791" applyNumberFormat="1" applyFont="1" applyFill="1" applyBorder="1" applyAlignment="1">
      <alignment vertical="center" wrapText="1"/>
    </xf>
    <xf numFmtId="167" fontId="162" fillId="0" borderId="95" xfId="4791" quotePrefix="1" applyNumberFormat="1" applyFont="1" applyFill="1" applyBorder="1" applyAlignment="1">
      <alignment horizontal="center" vertical="center" wrapText="1"/>
    </xf>
    <xf numFmtId="167" fontId="162" fillId="0" borderId="42" xfId="4791" applyNumberFormat="1" applyFont="1" applyFill="1" applyBorder="1" applyAlignment="1">
      <alignment horizontal="center" vertical="center" wrapText="1"/>
    </xf>
    <xf numFmtId="177" fontId="171" fillId="0" borderId="42" xfId="4791" applyNumberFormat="1" applyFont="1" applyFill="1" applyBorder="1" applyAlignment="1">
      <alignment vertical="center" wrapText="1"/>
    </xf>
    <xf numFmtId="166" fontId="170" fillId="0" borderId="42" xfId="4792" applyNumberFormat="1" applyFont="1" applyFill="1" applyBorder="1" applyAlignment="1">
      <alignment horizontal="right" vertical="center"/>
    </xf>
    <xf numFmtId="0" fontId="163" fillId="0" borderId="0" xfId="4791" applyFont="1" applyFill="1"/>
    <xf numFmtId="0" fontId="163" fillId="27" borderId="0" xfId="4791" applyFont="1" applyFill="1"/>
    <xf numFmtId="41" fontId="162" fillId="0" borderId="42" xfId="4791" applyNumberFormat="1" applyFont="1" applyFill="1" applyBorder="1" applyAlignment="1">
      <alignment vertical="center" wrapText="1"/>
    </xf>
    <xf numFmtId="0" fontId="162" fillId="0" borderId="42" xfId="4791" applyFont="1" applyFill="1" applyBorder="1" applyAlignment="1">
      <alignment vertical="center" wrapText="1"/>
    </xf>
    <xf numFmtId="41" fontId="162" fillId="0" borderId="42" xfId="4791" applyNumberFormat="1" applyFont="1" applyFill="1" applyBorder="1" applyAlignment="1">
      <alignment vertical="center"/>
    </xf>
    <xf numFmtId="167" fontId="162" fillId="0" borderId="42" xfId="4791" quotePrefix="1" applyNumberFormat="1" applyFont="1" applyFill="1" applyBorder="1" applyAlignment="1">
      <alignment horizontal="center" vertical="center"/>
    </xf>
    <xf numFmtId="167" fontId="162" fillId="0" borderId="42" xfId="4791" applyNumberFormat="1" applyFont="1" applyFill="1" applyBorder="1" applyAlignment="1">
      <alignment vertical="center" wrapText="1"/>
    </xf>
    <xf numFmtId="167" fontId="162" fillId="0" borderId="42" xfId="4791" applyNumberFormat="1" applyFont="1" applyFill="1" applyBorder="1" applyAlignment="1">
      <alignment horizontal="left" vertical="center"/>
    </xf>
    <xf numFmtId="49" fontId="162" fillId="0" borderId="42" xfId="4791" applyNumberFormat="1" applyFont="1" applyFill="1" applyBorder="1" applyAlignment="1">
      <alignment horizontal="left" vertical="center" wrapText="1"/>
    </xf>
    <xf numFmtId="0" fontId="162" fillId="0" borderId="42" xfId="4791" quotePrefix="1" applyNumberFormat="1" applyFont="1" applyFill="1" applyBorder="1" applyAlignment="1">
      <alignment horizontal="center" vertical="center"/>
    </xf>
    <xf numFmtId="49" fontId="162" fillId="0" borderId="42" xfId="4791" applyNumberFormat="1" applyFont="1" applyFill="1" applyBorder="1" applyAlignment="1">
      <alignment vertical="center"/>
    </xf>
    <xf numFmtId="0" fontId="162" fillId="0" borderId="42" xfId="4791" quotePrefix="1" applyFont="1" applyFill="1" applyBorder="1" applyAlignment="1">
      <alignment horizontal="center" vertical="center"/>
    </xf>
    <xf numFmtId="0" fontId="162" fillId="0" borderId="95" xfId="4791" applyFont="1" applyFill="1" applyBorder="1" applyAlignment="1">
      <alignment horizontal="center" vertical="center"/>
    </xf>
    <xf numFmtId="177" fontId="162" fillId="0" borderId="42" xfId="4791" applyNumberFormat="1" applyFont="1" applyFill="1" applyBorder="1" applyAlignment="1">
      <alignment horizontal="right" vertical="center"/>
    </xf>
    <xf numFmtId="167" fontId="162" fillId="0" borderId="95" xfId="4791" applyNumberFormat="1" applyFont="1" applyFill="1" applyBorder="1" applyAlignment="1">
      <alignment horizontal="center" vertical="center"/>
    </xf>
    <xf numFmtId="0" fontId="162" fillId="0" borderId="42" xfId="4791" quotePrefix="1" applyFont="1" applyFill="1" applyBorder="1" applyAlignment="1">
      <alignment vertical="center" wrapText="1"/>
    </xf>
    <xf numFmtId="167" fontId="162" fillId="0" borderId="97" xfId="4791" quotePrefix="1" applyNumberFormat="1" applyFont="1" applyFill="1" applyBorder="1" applyAlignment="1">
      <alignment horizontal="center" vertical="center"/>
    </xf>
    <xf numFmtId="49" fontId="162" fillId="0" borderId="15" xfId="4791" quotePrefix="1" applyNumberFormat="1" applyFont="1" applyFill="1" applyBorder="1" applyAlignment="1">
      <alignment horizontal="center" vertical="center"/>
    </xf>
    <xf numFmtId="49" fontId="162" fillId="0" borderId="15" xfId="4791" applyNumberFormat="1" applyFont="1" applyFill="1" applyBorder="1" applyAlignment="1">
      <alignment horizontal="left" vertical="center" wrapText="1"/>
    </xf>
    <xf numFmtId="0" fontId="162" fillId="0" borderId="15" xfId="4791" applyFont="1" applyFill="1" applyBorder="1" applyAlignment="1">
      <alignment horizontal="left" vertical="center" wrapText="1"/>
    </xf>
    <xf numFmtId="177" fontId="162" fillId="0" borderId="15" xfId="4791" applyNumberFormat="1" applyFont="1" applyFill="1" applyBorder="1" applyAlignment="1">
      <alignment vertical="center"/>
    </xf>
    <xf numFmtId="167" fontId="162" fillId="0" borderId="100" xfId="4791" applyNumberFormat="1" applyFont="1" applyFill="1" applyBorder="1" applyAlignment="1">
      <alignment horizontal="center"/>
    </xf>
    <xf numFmtId="167" fontId="162" fillId="0" borderId="101" xfId="4791" applyNumberFormat="1" applyFont="1" applyFill="1" applyBorder="1" applyAlignment="1">
      <alignment horizontal="center"/>
    </xf>
    <xf numFmtId="167" fontId="162" fillId="0" borderId="101" xfId="4791" applyNumberFormat="1" applyFont="1" applyFill="1" applyBorder="1" applyAlignment="1">
      <alignment horizontal="left"/>
    </xf>
    <xf numFmtId="167" fontId="166" fillId="0" borderId="101" xfId="4791" applyNumberFormat="1" applyFont="1" applyFill="1" applyBorder="1" applyAlignment="1">
      <alignment horizontal="left" vertical="center" indent="1"/>
    </xf>
    <xf numFmtId="177" fontId="166" fillId="0" borderId="101" xfId="4791" applyNumberFormat="1" applyFont="1" applyFill="1" applyBorder="1" applyAlignment="1">
      <alignment vertical="center"/>
    </xf>
    <xf numFmtId="167" fontId="166" fillId="0" borderId="0" xfId="4791" applyNumberFormat="1" applyFont="1" applyFill="1" applyBorder="1" applyAlignment="1">
      <alignment horizontal="left" vertical="center" indent="1"/>
    </xf>
    <xf numFmtId="189" fontId="166" fillId="0" borderId="0" xfId="4791" applyNumberFormat="1" applyFont="1" applyFill="1" applyBorder="1" applyAlignment="1">
      <alignment horizontal="right" vertical="center"/>
    </xf>
    <xf numFmtId="167" fontId="117" fillId="0" borderId="0" xfId="4791" applyNumberFormat="1" applyFont="1" applyFill="1" applyBorder="1" applyAlignment="1">
      <alignment vertical="center" wrapText="1"/>
    </xf>
    <xf numFmtId="4" fontId="117" fillId="0" borderId="0" xfId="4791" applyNumberFormat="1" applyFont="1" applyFill="1" applyBorder="1" applyAlignment="1">
      <alignment horizontal="right" vertical="center" wrapText="1"/>
    </xf>
    <xf numFmtId="0" fontId="177" fillId="0" borderId="0" xfId="0" applyFont="1" applyBorder="1" applyAlignment="1" applyProtection="1">
      <alignment horizontal="left"/>
    </xf>
    <xf numFmtId="0" fontId="177" fillId="0" borderId="0" xfId="0" applyFont="1"/>
    <xf numFmtId="0" fontId="178" fillId="0" borderId="0" xfId="0" applyFont="1"/>
    <xf numFmtId="165" fontId="70" fillId="0" borderId="0" xfId="451" applyFont="1" applyAlignment="1">
      <alignment horizontal="right"/>
    </xf>
    <xf numFmtId="165" fontId="70" fillId="0" borderId="0" xfId="451" applyFont="1" applyAlignment="1" applyProtection="1">
      <alignment horizontal="right"/>
    </xf>
    <xf numFmtId="0" fontId="70" fillId="0" borderId="0" xfId="0" applyFont="1" applyFill="1" applyAlignment="1" applyProtection="1">
      <alignment horizontal="left"/>
    </xf>
    <xf numFmtId="0" fontId="87" fillId="0" borderId="0" xfId="0" applyFont="1" applyFill="1" applyAlignment="1" applyProtection="1">
      <alignment horizontal="right"/>
    </xf>
    <xf numFmtId="3" fontId="69" fillId="25" borderId="21" xfId="0" applyNumberFormat="1" applyFont="1" applyFill="1" applyBorder="1" applyProtection="1"/>
    <xf numFmtId="0" fontId="159" fillId="0" borderId="15" xfId="452" applyFont="1" applyFill="1" applyBorder="1" applyAlignment="1">
      <alignment horizontal="left" vertical="center" wrapText="1" indent="1"/>
    </xf>
    <xf numFmtId="189" fontId="159" fillId="25" borderId="15" xfId="452" applyNumberFormat="1" applyFont="1" applyFill="1" applyBorder="1" applyAlignment="1">
      <alignment horizontal="center" vertical="center" wrapText="1"/>
    </xf>
    <xf numFmtId="166" fontId="159" fillId="0" borderId="15" xfId="453" applyNumberFormat="1" applyFont="1" applyBorder="1" applyAlignment="1">
      <alignment horizontal="center" vertical="center"/>
    </xf>
    <xf numFmtId="0" fontId="96" fillId="0" borderId="0" xfId="0" applyFont="1" applyAlignment="1">
      <alignment horizontal="center" vertical="center" wrapText="1"/>
    </xf>
    <xf numFmtId="0" fontId="96" fillId="25" borderId="0" xfId="0" applyFont="1" applyFill="1" applyAlignment="1">
      <alignment horizontal="center" vertical="center" wrapText="1"/>
    </xf>
    <xf numFmtId="0" fontId="97" fillId="0" borderId="0" xfId="0" applyFont="1" applyAlignment="1">
      <alignment horizontal="center"/>
    </xf>
    <xf numFmtId="165" fontId="69" fillId="0" borderId="0" xfId="451" applyFont="1" applyAlignment="1">
      <alignment horizontal="center"/>
    </xf>
    <xf numFmtId="165" fontId="72" fillId="0" borderId="54" xfId="339" applyFont="1" applyBorder="1" applyAlignment="1" applyProtection="1">
      <alignment horizontal="center" vertical="center"/>
    </xf>
    <xf numFmtId="165" fontId="72" fillId="0" borderId="64" xfId="339" applyFont="1" applyBorder="1" applyAlignment="1" applyProtection="1">
      <alignment horizontal="center" vertical="center"/>
    </xf>
    <xf numFmtId="165" fontId="72" fillId="0" borderId="65" xfId="339" applyFont="1" applyBorder="1" applyAlignment="1" applyProtection="1">
      <alignment horizontal="center" vertical="center"/>
    </xf>
    <xf numFmtId="165" fontId="72" fillId="0" borderId="49" xfId="339" applyFont="1" applyBorder="1" applyAlignment="1" applyProtection="1">
      <alignment horizontal="center" vertical="center"/>
    </xf>
    <xf numFmtId="165" fontId="72" fillId="0" borderId="28" xfId="339" applyFont="1" applyBorder="1" applyAlignment="1" applyProtection="1">
      <alignment horizontal="center" vertical="center"/>
    </xf>
    <xf numFmtId="165" fontId="72" fillId="0" borderId="45" xfId="339" applyFont="1" applyBorder="1" applyAlignment="1" applyProtection="1">
      <alignment horizontal="center" vertical="center"/>
    </xf>
    <xf numFmtId="165" fontId="74" fillId="0" borderId="0" xfId="340" quotePrefix="1" applyFont="1" applyAlignment="1">
      <alignment vertical="top"/>
    </xf>
    <xf numFmtId="0" fontId="58" fillId="0" borderId="0" xfId="0" applyFont="1" applyAlignment="1"/>
    <xf numFmtId="0" fontId="69" fillId="0" borderId="27" xfId="313" applyFont="1" applyFill="1" applyBorder="1" applyAlignment="1">
      <alignment horizontal="center" vertical="center"/>
    </xf>
    <xf numFmtId="0" fontId="69" fillId="0" borderId="28" xfId="313" applyFont="1" applyFill="1" applyBorder="1" applyAlignment="1">
      <alignment horizontal="center" vertical="center"/>
    </xf>
    <xf numFmtId="0" fontId="69" fillId="0" borderId="45" xfId="313" applyFont="1" applyFill="1" applyBorder="1" applyAlignment="1">
      <alignment horizontal="center" vertical="center"/>
    </xf>
    <xf numFmtId="0" fontId="69" fillId="0" borderId="10" xfId="313" applyFont="1" applyFill="1" applyBorder="1" applyAlignment="1">
      <alignment horizontal="center" vertical="center"/>
    </xf>
    <xf numFmtId="0" fontId="69" fillId="0" borderId="11" xfId="313" applyFont="1" applyFill="1" applyBorder="1" applyAlignment="1">
      <alignment horizontal="center" vertical="center"/>
    </xf>
    <xf numFmtId="0" fontId="69" fillId="0" borderId="14" xfId="313" applyFont="1" applyFill="1" applyBorder="1" applyAlignment="1">
      <alignment horizontal="center" vertical="center"/>
    </xf>
    <xf numFmtId="0" fontId="69" fillId="0" borderId="0" xfId="313" applyFont="1" applyFill="1" applyAlignment="1">
      <alignment horizontal="center"/>
    </xf>
    <xf numFmtId="165" fontId="69" fillId="0" borderId="0" xfId="340" applyFont="1" applyAlignment="1" applyProtection="1">
      <alignment horizontal="center"/>
    </xf>
    <xf numFmtId="165" fontId="72" fillId="0" borderId="10" xfId="340" applyFont="1" applyBorder="1" applyAlignment="1" applyProtection="1">
      <alignment horizontal="center" vertical="center"/>
    </xf>
    <xf numFmtId="165" fontId="72" fillId="0" borderId="14" xfId="340" applyFont="1" applyBorder="1" applyAlignment="1" applyProtection="1">
      <alignment horizontal="center" vertical="center"/>
    </xf>
    <xf numFmtId="165" fontId="72" fillId="0" borderId="18" xfId="340" applyFont="1" applyBorder="1" applyAlignment="1" applyProtection="1">
      <alignment horizontal="center" vertical="center"/>
    </xf>
    <xf numFmtId="165" fontId="72" fillId="0" borderId="35" xfId="340" applyFont="1" applyBorder="1" applyAlignment="1" applyProtection="1">
      <alignment horizontal="center" vertical="center"/>
    </xf>
    <xf numFmtId="165" fontId="91" fillId="0" borderId="27" xfId="340" applyFont="1" applyBorder="1" applyAlignment="1" applyProtection="1">
      <alignment horizontal="center" vertical="center"/>
    </xf>
    <xf numFmtId="165" fontId="91" fillId="0" borderId="45" xfId="340" applyFont="1" applyBorder="1" applyAlignment="1" applyProtection="1">
      <alignment horizontal="center" vertical="center"/>
    </xf>
    <xf numFmtId="0" fontId="128" fillId="0" borderId="27" xfId="0" applyFont="1" applyBorder="1" applyAlignment="1" applyProtection="1">
      <alignment horizontal="center" vertical="center"/>
      <protection locked="0" hidden="1"/>
    </xf>
    <xf numFmtId="0" fontId="0" fillId="0" borderId="28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127" fillId="0" borderId="27" xfId="0" applyFont="1" applyBorder="1" applyAlignment="1" applyProtection="1">
      <alignment horizontal="center" vertical="center"/>
      <protection locked="0" hidden="1"/>
    </xf>
    <xf numFmtId="0" fontId="127" fillId="0" borderId="28" xfId="0" applyFont="1" applyBorder="1" applyAlignment="1" applyProtection="1">
      <alignment horizontal="center" vertical="center"/>
      <protection locked="0" hidden="1"/>
    </xf>
    <xf numFmtId="0" fontId="124" fillId="0" borderId="0" xfId="0" applyFont="1" applyAlignment="1" applyProtection="1">
      <alignment horizontal="center"/>
      <protection locked="0" hidden="1"/>
    </xf>
    <xf numFmtId="0" fontId="109" fillId="24" borderId="0" xfId="299" applyFont="1" applyFill="1" applyBorder="1" applyAlignment="1">
      <alignment horizontal="left" vertical="center" wrapText="1"/>
    </xf>
    <xf numFmtId="0" fontId="81" fillId="0" borderId="0" xfId="0" applyFont="1" applyFill="1" applyAlignment="1">
      <alignment vertical="center"/>
    </xf>
    <xf numFmtId="0" fontId="84" fillId="0" borderId="0" xfId="0" applyFont="1"/>
    <xf numFmtId="0" fontId="77" fillId="0" borderId="60" xfId="343" applyFont="1" applyFill="1" applyBorder="1" applyAlignment="1">
      <alignment horizontal="center" vertical="center"/>
    </xf>
    <xf numFmtId="0" fontId="77" fillId="0" borderId="41" xfId="343" applyFont="1" applyFill="1" applyBorder="1" applyAlignment="1">
      <alignment horizontal="center" vertical="center"/>
    </xf>
    <xf numFmtId="165" fontId="74" fillId="0" borderId="11" xfId="340" quotePrefix="1" applyFont="1" applyFill="1" applyBorder="1" applyAlignment="1"/>
    <xf numFmtId="0" fontId="109" fillId="24" borderId="0" xfId="299" applyFont="1" applyFill="1" applyBorder="1" applyAlignment="1">
      <alignment horizontal="left" vertical="top" wrapText="1"/>
    </xf>
    <xf numFmtId="165" fontId="78" fillId="25" borderId="18" xfId="483" applyNumberFormat="1" applyFont="1" applyFill="1" applyBorder="1" applyAlignment="1" applyProtection="1">
      <alignment horizontal="center"/>
    </xf>
    <xf numFmtId="165" fontId="78" fillId="25" borderId="0" xfId="483" applyNumberFormat="1" applyFont="1" applyFill="1" applyBorder="1" applyAlignment="1" applyProtection="1">
      <alignment horizontal="center"/>
    </xf>
    <xf numFmtId="165" fontId="78" fillId="25" borderId="35" xfId="483" applyNumberFormat="1" applyFont="1" applyFill="1" applyBorder="1" applyAlignment="1" applyProtection="1">
      <alignment horizontal="center"/>
    </xf>
    <xf numFmtId="165" fontId="69" fillId="25" borderId="0" xfId="483" applyNumberFormat="1" applyFont="1" applyFill="1" applyAlignment="1">
      <alignment horizontal="left"/>
    </xf>
    <xf numFmtId="165" fontId="69" fillId="25" borderId="10" xfId="483" applyNumberFormat="1" applyFont="1" applyFill="1" applyBorder="1" applyAlignment="1" applyProtection="1">
      <alignment horizontal="center" vertical="top"/>
    </xf>
    <xf numFmtId="165" fontId="69" fillId="25" borderId="11" xfId="483" applyNumberFormat="1" applyFont="1" applyFill="1" applyBorder="1" applyAlignment="1" applyProtection="1">
      <alignment horizontal="center" vertical="top"/>
    </xf>
    <xf numFmtId="165" fontId="69" fillId="25" borderId="14" xfId="483" applyNumberFormat="1" applyFont="1" applyFill="1" applyBorder="1" applyAlignment="1" applyProtection="1">
      <alignment horizontal="center" vertical="top"/>
    </xf>
    <xf numFmtId="165" fontId="69" fillId="25" borderId="10" xfId="483" applyNumberFormat="1" applyFont="1" applyFill="1" applyBorder="1" applyAlignment="1">
      <alignment horizontal="center" vertical="top"/>
    </xf>
    <xf numFmtId="165" fontId="69" fillId="25" borderId="14" xfId="483" applyNumberFormat="1" applyFont="1" applyFill="1" applyBorder="1" applyAlignment="1">
      <alignment horizontal="center" vertical="top"/>
    </xf>
    <xf numFmtId="165" fontId="78" fillId="25" borderId="36" xfId="483" applyNumberFormat="1" applyFont="1" applyFill="1" applyBorder="1" applyAlignment="1" applyProtection="1">
      <alignment horizontal="center"/>
      <protection locked="0"/>
    </xf>
    <xf numFmtId="165" fontId="78" fillId="25" borderId="29" xfId="483" applyNumberFormat="1" applyFont="1" applyFill="1" applyBorder="1" applyAlignment="1" applyProtection="1">
      <alignment horizontal="center"/>
      <protection locked="0"/>
    </xf>
    <xf numFmtId="165" fontId="78" fillId="25" borderId="37" xfId="483" applyNumberFormat="1" applyFont="1" applyFill="1" applyBorder="1" applyAlignment="1" applyProtection="1">
      <alignment horizontal="center"/>
      <protection locked="0"/>
    </xf>
    <xf numFmtId="165" fontId="115" fillId="25" borderId="36" xfId="483" applyNumberFormat="1" applyFont="1" applyFill="1" applyBorder="1" applyAlignment="1" applyProtection="1">
      <alignment horizontal="center" vertical="center"/>
    </xf>
    <xf numFmtId="165" fontId="115" fillId="25" borderId="29" xfId="483" applyNumberFormat="1" applyFont="1" applyFill="1" applyBorder="1" applyAlignment="1" applyProtection="1">
      <alignment horizontal="center" vertical="center"/>
    </xf>
    <xf numFmtId="165" fontId="115" fillId="25" borderId="37" xfId="483" applyNumberFormat="1" applyFont="1" applyFill="1" applyBorder="1" applyAlignment="1" applyProtection="1">
      <alignment horizontal="center" vertical="center"/>
    </xf>
    <xf numFmtId="165" fontId="69" fillId="0" borderId="10" xfId="485" applyNumberFormat="1" applyFont="1" applyBorder="1" applyAlignment="1" applyProtection="1">
      <alignment horizontal="center" vertical="top"/>
    </xf>
    <xf numFmtId="165" fontId="69" fillId="0" borderId="11" xfId="485" applyNumberFormat="1" applyFont="1" applyBorder="1" applyAlignment="1" applyProtection="1">
      <alignment horizontal="center" vertical="top"/>
    </xf>
    <xf numFmtId="165" fontId="69" fillId="0" borderId="14" xfId="485" applyNumberFormat="1" applyFont="1" applyBorder="1" applyAlignment="1" applyProtection="1">
      <alignment horizontal="center" vertical="top"/>
    </xf>
    <xf numFmtId="165" fontId="69" fillId="0" borderId="10" xfId="485" applyNumberFormat="1" applyFont="1" applyBorder="1" applyAlignment="1">
      <alignment horizontal="center" vertical="top"/>
    </xf>
    <xf numFmtId="165" fontId="69" fillId="0" borderId="14" xfId="485" applyNumberFormat="1" applyFont="1" applyBorder="1" applyAlignment="1">
      <alignment horizontal="center" vertical="top"/>
    </xf>
    <xf numFmtId="165" fontId="78" fillId="25" borderId="18" xfId="310" applyNumberFormat="1" applyFont="1" applyFill="1" applyBorder="1" applyAlignment="1" applyProtection="1">
      <alignment horizontal="center"/>
    </xf>
    <xf numFmtId="165" fontId="78" fillId="25" borderId="0" xfId="310" applyNumberFormat="1" applyFont="1" applyFill="1" applyBorder="1" applyAlignment="1" applyProtection="1">
      <alignment horizontal="center"/>
    </xf>
    <xf numFmtId="165" fontId="103" fillId="25" borderId="0" xfId="310" applyNumberFormat="1" applyFont="1" applyFill="1" applyAlignment="1">
      <alignment horizontal="left"/>
    </xf>
    <xf numFmtId="165" fontId="69" fillId="25" borderId="0" xfId="310" applyNumberFormat="1" applyFont="1" applyFill="1" applyAlignment="1">
      <alignment horizontal="left"/>
    </xf>
    <xf numFmtId="165" fontId="69" fillId="25" borderId="0" xfId="310" applyNumberFormat="1" applyFont="1" applyFill="1" applyAlignment="1" applyProtection="1">
      <alignment horizontal="center"/>
    </xf>
    <xf numFmtId="165" fontId="69" fillId="25" borderId="10" xfId="310" applyNumberFormat="1" applyFont="1" applyFill="1" applyBorder="1" applyAlignment="1" applyProtection="1">
      <alignment horizontal="center" vertical="top"/>
    </xf>
    <xf numFmtId="165" fontId="69" fillId="25" borderId="11" xfId="310" applyNumberFormat="1" applyFont="1" applyFill="1" applyBorder="1" applyAlignment="1" applyProtection="1">
      <alignment horizontal="center" vertical="top"/>
    </xf>
    <xf numFmtId="165" fontId="69" fillId="25" borderId="14" xfId="310" applyNumberFormat="1" applyFont="1" applyFill="1" applyBorder="1" applyAlignment="1" applyProtection="1">
      <alignment horizontal="center" vertical="top"/>
    </xf>
    <xf numFmtId="165" fontId="69" fillId="25" borderId="10" xfId="310" applyNumberFormat="1" applyFont="1" applyFill="1" applyBorder="1" applyAlignment="1">
      <alignment horizontal="center" vertical="top"/>
    </xf>
    <xf numFmtId="165" fontId="69" fillId="25" borderId="14" xfId="310" applyNumberFormat="1" applyFont="1" applyFill="1" applyBorder="1" applyAlignment="1">
      <alignment horizontal="center" vertical="top"/>
    </xf>
    <xf numFmtId="165" fontId="69" fillId="25" borderId="36" xfId="315" applyNumberFormat="1" applyFont="1" applyFill="1" applyBorder="1" applyAlignment="1">
      <alignment horizontal="center" vertical="top"/>
    </xf>
    <xf numFmtId="165" fontId="69" fillId="25" borderId="29" xfId="315" applyNumberFormat="1" applyFont="1" applyFill="1" applyBorder="1" applyAlignment="1">
      <alignment horizontal="center" vertical="top"/>
    </xf>
    <xf numFmtId="165" fontId="69" fillId="25" borderId="37" xfId="315" applyNumberFormat="1" applyFont="1" applyFill="1" applyBorder="1" applyAlignment="1">
      <alignment horizontal="center" vertical="top"/>
    </xf>
    <xf numFmtId="165" fontId="115" fillId="25" borderId="18" xfId="310" applyNumberFormat="1" applyFont="1" applyFill="1" applyBorder="1" applyAlignment="1" applyProtection="1">
      <alignment horizontal="center" vertical="center"/>
    </xf>
    <xf numFmtId="165" fontId="115" fillId="25" borderId="0" xfId="310" applyNumberFormat="1" applyFont="1" applyFill="1" applyBorder="1" applyAlignment="1" applyProtection="1">
      <alignment horizontal="center" vertical="center"/>
    </xf>
    <xf numFmtId="165" fontId="115" fillId="25" borderId="35" xfId="310" applyNumberFormat="1" applyFont="1" applyFill="1" applyBorder="1" applyAlignment="1" applyProtection="1">
      <alignment horizontal="center" vertical="center"/>
    </xf>
    <xf numFmtId="165" fontId="78" fillId="25" borderId="18" xfId="315" applyNumberFormat="1" applyFont="1" applyFill="1" applyBorder="1" applyAlignment="1" applyProtection="1">
      <alignment horizontal="center"/>
    </xf>
    <xf numFmtId="165" fontId="78" fillId="25" borderId="0" xfId="315" applyNumberFormat="1" applyFont="1" applyFill="1" applyBorder="1" applyAlignment="1" applyProtection="1">
      <alignment horizontal="center"/>
    </xf>
    <xf numFmtId="165" fontId="78" fillId="25" borderId="35" xfId="315" applyNumberFormat="1" applyFont="1" applyFill="1" applyBorder="1" applyAlignment="1" applyProtection="1">
      <alignment horizontal="center"/>
    </xf>
    <xf numFmtId="165" fontId="74" fillId="25" borderId="0" xfId="315" applyNumberFormat="1" applyFont="1" applyFill="1" applyAlignment="1">
      <alignment horizontal="left"/>
    </xf>
    <xf numFmtId="165" fontId="69" fillId="25" borderId="0" xfId="315" applyNumberFormat="1" applyFont="1" applyFill="1" applyAlignment="1">
      <alignment horizontal="left"/>
    </xf>
    <xf numFmtId="165" fontId="69" fillId="25" borderId="0" xfId="315" applyNumberFormat="1" applyFont="1" applyFill="1" applyAlignment="1" applyProtection="1">
      <alignment horizontal="center"/>
    </xf>
    <xf numFmtId="165" fontId="69" fillId="25" borderId="10" xfId="315" applyNumberFormat="1" applyFont="1" applyFill="1" applyBorder="1" applyAlignment="1" applyProtection="1">
      <alignment horizontal="center" vertical="top"/>
    </xf>
    <xf numFmtId="165" fontId="69" fillId="25" borderId="11" xfId="315" applyNumberFormat="1" applyFont="1" applyFill="1" applyBorder="1" applyAlignment="1" applyProtection="1">
      <alignment horizontal="center" vertical="top"/>
    </xf>
    <xf numFmtId="165" fontId="69" fillId="25" borderId="14" xfId="315" applyNumberFormat="1" applyFont="1" applyFill="1" applyBorder="1" applyAlignment="1" applyProtection="1">
      <alignment horizontal="center" vertical="top"/>
    </xf>
    <xf numFmtId="165" fontId="69" fillId="25" borderId="10" xfId="315" applyNumberFormat="1" applyFont="1" applyFill="1" applyBorder="1" applyAlignment="1">
      <alignment horizontal="center" vertical="top"/>
    </xf>
    <xf numFmtId="165" fontId="69" fillId="25" borderId="14" xfId="315" applyNumberFormat="1" applyFont="1" applyFill="1" applyBorder="1" applyAlignment="1">
      <alignment horizontal="center" vertical="top"/>
    </xf>
    <xf numFmtId="165" fontId="115" fillId="25" borderId="36" xfId="315" applyNumberFormat="1" applyFont="1" applyFill="1" applyBorder="1" applyAlignment="1" applyProtection="1">
      <alignment horizontal="center" vertical="center"/>
    </xf>
    <xf numFmtId="165" fontId="115" fillId="25" borderId="29" xfId="315" applyNumberFormat="1" applyFont="1" applyFill="1" applyBorder="1" applyAlignment="1" applyProtection="1">
      <alignment horizontal="center" vertical="center"/>
    </xf>
    <xf numFmtId="165" fontId="115" fillId="25" borderId="37" xfId="315" applyNumberFormat="1" applyFont="1" applyFill="1" applyBorder="1" applyAlignment="1" applyProtection="1">
      <alignment horizontal="center" vertical="center"/>
    </xf>
    <xf numFmtId="165" fontId="70" fillId="0" borderId="60" xfId="467" applyFont="1" applyBorder="1" applyAlignment="1" applyProtection="1">
      <alignment horizontal="left"/>
    </xf>
    <xf numFmtId="165" fontId="70" fillId="0" borderId="29" xfId="467" quotePrefix="1" applyFont="1" applyBorder="1" applyAlignment="1" applyProtection="1">
      <alignment horizontal="left"/>
    </xf>
    <xf numFmtId="165" fontId="70" fillId="0" borderId="19" xfId="467" quotePrefix="1" applyFont="1" applyBorder="1" applyAlignment="1" applyProtection="1">
      <alignment horizontal="left"/>
    </xf>
    <xf numFmtId="165" fontId="70" fillId="0" borderId="0" xfId="467" quotePrefix="1" applyFont="1" applyBorder="1" applyAlignment="1" applyProtection="1">
      <alignment horizontal="left"/>
    </xf>
    <xf numFmtId="165" fontId="69" fillId="0" borderId="0" xfId="466" applyFont="1" applyAlignment="1">
      <alignment horizontal="left"/>
    </xf>
    <xf numFmtId="165" fontId="122" fillId="0" borderId="0" xfId="467" applyFont="1" applyAlignment="1">
      <alignment horizontal="center"/>
    </xf>
    <xf numFmtId="165" fontId="73" fillId="0" borderId="54" xfId="467" applyFont="1" applyBorder="1" applyAlignment="1" applyProtection="1">
      <alignment horizontal="center" vertical="center"/>
    </xf>
    <xf numFmtId="165" fontId="73" fillId="0" borderId="59" xfId="467" applyFont="1" applyBorder="1" applyAlignment="1" applyProtection="1">
      <alignment horizontal="center" vertical="center"/>
    </xf>
    <xf numFmtId="165" fontId="69" fillId="0" borderId="13" xfId="467" quotePrefix="1" applyFont="1" applyBorder="1" applyAlignment="1" applyProtection="1">
      <alignment horizontal="left"/>
    </xf>
    <xf numFmtId="165" fontId="69" fillId="0" borderId="12" xfId="467" quotePrefix="1" applyFont="1" applyBorder="1" applyAlignment="1" applyProtection="1">
      <alignment horizontal="left"/>
    </xf>
    <xf numFmtId="165" fontId="69" fillId="0" borderId="19" xfId="467" quotePrefix="1" applyFont="1" applyBorder="1" applyAlignment="1" applyProtection="1">
      <alignment horizontal="left"/>
    </xf>
    <xf numFmtId="165" fontId="69" fillId="0" borderId="0" xfId="467" quotePrefix="1" applyFont="1" applyBorder="1" applyAlignment="1" applyProtection="1">
      <alignment horizontal="left"/>
    </xf>
    <xf numFmtId="0" fontId="69" fillId="0" borderId="0" xfId="449" applyFont="1" applyAlignment="1">
      <alignment horizontal="center" vertical="center"/>
    </xf>
    <xf numFmtId="3" fontId="69" fillId="0" borderId="10" xfId="449" applyNumberFormat="1" applyFont="1" applyBorder="1" applyAlignment="1">
      <alignment horizontal="center" vertical="center"/>
    </xf>
    <xf numFmtId="3" fontId="69" fillId="0" borderId="18" xfId="449" applyNumberFormat="1" applyFont="1" applyBorder="1" applyAlignment="1">
      <alignment horizontal="center" vertical="center"/>
    </xf>
    <xf numFmtId="3" fontId="69" fillId="0" borderId="36" xfId="449" applyNumberFormat="1" applyFont="1" applyBorder="1" applyAlignment="1">
      <alignment horizontal="center" vertical="center"/>
    </xf>
    <xf numFmtId="165" fontId="69" fillId="0" borderId="17" xfId="341" applyFont="1" applyFill="1" applyBorder="1" applyAlignment="1">
      <alignment horizontal="center" vertical="center" wrapText="1"/>
    </xf>
    <xf numFmtId="165" fontId="69" fillId="0" borderId="20" xfId="341" applyFont="1" applyFill="1" applyBorder="1" applyAlignment="1">
      <alignment horizontal="center" vertical="center" wrapText="1"/>
    </xf>
    <xf numFmtId="165" fontId="69" fillId="0" borderId="23" xfId="341" applyFont="1" applyFill="1" applyBorder="1" applyAlignment="1">
      <alignment horizontal="center" vertical="center" wrapText="1"/>
    </xf>
    <xf numFmtId="3" fontId="94" fillId="0" borderId="0" xfId="452" applyNumberFormat="1" applyFont="1" applyAlignment="1">
      <alignment horizontal="right" vertical="top" wrapText="1"/>
    </xf>
    <xf numFmtId="0" fontId="94" fillId="24" borderId="0" xfId="452" applyFont="1" applyFill="1" applyBorder="1" applyAlignment="1">
      <alignment horizontal="center" vertical="center" wrapText="1"/>
    </xf>
    <xf numFmtId="3" fontId="94" fillId="0" borderId="29" xfId="452" applyNumberFormat="1" applyFont="1" applyBorder="1" applyAlignment="1">
      <alignment horizontal="right" vertical="top" wrapText="1"/>
    </xf>
    <xf numFmtId="0" fontId="94" fillId="0" borderId="15" xfId="452" applyFont="1" applyBorder="1" applyAlignment="1">
      <alignment horizontal="center" vertical="center" wrapText="1"/>
    </xf>
    <xf numFmtId="0" fontId="94" fillId="0" borderId="23" xfId="452" applyFont="1" applyBorder="1" applyAlignment="1">
      <alignment horizontal="center" vertical="center" wrapText="1"/>
    </xf>
    <xf numFmtId="3" fontId="94" fillId="0" borderId="15" xfId="452" applyNumberFormat="1" applyFont="1" applyBorder="1" applyAlignment="1">
      <alignment horizontal="center" vertical="center" wrapText="1"/>
    </xf>
    <xf numFmtId="3" fontId="94" fillId="0" borderId="23" xfId="452" applyNumberFormat="1" applyFont="1" applyBorder="1" applyAlignment="1">
      <alignment horizontal="center" vertical="center" wrapText="1"/>
    </xf>
    <xf numFmtId="167" fontId="162" fillId="0" borderId="95" xfId="4791" quotePrefix="1" applyNumberFormat="1" applyFont="1" applyFill="1" applyBorder="1" applyAlignment="1">
      <alignment horizontal="center" vertical="center"/>
    </xf>
    <xf numFmtId="189" fontId="162" fillId="0" borderId="42" xfId="456" applyNumberFormat="1" applyFont="1" applyFill="1" applyBorder="1" applyAlignment="1">
      <alignment horizontal="right" vertical="center"/>
    </xf>
    <xf numFmtId="177" fontId="162" fillId="0" borderId="42" xfId="4791" applyNumberFormat="1" applyFont="1" applyFill="1" applyBorder="1" applyAlignment="1">
      <alignment horizontal="right" vertical="center"/>
    </xf>
    <xf numFmtId="189" fontId="162" fillId="0" borderId="15" xfId="456" applyNumberFormat="1" applyFont="1" applyFill="1" applyBorder="1" applyAlignment="1">
      <alignment horizontal="right" vertical="center"/>
    </xf>
    <xf numFmtId="189" fontId="162" fillId="0" borderId="23" xfId="456" applyNumberFormat="1" applyFont="1" applyFill="1" applyBorder="1" applyAlignment="1">
      <alignment horizontal="right" vertical="center"/>
    </xf>
    <xf numFmtId="0" fontId="1" fillId="0" borderId="11" xfId="4791" applyBorder="1"/>
    <xf numFmtId="0" fontId="1" fillId="0" borderId="0" xfId="4791" applyBorder="1"/>
    <xf numFmtId="0" fontId="1" fillId="0" borderId="29" xfId="4791" applyBorder="1"/>
    <xf numFmtId="49" fontId="162" fillId="0" borderId="42" xfId="4791" quotePrefix="1" applyNumberFormat="1" applyFont="1" applyFill="1" applyBorder="1" applyAlignment="1">
      <alignment horizontal="center" vertical="center"/>
    </xf>
    <xf numFmtId="49" fontId="162" fillId="0" borderId="42" xfId="4791" applyNumberFormat="1" applyFont="1" applyFill="1" applyBorder="1" applyAlignment="1">
      <alignment horizontal="left" vertical="center" wrapText="1"/>
    </xf>
    <xf numFmtId="167" fontId="162" fillId="0" borderId="97" xfId="4791" applyNumberFormat="1" applyFont="1" applyFill="1" applyBorder="1" applyAlignment="1">
      <alignment horizontal="center" vertical="center"/>
    </xf>
    <xf numFmtId="167" fontId="162" fillId="0" borderId="93" xfId="4791" applyNumberFormat="1" applyFont="1" applyFill="1" applyBorder="1" applyAlignment="1">
      <alignment horizontal="center" vertical="center"/>
    </xf>
    <xf numFmtId="49" fontId="162" fillId="0" borderId="15" xfId="4791" applyNumberFormat="1" applyFont="1" applyFill="1" applyBorder="1" applyAlignment="1">
      <alignment horizontal="left" vertical="center"/>
    </xf>
    <xf numFmtId="49" fontId="162" fillId="0" borderId="23" xfId="4791" applyNumberFormat="1" applyFont="1" applyFill="1" applyBorder="1" applyAlignment="1">
      <alignment horizontal="left" vertical="center"/>
    </xf>
    <xf numFmtId="43" fontId="1" fillId="0" borderId="0" xfId="4791" applyNumberFormat="1" applyAlignment="1">
      <alignment horizontal="right" vertical="center"/>
    </xf>
    <xf numFmtId="177" fontId="162" fillId="0" borderId="42" xfId="456" applyNumberFormat="1" applyFont="1" applyFill="1" applyBorder="1" applyAlignment="1">
      <alignment horizontal="right" vertical="center"/>
    </xf>
    <xf numFmtId="0" fontId="162" fillId="0" borderId="95" xfId="4791" applyFont="1" applyFill="1" applyBorder="1" applyAlignment="1">
      <alignment horizontal="center" vertical="center"/>
    </xf>
    <xf numFmtId="0" fontId="162" fillId="0" borderId="42" xfId="4791" applyFont="1" applyFill="1" applyBorder="1" applyAlignment="1">
      <alignment horizontal="left" vertical="center" wrapText="1"/>
    </xf>
    <xf numFmtId="0" fontId="162" fillId="0" borderId="97" xfId="4791" applyFont="1" applyFill="1" applyBorder="1" applyAlignment="1">
      <alignment horizontal="center" vertical="center"/>
    </xf>
    <xf numFmtId="0" fontId="162" fillId="0" borderId="98" xfId="4791" applyFont="1" applyFill="1" applyBorder="1" applyAlignment="1">
      <alignment horizontal="center" vertical="center"/>
    </xf>
    <xf numFmtId="0" fontId="162" fillId="0" borderId="93" xfId="4791" applyFont="1" applyFill="1" applyBorder="1" applyAlignment="1">
      <alignment horizontal="center" vertical="center"/>
    </xf>
    <xf numFmtId="177" fontId="170" fillId="0" borderId="42" xfId="453" applyNumberFormat="1" applyFont="1" applyFill="1" applyBorder="1" applyAlignment="1">
      <alignment horizontal="right" vertical="center"/>
    </xf>
    <xf numFmtId="189" fontId="162" fillId="0" borderId="20" xfId="456" applyNumberFormat="1" applyFont="1" applyFill="1" applyBorder="1" applyAlignment="1">
      <alignment horizontal="right" vertical="center"/>
    </xf>
    <xf numFmtId="49" fontId="162" fillId="0" borderId="15" xfId="4791" applyNumberFormat="1" applyFont="1" applyFill="1" applyBorder="1" applyAlignment="1">
      <alignment horizontal="left" vertical="center" wrapText="1"/>
    </xf>
    <xf numFmtId="49" fontId="162" fillId="0" borderId="20" xfId="4791" applyNumberFormat="1" applyFont="1" applyFill="1" applyBorder="1" applyAlignment="1">
      <alignment horizontal="left" vertical="center" wrapText="1"/>
    </xf>
    <xf numFmtId="0" fontId="1" fillId="0" borderId="0" xfId="4791"/>
    <xf numFmtId="49" fontId="162" fillId="0" borderId="20" xfId="4791" applyNumberFormat="1" applyFont="1" applyFill="1" applyBorder="1" applyAlignment="1">
      <alignment horizontal="left" vertical="center"/>
    </xf>
    <xf numFmtId="0" fontId="162" fillId="0" borderId="15" xfId="4791" applyFont="1" applyFill="1" applyBorder="1" applyAlignment="1">
      <alignment horizontal="left" vertical="center" wrapText="1"/>
    </xf>
    <xf numFmtId="0" fontId="162" fillId="0" borderId="20" xfId="4791" applyFont="1" applyFill="1" applyBorder="1" applyAlignment="1">
      <alignment horizontal="left" vertical="center" wrapText="1"/>
    </xf>
    <xf numFmtId="0" fontId="162" fillId="0" borderId="23" xfId="4791" applyFont="1" applyFill="1" applyBorder="1" applyAlignment="1">
      <alignment horizontal="left" vertical="center" wrapText="1"/>
    </xf>
    <xf numFmtId="167" fontId="162" fillId="0" borderId="97" xfId="4791" quotePrefix="1" applyNumberFormat="1" applyFont="1" applyFill="1" applyBorder="1" applyAlignment="1">
      <alignment horizontal="center" vertical="center"/>
    </xf>
    <xf numFmtId="167" fontId="162" fillId="0" borderId="98" xfId="4791" quotePrefix="1" applyNumberFormat="1" applyFont="1" applyFill="1" applyBorder="1" applyAlignment="1">
      <alignment horizontal="center" vertical="center"/>
    </xf>
    <xf numFmtId="167" fontId="162" fillId="0" borderId="93" xfId="4791" quotePrefix="1" applyNumberFormat="1" applyFont="1" applyFill="1" applyBorder="1" applyAlignment="1">
      <alignment horizontal="center" vertical="center"/>
    </xf>
    <xf numFmtId="49" fontId="162" fillId="0" borderId="15" xfId="4791" quotePrefix="1" applyNumberFormat="1" applyFont="1" applyFill="1" applyBorder="1" applyAlignment="1">
      <alignment horizontal="center" vertical="center"/>
    </xf>
    <xf numFmtId="49" fontId="162" fillId="0" borderId="20" xfId="4791" quotePrefix="1" applyNumberFormat="1" applyFont="1" applyFill="1" applyBorder="1" applyAlignment="1">
      <alignment horizontal="center" vertical="center"/>
    </xf>
    <xf numFmtId="49" fontId="162" fillId="0" borderId="23" xfId="4791" quotePrefix="1" applyNumberFormat="1" applyFont="1" applyFill="1" applyBorder="1" applyAlignment="1">
      <alignment horizontal="center" vertical="center"/>
    </xf>
    <xf numFmtId="167" fontId="162" fillId="0" borderId="97" xfId="4791" quotePrefix="1" applyNumberFormat="1" applyFont="1" applyFill="1" applyBorder="1" applyAlignment="1">
      <alignment horizontal="center" vertical="center" wrapText="1"/>
    </xf>
    <xf numFmtId="167" fontId="162" fillId="0" borderId="98" xfId="4791" quotePrefix="1" applyNumberFormat="1" applyFont="1" applyFill="1" applyBorder="1" applyAlignment="1">
      <alignment horizontal="center" vertical="center" wrapText="1"/>
    </xf>
    <xf numFmtId="167" fontId="162" fillId="0" borderId="42" xfId="4791" applyNumberFormat="1" applyFont="1" applyFill="1" applyBorder="1" applyAlignment="1">
      <alignment horizontal="center" vertical="center" wrapText="1"/>
    </xf>
    <xf numFmtId="167" fontId="162" fillId="0" borderId="93" xfId="4791" quotePrefix="1" applyNumberFormat="1" applyFont="1" applyFill="1" applyBorder="1" applyAlignment="1">
      <alignment horizontal="center" vertical="center" wrapText="1"/>
    </xf>
    <xf numFmtId="167" fontId="162" fillId="0" borderId="95" xfId="4791" quotePrefix="1" applyNumberFormat="1" applyFont="1" applyFill="1" applyBorder="1" applyAlignment="1">
      <alignment horizontal="center" vertical="center" wrapText="1"/>
    </xf>
    <xf numFmtId="177" fontId="162" fillId="0" borderId="15" xfId="456" applyNumberFormat="1" applyFont="1" applyFill="1" applyBorder="1" applyAlignment="1">
      <alignment horizontal="right" vertical="center"/>
    </xf>
    <xf numFmtId="177" fontId="162" fillId="0" borderId="23" xfId="456" applyNumberFormat="1" applyFont="1" applyFill="1" applyBorder="1" applyAlignment="1">
      <alignment horizontal="right" vertical="center"/>
    </xf>
    <xf numFmtId="0" fontId="164" fillId="0" borderId="0" xfId="4791" applyFont="1" applyFill="1" applyBorder="1" applyAlignment="1">
      <alignment horizontal="center"/>
    </xf>
    <xf numFmtId="0" fontId="164" fillId="0" borderId="0" xfId="4791" applyFont="1" applyFill="1" applyAlignment="1">
      <alignment horizontal="center"/>
    </xf>
    <xf numFmtId="0" fontId="165" fillId="0" borderId="0" xfId="4791" applyFont="1" applyFill="1" applyAlignment="1">
      <alignment horizontal="center"/>
    </xf>
    <xf numFmtId="167" fontId="166" fillId="0" borderId="0" xfId="4791" applyNumberFormat="1" applyFont="1" applyFill="1" applyBorder="1" applyAlignment="1">
      <alignment horizontal="center" vertical="center"/>
    </xf>
    <xf numFmtId="167" fontId="167" fillId="0" borderId="87" xfId="456" applyNumberFormat="1" applyFont="1" applyFill="1" applyBorder="1" applyAlignment="1">
      <alignment horizontal="center" vertical="center" wrapText="1"/>
    </xf>
    <xf numFmtId="167" fontId="167" fillId="0" borderId="90" xfId="456" applyNumberFormat="1" applyFont="1" applyFill="1" applyBorder="1" applyAlignment="1">
      <alignment horizontal="center" vertical="center" wrapText="1"/>
    </xf>
    <xf numFmtId="167" fontId="167" fillId="0" borderId="88" xfId="456" applyNumberFormat="1" applyFont="1" applyFill="1" applyBorder="1" applyAlignment="1">
      <alignment horizontal="center" vertical="center" wrapText="1"/>
    </xf>
    <xf numFmtId="167" fontId="167" fillId="0" borderId="91" xfId="456" applyNumberFormat="1" applyFont="1" applyFill="1" applyBorder="1" applyAlignment="1">
      <alignment horizontal="center" vertical="center" wrapText="1"/>
    </xf>
    <xf numFmtId="0" fontId="168" fillId="0" borderId="88" xfId="456" applyFont="1" applyFill="1" applyBorder="1" applyAlignment="1">
      <alignment horizontal="center"/>
    </xf>
    <xf numFmtId="4" fontId="167" fillId="0" borderId="88" xfId="456" applyNumberFormat="1" applyFont="1" applyFill="1" applyBorder="1" applyAlignment="1">
      <alignment horizontal="center" vertical="center"/>
    </xf>
    <xf numFmtId="4" fontId="168" fillId="0" borderId="88" xfId="456" applyNumberFormat="1" applyFont="1" applyFill="1" applyBorder="1" applyAlignment="1">
      <alignment horizontal="center" vertical="center"/>
    </xf>
    <xf numFmtId="41" fontId="167" fillId="0" borderId="88" xfId="456" applyNumberFormat="1" applyFont="1" applyFill="1" applyBorder="1" applyAlignment="1">
      <alignment horizontal="center" vertical="center"/>
    </xf>
    <xf numFmtId="41" fontId="168" fillId="0" borderId="88" xfId="456" applyNumberFormat="1" applyFont="1" applyFill="1" applyBorder="1" applyAlignment="1">
      <alignment horizontal="center" vertical="center"/>
    </xf>
    <xf numFmtId="43" fontId="167" fillId="0" borderId="88" xfId="456" applyNumberFormat="1" applyFont="1" applyFill="1" applyBorder="1" applyAlignment="1">
      <alignment horizontal="center" vertical="center"/>
    </xf>
    <xf numFmtId="43" fontId="167" fillId="0" borderId="89" xfId="456" applyNumberFormat="1" applyFont="1" applyFill="1" applyBorder="1" applyAlignment="1">
      <alignment horizontal="center" vertical="center"/>
    </xf>
    <xf numFmtId="0" fontId="86" fillId="0" borderId="15" xfId="452" applyFont="1" applyFill="1" applyBorder="1" applyAlignment="1">
      <alignment horizontal="center" vertical="center"/>
    </xf>
    <xf numFmtId="0" fontId="86" fillId="0" borderId="23" xfId="452" applyFont="1" applyFill="1" applyBorder="1" applyAlignment="1">
      <alignment horizontal="center" vertical="center"/>
    </xf>
    <xf numFmtId="193" fontId="58" fillId="0" borderId="15" xfId="452" applyNumberFormat="1" applyFont="1" applyFill="1" applyBorder="1" applyAlignment="1">
      <alignment horizontal="center" vertical="center"/>
    </xf>
    <xf numFmtId="193" fontId="58" fillId="0" borderId="23" xfId="452" applyNumberFormat="1" applyFont="1" applyFill="1" applyBorder="1" applyAlignment="1">
      <alignment horizontal="center" vertical="center"/>
    </xf>
    <xf numFmtId="0" fontId="86" fillId="0" borderId="20" xfId="452" applyFont="1" applyFill="1" applyBorder="1" applyAlignment="1">
      <alignment horizontal="center" vertical="center"/>
    </xf>
    <xf numFmtId="0" fontId="58" fillId="0" borderId="15" xfId="452" applyFont="1" applyFill="1" applyBorder="1" applyAlignment="1">
      <alignment horizontal="center" vertical="center"/>
    </xf>
    <xf numFmtId="0" fontId="58" fillId="0" borderId="23" xfId="452" applyFont="1" applyFill="1" applyBorder="1" applyAlignment="1">
      <alignment horizontal="center" vertical="center"/>
    </xf>
    <xf numFmtId="0" fontId="58" fillId="0" borderId="20" xfId="452" applyFont="1" applyFill="1" applyBorder="1" applyAlignment="1">
      <alignment horizontal="center" vertical="center"/>
    </xf>
    <xf numFmtId="49" fontId="58" fillId="0" borderId="15" xfId="452" applyNumberFormat="1" applyFont="1" applyFill="1" applyBorder="1" applyAlignment="1">
      <alignment horizontal="center" vertical="center"/>
    </xf>
    <xf numFmtId="49" fontId="58" fillId="0" borderId="23" xfId="452" applyNumberFormat="1" applyFont="1" applyFill="1" applyBorder="1" applyAlignment="1">
      <alignment horizontal="center" vertical="center"/>
    </xf>
    <xf numFmtId="49" fontId="58" fillId="0" borderId="20" xfId="452" applyNumberFormat="1" applyFont="1" applyFill="1" applyBorder="1" applyAlignment="1">
      <alignment horizontal="center" vertical="center"/>
    </xf>
    <xf numFmtId="0" fontId="172" fillId="25" borderId="0" xfId="452" applyFont="1" applyFill="1" applyBorder="1" applyAlignment="1">
      <alignment horizontal="center"/>
    </xf>
    <xf numFmtId="0" fontId="58" fillId="25" borderId="42" xfId="452" applyFont="1" applyFill="1" applyBorder="1" applyAlignment="1">
      <alignment horizontal="center" vertical="center"/>
    </xf>
    <xf numFmtId="0" fontId="58" fillId="0" borderId="27" xfId="452" applyFont="1" applyFill="1" applyBorder="1" applyAlignment="1">
      <alignment horizontal="center" vertical="center"/>
    </xf>
    <xf numFmtId="0" fontId="58" fillId="0" borderId="28" xfId="452" applyFont="1" applyFill="1" applyBorder="1" applyAlignment="1">
      <alignment horizontal="center" vertical="center"/>
    </xf>
    <xf numFmtId="0" fontId="58" fillId="0" borderId="45" xfId="452" applyFont="1" applyFill="1" applyBorder="1" applyAlignment="1">
      <alignment horizontal="center" vertical="center"/>
    </xf>
    <xf numFmtId="0" fontId="113" fillId="0" borderId="15" xfId="452" applyFont="1" applyFill="1" applyBorder="1" applyAlignment="1">
      <alignment horizontal="center" vertical="center" wrapText="1"/>
    </xf>
    <xf numFmtId="0" fontId="113" fillId="0" borderId="20" xfId="452" applyFont="1" applyFill="1" applyBorder="1" applyAlignment="1">
      <alignment horizontal="center" vertical="center" wrapText="1"/>
    </xf>
    <xf numFmtId="0" fontId="113" fillId="0" borderId="23" xfId="452" applyFont="1" applyFill="1" applyBorder="1" applyAlignment="1">
      <alignment horizontal="center" vertical="center" wrapText="1"/>
    </xf>
    <xf numFmtId="0" fontId="58" fillId="0" borderId="14" xfId="452" applyFont="1" applyFill="1" applyBorder="1" applyAlignment="1">
      <alignment horizontal="center" vertical="center"/>
    </xf>
    <xf numFmtId="0" fontId="58" fillId="0" borderId="35" xfId="452" applyFont="1" applyFill="1" applyBorder="1" applyAlignment="1">
      <alignment horizontal="center" vertical="center"/>
    </xf>
    <xf numFmtId="0" fontId="58" fillId="0" borderId="37" xfId="452" applyFont="1" applyFill="1" applyBorder="1" applyAlignment="1">
      <alignment horizontal="center" vertical="center"/>
    </xf>
    <xf numFmtId="0" fontId="58" fillId="0" borderId="20" xfId="452" applyFont="1" applyFill="1" applyBorder="1" applyAlignment="1">
      <alignment horizontal="center" vertical="center" wrapText="1"/>
    </xf>
    <xf numFmtId="0" fontId="58" fillId="0" borderId="23" xfId="452" applyFont="1" applyFill="1" applyBorder="1" applyAlignment="1">
      <alignment horizontal="center" vertical="center" wrapText="1"/>
    </xf>
    <xf numFmtId="184" fontId="74" fillId="0" borderId="19" xfId="509" applyFont="1" applyBorder="1" applyAlignment="1">
      <alignment horizontal="left"/>
    </xf>
    <xf numFmtId="184" fontId="74" fillId="0" borderId="0" xfId="509" applyFont="1" applyBorder="1" applyAlignment="1">
      <alignment horizontal="left"/>
    </xf>
    <xf numFmtId="184" fontId="113" fillId="0" borderId="0" xfId="509" applyFont="1" applyBorder="1" applyAlignment="1">
      <alignment wrapText="1"/>
    </xf>
    <xf numFmtId="184" fontId="75" fillId="0" borderId="15" xfId="509" quotePrefix="1" applyFont="1" applyBorder="1" applyAlignment="1">
      <alignment horizontal="center" vertical="center" wrapText="1"/>
    </xf>
    <xf numFmtId="184" fontId="75" fillId="0" borderId="20" xfId="509" quotePrefix="1" applyFont="1" applyBorder="1" applyAlignment="1">
      <alignment horizontal="center" vertical="center" wrapText="1"/>
    </xf>
    <xf numFmtId="184" fontId="75" fillId="0" borderId="23" xfId="509" quotePrefix="1" applyFont="1" applyBorder="1" applyAlignment="1">
      <alignment horizontal="center" vertical="center" wrapText="1"/>
    </xf>
    <xf numFmtId="184" fontId="58" fillId="0" borderId="72" xfId="509" applyFont="1" applyBorder="1" applyAlignment="1">
      <alignment horizontal="center" vertical="center"/>
    </xf>
    <xf numFmtId="184" fontId="58" fillId="0" borderId="82" xfId="509" applyFont="1" applyBorder="1" applyAlignment="1">
      <alignment horizontal="center" vertical="center"/>
    </xf>
    <xf numFmtId="184" fontId="58" fillId="0" borderId="78" xfId="509" applyFont="1" applyBorder="1" applyAlignment="1">
      <alignment horizontal="center" vertical="center"/>
    </xf>
    <xf numFmtId="184" fontId="58" fillId="0" borderId="83" xfId="509" applyFont="1" applyBorder="1" applyAlignment="1">
      <alignment horizontal="center" vertical="center"/>
    </xf>
    <xf numFmtId="49" fontId="75" fillId="0" borderId="15" xfId="509" quotePrefix="1" applyNumberFormat="1" applyFont="1" applyBorder="1" applyAlignment="1">
      <alignment horizontal="center" vertical="center" wrapText="1"/>
    </xf>
    <xf numFmtId="49" fontId="75" fillId="0" borderId="20" xfId="509" quotePrefix="1" applyNumberFormat="1" applyFont="1" applyBorder="1" applyAlignment="1">
      <alignment horizontal="center" vertical="center" wrapText="1"/>
    </xf>
    <xf numFmtId="49" fontId="75" fillId="0" borderId="23" xfId="509" quotePrefix="1" applyNumberFormat="1" applyFont="1" applyBorder="1" applyAlignment="1">
      <alignment horizontal="center" vertical="center" wrapText="1"/>
    </xf>
    <xf numFmtId="1" fontId="145" fillId="0" borderId="70" xfId="509" quotePrefix="1" applyNumberFormat="1" applyFont="1" applyBorder="1" applyAlignment="1">
      <alignment horizontal="center" vertical="center"/>
    </xf>
    <xf numFmtId="1" fontId="145" fillId="0" borderId="71" xfId="509" quotePrefix="1" applyNumberFormat="1" applyFont="1" applyBorder="1" applyAlignment="1">
      <alignment horizontal="center" vertical="center"/>
    </xf>
    <xf numFmtId="1" fontId="145" fillId="0" borderId="10" xfId="509" applyNumberFormat="1" applyFont="1" applyBorder="1" applyAlignment="1">
      <alignment horizontal="center" vertical="center"/>
    </xf>
    <xf numFmtId="1" fontId="145" fillId="0" borderId="14" xfId="509" applyNumberFormat="1" applyFont="1" applyBorder="1" applyAlignment="1">
      <alignment horizontal="center" vertical="center"/>
    </xf>
    <xf numFmtId="184" fontId="138" fillId="0" borderId="0" xfId="509" applyFont="1" applyAlignment="1">
      <alignment horizontal="center" wrapText="1"/>
    </xf>
    <xf numFmtId="184" fontId="75" fillId="0" borderId="16" xfId="509" applyFont="1" applyBorder="1" applyAlignment="1">
      <alignment horizontal="center" vertical="center" wrapText="1"/>
    </xf>
    <xf numFmtId="184" fontId="75" fillId="0" borderId="21" xfId="509" applyFont="1" applyBorder="1" applyAlignment="1">
      <alignment horizontal="center" vertical="center" wrapText="1"/>
    </xf>
    <xf numFmtId="184" fontId="75" fillId="0" borderId="69" xfId="509" applyFont="1" applyBorder="1" applyAlignment="1">
      <alignment horizontal="center" vertical="center" wrapText="1"/>
    </xf>
    <xf numFmtId="184" fontId="75" fillId="0" borderId="10" xfId="509" applyFont="1" applyBorder="1" applyAlignment="1">
      <alignment horizontal="center" vertical="center" wrapText="1"/>
    </xf>
    <xf numFmtId="184" fontId="75" fillId="0" borderId="14" xfId="509" applyFont="1" applyBorder="1" applyAlignment="1">
      <alignment horizontal="center" vertical="center" wrapText="1"/>
    </xf>
    <xf numFmtId="184" fontId="75" fillId="0" borderId="18" xfId="509" applyFont="1" applyBorder="1" applyAlignment="1">
      <alignment horizontal="center" vertical="center" wrapText="1"/>
    </xf>
    <xf numFmtId="184" fontId="75" fillId="0" borderId="35" xfId="509" applyFont="1" applyBorder="1" applyAlignment="1">
      <alignment horizontal="center" vertical="center" wrapText="1"/>
    </xf>
    <xf numFmtId="184" fontId="75" fillId="0" borderId="36" xfId="509" applyFont="1" applyBorder="1" applyAlignment="1">
      <alignment horizontal="center" vertical="center" wrapText="1"/>
    </xf>
    <xf numFmtId="184" fontId="75" fillId="0" borderId="37" xfId="509" applyFont="1" applyBorder="1" applyAlignment="1">
      <alignment horizontal="center" vertical="center" wrapText="1"/>
    </xf>
    <xf numFmtId="184" fontId="75" fillId="25" borderId="17" xfId="509" applyFont="1" applyFill="1" applyBorder="1" applyAlignment="1">
      <alignment horizontal="center" vertical="center" wrapText="1"/>
    </xf>
    <xf numFmtId="184" fontId="75" fillId="25" borderId="20" xfId="509" applyFont="1" applyFill="1" applyBorder="1" applyAlignment="1">
      <alignment horizontal="center" vertical="center" wrapText="1"/>
    </xf>
    <xf numFmtId="184" fontId="75" fillId="25" borderId="23" xfId="509" applyFont="1" applyFill="1" applyBorder="1" applyAlignment="1">
      <alignment horizontal="center" vertical="center" wrapText="1"/>
    </xf>
    <xf numFmtId="184" fontId="58" fillId="0" borderId="27" xfId="509" applyFont="1" applyBorder="1" applyAlignment="1">
      <alignment horizontal="center" vertical="center"/>
    </xf>
    <xf numFmtId="184" fontId="58" fillId="0" borderId="28" xfId="509" applyFont="1" applyBorder="1" applyAlignment="1">
      <alignment horizontal="center" vertical="center"/>
    </xf>
    <xf numFmtId="184" fontId="58" fillId="0" borderId="45" xfId="509" applyFont="1" applyBorder="1" applyAlignment="1">
      <alignment horizontal="center" vertical="center"/>
    </xf>
  </cellXfs>
  <cellStyles count="479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11" xfId="335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2 3" xfId="4525"/>
    <cellStyle name="Normalny 16 2 2 2 3" xfId="2367"/>
    <cellStyle name="Normalny 16 2 2 2 4" xfId="3807"/>
    <cellStyle name="Normalny 16 2 2 3" xfId="1108"/>
    <cellStyle name="Normalny 16 2 2 3 2" xfId="1826"/>
    <cellStyle name="Normalny 16 2 2 3 2 2" xfId="3265"/>
    <cellStyle name="Normalny 16 2 2 3 2 3" xfId="4705"/>
    <cellStyle name="Normalny 16 2 2 3 3" xfId="2547"/>
    <cellStyle name="Normalny 16 2 2 3 4" xfId="3987"/>
    <cellStyle name="Normalny 16 2 2 4" xfId="748"/>
    <cellStyle name="Normalny 16 2 2 4 2" xfId="1466"/>
    <cellStyle name="Normalny 16 2 2 4 2 2" xfId="2905"/>
    <cellStyle name="Normalny 16 2 2 4 2 3" xfId="4345"/>
    <cellStyle name="Normalny 16 2 2 4 3" xfId="2187"/>
    <cellStyle name="Normalny 16 2 2 4 4" xfId="3627"/>
    <cellStyle name="Normalny 16 2 2 5" xfId="1288"/>
    <cellStyle name="Normalny 16 2 2 5 2" xfId="2727"/>
    <cellStyle name="Normalny 16 2 2 5 3" xfId="4167"/>
    <cellStyle name="Normalny 16 2 2 6" xfId="2009"/>
    <cellStyle name="Normalny 16 2 2 7" xfId="3449"/>
    <cellStyle name="Normalny 16 2 3" xfId="639"/>
    <cellStyle name="Normalny 16 2 3 2" xfId="997"/>
    <cellStyle name="Normalny 16 2 3 2 2" xfId="1715"/>
    <cellStyle name="Normalny 16 2 3 2 2 2" xfId="3154"/>
    <cellStyle name="Normalny 16 2 3 2 2 3" xfId="4594"/>
    <cellStyle name="Normalny 16 2 3 2 3" xfId="2436"/>
    <cellStyle name="Normalny 16 2 3 2 4" xfId="3876"/>
    <cellStyle name="Normalny 16 2 3 3" xfId="1177"/>
    <cellStyle name="Normalny 16 2 3 3 2" xfId="1895"/>
    <cellStyle name="Normalny 16 2 3 3 2 2" xfId="3334"/>
    <cellStyle name="Normalny 16 2 3 3 2 3" xfId="4774"/>
    <cellStyle name="Normalny 16 2 3 3 3" xfId="2616"/>
    <cellStyle name="Normalny 16 2 3 3 4" xfId="4056"/>
    <cellStyle name="Normalny 16 2 3 4" xfId="817"/>
    <cellStyle name="Normalny 16 2 3 4 2" xfId="1535"/>
    <cellStyle name="Normalny 16 2 3 4 2 2" xfId="2974"/>
    <cellStyle name="Normalny 16 2 3 4 2 3" xfId="4414"/>
    <cellStyle name="Normalny 16 2 3 4 3" xfId="2256"/>
    <cellStyle name="Normalny 16 2 3 4 4" xfId="3696"/>
    <cellStyle name="Normalny 16 2 3 5" xfId="1357"/>
    <cellStyle name="Normalny 16 2 3 5 2" xfId="2796"/>
    <cellStyle name="Normalny 16 2 3 5 3" xfId="4236"/>
    <cellStyle name="Normalny 16 2 3 6" xfId="2078"/>
    <cellStyle name="Normalny 16 2 3 7" xfId="3518"/>
    <cellStyle name="Normalny 16 2 4" xfId="860"/>
    <cellStyle name="Normalny 16 2 4 2" xfId="1578"/>
    <cellStyle name="Normalny 16 2 4 2 2" xfId="3017"/>
    <cellStyle name="Normalny 16 2 4 2 3" xfId="4457"/>
    <cellStyle name="Normalny 16 2 4 3" xfId="2299"/>
    <cellStyle name="Normalny 16 2 4 4" xfId="3739"/>
    <cellStyle name="Normalny 16 2 5" xfId="1040"/>
    <cellStyle name="Normalny 16 2 5 2" xfId="1758"/>
    <cellStyle name="Normalny 16 2 5 2 2" xfId="3197"/>
    <cellStyle name="Normalny 16 2 5 2 3" xfId="4637"/>
    <cellStyle name="Normalny 16 2 5 3" xfId="2479"/>
    <cellStyle name="Normalny 16 2 5 4" xfId="3919"/>
    <cellStyle name="Normalny 16 2 6" xfId="680"/>
    <cellStyle name="Normalny 16 2 6 2" xfId="1398"/>
    <cellStyle name="Normalny 16 2 6 2 2" xfId="2837"/>
    <cellStyle name="Normalny 16 2 6 2 3" xfId="4277"/>
    <cellStyle name="Normalny 16 2 6 3" xfId="2119"/>
    <cellStyle name="Normalny 16 2 6 4" xfId="3559"/>
    <cellStyle name="Normalny 16 2 7" xfId="1220"/>
    <cellStyle name="Normalny 16 2 7 2" xfId="2659"/>
    <cellStyle name="Normalny 16 2 7 3" xfId="4099"/>
    <cellStyle name="Normalny 16 2 8" xfId="1941"/>
    <cellStyle name="Normalny 16 2 9" xfId="338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2 3" xfId="4539"/>
    <cellStyle name="Normalny 16 3 2 2 3" xfId="2381"/>
    <cellStyle name="Normalny 16 3 2 2 4" xfId="3821"/>
    <cellStyle name="Normalny 16 3 2 3" xfId="1122"/>
    <cellStyle name="Normalny 16 3 2 3 2" xfId="1840"/>
    <cellStyle name="Normalny 16 3 2 3 2 2" xfId="3279"/>
    <cellStyle name="Normalny 16 3 2 3 2 3" xfId="4719"/>
    <cellStyle name="Normalny 16 3 2 3 3" xfId="2561"/>
    <cellStyle name="Normalny 16 3 2 3 4" xfId="4001"/>
    <cellStyle name="Normalny 16 3 2 4" xfId="762"/>
    <cellStyle name="Normalny 16 3 2 4 2" xfId="1480"/>
    <cellStyle name="Normalny 16 3 2 4 2 2" xfId="2919"/>
    <cellStyle name="Normalny 16 3 2 4 2 3" xfId="4359"/>
    <cellStyle name="Normalny 16 3 2 4 3" xfId="2201"/>
    <cellStyle name="Normalny 16 3 2 4 4" xfId="3641"/>
    <cellStyle name="Normalny 16 3 2 5" xfId="1302"/>
    <cellStyle name="Normalny 16 3 2 5 2" xfId="2741"/>
    <cellStyle name="Normalny 16 3 2 5 3" xfId="4181"/>
    <cellStyle name="Normalny 16 3 2 6" xfId="2023"/>
    <cellStyle name="Normalny 16 3 2 7" xfId="3463"/>
    <cellStyle name="Normalny 16 3 3" xfId="874"/>
    <cellStyle name="Normalny 16 3 3 2" xfId="1592"/>
    <cellStyle name="Normalny 16 3 3 2 2" xfId="3031"/>
    <cellStyle name="Normalny 16 3 3 2 3" xfId="4471"/>
    <cellStyle name="Normalny 16 3 3 3" xfId="2313"/>
    <cellStyle name="Normalny 16 3 3 4" xfId="3753"/>
    <cellStyle name="Normalny 16 3 4" xfId="1054"/>
    <cellStyle name="Normalny 16 3 4 2" xfId="1772"/>
    <cellStyle name="Normalny 16 3 4 2 2" xfId="3211"/>
    <cellStyle name="Normalny 16 3 4 2 3" xfId="4651"/>
    <cellStyle name="Normalny 16 3 4 3" xfId="2493"/>
    <cellStyle name="Normalny 16 3 4 4" xfId="3933"/>
    <cellStyle name="Normalny 16 3 5" xfId="694"/>
    <cellStyle name="Normalny 16 3 5 2" xfId="1412"/>
    <cellStyle name="Normalny 16 3 5 2 2" xfId="2851"/>
    <cellStyle name="Normalny 16 3 5 2 3" xfId="4291"/>
    <cellStyle name="Normalny 16 3 5 3" xfId="2133"/>
    <cellStyle name="Normalny 16 3 5 4" xfId="3573"/>
    <cellStyle name="Normalny 16 3 6" xfId="1234"/>
    <cellStyle name="Normalny 16 3 6 2" xfId="2673"/>
    <cellStyle name="Normalny 16 3 6 3" xfId="4113"/>
    <cellStyle name="Normalny 16 3 7" xfId="1955"/>
    <cellStyle name="Normalny 16 3 8" xfId="3395"/>
    <cellStyle name="Normalny 16 4" xfId="539"/>
    <cellStyle name="Normalny 16 4 2" xfId="897"/>
    <cellStyle name="Normalny 16 4 2 2" xfId="1615"/>
    <cellStyle name="Normalny 16 4 2 2 2" xfId="3054"/>
    <cellStyle name="Normalny 16 4 2 2 3" xfId="4494"/>
    <cellStyle name="Normalny 16 4 2 3" xfId="2336"/>
    <cellStyle name="Normalny 16 4 2 4" xfId="3776"/>
    <cellStyle name="Normalny 16 4 3" xfId="1077"/>
    <cellStyle name="Normalny 16 4 3 2" xfId="1795"/>
    <cellStyle name="Normalny 16 4 3 2 2" xfId="3234"/>
    <cellStyle name="Normalny 16 4 3 2 3" xfId="4674"/>
    <cellStyle name="Normalny 16 4 3 3" xfId="2516"/>
    <cellStyle name="Normalny 16 4 3 4" xfId="3956"/>
    <cellStyle name="Normalny 16 4 4" xfId="717"/>
    <cellStyle name="Normalny 16 4 4 2" xfId="1435"/>
    <cellStyle name="Normalny 16 4 4 2 2" xfId="2874"/>
    <cellStyle name="Normalny 16 4 4 2 3" xfId="4314"/>
    <cellStyle name="Normalny 16 4 4 3" xfId="2156"/>
    <cellStyle name="Normalny 16 4 4 4" xfId="3596"/>
    <cellStyle name="Normalny 16 4 5" xfId="1257"/>
    <cellStyle name="Normalny 16 4 5 2" xfId="2696"/>
    <cellStyle name="Normalny 16 4 5 3" xfId="4136"/>
    <cellStyle name="Normalny 16 4 6" xfId="1978"/>
    <cellStyle name="Normalny 16 4 7" xfId="3418"/>
    <cellStyle name="Normalny 16 5" xfId="608"/>
    <cellStyle name="Normalny 16 5 2" xfId="966"/>
    <cellStyle name="Normalny 16 5 2 2" xfId="1684"/>
    <cellStyle name="Normalny 16 5 2 2 2" xfId="3123"/>
    <cellStyle name="Normalny 16 5 2 2 3" xfId="4563"/>
    <cellStyle name="Normalny 16 5 2 3" xfId="2405"/>
    <cellStyle name="Normalny 16 5 2 4" xfId="3845"/>
    <cellStyle name="Normalny 16 5 3" xfId="1146"/>
    <cellStyle name="Normalny 16 5 3 2" xfId="1864"/>
    <cellStyle name="Normalny 16 5 3 2 2" xfId="3303"/>
    <cellStyle name="Normalny 16 5 3 2 3" xfId="4743"/>
    <cellStyle name="Normalny 16 5 3 3" xfId="2585"/>
    <cellStyle name="Normalny 16 5 3 4" xfId="4025"/>
    <cellStyle name="Normalny 16 5 4" xfId="786"/>
    <cellStyle name="Normalny 16 5 4 2" xfId="1504"/>
    <cellStyle name="Normalny 16 5 4 2 2" xfId="2943"/>
    <cellStyle name="Normalny 16 5 4 2 3" xfId="4383"/>
    <cellStyle name="Normalny 16 5 4 3" xfId="2225"/>
    <cellStyle name="Normalny 16 5 4 4" xfId="3665"/>
    <cellStyle name="Normalny 16 5 5" xfId="1326"/>
    <cellStyle name="Normalny 16 5 5 2" xfId="2765"/>
    <cellStyle name="Normalny 16 5 5 3" xfId="4205"/>
    <cellStyle name="Normalny 16 5 6" xfId="2047"/>
    <cellStyle name="Normalny 16 5 7" xfId="3487"/>
    <cellStyle name="Normalny 16 6" xfId="829"/>
    <cellStyle name="Normalny 16 6 2" xfId="1547"/>
    <cellStyle name="Normalny 16 6 2 2" xfId="2986"/>
    <cellStyle name="Normalny 16 6 2 3" xfId="4426"/>
    <cellStyle name="Normalny 16 6 3" xfId="2268"/>
    <cellStyle name="Normalny 16 6 4" xfId="3708"/>
    <cellStyle name="Normalny 16 7" xfId="1009"/>
    <cellStyle name="Normalny 16 7 2" xfId="1727"/>
    <cellStyle name="Normalny 16 7 2 2" xfId="3166"/>
    <cellStyle name="Normalny 16 7 2 3" xfId="4606"/>
    <cellStyle name="Normalny 16 7 3" xfId="2448"/>
    <cellStyle name="Normalny 16 7 4" xfId="3888"/>
    <cellStyle name="Normalny 16 8" xfId="649"/>
    <cellStyle name="Normalny 16 8 2" xfId="1367"/>
    <cellStyle name="Normalny 16 8 2 2" xfId="2806"/>
    <cellStyle name="Normalny 16 8 2 3" xfId="4246"/>
    <cellStyle name="Normalny 16 8 3" xfId="2088"/>
    <cellStyle name="Normalny 16 8 4" xfId="3528"/>
    <cellStyle name="Normalny 16 9" xfId="1189"/>
    <cellStyle name="Normalny 16 9 2" xfId="2628"/>
    <cellStyle name="Normalny 16 9 3" xfId="4068"/>
    <cellStyle name="Normalny 17" xfId="459"/>
    <cellStyle name="Normalny 17 10" xfId="1911"/>
    <cellStyle name="Normalny 17 11" xfId="335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2 3" xfId="4526"/>
    <cellStyle name="Normalny 17 2 2 2 3" xfId="2368"/>
    <cellStyle name="Normalny 17 2 2 2 4" xfId="3808"/>
    <cellStyle name="Normalny 17 2 2 3" xfId="1109"/>
    <cellStyle name="Normalny 17 2 2 3 2" xfId="1827"/>
    <cellStyle name="Normalny 17 2 2 3 2 2" xfId="3266"/>
    <cellStyle name="Normalny 17 2 2 3 2 3" xfId="4706"/>
    <cellStyle name="Normalny 17 2 2 3 3" xfId="2548"/>
    <cellStyle name="Normalny 17 2 2 3 4" xfId="3988"/>
    <cellStyle name="Normalny 17 2 2 4" xfId="749"/>
    <cellStyle name="Normalny 17 2 2 4 2" xfId="1467"/>
    <cellStyle name="Normalny 17 2 2 4 2 2" xfId="2906"/>
    <cellStyle name="Normalny 17 2 2 4 2 3" xfId="4346"/>
    <cellStyle name="Normalny 17 2 2 4 3" xfId="2188"/>
    <cellStyle name="Normalny 17 2 2 4 4" xfId="3628"/>
    <cellStyle name="Normalny 17 2 2 5" xfId="1289"/>
    <cellStyle name="Normalny 17 2 2 5 2" xfId="2728"/>
    <cellStyle name="Normalny 17 2 2 5 3" xfId="4168"/>
    <cellStyle name="Normalny 17 2 2 6" xfId="2010"/>
    <cellStyle name="Normalny 17 2 2 7" xfId="3450"/>
    <cellStyle name="Normalny 17 2 3" xfId="640"/>
    <cellStyle name="Normalny 17 2 3 2" xfId="998"/>
    <cellStyle name="Normalny 17 2 3 2 2" xfId="1716"/>
    <cellStyle name="Normalny 17 2 3 2 2 2" xfId="3155"/>
    <cellStyle name="Normalny 17 2 3 2 2 3" xfId="4595"/>
    <cellStyle name="Normalny 17 2 3 2 3" xfId="2437"/>
    <cellStyle name="Normalny 17 2 3 2 4" xfId="3877"/>
    <cellStyle name="Normalny 17 2 3 3" xfId="1178"/>
    <cellStyle name="Normalny 17 2 3 3 2" xfId="1896"/>
    <cellStyle name="Normalny 17 2 3 3 2 2" xfId="3335"/>
    <cellStyle name="Normalny 17 2 3 3 2 3" xfId="4775"/>
    <cellStyle name="Normalny 17 2 3 3 3" xfId="2617"/>
    <cellStyle name="Normalny 17 2 3 3 4" xfId="4057"/>
    <cellStyle name="Normalny 17 2 3 4" xfId="818"/>
    <cellStyle name="Normalny 17 2 3 4 2" xfId="1536"/>
    <cellStyle name="Normalny 17 2 3 4 2 2" xfId="2975"/>
    <cellStyle name="Normalny 17 2 3 4 2 3" xfId="4415"/>
    <cellStyle name="Normalny 17 2 3 4 3" xfId="2257"/>
    <cellStyle name="Normalny 17 2 3 4 4" xfId="3697"/>
    <cellStyle name="Normalny 17 2 3 5" xfId="1358"/>
    <cellStyle name="Normalny 17 2 3 5 2" xfId="2797"/>
    <cellStyle name="Normalny 17 2 3 5 3" xfId="4237"/>
    <cellStyle name="Normalny 17 2 3 6" xfId="2079"/>
    <cellStyle name="Normalny 17 2 3 7" xfId="3519"/>
    <cellStyle name="Normalny 17 2 4" xfId="861"/>
    <cellStyle name="Normalny 17 2 4 2" xfId="1579"/>
    <cellStyle name="Normalny 17 2 4 2 2" xfId="3018"/>
    <cellStyle name="Normalny 17 2 4 2 3" xfId="4458"/>
    <cellStyle name="Normalny 17 2 4 3" xfId="2300"/>
    <cellStyle name="Normalny 17 2 4 4" xfId="3740"/>
    <cellStyle name="Normalny 17 2 5" xfId="1041"/>
    <cellStyle name="Normalny 17 2 5 2" xfId="1759"/>
    <cellStyle name="Normalny 17 2 5 2 2" xfId="3198"/>
    <cellStyle name="Normalny 17 2 5 2 3" xfId="4638"/>
    <cellStyle name="Normalny 17 2 5 3" xfId="2480"/>
    <cellStyle name="Normalny 17 2 5 4" xfId="3920"/>
    <cellStyle name="Normalny 17 2 6" xfId="681"/>
    <cellStyle name="Normalny 17 2 6 2" xfId="1399"/>
    <cellStyle name="Normalny 17 2 6 2 2" xfId="2838"/>
    <cellStyle name="Normalny 17 2 6 2 3" xfId="4278"/>
    <cellStyle name="Normalny 17 2 6 3" xfId="2120"/>
    <cellStyle name="Normalny 17 2 6 4" xfId="3560"/>
    <cellStyle name="Normalny 17 2 7" xfId="1221"/>
    <cellStyle name="Normalny 17 2 7 2" xfId="2660"/>
    <cellStyle name="Normalny 17 2 7 3" xfId="4100"/>
    <cellStyle name="Normalny 17 2 8" xfId="1942"/>
    <cellStyle name="Normalny 17 2 9" xfId="338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2 3" xfId="4540"/>
    <cellStyle name="Normalny 17 3 2 2 3" xfId="2382"/>
    <cellStyle name="Normalny 17 3 2 2 4" xfId="3822"/>
    <cellStyle name="Normalny 17 3 2 3" xfId="1123"/>
    <cellStyle name="Normalny 17 3 2 3 2" xfId="1841"/>
    <cellStyle name="Normalny 17 3 2 3 2 2" xfId="3280"/>
    <cellStyle name="Normalny 17 3 2 3 2 3" xfId="4720"/>
    <cellStyle name="Normalny 17 3 2 3 3" xfId="2562"/>
    <cellStyle name="Normalny 17 3 2 3 4" xfId="4002"/>
    <cellStyle name="Normalny 17 3 2 4" xfId="763"/>
    <cellStyle name="Normalny 17 3 2 4 2" xfId="1481"/>
    <cellStyle name="Normalny 17 3 2 4 2 2" xfId="2920"/>
    <cellStyle name="Normalny 17 3 2 4 2 3" xfId="4360"/>
    <cellStyle name="Normalny 17 3 2 4 3" xfId="2202"/>
    <cellStyle name="Normalny 17 3 2 4 4" xfId="3642"/>
    <cellStyle name="Normalny 17 3 2 5" xfId="1303"/>
    <cellStyle name="Normalny 17 3 2 5 2" xfId="2742"/>
    <cellStyle name="Normalny 17 3 2 5 3" xfId="4182"/>
    <cellStyle name="Normalny 17 3 2 6" xfId="2024"/>
    <cellStyle name="Normalny 17 3 2 7" xfId="3464"/>
    <cellStyle name="Normalny 17 3 3" xfId="875"/>
    <cellStyle name="Normalny 17 3 3 2" xfId="1593"/>
    <cellStyle name="Normalny 17 3 3 2 2" xfId="3032"/>
    <cellStyle name="Normalny 17 3 3 2 3" xfId="4472"/>
    <cellStyle name="Normalny 17 3 3 3" xfId="2314"/>
    <cellStyle name="Normalny 17 3 3 4" xfId="3754"/>
    <cellStyle name="Normalny 17 3 4" xfId="1055"/>
    <cellStyle name="Normalny 17 3 4 2" xfId="1773"/>
    <cellStyle name="Normalny 17 3 4 2 2" xfId="3212"/>
    <cellStyle name="Normalny 17 3 4 2 3" xfId="4652"/>
    <cellStyle name="Normalny 17 3 4 3" xfId="2494"/>
    <cellStyle name="Normalny 17 3 4 4" xfId="3934"/>
    <cellStyle name="Normalny 17 3 5" xfId="695"/>
    <cellStyle name="Normalny 17 3 5 2" xfId="1413"/>
    <cellStyle name="Normalny 17 3 5 2 2" xfId="2852"/>
    <cellStyle name="Normalny 17 3 5 2 3" xfId="4292"/>
    <cellStyle name="Normalny 17 3 5 3" xfId="2134"/>
    <cellStyle name="Normalny 17 3 5 4" xfId="3574"/>
    <cellStyle name="Normalny 17 3 6" xfId="1235"/>
    <cellStyle name="Normalny 17 3 6 2" xfId="2674"/>
    <cellStyle name="Normalny 17 3 6 3" xfId="4114"/>
    <cellStyle name="Normalny 17 3 7" xfId="1956"/>
    <cellStyle name="Normalny 17 3 8" xfId="3396"/>
    <cellStyle name="Normalny 17 4" xfId="540"/>
    <cellStyle name="Normalny 17 4 2" xfId="898"/>
    <cellStyle name="Normalny 17 4 2 2" xfId="1616"/>
    <cellStyle name="Normalny 17 4 2 2 2" xfId="3055"/>
    <cellStyle name="Normalny 17 4 2 2 3" xfId="4495"/>
    <cellStyle name="Normalny 17 4 2 3" xfId="2337"/>
    <cellStyle name="Normalny 17 4 2 4" xfId="3777"/>
    <cellStyle name="Normalny 17 4 3" xfId="1078"/>
    <cellStyle name="Normalny 17 4 3 2" xfId="1796"/>
    <cellStyle name="Normalny 17 4 3 2 2" xfId="3235"/>
    <cellStyle name="Normalny 17 4 3 2 3" xfId="4675"/>
    <cellStyle name="Normalny 17 4 3 3" xfId="2517"/>
    <cellStyle name="Normalny 17 4 3 4" xfId="3957"/>
    <cellStyle name="Normalny 17 4 4" xfId="718"/>
    <cellStyle name="Normalny 17 4 4 2" xfId="1436"/>
    <cellStyle name="Normalny 17 4 4 2 2" xfId="2875"/>
    <cellStyle name="Normalny 17 4 4 2 3" xfId="4315"/>
    <cellStyle name="Normalny 17 4 4 3" xfId="2157"/>
    <cellStyle name="Normalny 17 4 4 4" xfId="3597"/>
    <cellStyle name="Normalny 17 4 5" xfId="1258"/>
    <cellStyle name="Normalny 17 4 5 2" xfId="2697"/>
    <cellStyle name="Normalny 17 4 5 3" xfId="4137"/>
    <cellStyle name="Normalny 17 4 6" xfId="1979"/>
    <cellStyle name="Normalny 17 4 7" xfId="3419"/>
    <cellStyle name="Normalny 17 5" xfId="609"/>
    <cellStyle name="Normalny 17 5 2" xfId="967"/>
    <cellStyle name="Normalny 17 5 2 2" xfId="1685"/>
    <cellStyle name="Normalny 17 5 2 2 2" xfId="3124"/>
    <cellStyle name="Normalny 17 5 2 2 3" xfId="4564"/>
    <cellStyle name="Normalny 17 5 2 3" xfId="2406"/>
    <cellStyle name="Normalny 17 5 2 4" xfId="3846"/>
    <cellStyle name="Normalny 17 5 3" xfId="1147"/>
    <cellStyle name="Normalny 17 5 3 2" xfId="1865"/>
    <cellStyle name="Normalny 17 5 3 2 2" xfId="3304"/>
    <cellStyle name="Normalny 17 5 3 2 3" xfId="4744"/>
    <cellStyle name="Normalny 17 5 3 3" xfId="2586"/>
    <cellStyle name="Normalny 17 5 3 4" xfId="4026"/>
    <cellStyle name="Normalny 17 5 4" xfId="787"/>
    <cellStyle name="Normalny 17 5 4 2" xfId="1505"/>
    <cellStyle name="Normalny 17 5 4 2 2" xfId="2944"/>
    <cellStyle name="Normalny 17 5 4 2 3" xfId="4384"/>
    <cellStyle name="Normalny 17 5 4 3" xfId="2226"/>
    <cellStyle name="Normalny 17 5 4 4" xfId="3666"/>
    <cellStyle name="Normalny 17 5 5" xfId="1327"/>
    <cellStyle name="Normalny 17 5 5 2" xfId="2766"/>
    <cellStyle name="Normalny 17 5 5 3" xfId="4206"/>
    <cellStyle name="Normalny 17 5 6" xfId="2048"/>
    <cellStyle name="Normalny 17 5 7" xfId="3488"/>
    <cellStyle name="Normalny 17 6" xfId="830"/>
    <cellStyle name="Normalny 17 6 2" xfId="1548"/>
    <cellStyle name="Normalny 17 6 2 2" xfId="2987"/>
    <cellStyle name="Normalny 17 6 2 3" xfId="4427"/>
    <cellStyle name="Normalny 17 6 3" xfId="2269"/>
    <cellStyle name="Normalny 17 6 4" xfId="3709"/>
    <cellStyle name="Normalny 17 7" xfId="1010"/>
    <cellStyle name="Normalny 17 7 2" xfId="1728"/>
    <cellStyle name="Normalny 17 7 2 2" xfId="3167"/>
    <cellStyle name="Normalny 17 7 2 3" xfId="4607"/>
    <cellStyle name="Normalny 17 7 3" xfId="2449"/>
    <cellStyle name="Normalny 17 7 4" xfId="3889"/>
    <cellStyle name="Normalny 17 8" xfId="650"/>
    <cellStyle name="Normalny 17 8 2" xfId="1368"/>
    <cellStyle name="Normalny 17 8 2 2" xfId="2807"/>
    <cellStyle name="Normalny 17 8 2 3" xfId="4247"/>
    <cellStyle name="Normalny 17 8 3" xfId="2089"/>
    <cellStyle name="Normalny 17 8 4" xfId="3529"/>
    <cellStyle name="Normalny 17 9" xfId="1190"/>
    <cellStyle name="Normalny 17 9 2" xfId="2629"/>
    <cellStyle name="Normalny 17 9 3" xfId="4069"/>
    <cellStyle name="Normalny 18" xfId="457"/>
    <cellStyle name="Normalny 18 2" xfId="501"/>
    <cellStyle name="Normalny 19" xfId="462"/>
    <cellStyle name="Normalny 19 10" xfId="1913"/>
    <cellStyle name="Normalny 19 11" xfId="335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2 3" xfId="4528"/>
    <cellStyle name="Normalny 19 2 2 2 3" xfId="2370"/>
    <cellStyle name="Normalny 19 2 2 2 4" xfId="3810"/>
    <cellStyle name="Normalny 19 2 2 3" xfId="1111"/>
    <cellStyle name="Normalny 19 2 2 3 2" xfId="1829"/>
    <cellStyle name="Normalny 19 2 2 3 2 2" xfId="3268"/>
    <cellStyle name="Normalny 19 2 2 3 2 3" xfId="4708"/>
    <cellStyle name="Normalny 19 2 2 3 3" xfId="2550"/>
    <cellStyle name="Normalny 19 2 2 3 4" xfId="3990"/>
    <cellStyle name="Normalny 19 2 2 4" xfId="751"/>
    <cellStyle name="Normalny 19 2 2 4 2" xfId="1469"/>
    <cellStyle name="Normalny 19 2 2 4 2 2" xfId="2908"/>
    <cellStyle name="Normalny 19 2 2 4 2 3" xfId="4348"/>
    <cellStyle name="Normalny 19 2 2 4 3" xfId="2190"/>
    <cellStyle name="Normalny 19 2 2 4 4" xfId="3630"/>
    <cellStyle name="Normalny 19 2 2 5" xfId="1291"/>
    <cellStyle name="Normalny 19 2 2 5 2" xfId="2730"/>
    <cellStyle name="Normalny 19 2 2 5 3" xfId="4170"/>
    <cellStyle name="Normalny 19 2 2 6" xfId="2012"/>
    <cellStyle name="Normalny 19 2 2 7" xfId="3452"/>
    <cellStyle name="Normalny 19 2 3" xfId="642"/>
    <cellStyle name="Normalny 19 2 3 2" xfId="1000"/>
    <cellStyle name="Normalny 19 2 3 2 2" xfId="1718"/>
    <cellStyle name="Normalny 19 2 3 2 2 2" xfId="3157"/>
    <cellStyle name="Normalny 19 2 3 2 2 3" xfId="4597"/>
    <cellStyle name="Normalny 19 2 3 2 3" xfId="2439"/>
    <cellStyle name="Normalny 19 2 3 2 4" xfId="3879"/>
    <cellStyle name="Normalny 19 2 3 3" xfId="1180"/>
    <cellStyle name="Normalny 19 2 3 3 2" xfId="1898"/>
    <cellStyle name="Normalny 19 2 3 3 2 2" xfId="3337"/>
    <cellStyle name="Normalny 19 2 3 3 2 3" xfId="4777"/>
    <cellStyle name="Normalny 19 2 3 3 3" xfId="2619"/>
    <cellStyle name="Normalny 19 2 3 3 4" xfId="4059"/>
    <cellStyle name="Normalny 19 2 3 4" xfId="820"/>
    <cellStyle name="Normalny 19 2 3 4 2" xfId="1538"/>
    <cellStyle name="Normalny 19 2 3 4 2 2" xfId="2977"/>
    <cellStyle name="Normalny 19 2 3 4 2 3" xfId="4417"/>
    <cellStyle name="Normalny 19 2 3 4 3" xfId="2259"/>
    <cellStyle name="Normalny 19 2 3 4 4" xfId="3699"/>
    <cellStyle name="Normalny 19 2 3 5" xfId="1360"/>
    <cellStyle name="Normalny 19 2 3 5 2" xfId="2799"/>
    <cellStyle name="Normalny 19 2 3 5 3" xfId="4239"/>
    <cellStyle name="Normalny 19 2 3 6" xfId="2081"/>
    <cellStyle name="Normalny 19 2 3 7" xfId="3521"/>
    <cellStyle name="Normalny 19 2 4" xfId="863"/>
    <cellStyle name="Normalny 19 2 4 2" xfId="1581"/>
    <cellStyle name="Normalny 19 2 4 2 2" xfId="3020"/>
    <cellStyle name="Normalny 19 2 4 2 3" xfId="4460"/>
    <cellStyle name="Normalny 19 2 4 3" xfId="2302"/>
    <cellStyle name="Normalny 19 2 4 4" xfId="3742"/>
    <cellStyle name="Normalny 19 2 5" xfId="1043"/>
    <cellStyle name="Normalny 19 2 5 2" xfId="1761"/>
    <cellStyle name="Normalny 19 2 5 2 2" xfId="3200"/>
    <cellStyle name="Normalny 19 2 5 2 3" xfId="4640"/>
    <cellStyle name="Normalny 19 2 5 3" xfId="2482"/>
    <cellStyle name="Normalny 19 2 5 4" xfId="3922"/>
    <cellStyle name="Normalny 19 2 6" xfId="683"/>
    <cellStyle name="Normalny 19 2 6 2" xfId="1401"/>
    <cellStyle name="Normalny 19 2 6 2 2" xfId="2840"/>
    <cellStyle name="Normalny 19 2 6 2 3" xfId="4280"/>
    <cellStyle name="Normalny 19 2 6 3" xfId="2122"/>
    <cellStyle name="Normalny 19 2 6 4" xfId="3562"/>
    <cellStyle name="Normalny 19 2 7" xfId="1223"/>
    <cellStyle name="Normalny 19 2 7 2" xfId="2662"/>
    <cellStyle name="Normalny 19 2 7 3" xfId="4102"/>
    <cellStyle name="Normalny 19 2 8" xfId="1944"/>
    <cellStyle name="Normalny 19 2 9" xfId="338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2 3" xfId="4542"/>
    <cellStyle name="Normalny 19 3 2 2 3" xfId="2384"/>
    <cellStyle name="Normalny 19 3 2 2 4" xfId="3824"/>
    <cellStyle name="Normalny 19 3 2 3" xfId="1125"/>
    <cellStyle name="Normalny 19 3 2 3 2" xfId="1843"/>
    <cellStyle name="Normalny 19 3 2 3 2 2" xfId="3282"/>
    <cellStyle name="Normalny 19 3 2 3 2 3" xfId="4722"/>
    <cellStyle name="Normalny 19 3 2 3 3" xfId="2564"/>
    <cellStyle name="Normalny 19 3 2 3 4" xfId="4004"/>
    <cellStyle name="Normalny 19 3 2 4" xfId="765"/>
    <cellStyle name="Normalny 19 3 2 4 2" xfId="1483"/>
    <cellStyle name="Normalny 19 3 2 4 2 2" xfId="2922"/>
    <cellStyle name="Normalny 19 3 2 4 2 3" xfId="4362"/>
    <cellStyle name="Normalny 19 3 2 4 3" xfId="2204"/>
    <cellStyle name="Normalny 19 3 2 4 4" xfId="3644"/>
    <cellStyle name="Normalny 19 3 2 5" xfId="1305"/>
    <cellStyle name="Normalny 19 3 2 5 2" xfId="2744"/>
    <cellStyle name="Normalny 19 3 2 5 3" xfId="4184"/>
    <cellStyle name="Normalny 19 3 2 6" xfId="2026"/>
    <cellStyle name="Normalny 19 3 2 7" xfId="3466"/>
    <cellStyle name="Normalny 19 3 3" xfId="877"/>
    <cellStyle name="Normalny 19 3 3 2" xfId="1595"/>
    <cellStyle name="Normalny 19 3 3 2 2" xfId="3034"/>
    <cellStyle name="Normalny 19 3 3 2 3" xfId="4474"/>
    <cellStyle name="Normalny 19 3 3 3" xfId="2316"/>
    <cellStyle name="Normalny 19 3 3 4" xfId="3756"/>
    <cellStyle name="Normalny 19 3 4" xfId="1057"/>
    <cellStyle name="Normalny 19 3 4 2" xfId="1775"/>
    <cellStyle name="Normalny 19 3 4 2 2" xfId="3214"/>
    <cellStyle name="Normalny 19 3 4 2 3" xfId="4654"/>
    <cellStyle name="Normalny 19 3 4 3" xfId="2496"/>
    <cellStyle name="Normalny 19 3 4 4" xfId="3936"/>
    <cellStyle name="Normalny 19 3 5" xfId="697"/>
    <cellStyle name="Normalny 19 3 5 2" xfId="1415"/>
    <cellStyle name="Normalny 19 3 5 2 2" xfId="2854"/>
    <cellStyle name="Normalny 19 3 5 2 3" xfId="4294"/>
    <cellStyle name="Normalny 19 3 5 3" xfId="2136"/>
    <cellStyle name="Normalny 19 3 5 4" xfId="3576"/>
    <cellStyle name="Normalny 19 3 6" xfId="1237"/>
    <cellStyle name="Normalny 19 3 6 2" xfId="2676"/>
    <cellStyle name="Normalny 19 3 6 3" xfId="4116"/>
    <cellStyle name="Normalny 19 3 7" xfId="1958"/>
    <cellStyle name="Normalny 19 3 8" xfId="3398"/>
    <cellStyle name="Normalny 19 4" xfId="542"/>
    <cellStyle name="Normalny 19 4 2" xfId="900"/>
    <cellStyle name="Normalny 19 4 2 2" xfId="1618"/>
    <cellStyle name="Normalny 19 4 2 2 2" xfId="3057"/>
    <cellStyle name="Normalny 19 4 2 2 3" xfId="4497"/>
    <cellStyle name="Normalny 19 4 2 3" xfId="2339"/>
    <cellStyle name="Normalny 19 4 2 4" xfId="3779"/>
    <cellStyle name="Normalny 19 4 3" xfId="1080"/>
    <cellStyle name="Normalny 19 4 3 2" xfId="1798"/>
    <cellStyle name="Normalny 19 4 3 2 2" xfId="3237"/>
    <cellStyle name="Normalny 19 4 3 2 3" xfId="4677"/>
    <cellStyle name="Normalny 19 4 3 3" xfId="2519"/>
    <cellStyle name="Normalny 19 4 3 4" xfId="3959"/>
    <cellStyle name="Normalny 19 4 4" xfId="720"/>
    <cellStyle name="Normalny 19 4 4 2" xfId="1438"/>
    <cellStyle name="Normalny 19 4 4 2 2" xfId="2877"/>
    <cellStyle name="Normalny 19 4 4 2 3" xfId="4317"/>
    <cellStyle name="Normalny 19 4 4 3" xfId="2159"/>
    <cellStyle name="Normalny 19 4 4 4" xfId="3599"/>
    <cellStyle name="Normalny 19 4 5" xfId="1260"/>
    <cellStyle name="Normalny 19 4 5 2" xfId="2699"/>
    <cellStyle name="Normalny 19 4 5 3" xfId="4139"/>
    <cellStyle name="Normalny 19 4 6" xfId="1981"/>
    <cellStyle name="Normalny 19 4 7" xfId="3421"/>
    <cellStyle name="Normalny 19 5" xfId="611"/>
    <cellStyle name="Normalny 19 5 2" xfId="969"/>
    <cellStyle name="Normalny 19 5 2 2" xfId="1687"/>
    <cellStyle name="Normalny 19 5 2 2 2" xfId="3126"/>
    <cellStyle name="Normalny 19 5 2 2 3" xfId="4566"/>
    <cellStyle name="Normalny 19 5 2 3" xfId="2408"/>
    <cellStyle name="Normalny 19 5 2 4" xfId="3848"/>
    <cellStyle name="Normalny 19 5 3" xfId="1149"/>
    <cellStyle name="Normalny 19 5 3 2" xfId="1867"/>
    <cellStyle name="Normalny 19 5 3 2 2" xfId="3306"/>
    <cellStyle name="Normalny 19 5 3 2 3" xfId="4746"/>
    <cellStyle name="Normalny 19 5 3 3" xfId="2588"/>
    <cellStyle name="Normalny 19 5 3 4" xfId="4028"/>
    <cellStyle name="Normalny 19 5 4" xfId="789"/>
    <cellStyle name="Normalny 19 5 4 2" xfId="1507"/>
    <cellStyle name="Normalny 19 5 4 2 2" xfId="2946"/>
    <cellStyle name="Normalny 19 5 4 2 3" xfId="4386"/>
    <cellStyle name="Normalny 19 5 4 3" xfId="2228"/>
    <cellStyle name="Normalny 19 5 4 4" xfId="3668"/>
    <cellStyle name="Normalny 19 5 5" xfId="1329"/>
    <cellStyle name="Normalny 19 5 5 2" xfId="2768"/>
    <cellStyle name="Normalny 19 5 5 3" xfId="4208"/>
    <cellStyle name="Normalny 19 5 6" xfId="2050"/>
    <cellStyle name="Normalny 19 5 7" xfId="3490"/>
    <cellStyle name="Normalny 19 6" xfId="832"/>
    <cellStyle name="Normalny 19 6 2" xfId="1550"/>
    <cellStyle name="Normalny 19 6 2 2" xfId="2989"/>
    <cellStyle name="Normalny 19 6 2 3" xfId="4429"/>
    <cellStyle name="Normalny 19 6 3" xfId="2271"/>
    <cellStyle name="Normalny 19 6 4" xfId="3711"/>
    <cellStyle name="Normalny 19 7" xfId="1012"/>
    <cellStyle name="Normalny 19 7 2" xfId="1730"/>
    <cellStyle name="Normalny 19 7 2 2" xfId="3169"/>
    <cellStyle name="Normalny 19 7 2 3" xfId="4609"/>
    <cellStyle name="Normalny 19 7 3" xfId="2451"/>
    <cellStyle name="Normalny 19 7 4" xfId="3891"/>
    <cellStyle name="Normalny 19 8" xfId="652"/>
    <cellStyle name="Normalny 19 8 2" xfId="1370"/>
    <cellStyle name="Normalny 19 8 2 2" xfId="2809"/>
    <cellStyle name="Normalny 19 8 2 3" xfId="4249"/>
    <cellStyle name="Normalny 19 8 3" xfId="2091"/>
    <cellStyle name="Normalny 19 8 4" xfId="3531"/>
    <cellStyle name="Normalny 19 9" xfId="1192"/>
    <cellStyle name="Normalny 19 9 2" xfId="2631"/>
    <cellStyle name="Normalny 19 9 3" xfId="407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10" xfId="3358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2 3" xfId="4547"/>
    <cellStyle name="Normalny 22 2 2 2 3" xfId="2389"/>
    <cellStyle name="Normalny 22 2 2 2 4" xfId="3829"/>
    <cellStyle name="Normalny 22 2 2 3" xfId="1130"/>
    <cellStyle name="Normalny 22 2 2 3 2" xfId="1848"/>
    <cellStyle name="Normalny 22 2 2 3 2 2" xfId="3287"/>
    <cellStyle name="Normalny 22 2 2 3 2 3" xfId="4727"/>
    <cellStyle name="Normalny 22 2 2 3 3" xfId="2569"/>
    <cellStyle name="Normalny 22 2 2 3 4" xfId="4009"/>
    <cellStyle name="Normalny 22 2 2 4" xfId="770"/>
    <cellStyle name="Normalny 22 2 2 4 2" xfId="1488"/>
    <cellStyle name="Normalny 22 2 2 4 2 2" xfId="2927"/>
    <cellStyle name="Normalny 22 2 2 4 2 3" xfId="4367"/>
    <cellStyle name="Normalny 22 2 2 4 3" xfId="2209"/>
    <cellStyle name="Normalny 22 2 2 4 4" xfId="3649"/>
    <cellStyle name="Normalny 22 2 2 5" xfId="1310"/>
    <cellStyle name="Normalny 22 2 2 5 2" xfId="2749"/>
    <cellStyle name="Normalny 22 2 2 5 3" xfId="4189"/>
    <cellStyle name="Normalny 22 2 2 6" xfId="2031"/>
    <cellStyle name="Normalny 22 2 2 7" xfId="3471"/>
    <cellStyle name="Normalny 22 2 3" xfId="882"/>
    <cellStyle name="Normalny 22 2 3 2" xfId="1600"/>
    <cellStyle name="Normalny 22 2 3 2 2" xfId="3039"/>
    <cellStyle name="Normalny 22 2 3 2 3" xfId="4479"/>
    <cellStyle name="Normalny 22 2 3 3" xfId="2321"/>
    <cellStyle name="Normalny 22 2 3 4" xfId="3761"/>
    <cellStyle name="Normalny 22 2 4" xfId="1062"/>
    <cellStyle name="Normalny 22 2 4 2" xfId="1780"/>
    <cellStyle name="Normalny 22 2 4 2 2" xfId="3219"/>
    <cellStyle name="Normalny 22 2 4 2 3" xfId="4659"/>
    <cellStyle name="Normalny 22 2 4 3" xfId="2501"/>
    <cellStyle name="Normalny 22 2 4 4" xfId="3941"/>
    <cellStyle name="Normalny 22 2 5" xfId="702"/>
    <cellStyle name="Normalny 22 2 5 2" xfId="1420"/>
    <cellStyle name="Normalny 22 2 5 2 2" xfId="2859"/>
    <cellStyle name="Normalny 22 2 5 2 3" xfId="4299"/>
    <cellStyle name="Normalny 22 2 5 3" xfId="2141"/>
    <cellStyle name="Normalny 22 2 5 4" xfId="3581"/>
    <cellStyle name="Normalny 22 2 6" xfId="1242"/>
    <cellStyle name="Normalny 22 2 6 2" xfId="2681"/>
    <cellStyle name="Normalny 22 2 6 3" xfId="4121"/>
    <cellStyle name="Normalny 22 2 7" xfId="1963"/>
    <cellStyle name="Normalny 22 2 8" xfId="3403"/>
    <cellStyle name="Normalny 22 3" xfId="547"/>
    <cellStyle name="Normalny 22 3 2" xfId="905"/>
    <cellStyle name="Normalny 22 3 2 2" xfId="1623"/>
    <cellStyle name="Normalny 22 3 2 2 2" xfId="3062"/>
    <cellStyle name="Normalny 22 3 2 2 3" xfId="4502"/>
    <cellStyle name="Normalny 22 3 2 3" xfId="2344"/>
    <cellStyle name="Normalny 22 3 2 4" xfId="3784"/>
    <cellStyle name="Normalny 22 3 3" xfId="1085"/>
    <cellStyle name="Normalny 22 3 3 2" xfId="1803"/>
    <cellStyle name="Normalny 22 3 3 2 2" xfId="3242"/>
    <cellStyle name="Normalny 22 3 3 2 3" xfId="4682"/>
    <cellStyle name="Normalny 22 3 3 3" xfId="2524"/>
    <cellStyle name="Normalny 22 3 3 4" xfId="3964"/>
    <cellStyle name="Normalny 22 3 4" xfId="725"/>
    <cellStyle name="Normalny 22 3 4 2" xfId="1443"/>
    <cellStyle name="Normalny 22 3 4 2 2" xfId="2882"/>
    <cellStyle name="Normalny 22 3 4 2 3" xfId="4322"/>
    <cellStyle name="Normalny 22 3 4 3" xfId="2164"/>
    <cellStyle name="Normalny 22 3 4 4" xfId="3604"/>
    <cellStyle name="Normalny 22 3 5" xfId="1265"/>
    <cellStyle name="Normalny 22 3 5 2" xfId="2704"/>
    <cellStyle name="Normalny 22 3 5 3" xfId="4144"/>
    <cellStyle name="Normalny 22 3 6" xfId="1986"/>
    <cellStyle name="Normalny 22 3 7" xfId="3426"/>
    <cellStyle name="Normalny 22 4" xfId="616"/>
    <cellStyle name="Normalny 22 4 2" xfId="974"/>
    <cellStyle name="Normalny 22 4 2 2" xfId="1692"/>
    <cellStyle name="Normalny 22 4 2 2 2" xfId="3131"/>
    <cellStyle name="Normalny 22 4 2 2 3" xfId="4571"/>
    <cellStyle name="Normalny 22 4 2 3" xfId="2413"/>
    <cellStyle name="Normalny 22 4 2 4" xfId="3853"/>
    <cellStyle name="Normalny 22 4 3" xfId="1154"/>
    <cellStyle name="Normalny 22 4 3 2" xfId="1872"/>
    <cellStyle name="Normalny 22 4 3 2 2" xfId="3311"/>
    <cellStyle name="Normalny 22 4 3 2 3" xfId="4751"/>
    <cellStyle name="Normalny 22 4 3 3" xfId="2593"/>
    <cellStyle name="Normalny 22 4 3 4" xfId="4033"/>
    <cellStyle name="Normalny 22 4 4" xfId="794"/>
    <cellStyle name="Normalny 22 4 4 2" xfId="1512"/>
    <cellStyle name="Normalny 22 4 4 2 2" xfId="2951"/>
    <cellStyle name="Normalny 22 4 4 2 3" xfId="4391"/>
    <cellStyle name="Normalny 22 4 4 3" xfId="2233"/>
    <cellStyle name="Normalny 22 4 4 4" xfId="3673"/>
    <cellStyle name="Normalny 22 4 5" xfId="1334"/>
    <cellStyle name="Normalny 22 4 5 2" xfId="2773"/>
    <cellStyle name="Normalny 22 4 5 3" xfId="4213"/>
    <cellStyle name="Normalny 22 4 6" xfId="2055"/>
    <cellStyle name="Normalny 22 4 7" xfId="3495"/>
    <cellStyle name="Normalny 22 5" xfId="837"/>
    <cellStyle name="Normalny 22 5 2" xfId="1555"/>
    <cellStyle name="Normalny 22 5 2 2" xfId="2994"/>
    <cellStyle name="Normalny 22 5 2 3" xfId="4434"/>
    <cellStyle name="Normalny 22 5 3" xfId="2276"/>
    <cellStyle name="Normalny 22 5 4" xfId="3716"/>
    <cellStyle name="Normalny 22 6" xfId="1017"/>
    <cellStyle name="Normalny 22 6 2" xfId="1735"/>
    <cellStyle name="Normalny 22 6 2 2" xfId="3174"/>
    <cellStyle name="Normalny 22 6 2 3" xfId="4614"/>
    <cellStyle name="Normalny 22 6 3" xfId="2456"/>
    <cellStyle name="Normalny 22 6 4" xfId="3896"/>
    <cellStyle name="Normalny 22 7" xfId="657"/>
    <cellStyle name="Normalny 22 7 2" xfId="1375"/>
    <cellStyle name="Normalny 22 7 2 2" xfId="2814"/>
    <cellStyle name="Normalny 22 7 2 3" xfId="4254"/>
    <cellStyle name="Normalny 22 7 3" xfId="2096"/>
    <cellStyle name="Normalny 22 7 4" xfId="3536"/>
    <cellStyle name="Normalny 22 8" xfId="1197"/>
    <cellStyle name="Normalny 22 8 2" xfId="2636"/>
    <cellStyle name="Normalny 22 8 3" xfId="407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2 3" xfId="4511"/>
    <cellStyle name="Normalny 23 2 2 3" xfId="2353"/>
    <cellStyle name="Normalny 23 2 2 4" xfId="3793"/>
    <cellStyle name="Normalny 23 2 3" xfId="1094"/>
    <cellStyle name="Normalny 23 2 3 2" xfId="1812"/>
    <cellStyle name="Normalny 23 2 3 2 2" xfId="3251"/>
    <cellStyle name="Normalny 23 2 3 2 3" xfId="4691"/>
    <cellStyle name="Normalny 23 2 3 3" xfId="2533"/>
    <cellStyle name="Normalny 23 2 3 4" xfId="3973"/>
    <cellStyle name="Normalny 23 2 4" xfId="734"/>
    <cellStyle name="Normalny 23 2 4 2" xfId="1452"/>
    <cellStyle name="Normalny 23 2 4 2 2" xfId="2891"/>
    <cellStyle name="Normalny 23 2 4 2 3" xfId="4331"/>
    <cellStyle name="Normalny 23 2 4 3" xfId="2173"/>
    <cellStyle name="Normalny 23 2 4 4" xfId="3613"/>
    <cellStyle name="Normalny 23 2 5" xfId="1274"/>
    <cellStyle name="Normalny 23 2 5 2" xfId="2713"/>
    <cellStyle name="Normalny 23 2 5 3" xfId="4153"/>
    <cellStyle name="Normalny 23 2 6" xfId="1995"/>
    <cellStyle name="Normalny 23 2 7" xfId="3435"/>
    <cellStyle name="Normalny 23 3" xfId="625"/>
    <cellStyle name="Normalny 23 3 2" xfId="983"/>
    <cellStyle name="Normalny 23 3 2 2" xfId="1701"/>
    <cellStyle name="Normalny 23 3 2 2 2" xfId="3140"/>
    <cellStyle name="Normalny 23 3 2 2 3" xfId="4580"/>
    <cellStyle name="Normalny 23 3 2 3" xfId="2422"/>
    <cellStyle name="Normalny 23 3 2 4" xfId="3862"/>
    <cellStyle name="Normalny 23 3 3" xfId="1163"/>
    <cellStyle name="Normalny 23 3 3 2" xfId="1881"/>
    <cellStyle name="Normalny 23 3 3 2 2" xfId="3320"/>
    <cellStyle name="Normalny 23 3 3 2 3" xfId="4760"/>
    <cellStyle name="Normalny 23 3 3 3" xfId="2602"/>
    <cellStyle name="Normalny 23 3 3 4" xfId="4042"/>
    <cellStyle name="Normalny 23 3 4" xfId="803"/>
    <cellStyle name="Normalny 23 3 4 2" xfId="1521"/>
    <cellStyle name="Normalny 23 3 4 2 2" xfId="2960"/>
    <cellStyle name="Normalny 23 3 4 2 3" xfId="4400"/>
    <cellStyle name="Normalny 23 3 4 3" xfId="2242"/>
    <cellStyle name="Normalny 23 3 4 4" xfId="3682"/>
    <cellStyle name="Normalny 23 3 5" xfId="1343"/>
    <cellStyle name="Normalny 23 3 5 2" xfId="2782"/>
    <cellStyle name="Normalny 23 3 5 3" xfId="4222"/>
    <cellStyle name="Normalny 23 3 6" xfId="2064"/>
    <cellStyle name="Normalny 23 3 7" xfId="3504"/>
    <cellStyle name="Normalny 23 4" xfId="846"/>
    <cellStyle name="Normalny 23 4 2" xfId="1564"/>
    <cellStyle name="Normalny 23 4 2 2" xfId="3003"/>
    <cellStyle name="Normalny 23 4 2 3" xfId="4443"/>
    <cellStyle name="Normalny 23 4 3" xfId="2285"/>
    <cellStyle name="Normalny 23 4 4" xfId="3725"/>
    <cellStyle name="Normalny 23 5" xfId="1026"/>
    <cellStyle name="Normalny 23 5 2" xfId="1744"/>
    <cellStyle name="Normalny 23 5 2 2" xfId="3183"/>
    <cellStyle name="Normalny 23 5 2 3" xfId="4623"/>
    <cellStyle name="Normalny 23 5 3" xfId="2465"/>
    <cellStyle name="Normalny 23 5 4" xfId="3905"/>
    <cellStyle name="Normalny 23 6" xfId="666"/>
    <cellStyle name="Normalny 23 6 2" xfId="1384"/>
    <cellStyle name="Normalny 23 6 2 2" xfId="2823"/>
    <cellStyle name="Normalny 23 6 2 3" xfId="4263"/>
    <cellStyle name="Normalny 23 6 3" xfId="2105"/>
    <cellStyle name="Normalny 23 6 4" xfId="3545"/>
    <cellStyle name="Normalny 23 7" xfId="1206"/>
    <cellStyle name="Normalny 23 7 2" xfId="2645"/>
    <cellStyle name="Normalny 23 7 3" xfId="4085"/>
    <cellStyle name="Normalny 23 8" xfId="1927"/>
    <cellStyle name="Normalny 23 9" xfId="336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2 3" xfId="4514"/>
    <cellStyle name="Normalny 24 2 2 3" xfId="2356"/>
    <cellStyle name="Normalny 24 2 2 4" xfId="3796"/>
    <cellStyle name="Normalny 24 2 3" xfId="1097"/>
    <cellStyle name="Normalny 24 2 3 2" xfId="1815"/>
    <cellStyle name="Normalny 24 2 3 2 2" xfId="3254"/>
    <cellStyle name="Normalny 24 2 3 2 3" xfId="4694"/>
    <cellStyle name="Normalny 24 2 3 3" xfId="2536"/>
    <cellStyle name="Normalny 24 2 3 4" xfId="3976"/>
    <cellStyle name="Normalny 24 2 4" xfId="737"/>
    <cellStyle name="Normalny 24 2 4 2" xfId="1455"/>
    <cellStyle name="Normalny 24 2 4 2 2" xfId="2894"/>
    <cellStyle name="Normalny 24 2 4 2 3" xfId="4334"/>
    <cellStyle name="Normalny 24 2 4 3" xfId="2176"/>
    <cellStyle name="Normalny 24 2 4 4" xfId="3616"/>
    <cellStyle name="Normalny 24 2 5" xfId="1277"/>
    <cellStyle name="Normalny 24 2 5 2" xfId="2716"/>
    <cellStyle name="Normalny 24 2 5 3" xfId="4156"/>
    <cellStyle name="Normalny 24 2 6" xfId="1998"/>
    <cellStyle name="Normalny 24 2 7" xfId="3438"/>
    <cellStyle name="Normalny 24 3" xfId="628"/>
    <cellStyle name="Normalny 24 3 2" xfId="986"/>
    <cellStyle name="Normalny 24 3 2 2" xfId="1704"/>
    <cellStyle name="Normalny 24 3 2 2 2" xfId="3143"/>
    <cellStyle name="Normalny 24 3 2 2 3" xfId="4583"/>
    <cellStyle name="Normalny 24 3 2 3" xfId="2425"/>
    <cellStyle name="Normalny 24 3 2 4" xfId="3865"/>
    <cellStyle name="Normalny 24 3 3" xfId="1166"/>
    <cellStyle name="Normalny 24 3 3 2" xfId="1884"/>
    <cellStyle name="Normalny 24 3 3 2 2" xfId="3323"/>
    <cellStyle name="Normalny 24 3 3 2 3" xfId="4763"/>
    <cellStyle name="Normalny 24 3 3 3" xfId="2605"/>
    <cellStyle name="Normalny 24 3 3 4" xfId="4045"/>
    <cellStyle name="Normalny 24 3 4" xfId="806"/>
    <cellStyle name="Normalny 24 3 4 2" xfId="1524"/>
    <cellStyle name="Normalny 24 3 4 2 2" xfId="2963"/>
    <cellStyle name="Normalny 24 3 4 2 3" xfId="4403"/>
    <cellStyle name="Normalny 24 3 4 3" xfId="2245"/>
    <cellStyle name="Normalny 24 3 4 4" xfId="3685"/>
    <cellStyle name="Normalny 24 3 5" xfId="1346"/>
    <cellStyle name="Normalny 24 3 5 2" xfId="2785"/>
    <cellStyle name="Normalny 24 3 5 3" xfId="4225"/>
    <cellStyle name="Normalny 24 3 6" xfId="2067"/>
    <cellStyle name="Normalny 24 3 7" xfId="3507"/>
    <cellStyle name="Normalny 24 4" xfId="849"/>
    <cellStyle name="Normalny 24 4 2" xfId="1567"/>
    <cellStyle name="Normalny 24 4 2 2" xfId="3006"/>
    <cellStyle name="Normalny 24 4 2 3" xfId="4446"/>
    <cellStyle name="Normalny 24 4 3" xfId="2288"/>
    <cellStyle name="Normalny 24 4 4" xfId="3728"/>
    <cellStyle name="Normalny 24 5" xfId="1029"/>
    <cellStyle name="Normalny 24 5 2" xfId="1747"/>
    <cellStyle name="Normalny 24 5 2 2" xfId="3186"/>
    <cellStyle name="Normalny 24 5 2 3" xfId="4626"/>
    <cellStyle name="Normalny 24 5 3" xfId="2468"/>
    <cellStyle name="Normalny 24 5 4" xfId="3908"/>
    <cellStyle name="Normalny 24 6" xfId="669"/>
    <cellStyle name="Normalny 24 6 2" xfId="1387"/>
    <cellStyle name="Normalny 24 6 2 2" xfId="2826"/>
    <cellStyle name="Normalny 24 6 2 3" xfId="4266"/>
    <cellStyle name="Normalny 24 6 3" xfId="2108"/>
    <cellStyle name="Normalny 24 6 4" xfId="3548"/>
    <cellStyle name="Normalny 24 7" xfId="1209"/>
    <cellStyle name="Normalny 24 7 2" xfId="2648"/>
    <cellStyle name="Normalny 24 7 3" xfId="4088"/>
    <cellStyle name="Normalny 24 8" xfId="1930"/>
    <cellStyle name="Normalny 24 9" xfId="3370"/>
    <cellStyle name="Normalny 25" xfId="492"/>
    <cellStyle name="Normalny 25 10" xfId="3373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2 3" xfId="4518"/>
    <cellStyle name="Normalny 25 2 2 2 3" xfId="2360"/>
    <cellStyle name="Normalny 25 2 2 2 4" xfId="3800"/>
    <cellStyle name="Normalny 25 2 2 3" xfId="1101"/>
    <cellStyle name="Normalny 25 2 2 3 2" xfId="1819"/>
    <cellStyle name="Normalny 25 2 2 3 2 2" xfId="3258"/>
    <cellStyle name="Normalny 25 2 2 3 2 3" xfId="4698"/>
    <cellStyle name="Normalny 25 2 2 3 3" xfId="2540"/>
    <cellStyle name="Normalny 25 2 2 3 4" xfId="3980"/>
    <cellStyle name="Normalny 25 2 2 4" xfId="741"/>
    <cellStyle name="Normalny 25 2 2 4 2" xfId="1459"/>
    <cellStyle name="Normalny 25 2 2 4 2 2" xfId="2898"/>
    <cellStyle name="Normalny 25 2 2 4 2 3" xfId="4338"/>
    <cellStyle name="Normalny 25 2 2 4 3" xfId="2180"/>
    <cellStyle name="Normalny 25 2 2 4 4" xfId="3620"/>
    <cellStyle name="Normalny 25 2 2 5" xfId="1281"/>
    <cellStyle name="Normalny 25 2 2 5 2" xfId="2720"/>
    <cellStyle name="Normalny 25 2 2 5 3" xfId="4160"/>
    <cellStyle name="Normalny 25 2 2 6" xfId="2002"/>
    <cellStyle name="Normalny 25 2 2 7" xfId="3442"/>
    <cellStyle name="Normalny 25 2 3" xfId="632"/>
    <cellStyle name="Normalny 25 2 3 2" xfId="990"/>
    <cellStyle name="Normalny 25 2 3 2 2" xfId="1708"/>
    <cellStyle name="Normalny 25 2 3 2 2 2" xfId="3147"/>
    <cellStyle name="Normalny 25 2 3 2 2 3" xfId="4587"/>
    <cellStyle name="Normalny 25 2 3 2 3" xfId="2429"/>
    <cellStyle name="Normalny 25 2 3 2 4" xfId="3869"/>
    <cellStyle name="Normalny 25 2 3 3" xfId="1170"/>
    <cellStyle name="Normalny 25 2 3 3 2" xfId="1888"/>
    <cellStyle name="Normalny 25 2 3 3 2 2" xfId="3327"/>
    <cellStyle name="Normalny 25 2 3 3 2 3" xfId="4767"/>
    <cellStyle name="Normalny 25 2 3 3 3" xfId="2609"/>
    <cellStyle name="Normalny 25 2 3 3 4" xfId="4049"/>
    <cellStyle name="Normalny 25 2 3 4" xfId="810"/>
    <cellStyle name="Normalny 25 2 3 4 2" xfId="1528"/>
    <cellStyle name="Normalny 25 2 3 4 2 2" xfId="2967"/>
    <cellStyle name="Normalny 25 2 3 4 2 3" xfId="4407"/>
    <cellStyle name="Normalny 25 2 3 4 3" xfId="2249"/>
    <cellStyle name="Normalny 25 2 3 4 4" xfId="3689"/>
    <cellStyle name="Normalny 25 2 3 5" xfId="1350"/>
    <cellStyle name="Normalny 25 2 3 5 2" xfId="2789"/>
    <cellStyle name="Normalny 25 2 3 5 3" xfId="4229"/>
    <cellStyle name="Normalny 25 2 3 6" xfId="2071"/>
    <cellStyle name="Normalny 25 2 3 7" xfId="3511"/>
    <cellStyle name="Normalny 25 2 4" xfId="853"/>
    <cellStyle name="Normalny 25 2 4 2" xfId="1571"/>
    <cellStyle name="Normalny 25 2 4 2 2" xfId="3010"/>
    <cellStyle name="Normalny 25 2 4 2 3" xfId="4450"/>
    <cellStyle name="Normalny 25 2 4 3" xfId="2292"/>
    <cellStyle name="Normalny 25 2 4 4" xfId="3732"/>
    <cellStyle name="Normalny 25 2 5" xfId="1033"/>
    <cellStyle name="Normalny 25 2 5 2" xfId="1751"/>
    <cellStyle name="Normalny 25 2 5 2 2" xfId="3190"/>
    <cellStyle name="Normalny 25 2 5 2 3" xfId="4630"/>
    <cellStyle name="Normalny 25 2 5 3" xfId="2472"/>
    <cellStyle name="Normalny 25 2 5 4" xfId="3912"/>
    <cellStyle name="Normalny 25 2 6" xfId="673"/>
    <cellStyle name="Normalny 25 2 6 2" xfId="1391"/>
    <cellStyle name="Normalny 25 2 6 2 2" xfId="2830"/>
    <cellStyle name="Normalny 25 2 6 2 3" xfId="4270"/>
    <cellStyle name="Normalny 25 2 6 3" xfId="2112"/>
    <cellStyle name="Normalny 25 2 6 4" xfId="3552"/>
    <cellStyle name="Normalny 25 2 7" xfId="1213"/>
    <cellStyle name="Normalny 25 2 7 2" xfId="2652"/>
    <cellStyle name="Normalny 25 2 7 3" xfId="4092"/>
    <cellStyle name="Normalny 25 2 8" xfId="1934"/>
    <cellStyle name="Normalny 25 2 9" xfId="3374"/>
    <cellStyle name="Normalny 25 3" xfId="562"/>
    <cellStyle name="Normalny 25 3 2" xfId="920"/>
    <cellStyle name="Normalny 25 3 2 2" xfId="1638"/>
    <cellStyle name="Normalny 25 3 2 2 2" xfId="3077"/>
    <cellStyle name="Normalny 25 3 2 2 3" xfId="4517"/>
    <cellStyle name="Normalny 25 3 2 3" xfId="2359"/>
    <cellStyle name="Normalny 25 3 2 4" xfId="3799"/>
    <cellStyle name="Normalny 25 3 3" xfId="1100"/>
    <cellStyle name="Normalny 25 3 3 2" xfId="1818"/>
    <cellStyle name="Normalny 25 3 3 2 2" xfId="3257"/>
    <cellStyle name="Normalny 25 3 3 2 3" xfId="4697"/>
    <cellStyle name="Normalny 25 3 3 3" xfId="2539"/>
    <cellStyle name="Normalny 25 3 3 4" xfId="3979"/>
    <cellStyle name="Normalny 25 3 4" xfId="740"/>
    <cellStyle name="Normalny 25 3 4 2" xfId="1458"/>
    <cellStyle name="Normalny 25 3 4 2 2" xfId="2897"/>
    <cellStyle name="Normalny 25 3 4 2 3" xfId="4337"/>
    <cellStyle name="Normalny 25 3 4 3" xfId="2179"/>
    <cellStyle name="Normalny 25 3 4 4" xfId="3619"/>
    <cellStyle name="Normalny 25 3 5" xfId="1280"/>
    <cellStyle name="Normalny 25 3 5 2" xfId="2719"/>
    <cellStyle name="Normalny 25 3 5 3" xfId="4159"/>
    <cellStyle name="Normalny 25 3 6" xfId="2001"/>
    <cellStyle name="Normalny 25 3 7" xfId="3441"/>
    <cellStyle name="Normalny 25 4" xfId="631"/>
    <cellStyle name="Normalny 25 4 2" xfId="989"/>
    <cellStyle name="Normalny 25 4 2 2" xfId="1707"/>
    <cellStyle name="Normalny 25 4 2 2 2" xfId="3146"/>
    <cellStyle name="Normalny 25 4 2 2 3" xfId="4586"/>
    <cellStyle name="Normalny 25 4 2 3" xfId="2428"/>
    <cellStyle name="Normalny 25 4 2 4" xfId="3868"/>
    <cellStyle name="Normalny 25 4 3" xfId="1169"/>
    <cellStyle name="Normalny 25 4 3 2" xfId="1887"/>
    <cellStyle name="Normalny 25 4 3 2 2" xfId="3326"/>
    <cellStyle name="Normalny 25 4 3 2 3" xfId="4766"/>
    <cellStyle name="Normalny 25 4 3 3" xfId="2608"/>
    <cellStyle name="Normalny 25 4 3 4" xfId="4048"/>
    <cellStyle name="Normalny 25 4 4" xfId="809"/>
    <cellStyle name="Normalny 25 4 4 2" xfId="1527"/>
    <cellStyle name="Normalny 25 4 4 2 2" xfId="2966"/>
    <cellStyle name="Normalny 25 4 4 2 3" xfId="4406"/>
    <cellStyle name="Normalny 25 4 4 3" xfId="2248"/>
    <cellStyle name="Normalny 25 4 4 4" xfId="3688"/>
    <cellStyle name="Normalny 25 4 5" xfId="1349"/>
    <cellStyle name="Normalny 25 4 5 2" xfId="2788"/>
    <cellStyle name="Normalny 25 4 5 3" xfId="4228"/>
    <cellStyle name="Normalny 25 4 6" xfId="2070"/>
    <cellStyle name="Normalny 25 4 7" xfId="3510"/>
    <cellStyle name="Normalny 25 5" xfId="852"/>
    <cellStyle name="Normalny 25 5 2" xfId="1570"/>
    <cellStyle name="Normalny 25 5 2 2" xfId="3009"/>
    <cellStyle name="Normalny 25 5 2 3" xfId="4449"/>
    <cellStyle name="Normalny 25 5 3" xfId="2291"/>
    <cellStyle name="Normalny 25 5 4" xfId="3731"/>
    <cellStyle name="Normalny 25 6" xfId="1032"/>
    <cellStyle name="Normalny 25 6 2" xfId="1750"/>
    <cellStyle name="Normalny 25 6 2 2" xfId="3189"/>
    <cellStyle name="Normalny 25 6 2 3" xfId="4629"/>
    <cellStyle name="Normalny 25 6 3" xfId="2471"/>
    <cellStyle name="Normalny 25 6 4" xfId="3911"/>
    <cellStyle name="Normalny 25 7" xfId="672"/>
    <cellStyle name="Normalny 25 7 2" xfId="1390"/>
    <cellStyle name="Normalny 25 7 2 2" xfId="2829"/>
    <cellStyle name="Normalny 25 7 2 3" xfId="4269"/>
    <cellStyle name="Normalny 25 7 3" xfId="2111"/>
    <cellStyle name="Normalny 25 7 4" xfId="3551"/>
    <cellStyle name="Normalny 25 8" xfId="1212"/>
    <cellStyle name="Normalny 25 8 2" xfId="2651"/>
    <cellStyle name="Normalny 25 8 3" xfId="409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2 3" xfId="4519"/>
    <cellStyle name="Normalny 26 2 2 3" xfId="2361"/>
    <cellStyle name="Normalny 26 2 2 4" xfId="3801"/>
    <cellStyle name="Normalny 26 2 3" xfId="1102"/>
    <cellStyle name="Normalny 26 2 3 2" xfId="1820"/>
    <cellStyle name="Normalny 26 2 3 2 2" xfId="3259"/>
    <cellStyle name="Normalny 26 2 3 2 3" xfId="4699"/>
    <cellStyle name="Normalny 26 2 3 3" xfId="2541"/>
    <cellStyle name="Normalny 26 2 3 4" xfId="3981"/>
    <cellStyle name="Normalny 26 2 4" xfId="742"/>
    <cellStyle name="Normalny 26 2 4 2" xfId="1460"/>
    <cellStyle name="Normalny 26 2 4 2 2" xfId="2899"/>
    <cellStyle name="Normalny 26 2 4 2 3" xfId="4339"/>
    <cellStyle name="Normalny 26 2 4 3" xfId="2181"/>
    <cellStyle name="Normalny 26 2 4 4" xfId="3621"/>
    <cellStyle name="Normalny 26 2 5" xfId="1282"/>
    <cellStyle name="Normalny 26 2 5 2" xfId="2721"/>
    <cellStyle name="Normalny 26 2 5 3" xfId="4161"/>
    <cellStyle name="Normalny 26 2 6" xfId="2003"/>
    <cellStyle name="Normalny 26 2 7" xfId="3443"/>
    <cellStyle name="Normalny 26 3" xfId="633"/>
    <cellStyle name="Normalny 26 3 2" xfId="991"/>
    <cellStyle name="Normalny 26 3 2 2" xfId="1709"/>
    <cellStyle name="Normalny 26 3 2 2 2" xfId="3148"/>
    <cellStyle name="Normalny 26 3 2 2 3" xfId="4588"/>
    <cellStyle name="Normalny 26 3 2 3" xfId="2430"/>
    <cellStyle name="Normalny 26 3 2 4" xfId="3870"/>
    <cellStyle name="Normalny 26 3 3" xfId="1171"/>
    <cellStyle name="Normalny 26 3 3 2" xfId="1889"/>
    <cellStyle name="Normalny 26 3 3 2 2" xfId="3328"/>
    <cellStyle name="Normalny 26 3 3 2 3" xfId="4768"/>
    <cellStyle name="Normalny 26 3 3 3" xfId="2610"/>
    <cellStyle name="Normalny 26 3 3 4" xfId="4050"/>
    <cellStyle name="Normalny 26 3 4" xfId="811"/>
    <cellStyle name="Normalny 26 3 4 2" xfId="1529"/>
    <cellStyle name="Normalny 26 3 4 2 2" xfId="2968"/>
    <cellStyle name="Normalny 26 3 4 2 3" xfId="4408"/>
    <cellStyle name="Normalny 26 3 4 3" xfId="2250"/>
    <cellStyle name="Normalny 26 3 4 4" xfId="3690"/>
    <cellStyle name="Normalny 26 3 5" xfId="1351"/>
    <cellStyle name="Normalny 26 3 5 2" xfId="2790"/>
    <cellStyle name="Normalny 26 3 5 3" xfId="4230"/>
    <cellStyle name="Normalny 26 3 6" xfId="2072"/>
    <cellStyle name="Normalny 26 3 7" xfId="3512"/>
    <cellStyle name="Normalny 26 4" xfId="854"/>
    <cellStyle name="Normalny 26 4 2" xfId="1572"/>
    <cellStyle name="Normalny 26 4 2 2" xfId="3011"/>
    <cellStyle name="Normalny 26 4 2 3" xfId="4451"/>
    <cellStyle name="Normalny 26 4 3" xfId="2293"/>
    <cellStyle name="Normalny 26 4 4" xfId="3733"/>
    <cellStyle name="Normalny 26 5" xfId="1034"/>
    <cellStyle name="Normalny 26 5 2" xfId="1752"/>
    <cellStyle name="Normalny 26 5 2 2" xfId="3191"/>
    <cellStyle name="Normalny 26 5 2 3" xfId="4631"/>
    <cellStyle name="Normalny 26 5 3" xfId="2473"/>
    <cellStyle name="Normalny 26 5 4" xfId="3913"/>
    <cellStyle name="Normalny 26 6" xfId="674"/>
    <cellStyle name="Normalny 26 6 2" xfId="1392"/>
    <cellStyle name="Normalny 26 6 2 2" xfId="2831"/>
    <cellStyle name="Normalny 26 6 2 3" xfId="4271"/>
    <cellStyle name="Normalny 26 6 3" xfId="2113"/>
    <cellStyle name="Normalny 26 6 4" xfId="3553"/>
    <cellStyle name="Normalny 26 7" xfId="1214"/>
    <cellStyle name="Normalny 26 7 2" xfId="2653"/>
    <cellStyle name="Normalny 26 7 3" xfId="4093"/>
    <cellStyle name="Normalny 26 8" xfId="1935"/>
    <cellStyle name="Normalny 26 9" xfId="337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2 3" xfId="4520"/>
    <cellStyle name="Normalny 27 2 2 3" xfId="2362"/>
    <cellStyle name="Normalny 27 2 2 4" xfId="3802"/>
    <cellStyle name="Normalny 27 2 3" xfId="1103"/>
    <cellStyle name="Normalny 27 2 3 2" xfId="1821"/>
    <cellStyle name="Normalny 27 2 3 2 2" xfId="3260"/>
    <cellStyle name="Normalny 27 2 3 2 3" xfId="4700"/>
    <cellStyle name="Normalny 27 2 3 3" xfId="2542"/>
    <cellStyle name="Normalny 27 2 3 4" xfId="3982"/>
    <cellStyle name="Normalny 27 2 4" xfId="743"/>
    <cellStyle name="Normalny 27 2 4 2" xfId="1461"/>
    <cellStyle name="Normalny 27 2 4 2 2" xfId="2900"/>
    <cellStyle name="Normalny 27 2 4 2 3" xfId="4340"/>
    <cellStyle name="Normalny 27 2 4 3" xfId="2182"/>
    <cellStyle name="Normalny 27 2 4 4" xfId="3622"/>
    <cellStyle name="Normalny 27 2 5" xfId="1283"/>
    <cellStyle name="Normalny 27 2 5 2" xfId="2722"/>
    <cellStyle name="Normalny 27 2 5 3" xfId="4162"/>
    <cellStyle name="Normalny 27 2 6" xfId="2004"/>
    <cellStyle name="Normalny 27 2 7" xfId="3444"/>
    <cellStyle name="Normalny 27 3" xfId="634"/>
    <cellStyle name="Normalny 27 3 2" xfId="992"/>
    <cellStyle name="Normalny 27 3 2 2" xfId="1710"/>
    <cellStyle name="Normalny 27 3 2 2 2" xfId="3149"/>
    <cellStyle name="Normalny 27 3 2 2 3" xfId="4589"/>
    <cellStyle name="Normalny 27 3 2 3" xfId="2431"/>
    <cellStyle name="Normalny 27 3 2 4" xfId="3871"/>
    <cellStyle name="Normalny 27 3 3" xfId="1172"/>
    <cellStyle name="Normalny 27 3 3 2" xfId="1890"/>
    <cellStyle name="Normalny 27 3 3 2 2" xfId="3329"/>
    <cellStyle name="Normalny 27 3 3 2 3" xfId="4769"/>
    <cellStyle name="Normalny 27 3 3 3" xfId="2611"/>
    <cellStyle name="Normalny 27 3 3 4" xfId="4051"/>
    <cellStyle name="Normalny 27 3 4" xfId="812"/>
    <cellStyle name="Normalny 27 3 4 2" xfId="1530"/>
    <cellStyle name="Normalny 27 3 4 2 2" xfId="2969"/>
    <cellStyle name="Normalny 27 3 4 2 3" xfId="4409"/>
    <cellStyle name="Normalny 27 3 4 3" xfId="2251"/>
    <cellStyle name="Normalny 27 3 4 4" xfId="3691"/>
    <cellStyle name="Normalny 27 3 5" xfId="1352"/>
    <cellStyle name="Normalny 27 3 5 2" xfId="2791"/>
    <cellStyle name="Normalny 27 3 5 3" xfId="4231"/>
    <cellStyle name="Normalny 27 3 6" xfId="2073"/>
    <cellStyle name="Normalny 27 3 7" xfId="3513"/>
    <cellStyle name="Normalny 27 4" xfId="855"/>
    <cellStyle name="Normalny 27 4 2" xfId="1573"/>
    <cellStyle name="Normalny 27 4 2 2" xfId="3012"/>
    <cellStyle name="Normalny 27 4 2 3" xfId="4452"/>
    <cellStyle name="Normalny 27 4 3" xfId="2294"/>
    <cellStyle name="Normalny 27 4 4" xfId="3734"/>
    <cellStyle name="Normalny 27 5" xfId="1035"/>
    <cellStyle name="Normalny 27 5 2" xfId="1753"/>
    <cellStyle name="Normalny 27 5 2 2" xfId="3192"/>
    <cellStyle name="Normalny 27 5 2 3" xfId="4632"/>
    <cellStyle name="Normalny 27 5 3" xfId="2474"/>
    <cellStyle name="Normalny 27 5 4" xfId="3914"/>
    <cellStyle name="Normalny 27 6" xfId="675"/>
    <cellStyle name="Normalny 27 6 2" xfId="1393"/>
    <cellStyle name="Normalny 27 6 2 2" xfId="2832"/>
    <cellStyle name="Normalny 27 6 2 3" xfId="4272"/>
    <cellStyle name="Normalny 27 6 3" xfId="2114"/>
    <cellStyle name="Normalny 27 6 4" xfId="3554"/>
    <cellStyle name="Normalny 27 7" xfId="1215"/>
    <cellStyle name="Normalny 27 7 2" xfId="2654"/>
    <cellStyle name="Normalny 27 7 3" xfId="4094"/>
    <cellStyle name="Normalny 27 8" xfId="1936"/>
    <cellStyle name="Normalny 27 9" xfId="337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2 3" xfId="4521"/>
    <cellStyle name="Normalny 28 2 2 3" xfId="2363"/>
    <cellStyle name="Normalny 28 2 2 4" xfId="3803"/>
    <cellStyle name="Normalny 28 2 3" xfId="1104"/>
    <cellStyle name="Normalny 28 2 3 2" xfId="1822"/>
    <cellStyle name="Normalny 28 2 3 2 2" xfId="3261"/>
    <cellStyle name="Normalny 28 2 3 2 3" xfId="4701"/>
    <cellStyle name="Normalny 28 2 3 3" xfId="2543"/>
    <cellStyle name="Normalny 28 2 3 4" xfId="3983"/>
    <cellStyle name="Normalny 28 2 4" xfId="744"/>
    <cellStyle name="Normalny 28 2 4 2" xfId="1462"/>
    <cellStyle name="Normalny 28 2 4 2 2" xfId="2901"/>
    <cellStyle name="Normalny 28 2 4 2 3" xfId="4341"/>
    <cellStyle name="Normalny 28 2 4 3" xfId="2183"/>
    <cellStyle name="Normalny 28 2 4 4" xfId="3623"/>
    <cellStyle name="Normalny 28 2 5" xfId="1284"/>
    <cellStyle name="Normalny 28 2 5 2" xfId="2723"/>
    <cellStyle name="Normalny 28 2 5 3" xfId="4163"/>
    <cellStyle name="Normalny 28 2 6" xfId="2005"/>
    <cellStyle name="Normalny 28 2 7" xfId="3445"/>
    <cellStyle name="Normalny 28 3" xfId="635"/>
    <cellStyle name="Normalny 28 3 2" xfId="993"/>
    <cellStyle name="Normalny 28 3 2 2" xfId="1711"/>
    <cellStyle name="Normalny 28 3 2 2 2" xfId="3150"/>
    <cellStyle name="Normalny 28 3 2 2 3" xfId="4590"/>
    <cellStyle name="Normalny 28 3 2 3" xfId="2432"/>
    <cellStyle name="Normalny 28 3 2 4" xfId="3872"/>
    <cellStyle name="Normalny 28 3 3" xfId="1173"/>
    <cellStyle name="Normalny 28 3 3 2" xfId="1891"/>
    <cellStyle name="Normalny 28 3 3 2 2" xfId="3330"/>
    <cellStyle name="Normalny 28 3 3 2 3" xfId="4770"/>
    <cellStyle name="Normalny 28 3 3 3" xfId="2612"/>
    <cellStyle name="Normalny 28 3 3 4" xfId="4052"/>
    <cellStyle name="Normalny 28 3 4" xfId="813"/>
    <cellStyle name="Normalny 28 3 4 2" xfId="1531"/>
    <cellStyle name="Normalny 28 3 4 2 2" xfId="2970"/>
    <cellStyle name="Normalny 28 3 4 2 3" xfId="4410"/>
    <cellStyle name="Normalny 28 3 4 3" xfId="2252"/>
    <cellStyle name="Normalny 28 3 4 4" xfId="3692"/>
    <cellStyle name="Normalny 28 3 5" xfId="1353"/>
    <cellStyle name="Normalny 28 3 5 2" xfId="2792"/>
    <cellStyle name="Normalny 28 3 5 3" xfId="4232"/>
    <cellStyle name="Normalny 28 3 6" xfId="2074"/>
    <cellStyle name="Normalny 28 3 7" xfId="3514"/>
    <cellStyle name="Normalny 28 4" xfId="856"/>
    <cellStyle name="Normalny 28 4 2" xfId="1574"/>
    <cellStyle name="Normalny 28 4 2 2" xfId="3013"/>
    <cellStyle name="Normalny 28 4 2 3" xfId="4453"/>
    <cellStyle name="Normalny 28 4 3" xfId="2295"/>
    <cellStyle name="Normalny 28 4 4" xfId="3735"/>
    <cellStyle name="Normalny 28 5" xfId="1036"/>
    <cellStyle name="Normalny 28 5 2" xfId="1754"/>
    <cellStyle name="Normalny 28 5 2 2" xfId="3193"/>
    <cellStyle name="Normalny 28 5 2 3" xfId="4633"/>
    <cellStyle name="Normalny 28 5 3" xfId="2475"/>
    <cellStyle name="Normalny 28 5 4" xfId="3915"/>
    <cellStyle name="Normalny 28 6" xfId="676"/>
    <cellStyle name="Normalny 28 6 2" xfId="1394"/>
    <cellStyle name="Normalny 28 6 2 2" xfId="2833"/>
    <cellStyle name="Normalny 28 6 2 3" xfId="4273"/>
    <cellStyle name="Normalny 28 6 3" xfId="2115"/>
    <cellStyle name="Normalny 28 6 4" xfId="3555"/>
    <cellStyle name="Normalny 28 7" xfId="1216"/>
    <cellStyle name="Normalny 28 7 2" xfId="2655"/>
    <cellStyle name="Normalny 28 7 3" xfId="4095"/>
    <cellStyle name="Normalny 28 8" xfId="1937"/>
    <cellStyle name="Normalny 28 9" xfId="337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2 3" xfId="4531"/>
    <cellStyle name="Normalny 29 2 2 3" xfId="2373"/>
    <cellStyle name="Normalny 29 2 2 4" xfId="3813"/>
    <cellStyle name="Normalny 29 2 3" xfId="1114"/>
    <cellStyle name="Normalny 29 2 3 2" xfId="1832"/>
    <cellStyle name="Normalny 29 2 3 2 2" xfId="3271"/>
    <cellStyle name="Normalny 29 2 3 2 3" xfId="4711"/>
    <cellStyle name="Normalny 29 2 3 3" xfId="2553"/>
    <cellStyle name="Normalny 29 2 3 4" xfId="3993"/>
    <cellStyle name="Normalny 29 2 4" xfId="754"/>
    <cellStyle name="Normalny 29 2 4 2" xfId="1472"/>
    <cellStyle name="Normalny 29 2 4 2 2" xfId="2911"/>
    <cellStyle name="Normalny 29 2 4 2 3" xfId="4351"/>
    <cellStyle name="Normalny 29 2 4 3" xfId="2193"/>
    <cellStyle name="Normalny 29 2 4 4" xfId="3633"/>
    <cellStyle name="Normalny 29 2 5" xfId="1294"/>
    <cellStyle name="Normalny 29 2 5 2" xfId="2733"/>
    <cellStyle name="Normalny 29 2 5 3" xfId="4173"/>
    <cellStyle name="Normalny 29 2 6" xfId="2015"/>
    <cellStyle name="Normalny 29 2 7" xfId="3455"/>
    <cellStyle name="Normalny 29 3" xfId="645"/>
    <cellStyle name="Normalny 29 3 2" xfId="1003"/>
    <cellStyle name="Normalny 29 3 2 2" xfId="1721"/>
    <cellStyle name="Normalny 29 3 2 2 2" xfId="3160"/>
    <cellStyle name="Normalny 29 3 2 2 3" xfId="4600"/>
    <cellStyle name="Normalny 29 3 2 3" xfId="2442"/>
    <cellStyle name="Normalny 29 3 2 4" xfId="3882"/>
    <cellStyle name="Normalny 29 3 3" xfId="1183"/>
    <cellStyle name="Normalny 29 3 3 2" xfId="1901"/>
    <cellStyle name="Normalny 29 3 3 2 2" xfId="3340"/>
    <cellStyle name="Normalny 29 3 3 2 3" xfId="4780"/>
    <cellStyle name="Normalny 29 3 3 3" xfId="2622"/>
    <cellStyle name="Normalny 29 3 3 4" xfId="4062"/>
    <cellStyle name="Normalny 29 3 4" xfId="823"/>
    <cellStyle name="Normalny 29 3 4 2" xfId="1541"/>
    <cellStyle name="Normalny 29 3 4 2 2" xfId="2980"/>
    <cellStyle name="Normalny 29 3 4 2 3" xfId="4420"/>
    <cellStyle name="Normalny 29 3 4 3" xfId="2262"/>
    <cellStyle name="Normalny 29 3 4 4" xfId="3702"/>
    <cellStyle name="Normalny 29 3 5" xfId="1363"/>
    <cellStyle name="Normalny 29 3 5 2" xfId="2802"/>
    <cellStyle name="Normalny 29 3 5 3" xfId="4242"/>
    <cellStyle name="Normalny 29 3 6" xfId="2084"/>
    <cellStyle name="Normalny 29 3 7" xfId="3524"/>
    <cellStyle name="Normalny 29 4" xfId="866"/>
    <cellStyle name="Normalny 29 4 2" xfId="1584"/>
    <cellStyle name="Normalny 29 4 2 2" xfId="3023"/>
    <cellStyle name="Normalny 29 4 2 3" xfId="4463"/>
    <cellStyle name="Normalny 29 4 3" xfId="2305"/>
    <cellStyle name="Normalny 29 4 4" xfId="3745"/>
    <cellStyle name="Normalny 29 5" xfId="1046"/>
    <cellStyle name="Normalny 29 5 2" xfId="1764"/>
    <cellStyle name="Normalny 29 5 2 2" xfId="3203"/>
    <cellStyle name="Normalny 29 5 2 3" xfId="4643"/>
    <cellStyle name="Normalny 29 5 3" xfId="2485"/>
    <cellStyle name="Normalny 29 5 4" xfId="3925"/>
    <cellStyle name="Normalny 29 6" xfId="686"/>
    <cellStyle name="Normalny 29 6 2" xfId="1404"/>
    <cellStyle name="Normalny 29 6 2 2" xfId="2843"/>
    <cellStyle name="Normalny 29 6 2 3" xfId="4283"/>
    <cellStyle name="Normalny 29 6 3" xfId="2125"/>
    <cellStyle name="Normalny 29 6 4" xfId="3565"/>
    <cellStyle name="Normalny 29 7" xfId="1226"/>
    <cellStyle name="Normalny 29 7 2" xfId="2665"/>
    <cellStyle name="Normalny 29 7 3" xfId="4105"/>
    <cellStyle name="Normalny 29 8" xfId="1947"/>
    <cellStyle name="Normalny 29 9" xfId="3387"/>
    <cellStyle name="Normalny 3" xfId="313"/>
    <cellStyle name="Normalny 3 10" xfId="469"/>
    <cellStyle name="Normalny 3 10 10" xfId="3356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2 3" xfId="4545"/>
    <cellStyle name="Normalny 3 10 2 2 2 3" xfId="2387"/>
    <cellStyle name="Normalny 3 10 2 2 2 4" xfId="3827"/>
    <cellStyle name="Normalny 3 10 2 2 3" xfId="1128"/>
    <cellStyle name="Normalny 3 10 2 2 3 2" xfId="1846"/>
    <cellStyle name="Normalny 3 10 2 2 3 2 2" xfId="3285"/>
    <cellStyle name="Normalny 3 10 2 2 3 2 3" xfId="4725"/>
    <cellStyle name="Normalny 3 10 2 2 3 3" xfId="2567"/>
    <cellStyle name="Normalny 3 10 2 2 3 4" xfId="4007"/>
    <cellStyle name="Normalny 3 10 2 2 4" xfId="768"/>
    <cellStyle name="Normalny 3 10 2 2 4 2" xfId="1486"/>
    <cellStyle name="Normalny 3 10 2 2 4 2 2" xfId="2925"/>
    <cellStyle name="Normalny 3 10 2 2 4 2 3" xfId="4365"/>
    <cellStyle name="Normalny 3 10 2 2 4 3" xfId="2207"/>
    <cellStyle name="Normalny 3 10 2 2 4 4" xfId="3647"/>
    <cellStyle name="Normalny 3 10 2 2 5" xfId="1308"/>
    <cellStyle name="Normalny 3 10 2 2 5 2" xfId="2747"/>
    <cellStyle name="Normalny 3 10 2 2 5 3" xfId="4187"/>
    <cellStyle name="Normalny 3 10 2 2 6" xfId="2029"/>
    <cellStyle name="Normalny 3 10 2 2 7" xfId="3469"/>
    <cellStyle name="Normalny 3 10 2 3" xfId="880"/>
    <cellStyle name="Normalny 3 10 2 3 2" xfId="1598"/>
    <cellStyle name="Normalny 3 10 2 3 2 2" xfId="3037"/>
    <cellStyle name="Normalny 3 10 2 3 2 3" xfId="4477"/>
    <cellStyle name="Normalny 3 10 2 3 3" xfId="2319"/>
    <cellStyle name="Normalny 3 10 2 3 4" xfId="3759"/>
    <cellStyle name="Normalny 3 10 2 4" xfId="1060"/>
    <cellStyle name="Normalny 3 10 2 4 2" xfId="1778"/>
    <cellStyle name="Normalny 3 10 2 4 2 2" xfId="3217"/>
    <cellStyle name="Normalny 3 10 2 4 2 3" xfId="4657"/>
    <cellStyle name="Normalny 3 10 2 4 3" xfId="2499"/>
    <cellStyle name="Normalny 3 10 2 4 4" xfId="3939"/>
    <cellStyle name="Normalny 3 10 2 5" xfId="700"/>
    <cellStyle name="Normalny 3 10 2 5 2" xfId="1418"/>
    <cellStyle name="Normalny 3 10 2 5 2 2" xfId="2857"/>
    <cellStyle name="Normalny 3 10 2 5 2 3" xfId="4297"/>
    <cellStyle name="Normalny 3 10 2 5 3" xfId="2139"/>
    <cellStyle name="Normalny 3 10 2 5 4" xfId="3579"/>
    <cellStyle name="Normalny 3 10 2 6" xfId="1240"/>
    <cellStyle name="Normalny 3 10 2 6 2" xfId="2679"/>
    <cellStyle name="Normalny 3 10 2 6 3" xfId="4119"/>
    <cellStyle name="Normalny 3 10 2 7" xfId="1961"/>
    <cellStyle name="Normalny 3 10 2 8" xfId="3401"/>
    <cellStyle name="Normalny 3 10 3" xfId="545"/>
    <cellStyle name="Normalny 3 10 3 2" xfId="903"/>
    <cellStyle name="Normalny 3 10 3 2 2" xfId="1621"/>
    <cellStyle name="Normalny 3 10 3 2 2 2" xfId="3060"/>
    <cellStyle name="Normalny 3 10 3 2 2 3" xfId="4500"/>
    <cellStyle name="Normalny 3 10 3 2 3" xfId="2342"/>
    <cellStyle name="Normalny 3 10 3 2 4" xfId="3782"/>
    <cellStyle name="Normalny 3 10 3 3" xfId="1083"/>
    <cellStyle name="Normalny 3 10 3 3 2" xfId="1801"/>
    <cellStyle name="Normalny 3 10 3 3 2 2" xfId="3240"/>
    <cellStyle name="Normalny 3 10 3 3 2 3" xfId="4680"/>
    <cellStyle name="Normalny 3 10 3 3 3" xfId="2522"/>
    <cellStyle name="Normalny 3 10 3 3 4" xfId="3962"/>
    <cellStyle name="Normalny 3 10 3 4" xfId="723"/>
    <cellStyle name="Normalny 3 10 3 4 2" xfId="1441"/>
    <cellStyle name="Normalny 3 10 3 4 2 2" xfId="2880"/>
    <cellStyle name="Normalny 3 10 3 4 2 3" xfId="4320"/>
    <cellStyle name="Normalny 3 10 3 4 3" xfId="2162"/>
    <cellStyle name="Normalny 3 10 3 4 4" xfId="3602"/>
    <cellStyle name="Normalny 3 10 3 5" xfId="1263"/>
    <cellStyle name="Normalny 3 10 3 5 2" xfId="2702"/>
    <cellStyle name="Normalny 3 10 3 5 3" xfId="4142"/>
    <cellStyle name="Normalny 3 10 3 6" xfId="1984"/>
    <cellStyle name="Normalny 3 10 3 7" xfId="3424"/>
    <cellStyle name="Normalny 3 10 4" xfId="614"/>
    <cellStyle name="Normalny 3 10 4 2" xfId="972"/>
    <cellStyle name="Normalny 3 10 4 2 2" xfId="1690"/>
    <cellStyle name="Normalny 3 10 4 2 2 2" xfId="3129"/>
    <cellStyle name="Normalny 3 10 4 2 2 3" xfId="4569"/>
    <cellStyle name="Normalny 3 10 4 2 3" xfId="2411"/>
    <cellStyle name="Normalny 3 10 4 2 4" xfId="3851"/>
    <cellStyle name="Normalny 3 10 4 3" xfId="1152"/>
    <cellStyle name="Normalny 3 10 4 3 2" xfId="1870"/>
    <cellStyle name="Normalny 3 10 4 3 2 2" xfId="3309"/>
    <cellStyle name="Normalny 3 10 4 3 2 3" xfId="4749"/>
    <cellStyle name="Normalny 3 10 4 3 3" xfId="2591"/>
    <cellStyle name="Normalny 3 10 4 3 4" xfId="4031"/>
    <cellStyle name="Normalny 3 10 4 4" xfId="792"/>
    <cellStyle name="Normalny 3 10 4 4 2" xfId="1510"/>
    <cellStyle name="Normalny 3 10 4 4 2 2" xfId="2949"/>
    <cellStyle name="Normalny 3 10 4 4 2 3" xfId="4389"/>
    <cellStyle name="Normalny 3 10 4 4 3" xfId="2231"/>
    <cellStyle name="Normalny 3 10 4 4 4" xfId="3671"/>
    <cellStyle name="Normalny 3 10 4 5" xfId="1332"/>
    <cellStyle name="Normalny 3 10 4 5 2" xfId="2771"/>
    <cellStyle name="Normalny 3 10 4 5 3" xfId="4211"/>
    <cellStyle name="Normalny 3 10 4 6" xfId="2053"/>
    <cellStyle name="Normalny 3 10 4 7" xfId="3493"/>
    <cellStyle name="Normalny 3 10 5" xfId="835"/>
    <cellStyle name="Normalny 3 10 5 2" xfId="1553"/>
    <cellStyle name="Normalny 3 10 5 2 2" xfId="2992"/>
    <cellStyle name="Normalny 3 10 5 2 3" xfId="4432"/>
    <cellStyle name="Normalny 3 10 5 3" xfId="2274"/>
    <cellStyle name="Normalny 3 10 5 4" xfId="3714"/>
    <cellStyle name="Normalny 3 10 6" xfId="1015"/>
    <cellStyle name="Normalny 3 10 6 2" xfId="1733"/>
    <cellStyle name="Normalny 3 10 6 2 2" xfId="3172"/>
    <cellStyle name="Normalny 3 10 6 2 3" xfId="4612"/>
    <cellStyle name="Normalny 3 10 6 3" xfId="2454"/>
    <cellStyle name="Normalny 3 10 6 4" xfId="3894"/>
    <cellStyle name="Normalny 3 10 7" xfId="655"/>
    <cellStyle name="Normalny 3 10 7 2" xfId="1373"/>
    <cellStyle name="Normalny 3 10 7 2 2" xfId="2812"/>
    <cellStyle name="Normalny 3 10 7 2 3" xfId="4252"/>
    <cellStyle name="Normalny 3 10 7 3" xfId="2094"/>
    <cellStyle name="Normalny 3 10 7 4" xfId="3534"/>
    <cellStyle name="Normalny 3 10 8" xfId="1195"/>
    <cellStyle name="Normalny 3 10 8 2" xfId="2634"/>
    <cellStyle name="Normalny 3 10 8 3" xfId="4074"/>
    <cellStyle name="Normalny 3 10 9" xfId="1916"/>
    <cellStyle name="Normalny 3 11" xfId="472"/>
    <cellStyle name="Normalny 3 11 10" xfId="3359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2 3" xfId="4548"/>
    <cellStyle name="Normalny 3 11 2 2 2 3" xfId="2390"/>
    <cellStyle name="Normalny 3 11 2 2 2 4" xfId="3830"/>
    <cellStyle name="Normalny 3 11 2 2 3" xfId="1131"/>
    <cellStyle name="Normalny 3 11 2 2 3 2" xfId="1849"/>
    <cellStyle name="Normalny 3 11 2 2 3 2 2" xfId="3288"/>
    <cellStyle name="Normalny 3 11 2 2 3 2 3" xfId="4728"/>
    <cellStyle name="Normalny 3 11 2 2 3 3" xfId="2570"/>
    <cellStyle name="Normalny 3 11 2 2 3 4" xfId="4010"/>
    <cellStyle name="Normalny 3 11 2 2 4" xfId="771"/>
    <cellStyle name="Normalny 3 11 2 2 4 2" xfId="1489"/>
    <cellStyle name="Normalny 3 11 2 2 4 2 2" xfId="2928"/>
    <cellStyle name="Normalny 3 11 2 2 4 2 3" xfId="4368"/>
    <cellStyle name="Normalny 3 11 2 2 4 3" xfId="2210"/>
    <cellStyle name="Normalny 3 11 2 2 4 4" xfId="3650"/>
    <cellStyle name="Normalny 3 11 2 2 5" xfId="1311"/>
    <cellStyle name="Normalny 3 11 2 2 5 2" xfId="2750"/>
    <cellStyle name="Normalny 3 11 2 2 5 3" xfId="4190"/>
    <cellStyle name="Normalny 3 11 2 2 6" xfId="2032"/>
    <cellStyle name="Normalny 3 11 2 2 7" xfId="3472"/>
    <cellStyle name="Normalny 3 11 2 3" xfId="883"/>
    <cellStyle name="Normalny 3 11 2 3 2" xfId="1601"/>
    <cellStyle name="Normalny 3 11 2 3 2 2" xfId="3040"/>
    <cellStyle name="Normalny 3 11 2 3 2 3" xfId="4480"/>
    <cellStyle name="Normalny 3 11 2 3 3" xfId="2322"/>
    <cellStyle name="Normalny 3 11 2 3 4" xfId="3762"/>
    <cellStyle name="Normalny 3 11 2 4" xfId="1063"/>
    <cellStyle name="Normalny 3 11 2 4 2" xfId="1781"/>
    <cellStyle name="Normalny 3 11 2 4 2 2" xfId="3220"/>
    <cellStyle name="Normalny 3 11 2 4 2 3" xfId="4660"/>
    <cellStyle name="Normalny 3 11 2 4 3" xfId="2502"/>
    <cellStyle name="Normalny 3 11 2 4 4" xfId="3942"/>
    <cellStyle name="Normalny 3 11 2 5" xfId="703"/>
    <cellStyle name="Normalny 3 11 2 5 2" xfId="1421"/>
    <cellStyle name="Normalny 3 11 2 5 2 2" xfId="2860"/>
    <cellStyle name="Normalny 3 11 2 5 2 3" xfId="4300"/>
    <cellStyle name="Normalny 3 11 2 5 3" xfId="2142"/>
    <cellStyle name="Normalny 3 11 2 5 4" xfId="3582"/>
    <cellStyle name="Normalny 3 11 2 6" xfId="1243"/>
    <cellStyle name="Normalny 3 11 2 6 2" xfId="2682"/>
    <cellStyle name="Normalny 3 11 2 6 3" xfId="4122"/>
    <cellStyle name="Normalny 3 11 2 7" xfId="1964"/>
    <cellStyle name="Normalny 3 11 2 8" xfId="3404"/>
    <cellStyle name="Normalny 3 11 3" xfId="548"/>
    <cellStyle name="Normalny 3 11 3 2" xfId="906"/>
    <cellStyle name="Normalny 3 11 3 2 2" xfId="1624"/>
    <cellStyle name="Normalny 3 11 3 2 2 2" xfId="3063"/>
    <cellStyle name="Normalny 3 11 3 2 2 3" xfId="4503"/>
    <cellStyle name="Normalny 3 11 3 2 3" xfId="2345"/>
    <cellStyle name="Normalny 3 11 3 2 4" xfId="3785"/>
    <cellStyle name="Normalny 3 11 3 3" xfId="1086"/>
    <cellStyle name="Normalny 3 11 3 3 2" xfId="1804"/>
    <cellStyle name="Normalny 3 11 3 3 2 2" xfId="3243"/>
    <cellStyle name="Normalny 3 11 3 3 2 3" xfId="4683"/>
    <cellStyle name="Normalny 3 11 3 3 3" xfId="2525"/>
    <cellStyle name="Normalny 3 11 3 3 4" xfId="3965"/>
    <cellStyle name="Normalny 3 11 3 4" xfId="726"/>
    <cellStyle name="Normalny 3 11 3 4 2" xfId="1444"/>
    <cellStyle name="Normalny 3 11 3 4 2 2" xfId="2883"/>
    <cellStyle name="Normalny 3 11 3 4 2 3" xfId="4323"/>
    <cellStyle name="Normalny 3 11 3 4 3" xfId="2165"/>
    <cellStyle name="Normalny 3 11 3 4 4" xfId="3605"/>
    <cellStyle name="Normalny 3 11 3 5" xfId="1266"/>
    <cellStyle name="Normalny 3 11 3 5 2" xfId="2705"/>
    <cellStyle name="Normalny 3 11 3 5 3" xfId="4145"/>
    <cellStyle name="Normalny 3 11 3 6" xfId="1987"/>
    <cellStyle name="Normalny 3 11 3 7" xfId="3427"/>
    <cellStyle name="Normalny 3 11 4" xfId="617"/>
    <cellStyle name="Normalny 3 11 4 2" xfId="975"/>
    <cellStyle name="Normalny 3 11 4 2 2" xfId="1693"/>
    <cellStyle name="Normalny 3 11 4 2 2 2" xfId="3132"/>
    <cellStyle name="Normalny 3 11 4 2 2 3" xfId="4572"/>
    <cellStyle name="Normalny 3 11 4 2 3" xfId="2414"/>
    <cellStyle name="Normalny 3 11 4 2 4" xfId="3854"/>
    <cellStyle name="Normalny 3 11 4 3" xfId="1155"/>
    <cellStyle name="Normalny 3 11 4 3 2" xfId="1873"/>
    <cellStyle name="Normalny 3 11 4 3 2 2" xfId="3312"/>
    <cellStyle name="Normalny 3 11 4 3 2 3" xfId="4752"/>
    <cellStyle name="Normalny 3 11 4 3 3" xfId="2594"/>
    <cellStyle name="Normalny 3 11 4 3 4" xfId="4034"/>
    <cellStyle name="Normalny 3 11 4 4" xfId="795"/>
    <cellStyle name="Normalny 3 11 4 4 2" xfId="1513"/>
    <cellStyle name="Normalny 3 11 4 4 2 2" xfId="2952"/>
    <cellStyle name="Normalny 3 11 4 4 2 3" xfId="4392"/>
    <cellStyle name="Normalny 3 11 4 4 3" xfId="2234"/>
    <cellStyle name="Normalny 3 11 4 4 4" xfId="3674"/>
    <cellStyle name="Normalny 3 11 4 5" xfId="1335"/>
    <cellStyle name="Normalny 3 11 4 5 2" xfId="2774"/>
    <cellStyle name="Normalny 3 11 4 5 3" xfId="4214"/>
    <cellStyle name="Normalny 3 11 4 6" xfId="2056"/>
    <cellStyle name="Normalny 3 11 4 7" xfId="3496"/>
    <cellStyle name="Normalny 3 11 5" xfId="838"/>
    <cellStyle name="Normalny 3 11 5 2" xfId="1556"/>
    <cellStyle name="Normalny 3 11 5 2 2" xfId="2995"/>
    <cellStyle name="Normalny 3 11 5 2 3" xfId="4435"/>
    <cellStyle name="Normalny 3 11 5 3" xfId="2277"/>
    <cellStyle name="Normalny 3 11 5 4" xfId="3717"/>
    <cellStyle name="Normalny 3 11 6" xfId="1018"/>
    <cellStyle name="Normalny 3 11 6 2" xfId="1736"/>
    <cellStyle name="Normalny 3 11 6 2 2" xfId="3175"/>
    <cellStyle name="Normalny 3 11 6 2 3" xfId="4615"/>
    <cellStyle name="Normalny 3 11 6 3" xfId="2457"/>
    <cellStyle name="Normalny 3 11 6 4" xfId="3897"/>
    <cellStyle name="Normalny 3 11 7" xfId="658"/>
    <cellStyle name="Normalny 3 11 7 2" xfId="1376"/>
    <cellStyle name="Normalny 3 11 7 2 2" xfId="2815"/>
    <cellStyle name="Normalny 3 11 7 2 3" xfId="4255"/>
    <cellStyle name="Normalny 3 11 7 3" xfId="2097"/>
    <cellStyle name="Normalny 3 11 7 4" xfId="3537"/>
    <cellStyle name="Normalny 3 11 8" xfId="1198"/>
    <cellStyle name="Normalny 3 11 8 2" xfId="2637"/>
    <cellStyle name="Normalny 3 11 8 3" xfId="4077"/>
    <cellStyle name="Normalny 3 11 9" xfId="1919"/>
    <cellStyle name="Normalny 3 12" xfId="474"/>
    <cellStyle name="Normalny 3 12 10" xfId="3361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2 3" xfId="4550"/>
    <cellStyle name="Normalny 3 12 2 2 2 3" xfId="2392"/>
    <cellStyle name="Normalny 3 12 2 2 2 4" xfId="3832"/>
    <cellStyle name="Normalny 3 12 2 2 3" xfId="1133"/>
    <cellStyle name="Normalny 3 12 2 2 3 2" xfId="1851"/>
    <cellStyle name="Normalny 3 12 2 2 3 2 2" xfId="3290"/>
    <cellStyle name="Normalny 3 12 2 2 3 2 3" xfId="4730"/>
    <cellStyle name="Normalny 3 12 2 2 3 3" xfId="2572"/>
    <cellStyle name="Normalny 3 12 2 2 3 4" xfId="4012"/>
    <cellStyle name="Normalny 3 12 2 2 4" xfId="773"/>
    <cellStyle name="Normalny 3 12 2 2 4 2" xfId="1491"/>
    <cellStyle name="Normalny 3 12 2 2 4 2 2" xfId="2930"/>
    <cellStyle name="Normalny 3 12 2 2 4 2 3" xfId="4370"/>
    <cellStyle name="Normalny 3 12 2 2 4 3" xfId="2212"/>
    <cellStyle name="Normalny 3 12 2 2 4 4" xfId="3652"/>
    <cellStyle name="Normalny 3 12 2 2 5" xfId="1313"/>
    <cellStyle name="Normalny 3 12 2 2 5 2" xfId="2752"/>
    <cellStyle name="Normalny 3 12 2 2 5 3" xfId="4192"/>
    <cellStyle name="Normalny 3 12 2 2 6" xfId="2034"/>
    <cellStyle name="Normalny 3 12 2 2 7" xfId="3474"/>
    <cellStyle name="Normalny 3 12 2 3" xfId="885"/>
    <cellStyle name="Normalny 3 12 2 3 2" xfId="1603"/>
    <cellStyle name="Normalny 3 12 2 3 2 2" xfId="3042"/>
    <cellStyle name="Normalny 3 12 2 3 2 3" xfId="4482"/>
    <cellStyle name="Normalny 3 12 2 3 3" xfId="2324"/>
    <cellStyle name="Normalny 3 12 2 3 4" xfId="3764"/>
    <cellStyle name="Normalny 3 12 2 4" xfId="1065"/>
    <cellStyle name="Normalny 3 12 2 4 2" xfId="1783"/>
    <cellStyle name="Normalny 3 12 2 4 2 2" xfId="3222"/>
    <cellStyle name="Normalny 3 12 2 4 2 3" xfId="4662"/>
    <cellStyle name="Normalny 3 12 2 4 3" xfId="2504"/>
    <cellStyle name="Normalny 3 12 2 4 4" xfId="3944"/>
    <cellStyle name="Normalny 3 12 2 5" xfId="705"/>
    <cellStyle name="Normalny 3 12 2 5 2" xfId="1423"/>
    <cellStyle name="Normalny 3 12 2 5 2 2" xfId="2862"/>
    <cellStyle name="Normalny 3 12 2 5 2 3" xfId="4302"/>
    <cellStyle name="Normalny 3 12 2 5 3" xfId="2144"/>
    <cellStyle name="Normalny 3 12 2 5 4" xfId="3584"/>
    <cellStyle name="Normalny 3 12 2 6" xfId="1245"/>
    <cellStyle name="Normalny 3 12 2 6 2" xfId="2684"/>
    <cellStyle name="Normalny 3 12 2 6 3" xfId="4124"/>
    <cellStyle name="Normalny 3 12 2 7" xfId="1966"/>
    <cellStyle name="Normalny 3 12 2 8" xfId="3406"/>
    <cellStyle name="Normalny 3 12 3" xfId="550"/>
    <cellStyle name="Normalny 3 12 3 2" xfId="908"/>
    <cellStyle name="Normalny 3 12 3 2 2" xfId="1626"/>
    <cellStyle name="Normalny 3 12 3 2 2 2" xfId="3065"/>
    <cellStyle name="Normalny 3 12 3 2 2 3" xfId="4505"/>
    <cellStyle name="Normalny 3 12 3 2 3" xfId="2347"/>
    <cellStyle name="Normalny 3 12 3 2 4" xfId="3787"/>
    <cellStyle name="Normalny 3 12 3 3" xfId="1088"/>
    <cellStyle name="Normalny 3 12 3 3 2" xfId="1806"/>
    <cellStyle name="Normalny 3 12 3 3 2 2" xfId="3245"/>
    <cellStyle name="Normalny 3 12 3 3 2 3" xfId="4685"/>
    <cellStyle name="Normalny 3 12 3 3 3" xfId="2527"/>
    <cellStyle name="Normalny 3 12 3 3 4" xfId="3967"/>
    <cellStyle name="Normalny 3 12 3 4" xfId="728"/>
    <cellStyle name="Normalny 3 12 3 4 2" xfId="1446"/>
    <cellStyle name="Normalny 3 12 3 4 2 2" xfId="2885"/>
    <cellStyle name="Normalny 3 12 3 4 2 3" xfId="4325"/>
    <cellStyle name="Normalny 3 12 3 4 3" xfId="2167"/>
    <cellStyle name="Normalny 3 12 3 4 4" xfId="3607"/>
    <cellStyle name="Normalny 3 12 3 5" xfId="1268"/>
    <cellStyle name="Normalny 3 12 3 5 2" xfId="2707"/>
    <cellStyle name="Normalny 3 12 3 5 3" xfId="4147"/>
    <cellStyle name="Normalny 3 12 3 6" xfId="1989"/>
    <cellStyle name="Normalny 3 12 3 7" xfId="3429"/>
    <cellStyle name="Normalny 3 12 4" xfId="619"/>
    <cellStyle name="Normalny 3 12 4 2" xfId="977"/>
    <cellStyle name="Normalny 3 12 4 2 2" xfId="1695"/>
    <cellStyle name="Normalny 3 12 4 2 2 2" xfId="3134"/>
    <cellStyle name="Normalny 3 12 4 2 2 3" xfId="4574"/>
    <cellStyle name="Normalny 3 12 4 2 3" xfId="2416"/>
    <cellStyle name="Normalny 3 12 4 2 4" xfId="3856"/>
    <cellStyle name="Normalny 3 12 4 3" xfId="1157"/>
    <cellStyle name="Normalny 3 12 4 3 2" xfId="1875"/>
    <cellStyle name="Normalny 3 12 4 3 2 2" xfId="3314"/>
    <cellStyle name="Normalny 3 12 4 3 2 3" xfId="4754"/>
    <cellStyle name="Normalny 3 12 4 3 3" xfId="2596"/>
    <cellStyle name="Normalny 3 12 4 3 4" xfId="4036"/>
    <cellStyle name="Normalny 3 12 4 4" xfId="797"/>
    <cellStyle name="Normalny 3 12 4 4 2" xfId="1515"/>
    <cellStyle name="Normalny 3 12 4 4 2 2" xfId="2954"/>
    <cellStyle name="Normalny 3 12 4 4 2 3" xfId="4394"/>
    <cellStyle name="Normalny 3 12 4 4 3" xfId="2236"/>
    <cellStyle name="Normalny 3 12 4 4 4" xfId="3676"/>
    <cellStyle name="Normalny 3 12 4 5" xfId="1337"/>
    <cellStyle name="Normalny 3 12 4 5 2" xfId="2776"/>
    <cellStyle name="Normalny 3 12 4 5 3" xfId="4216"/>
    <cellStyle name="Normalny 3 12 4 6" xfId="2058"/>
    <cellStyle name="Normalny 3 12 4 7" xfId="3498"/>
    <cellStyle name="Normalny 3 12 5" xfId="840"/>
    <cellStyle name="Normalny 3 12 5 2" xfId="1558"/>
    <cellStyle name="Normalny 3 12 5 2 2" xfId="2997"/>
    <cellStyle name="Normalny 3 12 5 2 3" xfId="4437"/>
    <cellStyle name="Normalny 3 12 5 3" xfId="2279"/>
    <cellStyle name="Normalny 3 12 5 4" xfId="3719"/>
    <cellStyle name="Normalny 3 12 6" xfId="1020"/>
    <cellStyle name="Normalny 3 12 6 2" xfId="1738"/>
    <cellStyle name="Normalny 3 12 6 2 2" xfId="3177"/>
    <cellStyle name="Normalny 3 12 6 2 3" xfId="4617"/>
    <cellStyle name="Normalny 3 12 6 3" xfId="2459"/>
    <cellStyle name="Normalny 3 12 6 4" xfId="3899"/>
    <cellStyle name="Normalny 3 12 7" xfId="660"/>
    <cellStyle name="Normalny 3 12 7 2" xfId="1378"/>
    <cellStyle name="Normalny 3 12 7 2 2" xfId="2817"/>
    <cellStyle name="Normalny 3 12 7 2 3" xfId="4257"/>
    <cellStyle name="Normalny 3 12 7 3" xfId="2099"/>
    <cellStyle name="Normalny 3 12 7 4" xfId="3539"/>
    <cellStyle name="Normalny 3 12 8" xfId="1200"/>
    <cellStyle name="Normalny 3 12 8 2" xfId="2639"/>
    <cellStyle name="Normalny 3 12 8 3" xfId="4079"/>
    <cellStyle name="Normalny 3 12 9" xfId="1921"/>
    <cellStyle name="Normalny 3 13" xfId="476"/>
    <cellStyle name="Normalny 3 13 10" xfId="3363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2 3" xfId="4552"/>
    <cellStyle name="Normalny 3 13 2 2 2 3" xfId="2394"/>
    <cellStyle name="Normalny 3 13 2 2 2 4" xfId="3834"/>
    <cellStyle name="Normalny 3 13 2 2 3" xfId="1135"/>
    <cellStyle name="Normalny 3 13 2 2 3 2" xfId="1853"/>
    <cellStyle name="Normalny 3 13 2 2 3 2 2" xfId="3292"/>
    <cellStyle name="Normalny 3 13 2 2 3 2 3" xfId="4732"/>
    <cellStyle name="Normalny 3 13 2 2 3 3" xfId="2574"/>
    <cellStyle name="Normalny 3 13 2 2 3 4" xfId="4014"/>
    <cellStyle name="Normalny 3 13 2 2 4" xfId="775"/>
    <cellStyle name="Normalny 3 13 2 2 4 2" xfId="1493"/>
    <cellStyle name="Normalny 3 13 2 2 4 2 2" xfId="2932"/>
    <cellStyle name="Normalny 3 13 2 2 4 2 3" xfId="4372"/>
    <cellStyle name="Normalny 3 13 2 2 4 3" xfId="2214"/>
    <cellStyle name="Normalny 3 13 2 2 4 4" xfId="3654"/>
    <cellStyle name="Normalny 3 13 2 2 5" xfId="1315"/>
    <cellStyle name="Normalny 3 13 2 2 5 2" xfId="2754"/>
    <cellStyle name="Normalny 3 13 2 2 5 3" xfId="4194"/>
    <cellStyle name="Normalny 3 13 2 2 6" xfId="2036"/>
    <cellStyle name="Normalny 3 13 2 2 7" xfId="3476"/>
    <cellStyle name="Normalny 3 13 2 3" xfId="887"/>
    <cellStyle name="Normalny 3 13 2 3 2" xfId="1605"/>
    <cellStyle name="Normalny 3 13 2 3 2 2" xfId="3044"/>
    <cellStyle name="Normalny 3 13 2 3 2 3" xfId="4484"/>
    <cellStyle name="Normalny 3 13 2 3 3" xfId="2326"/>
    <cellStyle name="Normalny 3 13 2 3 4" xfId="3766"/>
    <cellStyle name="Normalny 3 13 2 4" xfId="1067"/>
    <cellStyle name="Normalny 3 13 2 4 2" xfId="1785"/>
    <cellStyle name="Normalny 3 13 2 4 2 2" xfId="3224"/>
    <cellStyle name="Normalny 3 13 2 4 2 3" xfId="4664"/>
    <cellStyle name="Normalny 3 13 2 4 3" xfId="2506"/>
    <cellStyle name="Normalny 3 13 2 4 4" xfId="3946"/>
    <cellStyle name="Normalny 3 13 2 5" xfId="707"/>
    <cellStyle name="Normalny 3 13 2 5 2" xfId="1425"/>
    <cellStyle name="Normalny 3 13 2 5 2 2" xfId="2864"/>
    <cellStyle name="Normalny 3 13 2 5 2 3" xfId="4304"/>
    <cellStyle name="Normalny 3 13 2 5 3" xfId="2146"/>
    <cellStyle name="Normalny 3 13 2 5 4" xfId="3586"/>
    <cellStyle name="Normalny 3 13 2 6" xfId="1247"/>
    <cellStyle name="Normalny 3 13 2 6 2" xfId="2686"/>
    <cellStyle name="Normalny 3 13 2 6 3" xfId="4126"/>
    <cellStyle name="Normalny 3 13 2 7" xfId="1968"/>
    <cellStyle name="Normalny 3 13 2 8" xfId="3408"/>
    <cellStyle name="Normalny 3 13 3" xfId="552"/>
    <cellStyle name="Normalny 3 13 3 2" xfId="910"/>
    <cellStyle name="Normalny 3 13 3 2 2" xfId="1628"/>
    <cellStyle name="Normalny 3 13 3 2 2 2" xfId="3067"/>
    <cellStyle name="Normalny 3 13 3 2 2 3" xfId="4507"/>
    <cellStyle name="Normalny 3 13 3 2 3" xfId="2349"/>
    <cellStyle name="Normalny 3 13 3 2 4" xfId="3789"/>
    <cellStyle name="Normalny 3 13 3 3" xfId="1090"/>
    <cellStyle name="Normalny 3 13 3 3 2" xfId="1808"/>
    <cellStyle name="Normalny 3 13 3 3 2 2" xfId="3247"/>
    <cellStyle name="Normalny 3 13 3 3 2 3" xfId="4687"/>
    <cellStyle name="Normalny 3 13 3 3 3" xfId="2529"/>
    <cellStyle name="Normalny 3 13 3 3 4" xfId="3969"/>
    <cellStyle name="Normalny 3 13 3 4" xfId="730"/>
    <cellStyle name="Normalny 3 13 3 4 2" xfId="1448"/>
    <cellStyle name="Normalny 3 13 3 4 2 2" xfId="2887"/>
    <cellStyle name="Normalny 3 13 3 4 2 3" xfId="4327"/>
    <cellStyle name="Normalny 3 13 3 4 3" xfId="2169"/>
    <cellStyle name="Normalny 3 13 3 4 4" xfId="3609"/>
    <cellStyle name="Normalny 3 13 3 5" xfId="1270"/>
    <cellStyle name="Normalny 3 13 3 5 2" xfId="2709"/>
    <cellStyle name="Normalny 3 13 3 5 3" xfId="4149"/>
    <cellStyle name="Normalny 3 13 3 6" xfId="1991"/>
    <cellStyle name="Normalny 3 13 3 7" xfId="3431"/>
    <cellStyle name="Normalny 3 13 4" xfId="621"/>
    <cellStyle name="Normalny 3 13 4 2" xfId="979"/>
    <cellStyle name="Normalny 3 13 4 2 2" xfId="1697"/>
    <cellStyle name="Normalny 3 13 4 2 2 2" xfId="3136"/>
    <cellStyle name="Normalny 3 13 4 2 2 3" xfId="4576"/>
    <cellStyle name="Normalny 3 13 4 2 3" xfId="2418"/>
    <cellStyle name="Normalny 3 13 4 2 4" xfId="3858"/>
    <cellStyle name="Normalny 3 13 4 3" xfId="1159"/>
    <cellStyle name="Normalny 3 13 4 3 2" xfId="1877"/>
    <cellStyle name="Normalny 3 13 4 3 2 2" xfId="3316"/>
    <cellStyle name="Normalny 3 13 4 3 2 3" xfId="4756"/>
    <cellStyle name="Normalny 3 13 4 3 3" xfId="2598"/>
    <cellStyle name="Normalny 3 13 4 3 4" xfId="4038"/>
    <cellStyle name="Normalny 3 13 4 4" xfId="799"/>
    <cellStyle name="Normalny 3 13 4 4 2" xfId="1517"/>
    <cellStyle name="Normalny 3 13 4 4 2 2" xfId="2956"/>
    <cellStyle name="Normalny 3 13 4 4 2 3" xfId="4396"/>
    <cellStyle name="Normalny 3 13 4 4 3" xfId="2238"/>
    <cellStyle name="Normalny 3 13 4 4 4" xfId="3678"/>
    <cellStyle name="Normalny 3 13 4 5" xfId="1339"/>
    <cellStyle name="Normalny 3 13 4 5 2" xfId="2778"/>
    <cellStyle name="Normalny 3 13 4 5 3" xfId="4218"/>
    <cellStyle name="Normalny 3 13 4 6" xfId="2060"/>
    <cellStyle name="Normalny 3 13 4 7" xfId="3500"/>
    <cellStyle name="Normalny 3 13 5" xfId="842"/>
    <cellStyle name="Normalny 3 13 5 2" xfId="1560"/>
    <cellStyle name="Normalny 3 13 5 2 2" xfId="2999"/>
    <cellStyle name="Normalny 3 13 5 2 3" xfId="4439"/>
    <cellStyle name="Normalny 3 13 5 3" xfId="2281"/>
    <cellStyle name="Normalny 3 13 5 4" xfId="3721"/>
    <cellStyle name="Normalny 3 13 6" xfId="1022"/>
    <cellStyle name="Normalny 3 13 6 2" xfId="1740"/>
    <cellStyle name="Normalny 3 13 6 2 2" xfId="3179"/>
    <cellStyle name="Normalny 3 13 6 2 3" xfId="4619"/>
    <cellStyle name="Normalny 3 13 6 3" xfId="2461"/>
    <cellStyle name="Normalny 3 13 6 4" xfId="3901"/>
    <cellStyle name="Normalny 3 13 7" xfId="662"/>
    <cellStyle name="Normalny 3 13 7 2" xfId="1380"/>
    <cellStyle name="Normalny 3 13 7 2 2" xfId="2819"/>
    <cellStyle name="Normalny 3 13 7 2 3" xfId="4259"/>
    <cellStyle name="Normalny 3 13 7 3" xfId="2101"/>
    <cellStyle name="Normalny 3 13 7 4" xfId="3541"/>
    <cellStyle name="Normalny 3 13 8" xfId="1202"/>
    <cellStyle name="Normalny 3 13 8 2" xfId="2641"/>
    <cellStyle name="Normalny 3 13 8 3" xfId="4081"/>
    <cellStyle name="Normalny 3 13 9" xfId="1923"/>
    <cellStyle name="Normalny 3 14" xfId="478"/>
    <cellStyle name="Normalny 3 14 10" xfId="3365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2 3" xfId="4554"/>
    <cellStyle name="Normalny 3 14 2 2 2 3" xfId="2396"/>
    <cellStyle name="Normalny 3 14 2 2 2 4" xfId="3836"/>
    <cellStyle name="Normalny 3 14 2 2 3" xfId="1137"/>
    <cellStyle name="Normalny 3 14 2 2 3 2" xfId="1855"/>
    <cellStyle name="Normalny 3 14 2 2 3 2 2" xfId="3294"/>
    <cellStyle name="Normalny 3 14 2 2 3 2 3" xfId="4734"/>
    <cellStyle name="Normalny 3 14 2 2 3 3" xfId="2576"/>
    <cellStyle name="Normalny 3 14 2 2 3 4" xfId="4016"/>
    <cellStyle name="Normalny 3 14 2 2 4" xfId="777"/>
    <cellStyle name="Normalny 3 14 2 2 4 2" xfId="1495"/>
    <cellStyle name="Normalny 3 14 2 2 4 2 2" xfId="2934"/>
    <cellStyle name="Normalny 3 14 2 2 4 2 3" xfId="4374"/>
    <cellStyle name="Normalny 3 14 2 2 4 3" xfId="2216"/>
    <cellStyle name="Normalny 3 14 2 2 4 4" xfId="3656"/>
    <cellStyle name="Normalny 3 14 2 2 5" xfId="1317"/>
    <cellStyle name="Normalny 3 14 2 2 5 2" xfId="2756"/>
    <cellStyle name="Normalny 3 14 2 2 5 3" xfId="4196"/>
    <cellStyle name="Normalny 3 14 2 2 6" xfId="2038"/>
    <cellStyle name="Normalny 3 14 2 2 7" xfId="3478"/>
    <cellStyle name="Normalny 3 14 2 3" xfId="889"/>
    <cellStyle name="Normalny 3 14 2 3 2" xfId="1607"/>
    <cellStyle name="Normalny 3 14 2 3 2 2" xfId="3046"/>
    <cellStyle name="Normalny 3 14 2 3 2 3" xfId="4486"/>
    <cellStyle name="Normalny 3 14 2 3 3" xfId="2328"/>
    <cellStyle name="Normalny 3 14 2 3 4" xfId="3768"/>
    <cellStyle name="Normalny 3 14 2 4" xfId="1069"/>
    <cellStyle name="Normalny 3 14 2 4 2" xfId="1787"/>
    <cellStyle name="Normalny 3 14 2 4 2 2" xfId="3226"/>
    <cellStyle name="Normalny 3 14 2 4 2 3" xfId="4666"/>
    <cellStyle name="Normalny 3 14 2 4 3" xfId="2508"/>
    <cellStyle name="Normalny 3 14 2 4 4" xfId="3948"/>
    <cellStyle name="Normalny 3 14 2 5" xfId="709"/>
    <cellStyle name="Normalny 3 14 2 5 2" xfId="1427"/>
    <cellStyle name="Normalny 3 14 2 5 2 2" xfId="2866"/>
    <cellStyle name="Normalny 3 14 2 5 2 3" xfId="4306"/>
    <cellStyle name="Normalny 3 14 2 5 3" xfId="2148"/>
    <cellStyle name="Normalny 3 14 2 5 4" xfId="3588"/>
    <cellStyle name="Normalny 3 14 2 6" xfId="1249"/>
    <cellStyle name="Normalny 3 14 2 6 2" xfId="2688"/>
    <cellStyle name="Normalny 3 14 2 6 3" xfId="4128"/>
    <cellStyle name="Normalny 3 14 2 7" xfId="1970"/>
    <cellStyle name="Normalny 3 14 2 8" xfId="3410"/>
    <cellStyle name="Normalny 3 14 3" xfId="554"/>
    <cellStyle name="Normalny 3 14 3 2" xfId="912"/>
    <cellStyle name="Normalny 3 14 3 2 2" xfId="1630"/>
    <cellStyle name="Normalny 3 14 3 2 2 2" xfId="3069"/>
    <cellStyle name="Normalny 3 14 3 2 2 3" xfId="4509"/>
    <cellStyle name="Normalny 3 14 3 2 3" xfId="2351"/>
    <cellStyle name="Normalny 3 14 3 2 4" xfId="3791"/>
    <cellStyle name="Normalny 3 14 3 3" xfId="1092"/>
    <cellStyle name="Normalny 3 14 3 3 2" xfId="1810"/>
    <cellStyle name="Normalny 3 14 3 3 2 2" xfId="3249"/>
    <cellStyle name="Normalny 3 14 3 3 2 3" xfId="4689"/>
    <cellStyle name="Normalny 3 14 3 3 3" xfId="2531"/>
    <cellStyle name="Normalny 3 14 3 3 4" xfId="3971"/>
    <cellStyle name="Normalny 3 14 3 4" xfId="732"/>
    <cellStyle name="Normalny 3 14 3 4 2" xfId="1450"/>
    <cellStyle name="Normalny 3 14 3 4 2 2" xfId="2889"/>
    <cellStyle name="Normalny 3 14 3 4 2 3" xfId="4329"/>
    <cellStyle name="Normalny 3 14 3 4 3" xfId="2171"/>
    <cellStyle name="Normalny 3 14 3 4 4" xfId="3611"/>
    <cellStyle name="Normalny 3 14 3 5" xfId="1272"/>
    <cellStyle name="Normalny 3 14 3 5 2" xfId="2711"/>
    <cellStyle name="Normalny 3 14 3 5 3" xfId="4151"/>
    <cellStyle name="Normalny 3 14 3 6" xfId="1993"/>
    <cellStyle name="Normalny 3 14 3 7" xfId="3433"/>
    <cellStyle name="Normalny 3 14 4" xfId="623"/>
    <cellStyle name="Normalny 3 14 4 2" xfId="981"/>
    <cellStyle name="Normalny 3 14 4 2 2" xfId="1699"/>
    <cellStyle name="Normalny 3 14 4 2 2 2" xfId="3138"/>
    <cellStyle name="Normalny 3 14 4 2 2 3" xfId="4578"/>
    <cellStyle name="Normalny 3 14 4 2 3" xfId="2420"/>
    <cellStyle name="Normalny 3 14 4 2 4" xfId="3860"/>
    <cellStyle name="Normalny 3 14 4 3" xfId="1161"/>
    <cellStyle name="Normalny 3 14 4 3 2" xfId="1879"/>
    <cellStyle name="Normalny 3 14 4 3 2 2" xfId="3318"/>
    <cellStyle name="Normalny 3 14 4 3 2 3" xfId="4758"/>
    <cellStyle name="Normalny 3 14 4 3 3" xfId="2600"/>
    <cellStyle name="Normalny 3 14 4 3 4" xfId="4040"/>
    <cellStyle name="Normalny 3 14 4 4" xfId="801"/>
    <cellStyle name="Normalny 3 14 4 4 2" xfId="1519"/>
    <cellStyle name="Normalny 3 14 4 4 2 2" xfId="2958"/>
    <cellStyle name="Normalny 3 14 4 4 2 3" xfId="4398"/>
    <cellStyle name="Normalny 3 14 4 4 3" xfId="2240"/>
    <cellStyle name="Normalny 3 14 4 4 4" xfId="3680"/>
    <cellStyle name="Normalny 3 14 4 5" xfId="1341"/>
    <cellStyle name="Normalny 3 14 4 5 2" xfId="2780"/>
    <cellStyle name="Normalny 3 14 4 5 3" xfId="4220"/>
    <cellStyle name="Normalny 3 14 4 6" xfId="2062"/>
    <cellStyle name="Normalny 3 14 4 7" xfId="3502"/>
    <cellStyle name="Normalny 3 14 5" xfId="844"/>
    <cellStyle name="Normalny 3 14 5 2" xfId="1562"/>
    <cellStyle name="Normalny 3 14 5 2 2" xfId="3001"/>
    <cellStyle name="Normalny 3 14 5 2 3" xfId="4441"/>
    <cellStyle name="Normalny 3 14 5 3" xfId="2283"/>
    <cellStyle name="Normalny 3 14 5 4" xfId="3723"/>
    <cellStyle name="Normalny 3 14 6" xfId="1024"/>
    <cellStyle name="Normalny 3 14 6 2" xfId="1742"/>
    <cellStyle name="Normalny 3 14 6 2 2" xfId="3181"/>
    <cellStyle name="Normalny 3 14 6 2 3" xfId="4621"/>
    <cellStyle name="Normalny 3 14 6 3" xfId="2463"/>
    <cellStyle name="Normalny 3 14 6 4" xfId="3903"/>
    <cellStyle name="Normalny 3 14 7" xfId="664"/>
    <cellStyle name="Normalny 3 14 7 2" xfId="1382"/>
    <cellStyle name="Normalny 3 14 7 2 2" xfId="2821"/>
    <cellStyle name="Normalny 3 14 7 2 3" xfId="4261"/>
    <cellStyle name="Normalny 3 14 7 3" xfId="2103"/>
    <cellStyle name="Normalny 3 14 7 4" xfId="3543"/>
    <cellStyle name="Normalny 3 14 8" xfId="1204"/>
    <cellStyle name="Normalny 3 14 8 2" xfId="2643"/>
    <cellStyle name="Normalny 3 14 8 3" xfId="408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2 3" xfId="4512"/>
    <cellStyle name="Normalny 3 15 2 2 3" xfId="2354"/>
    <cellStyle name="Normalny 3 15 2 2 4" xfId="3794"/>
    <cellStyle name="Normalny 3 15 2 3" xfId="1095"/>
    <cellStyle name="Normalny 3 15 2 3 2" xfId="1813"/>
    <cellStyle name="Normalny 3 15 2 3 2 2" xfId="3252"/>
    <cellStyle name="Normalny 3 15 2 3 2 3" xfId="4692"/>
    <cellStyle name="Normalny 3 15 2 3 3" xfId="2534"/>
    <cellStyle name="Normalny 3 15 2 3 4" xfId="3974"/>
    <cellStyle name="Normalny 3 15 2 4" xfId="735"/>
    <cellStyle name="Normalny 3 15 2 4 2" xfId="1453"/>
    <cellStyle name="Normalny 3 15 2 4 2 2" xfId="2892"/>
    <cellStyle name="Normalny 3 15 2 4 2 3" xfId="4332"/>
    <cellStyle name="Normalny 3 15 2 4 3" xfId="2174"/>
    <cellStyle name="Normalny 3 15 2 4 4" xfId="3614"/>
    <cellStyle name="Normalny 3 15 2 5" xfId="1275"/>
    <cellStyle name="Normalny 3 15 2 5 2" xfId="2714"/>
    <cellStyle name="Normalny 3 15 2 5 3" xfId="4154"/>
    <cellStyle name="Normalny 3 15 2 6" xfId="1996"/>
    <cellStyle name="Normalny 3 15 2 7" xfId="3436"/>
    <cellStyle name="Normalny 3 15 3" xfId="626"/>
    <cellStyle name="Normalny 3 15 3 2" xfId="984"/>
    <cellStyle name="Normalny 3 15 3 2 2" xfId="1702"/>
    <cellStyle name="Normalny 3 15 3 2 2 2" xfId="3141"/>
    <cellStyle name="Normalny 3 15 3 2 2 3" xfId="4581"/>
    <cellStyle name="Normalny 3 15 3 2 3" xfId="2423"/>
    <cellStyle name="Normalny 3 15 3 2 4" xfId="3863"/>
    <cellStyle name="Normalny 3 15 3 3" xfId="1164"/>
    <cellStyle name="Normalny 3 15 3 3 2" xfId="1882"/>
    <cellStyle name="Normalny 3 15 3 3 2 2" xfId="3321"/>
    <cellStyle name="Normalny 3 15 3 3 2 3" xfId="4761"/>
    <cellStyle name="Normalny 3 15 3 3 3" xfId="2603"/>
    <cellStyle name="Normalny 3 15 3 3 4" xfId="4043"/>
    <cellStyle name="Normalny 3 15 3 4" xfId="804"/>
    <cellStyle name="Normalny 3 15 3 4 2" xfId="1522"/>
    <cellStyle name="Normalny 3 15 3 4 2 2" xfId="2961"/>
    <cellStyle name="Normalny 3 15 3 4 2 3" xfId="4401"/>
    <cellStyle name="Normalny 3 15 3 4 3" xfId="2243"/>
    <cellStyle name="Normalny 3 15 3 4 4" xfId="3683"/>
    <cellStyle name="Normalny 3 15 3 5" xfId="1344"/>
    <cellStyle name="Normalny 3 15 3 5 2" xfId="2783"/>
    <cellStyle name="Normalny 3 15 3 5 3" xfId="4223"/>
    <cellStyle name="Normalny 3 15 3 6" xfId="2065"/>
    <cellStyle name="Normalny 3 15 3 7" xfId="3505"/>
    <cellStyle name="Normalny 3 15 4" xfId="847"/>
    <cellStyle name="Normalny 3 15 4 2" xfId="1565"/>
    <cellStyle name="Normalny 3 15 4 2 2" xfId="3004"/>
    <cellStyle name="Normalny 3 15 4 2 3" xfId="4444"/>
    <cellStyle name="Normalny 3 15 4 3" xfId="2286"/>
    <cellStyle name="Normalny 3 15 4 4" xfId="3726"/>
    <cellStyle name="Normalny 3 15 5" xfId="1027"/>
    <cellStyle name="Normalny 3 15 5 2" xfId="1745"/>
    <cellStyle name="Normalny 3 15 5 2 2" xfId="3184"/>
    <cellStyle name="Normalny 3 15 5 2 3" xfId="4624"/>
    <cellStyle name="Normalny 3 15 5 3" xfId="2466"/>
    <cellStyle name="Normalny 3 15 5 4" xfId="3906"/>
    <cellStyle name="Normalny 3 15 6" xfId="667"/>
    <cellStyle name="Normalny 3 15 6 2" xfId="1385"/>
    <cellStyle name="Normalny 3 15 6 2 2" xfId="2824"/>
    <cellStyle name="Normalny 3 15 6 2 3" xfId="4264"/>
    <cellStyle name="Normalny 3 15 6 3" xfId="2106"/>
    <cellStyle name="Normalny 3 15 6 4" xfId="3546"/>
    <cellStyle name="Normalny 3 15 7" xfId="1207"/>
    <cellStyle name="Normalny 3 15 7 2" xfId="2646"/>
    <cellStyle name="Normalny 3 15 7 3" xfId="4086"/>
    <cellStyle name="Normalny 3 15 8" xfId="1928"/>
    <cellStyle name="Normalny 3 15 9" xfId="336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2 3" xfId="4515"/>
    <cellStyle name="Normalny 3 16 2 2 3" xfId="2357"/>
    <cellStyle name="Normalny 3 16 2 2 4" xfId="3797"/>
    <cellStyle name="Normalny 3 16 2 3" xfId="1098"/>
    <cellStyle name="Normalny 3 16 2 3 2" xfId="1816"/>
    <cellStyle name="Normalny 3 16 2 3 2 2" xfId="3255"/>
    <cellStyle name="Normalny 3 16 2 3 2 3" xfId="4695"/>
    <cellStyle name="Normalny 3 16 2 3 3" xfId="2537"/>
    <cellStyle name="Normalny 3 16 2 3 4" xfId="3977"/>
    <cellStyle name="Normalny 3 16 2 4" xfId="738"/>
    <cellStyle name="Normalny 3 16 2 4 2" xfId="1456"/>
    <cellStyle name="Normalny 3 16 2 4 2 2" xfId="2895"/>
    <cellStyle name="Normalny 3 16 2 4 2 3" xfId="4335"/>
    <cellStyle name="Normalny 3 16 2 4 3" xfId="2177"/>
    <cellStyle name="Normalny 3 16 2 4 4" xfId="3617"/>
    <cellStyle name="Normalny 3 16 2 5" xfId="1278"/>
    <cellStyle name="Normalny 3 16 2 5 2" xfId="2717"/>
    <cellStyle name="Normalny 3 16 2 5 3" xfId="4157"/>
    <cellStyle name="Normalny 3 16 2 6" xfId="1999"/>
    <cellStyle name="Normalny 3 16 2 7" xfId="3439"/>
    <cellStyle name="Normalny 3 16 3" xfId="629"/>
    <cellStyle name="Normalny 3 16 3 2" xfId="987"/>
    <cellStyle name="Normalny 3 16 3 2 2" xfId="1705"/>
    <cellStyle name="Normalny 3 16 3 2 2 2" xfId="3144"/>
    <cellStyle name="Normalny 3 16 3 2 2 3" xfId="4584"/>
    <cellStyle name="Normalny 3 16 3 2 3" xfId="2426"/>
    <cellStyle name="Normalny 3 16 3 2 4" xfId="3866"/>
    <cellStyle name="Normalny 3 16 3 3" xfId="1167"/>
    <cellStyle name="Normalny 3 16 3 3 2" xfId="1885"/>
    <cellStyle name="Normalny 3 16 3 3 2 2" xfId="3324"/>
    <cellStyle name="Normalny 3 16 3 3 2 3" xfId="4764"/>
    <cellStyle name="Normalny 3 16 3 3 3" xfId="2606"/>
    <cellStyle name="Normalny 3 16 3 3 4" xfId="4046"/>
    <cellStyle name="Normalny 3 16 3 4" xfId="807"/>
    <cellStyle name="Normalny 3 16 3 4 2" xfId="1525"/>
    <cellStyle name="Normalny 3 16 3 4 2 2" xfId="2964"/>
    <cellStyle name="Normalny 3 16 3 4 2 3" xfId="4404"/>
    <cellStyle name="Normalny 3 16 3 4 3" xfId="2246"/>
    <cellStyle name="Normalny 3 16 3 4 4" xfId="3686"/>
    <cellStyle name="Normalny 3 16 3 5" xfId="1347"/>
    <cellStyle name="Normalny 3 16 3 5 2" xfId="2786"/>
    <cellStyle name="Normalny 3 16 3 5 3" xfId="4226"/>
    <cellStyle name="Normalny 3 16 3 6" xfId="2068"/>
    <cellStyle name="Normalny 3 16 3 7" xfId="3508"/>
    <cellStyle name="Normalny 3 16 4" xfId="850"/>
    <cellStyle name="Normalny 3 16 4 2" xfId="1568"/>
    <cellStyle name="Normalny 3 16 4 2 2" xfId="3007"/>
    <cellStyle name="Normalny 3 16 4 2 3" xfId="4447"/>
    <cellStyle name="Normalny 3 16 4 3" xfId="2289"/>
    <cellStyle name="Normalny 3 16 4 4" xfId="3729"/>
    <cellStyle name="Normalny 3 16 5" xfId="1030"/>
    <cellStyle name="Normalny 3 16 5 2" xfId="1748"/>
    <cellStyle name="Normalny 3 16 5 2 2" xfId="3187"/>
    <cellStyle name="Normalny 3 16 5 2 3" xfId="4627"/>
    <cellStyle name="Normalny 3 16 5 3" xfId="2469"/>
    <cellStyle name="Normalny 3 16 5 4" xfId="3909"/>
    <cellStyle name="Normalny 3 16 6" xfId="670"/>
    <cellStyle name="Normalny 3 16 6 2" xfId="1388"/>
    <cellStyle name="Normalny 3 16 6 2 2" xfId="2827"/>
    <cellStyle name="Normalny 3 16 6 2 3" xfId="4267"/>
    <cellStyle name="Normalny 3 16 6 3" xfId="2109"/>
    <cellStyle name="Normalny 3 16 6 4" xfId="3549"/>
    <cellStyle name="Normalny 3 16 7" xfId="1210"/>
    <cellStyle name="Normalny 3 16 7 2" xfId="2649"/>
    <cellStyle name="Normalny 3 16 7 3" xfId="4089"/>
    <cellStyle name="Normalny 3 16 8" xfId="1931"/>
    <cellStyle name="Normalny 3 16 9" xfId="337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11" xfId="335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2 3" xfId="4529"/>
    <cellStyle name="Normalny 3 9 2 2 2 3" xfId="2371"/>
    <cellStyle name="Normalny 3 9 2 2 2 4" xfId="3811"/>
    <cellStyle name="Normalny 3 9 2 2 3" xfId="1112"/>
    <cellStyle name="Normalny 3 9 2 2 3 2" xfId="1830"/>
    <cellStyle name="Normalny 3 9 2 2 3 2 2" xfId="3269"/>
    <cellStyle name="Normalny 3 9 2 2 3 2 3" xfId="4709"/>
    <cellStyle name="Normalny 3 9 2 2 3 3" xfId="2551"/>
    <cellStyle name="Normalny 3 9 2 2 3 4" xfId="3991"/>
    <cellStyle name="Normalny 3 9 2 2 4" xfId="752"/>
    <cellStyle name="Normalny 3 9 2 2 4 2" xfId="1470"/>
    <cellStyle name="Normalny 3 9 2 2 4 2 2" xfId="2909"/>
    <cellStyle name="Normalny 3 9 2 2 4 2 3" xfId="4349"/>
    <cellStyle name="Normalny 3 9 2 2 4 3" xfId="2191"/>
    <cellStyle name="Normalny 3 9 2 2 4 4" xfId="3631"/>
    <cellStyle name="Normalny 3 9 2 2 5" xfId="1292"/>
    <cellStyle name="Normalny 3 9 2 2 5 2" xfId="2731"/>
    <cellStyle name="Normalny 3 9 2 2 5 3" xfId="4171"/>
    <cellStyle name="Normalny 3 9 2 2 6" xfId="2013"/>
    <cellStyle name="Normalny 3 9 2 2 7" xfId="3453"/>
    <cellStyle name="Normalny 3 9 2 3" xfId="643"/>
    <cellStyle name="Normalny 3 9 2 3 2" xfId="1001"/>
    <cellStyle name="Normalny 3 9 2 3 2 2" xfId="1719"/>
    <cellStyle name="Normalny 3 9 2 3 2 2 2" xfId="3158"/>
    <cellStyle name="Normalny 3 9 2 3 2 2 3" xfId="4598"/>
    <cellStyle name="Normalny 3 9 2 3 2 3" xfId="2440"/>
    <cellStyle name="Normalny 3 9 2 3 2 4" xfId="3880"/>
    <cellStyle name="Normalny 3 9 2 3 3" xfId="1181"/>
    <cellStyle name="Normalny 3 9 2 3 3 2" xfId="1899"/>
    <cellStyle name="Normalny 3 9 2 3 3 2 2" xfId="3338"/>
    <cellStyle name="Normalny 3 9 2 3 3 2 3" xfId="4778"/>
    <cellStyle name="Normalny 3 9 2 3 3 3" xfId="2620"/>
    <cellStyle name="Normalny 3 9 2 3 3 4" xfId="4060"/>
    <cellStyle name="Normalny 3 9 2 3 4" xfId="821"/>
    <cellStyle name="Normalny 3 9 2 3 4 2" xfId="1539"/>
    <cellStyle name="Normalny 3 9 2 3 4 2 2" xfId="2978"/>
    <cellStyle name="Normalny 3 9 2 3 4 2 3" xfId="4418"/>
    <cellStyle name="Normalny 3 9 2 3 4 3" xfId="2260"/>
    <cellStyle name="Normalny 3 9 2 3 4 4" xfId="3700"/>
    <cellStyle name="Normalny 3 9 2 3 5" xfId="1361"/>
    <cellStyle name="Normalny 3 9 2 3 5 2" xfId="2800"/>
    <cellStyle name="Normalny 3 9 2 3 5 3" xfId="4240"/>
    <cellStyle name="Normalny 3 9 2 3 6" xfId="2082"/>
    <cellStyle name="Normalny 3 9 2 3 7" xfId="3522"/>
    <cellStyle name="Normalny 3 9 2 4" xfId="864"/>
    <cellStyle name="Normalny 3 9 2 4 2" xfId="1582"/>
    <cellStyle name="Normalny 3 9 2 4 2 2" xfId="3021"/>
    <cellStyle name="Normalny 3 9 2 4 2 3" xfId="4461"/>
    <cellStyle name="Normalny 3 9 2 4 3" xfId="2303"/>
    <cellStyle name="Normalny 3 9 2 4 4" xfId="3743"/>
    <cellStyle name="Normalny 3 9 2 5" xfId="1044"/>
    <cellStyle name="Normalny 3 9 2 5 2" xfId="1762"/>
    <cellStyle name="Normalny 3 9 2 5 2 2" xfId="3201"/>
    <cellStyle name="Normalny 3 9 2 5 2 3" xfId="4641"/>
    <cellStyle name="Normalny 3 9 2 5 3" xfId="2483"/>
    <cellStyle name="Normalny 3 9 2 5 4" xfId="3923"/>
    <cellStyle name="Normalny 3 9 2 6" xfId="684"/>
    <cellStyle name="Normalny 3 9 2 6 2" xfId="1402"/>
    <cellStyle name="Normalny 3 9 2 6 2 2" xfId="2841"/>
    <cellStyle name="Normalny 3 9 2 6 2 3" xfId="4281"/>
    <cellStyle name="Normalny 3 9 2 6 3" xfId="2123"/>
    <cellStyle name="Normalny 3 9 2 6 4" xfId="3563"/>
    <cellStyle name="Normalny 3 9 2 7" xfId="1224"/>
    <cellStyle name="Normalny 3 9 2 7 2" xfId="2663"/>
    <cellStyle name="Normalny 3 9 2 7 3" xfId="4103"/>
    <cellStyle name="Normalny 3 9 2 8" xfId="1945"/>
    <cellStyle name="Normalny 3 9 2 9" xfId="338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2 3" xfId="4543"/>
    <cellStyle name="Normalny 3 9 3 2 2 3" xfId="2385"/>
    <cellStyle name="Normalny 3 9 3 2 2 4" xfId="3825"/>
    <cellStyle name="Normalny 3 9 3 2 3" xfId="1126"/>
    <cellStyle name="Normalny 3 9 3 2 3 2" xfId="1844"/>
    <cellStyle name="Normalny 3 9 3 2 3 2 2" xfId="3283"/>
    <cellStyle name="Normalny 3 9 3 2 3 2 3" xfId="4723"/>
    <cellStyle name="Normalny 3 9 3 2 3 3" xfId="2565"/>
    <cellStyle name="Normalny 3 9 3 2 3 4" xfId="4005"/>
    <cellStyle name="Normalny 3 9 3 2 4" xfId="766"/>
    <cellStyle name="Normalny 3 9 3 2 4 2" xfId="1484"/>
    <cellStyle name="Normalny 3 9 3 2 4 2 2" xfId="2923"/>
    <cellStyle name="Normalny 3 9 3 2 4 2 3" xfId="4363"/>
    <cellStyle name="Normalny 3 9 3 2 4 3" xfId="2205"/>
    <cellStyle name="Normalny 3 9 3 2 4 4" xfId="3645"/>
    <cellStyle name="Normalny 3 9 3 2 5" xfId="1306"/>
    <cellStyle name="Normalny 3 9 3 2 5 2" xfId="2745"/>
    <cellStyle name="Normalny 3 9 3 2 5 3" xfId="4185"/>
    <cellStyle name="Normalny 3 9 3 2 6" xfId="2027"/>
    <cellStyle name="Normalny 3 9 3 2 7" xfId="3467"/>
    <cellStyle name="Normalny 3 9 3 3" xfId="878"/>
    <cellStyle name="Normalny 3 9 3 3 2" xfId="1596"/>
    <cellStyle name="Normalny 3 9 3 3 2 2" xfId="3035"/>
    <cellStyle name="Normalny 3 9 3 3 2 3" xfId="4475"/>
    <cellStyle name="Normalny 3 9 3 3 3" xfId="2317"/>
    <cellStyle name="Normalny 3 9 3 3 4" xfId="3757"/>
    <cellStyle name="Normalny 3 9 3 4" xfId="1058"/>
    <cellStyle name="Normalny 3 9 3 4 2" xfId="1776"/>
    <cellStyle name="Normalny 3 9 3 4 2 2" xfId="3215"/>
    <cellStyle name="Normalny 3 9 3 4 2 3" xfId="4655"/>
    <cellStyle name="Normalny 3 9 3 4 3" xfId="2497"/>
    <cellStyle name="Normalny 3 9 3 4 4" xfId="3937"/>
    <cellStyle name="Normalny 3 9 3 5" xfId="698"/>
    <cellStyle name="Normalny 3 9 3 5 2" xfId="1416"/>
    <cellStyle name="Normalny 3 9 3 5 2 2" xfId="2855"/>
    <cellStyle name="Normalny 3 9 3 5 2 3" xfId="4295"/>
    <cellStyle name="Normalny 3 9 3 5 3" xfId="2137"/>
    <cellStyle name="Normalny 3 9 3 5 4" xfId="3577"/>
    <cellStyle name="Normalny 3 9 3 6" xfId="1238"/>
    <cellStyle name="Normalny 3 9 3 6 2" xfId="2677"/>
    <cellStyle name="Normalny 3 9 3 6 3" xfId="4117"/>
    <cellStyle name="Normalny 3 9 3 7" xfId="1959"/>
    <cellStyle name="Normalny 3 9 3 8" xfId="3399"/>
    <cellStyle name="Normalny 3 9 4" xfId="543"/>
    <cellStyle name="Normalny 3 9 4 2" xfId="901"/>
    <cellStyle name="Normalny 3 9 4 2 2" xfId="1619"/>
    <cellStyle name="Normalny 3 9 4 2 2 2" xfId="3058"/>
    <cellStyle name="Normalny 3 9 4 2 2 3" xfId="4498"/>
    <cellStyle name="Normalny 3 9 4 2 3" xfId="2340"/>
    <cellStyle name="Normalny 3 9 4 2 4" xfId="3780"/>
    <cellStyle name="Normalny 3 9 4 3" xfId="1081"/>
    <cellStyle name="Normalny 3 9 4 3 2" xfId="1799"/>
    <cellStyle name="Normalny 3 9 4 3 2 2" xfId="3238"/>
    <cellStyle name="Normalny 3 9 4 3 2 3" xfId="4678"/>
    <cellStyle name="Normalny 3 9 4 3 3" xfId="2520"/>
    <cellStyle name="Normalny 3 9 4 3 4" xfId="3960"/>
    <cellStyle name="Normalny 3 9 4 4" xfId="721"/>
    <cellStyle name="Normalny 3 9 4 4 2" xfId="1439"/>
    <cellStyle name="Normalny 3 9 4 4 2 2" xfId="2878"/>
    <cellStyle name="Normalny 3 9 4 4 2 3" xfId="4318"/>
    <cellStyle name="Normalny 3 9 4 4 3" xfId="2160"/>
    <cellStyle name="Normalny 3 9 4 4 4" xfId="3600"/>
    <cellStyle name="Normalny 3 9 4 5" xfId="1261"/>
    <cellStyle name="Normalny 3 9 4 5 2" xfId="2700"/>
    <cellStyle name="Normalny 3 9 4 5 3" xfId="4140"/>
    <cellStyle name="Normalny 3 9 4 6" xfId="1982"/>
    <cellStyle name="Normalny 3 9 4 7" xfId="3422"/>
    <cellStyle name="Normalny 3 9 5" xfId="612"/>
    <cellStyle name="Normalny 3 9 5 2" xfId="970"/>
    <cellStyle name="Normalny 3 9 5 2 2" xfId="1688"/>
    <cellStyle name="Normalny 3 9 5 2 2 2" xfId="3127"/>
    <cellStyle name="Normalny 3 9 5 2 2 3" xfId="4567"/>
    <cellStyle name="Normalny 3 9 5 2 3" xfId="2409"/>
    <cellStyle name="Normalny 3 9 5 2 4" xfId="3849"/>
    <cellStyle name="Normalny 3 9 5 3" xfId="1150"/>
    <cellStyle name="Normalny 3 9 5 3 2" xfId="1868"/>
    <cellStyle name="Normalny 3 9 5 3 2 2" xfId="3307"/>
    <cellStyle name="Normalny 3 9 5 3 2 3" xfId="4747"/>
    <cellStyle name="Normalny 3 9 5 3 3" xfId="2589"/>
    <cellStyle name="Normalny 3 9 5 3 4" xfId="4029"/>
    <cellStyle name="Normalny 3 9 5 4" xfId="790"/>
    <cellStyle name="Normalny 3 9 5 4 2" xfId="1508"/>
    <cellStyle name="Normalny 3 9 5 4 2 2" xfId="2947"/>
    <cellStyle name="Normalny 3 9 5 4 2 3" xfId="4387"/>
    <cellStyle name="Normalny 3 9 5 4 3" xfId="2229"/>
    <cellStyle name="Normalny 3 9 5 4 4" xfId="3669"/>
    <cellStyle name="Normalny 3 9 5 5" xfId="1330"/>
    <cellStyle name="Normalny 3 9 5 5 2" xfId="2769"/>
    <cellStyle name="Normalny 3 9 5 5 3" xfId="4209"/>
    <cellStyle name="Normalny 3 9 5 6" xfId="2051"/>
    <cellStyle name="Normalny 3 9 5 7" xfId="3491"/>
    <cellStyle name="Normalny 3 9 6" xfId="833"/>
    <cellStyle name="Normalny 3 9 6 2" xfId="1551"/>
    <cellStyle name="Normalny 3 9 6 2 2" xfId="2990"/>
    <cellStyle name="Normalny 3 9 6 2 3" xfId="4430"/>
    <cellStyle name="Normalny 3 9 6 3" xfId="2272"/>
    <cellStyle name="Normalny 3 9 6 4" xfId="3712"/>
    <cellStyle name="Normalny 3 9 7" xfId="1013"/>
    <cellStyle name="Normalny 3 9 7 2" xfId="1731"/>
    <cellStyle name="Normalny 3 9 7 2 2" xfId="3170"/>
    <cellStyle name="Normalny 3 9 7 2 3" xfId="4610"/>
    <cellStyle name="Normalny 3 9 7 3" xfId="2452"/>
    <cellStyle name="Normalny 3 9 7 4" xfId="3892"/>
    <cellStyle name="Normalny 3 9 8" xfId="653"/>
    <cellStyle name="Normalny 3 9 8 2" xfId="1371"/>
    <cellStyle name="Normalny 3 9 8 2 2" xfId="2810"/>
    <cellStyle name="Normalny 3 9 8 2 3" xfId="4250"/>
    <cellStyle name="Normalny 3 9 8 3" xfId="2092"/>
    <cellStyle name="Normalny 3 9 8 4" xfId="3532"/>
    <cellStyle name="Normalny 3 9 9" xfId="1193"/>
    <cellStyle name="Normalny 3 9 9 2" xfId="2632"/>
    <cellStyle name="Normalny 3 9 9 3" xfId="407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2 3" xfId="4533"/>
    <cellStyle name="Normalny 31 2 2 3" xfId="2375"/>
    <cellStyle name="Normalny 31 2 2 4" xfId="3815"/>
    <cellStyle name="Normalny 31 2 3" xfId="1116"/>
    <cellStyle name="Normalny 31 2 3 2" xfId="1834"/>
    <cellStyle name="Normalny 31 2 3 2 2" xfId="3273"/>
    <cellStyle name="Normalny 31 2 3 2 3" xfId="4713"/>
    <cellStyle name="Normalny 31 2 3 3" xfId="2555"/>
    <cellStyle name="Normalny 31 2 3 4" xfId="3995"/>
    <cellStyle name="Normalny 31 2 4" xfId="756"/>
    <cellStyle name="Normalny 31 2 4 2" xfId="1474"/>
    <cellStyle name="Normalny 31 2 4 2 2" xfId="2913"/>
    <cellStyle name="Normalny 31 2 4 2 3" xfId="4353"/>
    <cellStyle name="Normalny 31 2 4 3" xfId="2195"/>
    <cellStyle name="Normalny 31 2 4 4" xfId="3635"/>
    <cellStyle name="Normalny 31 2 5" xfId="1296"/>
    <cellStyle name="Normalny 31 2 5 2" xfId="2735"/>
    <cellStyle name="Normalny 31 2 5 3" xfId="4175"/>
    <cellStyle name="Normalny 31 2 6" xfId="2017"/>
    <cellStyle name="Normalny 31 2 7" xfId="3457"/>
    <cellStyle name="Normalny 31 3" xfId="868"/>
    <cellStyle name="Normalny 31 3 2" xfId="1586"/>
    <cellStyle name="Normalny 31 3 2 2" xfId="3025"/>
    <cellStyle name="Normalny 31 3 2 3" xfId="4465"/>
    <cellStyle name="Normalny 31 3 3" xfId="2307"/>
    <cellStyle name="Normalny 31 3 4" xfId="3747"/>
    <cellStyle name="Normalny 31 4" xfId="1048"/>
    <cellStyle name="Normalny 31 4 2" xfId="1766"/>
    <cellStyle name="Normalny 31 4 2 2" xfId="3205"/>
    <cellStyle name="Normalny 31 4 2 3" xfId="4645"/>
    <cellStyle name="Normalny 31 4 3" xfId="2487"/>
    <cellStyle name="Normalny 31 4 4" xfId="3927"/>
    <cellStyle name="Normalny 31 5" xfId="688"/>
    <cellStyle name="Normalny 31 5 2" xfId="1406"/>
    <cellStyle name="Normalny 31 5 2 2" xfId="2845"/>
    <cellStyle name="Normalny 31 5 2 3" xfId="4285"/>
    <cellStyle name="Normalny 31 5 3" xfId="2127"/>
    <cellStyle name="Normalny 31 5 4" xfId="3567"/>
    <cellStyle name="Normalny 31 6" xfId="1228"/>
    <cellStyle name="Normalny 31 6 2" xfId="2667"/>
    <cellStyle name="Normalny 31 6 3" xfId="4107"/>
    <cellStyle name="Normalny 31 7" xfId="1949"/>
    <cellStyle name="Normalny 31 8" xfId="338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2 3" xfId="4535"/>
    <cellStyle name="Normalny 32 2 2 3" xfId="2377"/>
    <cellStyle name="Normalny 32 2 2 4" xfId="3817"/>
    <cellStyle name="Normalny 32 2 3" xfId="1118"/>
    <cellStyle name="Normalny 32 2 3 2" xfId="1836"/>
    <cellStyle name="Normalny 32 2 3 2 2" xfId="3275"/>
    <cellStyle name="Normalny 32 2 3 2 3" xfId="4715"/>
    <cellStyle name="Normalny 32 2 3 3" xfId="2557"/>
    <cellStyle name="Normalny 32 2 3 4" xfId="3997"/>
    <cellStyle name="Normalny 32 2 4" xfId="758"/>
    <cellStyle name="Normalny 32 2 4 2" xfId="1476"/>
    <cellStyle name="Normalny 32 2 4 2 2" xfId="2915"/>
    <cellStyle name="Normalny 32 2 4 2 3" xfId="4355"/>
    <cellStyle name="Normalny 32 2 4 3" xfId="2197"/>
    <cellStyle name="Normalny 32 2 4 4" xfId="3637"/>
    <cellStyle name="Normalny 32 2 5" xfId="1298"/>
    <cellStyle name="Normalny 32 2 5 2" xfId="2737"/>
    <cellStyle name="Normalny 32 2 5 3" xfId="4177"/>
    <cellStyle name="Normalny 32 2 6" xfId="2019"/>
    <cellStyle name="Normalny 32 2 7" xfId="3459"/>
    <cellStyle name="Normalny 32 3" xfId="870"/>
    <cellStyle name="Normalny 32 3 2" xfId="1588"/>
    <cellStyle name="Normalny 32 3 2 2" xfId="3027"/>
    <cellStyle name="Normalny 32 3 2 3" xfId="4467"/>
    <cellStyle name="Normalny 32 3 3" xfId="2309"/>
    <cellStyle name="Normalny 32 3 4" xfId="3749"/>
    <cellStyle name="Normalny 32 4" xfId="1050"/>
    <cellStyle name="Normalny 32 4 2" xfId="1768"/>
    <cellStyle name="Normalny 32 4 2 2" xfId="3207"/>
    <cellStyle name="Normalny 32 4 2 3" xfId="4647"/>
    <cellStyle name="Normalny 32 4 3" xfId="2489"/>
    <cellStyle name="Normalny 32 4 4" xfId="3929"/>
    <cellStyle name="Normalny 32 5" xfId="690"/>
    <cellStyle name="Normalny 32 5 2" xfId="1408"/>
    <cellStyle name="Normalny 32 5 2 2" xfId="2847"/>
    <cellStyle name="Normalny 32 5 2 3" xfId="4287"/>
    <cellStyle name="Normalny 32 5 3" xfId="2129"/>
    <cellStyle name="Normalny 32 5 4" xfId="3569"/>
    <cellStyle name="Normalny 32 6" xfId="1230"/>
    <cellStyle name="Normalny 32 6 2" xfId="2669"/>
    <cellStyle name="Normalny 32 6 3" xfId="4109"/>
    <cellStyle name="Normalny 32 7" xfId="1951"/>
    <cellStyle name="Normalny 32 8" xfId="339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2 3" xfId="4556"/>
    <cellStyle name="Normalny 33 2 2 3" xfId="2398"/>
    <cellStyle name="Normalny 33 2 2 4" xfId="3838"/>
    <cellStyle name="Normalny 33 2 3" xfId="1139"/>
    <cellStyle name="Normalny 33 2 3 2" xfId="1857"/>
    <cellStyle name="Normalny 33 2 3 2 2" xfId="3296"/>
    <cellStyle name="Normalny 33 2 3 2 3" xfId="4736"/>
    <cellStyle name="Normalny 33 2 3 3" xfId="2578"/>
    <cellStyle name="Normalny 33 2 3 4" xfId="4018"/>
    <cellStyle name="Normalny 33 2 4" xfId="779"/>
    <cellStyle name="Normalny 33 2 4 2" xfId="1497"/>
    <cellStyle name="Normalny 33 2 4 2 2" xfId="2936"/>
    <cellStyle name="Normalny 33 2 4 2 3" xfId="4376"/>
    <cellStyle name="Normalny 33 2 4 3" xfId="2218"/>
    <cellStyle name="Normalny 33 2 4 4" xfId="3658"/>
    <cellStyle name="Normalny 33 2 5" xfId="1319"/>
    <cellStyle name="Normalny 33 2 5 2" xfId="2758"/>
    <cellStyle name="Normalny 33 2 5 3" xfId="4198"/>
    <cellStyle name="Normalny 33 2 6" xfId="2040"/>
    <cellStyle name="Normalny 33 2 7" xfId="3480"/>
    <cellStyle name="Normalny 33 3" xfId="891"/>
    <cellStyle name="Normalny 33 3 2" xfId="1609"/>
    <cellStyle name="Normalny 33 3 2 2" xfId="3048"/>
    <cellStyle name="Normalny 33 3 2 3" xfId="4488"/>
    <cellStyle name="Normalny 33 3 3" xfId="2330"/>
    <cellStyle name="Normalny 33 3 4" xfId="3770"/>
    <cellStyle name="Normalny 33 4" xfId="1071"/>
    <cellStyle name="Normalny 33 4 2" xfId="1789"/>
    <cellStyle name="Normalny 33 4 2 2" xfId="3228"/>
    <cellStyle name="Normalny 33 4 2 3" xfId="4668"/>
    <cellStyle name="Normalny 33 4 3" xfId="2510"/>
    <cellStyle name="Normalny 33 4 4" xfId="3950"/>
    <cellStyle name="Normalny 33 5" xfId="711"/>
    <cellStyle name="Normalny 33 5 2" xfId="1429"/>
    <cellStyle name="Normalny 33 5 2 2" xfId="2868"/>
    <cellStyle name="Normalny 33 5 2 3" xfId="4308"/>
    <cellStyle name="Normalny 33 5 3" xfId="2150"/>
    <cellStyle name="Normalny 33 5 4" xfId="3590"/>
    <cellStyle name="Normalny 33 6" xfId="1251"/>
    <cellStyle name="Normalny 33 6 2" xfId="2690"/>
    <cellStyle name="Normalny 33 6 3" xfId="4130"/>
    <cellStyle name="Normalny 33 7" xfId="1972"/>
    <cellStyle name="Normalny 33 8" xfId="341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2 3" xfId="4557"/>
    <cellStyle name="Normalny 34 2 2 3" xfId="2399"/>
    <cellStyle name="Normalny 34 2 2 4" xfId="3839"/>
    <cellStyle name="Normalny 34 2 3" xfId="1140"/>
    <cellStyle name="Normalny 34 2 3 2" xfId="1858"/>
    <cellStyle name="Normalny 34 2 3 2 2" xfId="3297"/>
    <cellStyle name="Normalny 34 2 3 2 3" xfId="4737"/>
    <cellStyle name="Normalny 34 2 3 3" xfId="2579"/>
    <cellStyle name="Normalny 34 2 3 4" xfId="4019"/>
    <cellStyle name="Normalny 34 2 4" xfId="780"/>
    <cellStyle name="Normalny 34 2 4 2" xfId="1498"/>
    <cellStyle name="Normalny 34 2 4 2 2" xfId="2937"/>
    <cellStyle name="Normalny 34 2 4 2 3" xfId="4377"/>
    <cellStyle name="Normalny 34 2 4 3" xfId="2219"/>
    <cellStyle name="Normalny 34 2 4 4" xfId="3659"/>
    <cellStyle name="Normalny 34 2 5" xfId="1320"/>
    <cellStyle name="Normalny 34 2 5 2" xfId="2759"/>
    <cellStyle name="Normalny 34 2 5 3" xfId="4199"/>
    <cellStyle name="Normalny 34 2 6" xfId="2041"/>
    <cellStyle name="Normalny 34 2 7" xfId="3481"/>
    <cellStyle name="Normalny 34 3" xfId="892"/>
    <cellStyle name="Normalny 34 3 2" xfId="1610"/>
    <cellStyle name="Normalny 34 3 2 2" xfId="3049"/>
    <cellStyle name="Normalny 34 3 2 3" xfId="4489"/>
    <cellStyle name="Normalny 34 3 3" xfId="2331"/>
    <cellStyle name="Normalny 34 3 4" xfId="3771"/>
    <cellStyle name="Normalny 34 4" xfId="1072"/>
    <cellStyle name="Normalny 34 4 2" xfId="1790"/>
    <cellStyle name="Normalny 34 4 2 2" xfId="3229"/>
    <cellStyle name="Normalny 34 4 2 3" xfId="4669"/>
    <cellStyle name="Normalny 34 4 3" xfId="2511"/>
    <cellStyle name="Normalny 34 4 4" xfId="3951"/>
    <cellStyle name="Normalny 34 5" xfId="712"/>
    <cellStyle name="Normalny 34 5 2" xfId="1430"/>
    <cellStyle name="Normalny 34 5 2 2" xfId="2869"/>
    <cellStyle name="Normalny 34 5 2 3" xfId="4309"/>
    <cellStyle name="Normalny 34 5 3" xfId="2151"/>
    <cellStyle name="Normalny 34 5 4" xfId="3591"/>
    <cellStyle name="Normalny 34 6" xfId="1252"/>
    <cellStyle name="Normalny 34 6 2" xfId="2691"/>
    <cellStyle name="Normalny 34 6 3" xfId="4131"/>
    <cellStyle name="Normalny 34 7" xfId="1973"/>
    <cellStyle name="Normalny 34 8" xfId="341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2 3" xfId="4558"/>
    <cellStyle name="Normalny 35 2 2 3" xfId="2400"/>
    <cellStyle name="Normalny 35 2 2 4" xfId="3840"/>
    <cellStyle name="Normalny 35 2 3" xfId="1141"/>
    <cellStyle name="Normalny 35 2 3 2" xfId="1859"/>
    <cellStyle name="Normalny 35 2 3 2 2" xfId="3298"/>
    <cellStyle name="Normalny 35 2 3 2 3" xfId="4738"/>
    <cellStyle name="Normalny 35 2 3 3" xfId="2580"/>
    <cellStyle name="Normalny 35 2 3 4" xfId="4020"/>
    <cellStyle name="Normalny 35 2 4" xfId="781"/>
    <cellStyle name="Normalny 35 2 4 2" xfId="1499"/>
    <cellStyle name="Normalny 35 2 4 2 2" xfId="2938"/>
    <cellStyle name="Normalny 35 2 4 2 3" xfId="4378"/>
    <cellStyle name="Normalny 35 2 4 3" xfId="2220"/>
    <cellStyle name="Normalny 35 2 4 4" xfId="3660"/>
    <cellStyle name="Normalny 35 2 5" xfId="1321"/>
    <cellStyle name="Normalny 35 2 5 2" xfId="2760"/>
    <cellStyle name="Normalny 35 2 5 3" xfId="4200"/>
    <cellStyle name="Normalny 35 2 6" xfId="2042"/>
    <cellStyle name="Normalny 35 2 7" xfId="3482"/>
    <cellStyle name="Normalny 35 3" xfId="893"/>
    <cellStyle name="Normalny 35 3 2" xfId="1611"/>
    <cellStyle name="Normalny 35 3 2 2" xfId="3050"/>
    <cellStyle name="Normalny 35 3 2 3" xfId="4490"/>
    <cellStyle name="Normalny 35 3 3" xfId="2332"/>
    <cellStyle name="Normalny 35 3 4" xfId="3772"/>
    <cellStyle name="Normalny 35 4" xfId="1073"/>
    <cellStyle name="Normalny 35 4 2" xfId="1791"/>
    <cellStyle name="Normalny 35 4 2 2" xfId="3230"/>
    <cellStyle name="Normalny 35 4 2 3" xfId="4670"/>
    <cellStyle name="Normalny 35 4 3" xfId="2512"/>
    <cellStyle name="Normalny 35 4 4" xfId="3952"/>
    <cellStyle name="Normalny 35 5" xfId="713"/>
    <cellStyle name="Normalny 35 5 2" xfId="1431"/>
    <cellStyle name="Normalny 35 5 2 2" xfId="2870"/>
    <cellStyle name="Normalny 35 5 2 3" xfId="4310"/>
    <cellStyle name="Normalny 35 5 3" xfId="2152"/>
    <cellStyle name="Normalny 35 5 4" xfId="3592"/>
    <cellStyle name="Normalny 35 6" xfId="1253"/>
    <cellStyle name="Normalny 35 6 2" xfId="2692"/>
    <cellStyle name="Normalny 35 6 3" xfId="4132"/>
    <cellStyle name="Normalny 35 7" xfId="1974"/>
    <cellStyle name="Normalny 35 8" xfId="341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2 3" xfId="4559"/>
    <cellStyle name="Normalny 36 2 2 3" xfId="2401"/>
    <cellStyle name="Normalny 36 2 2 4" xfId="3841"/>
    <cellStyle name="Normalny 36 2 3" xfId="1142"/>
    <cellStyle name="Normalny 36 2 3 2" xfId="1860"/>
    <cellStyle name="Normalny 36 2 3 2 2" xfId="3299"/>
    <cellStyle name="Normalny 36 2 3 2 3" xfId="4739"/>
    <cellStyle name="Normalny 36 2 3 3" xfId="2581"/>
    <cellStyle name="Normalny 36 2 3 4" xfId="4021"/>
    <cellStyle name="Normalny 36 2 4" xfId="782"/>
    <cellStyle name="Normalny 36 2 4 2" xfId="1500"/>
    <cellStyle name="Normalny 36 2 4 2 2" xfId="2939"/>
    <cellStyle name="Normalny 36 2 4 2 3" xfId="4379"/>
    <cellStyle name="Normalny 36 2 4 3" xfId="2221"/>
    <cellStyle name="Normalny 36 2 4 4" xfId="3661"/>
    <cellStyle name="Normalny 36 2 5" xfId="1322"/>
    <cellStyle name="Normalny 36 2 5 2" xfId="2761"/>
    <cellStyle name="Normalny 36 2 5 3" xfId="4201"/>
    <cellStyle name="Normalny 36 2 6" xfId="2043"/>
    <cellStyle name="Normalny 36 2 7" xfId="3483"/>
    <cellStyle name="Normalny 36 3" xfId="894"/>
    <cellStyle name="Normalny 36 3 2" xfId="1612"/>
    <cellStyle name="Normalny 36 3 2 2" xfId="3051"/>
    <cellStyle name="Normalny 36 3 2 3" xfId="4491"/>
    <cellStyle name="Normalny 36 3 3" xfId="2333"/>
    <cellStyle name="Normalny 36 3 4" xfId="3773"/>
    <cellStyle name="Normalny 36 4" xfId="1074"/>
    <cellStyle name="Normalny 36 4 2" xfId="1792"/>
    <cellStyle name="Normalny 36 4 2 2" xfId="3231"/>
    <cellStyle name="Normalny 36 4 2 3" xfId="4671"/>
    <cellStyle name="Normalny 36 4 3" xfId="2513"/>
    <cellStyle name="Normalny 36 4 4" xfId="3953"/>
    <cellStyle name="Normalny 36 5" xfId="714"/>
    <cellStyle name="Normalny 36 5 2" xfId="1432"/>
    <cellStyle name="Normalny 36 5 2 2" xfId="2871"/>
    <cellStyle name="Normalny 36 5 2 3" xfId="4311"/>
    <cellStyle name="Normalny 36 5 3" xfId="2153"/>
    <cellStyle name="Normalny 36 5 4" xfId="3593"/>
    <cellStyle name="Normalny 36 6" xfId="1254"/>
    <cellStyle name="Normalny 36 6 2" xfId="2693"/>
    <cellStyle name="Normalny 36 6 3" xfId="4133"/>
    <cellStyle name="Normalny 36 7" xfId="1975"/>
    <cellStyle name="Normalny 36 8" xfId="3415"/>
    <cellStyle name="Normalny 37" xfId="605"/>
    <cellStyle name="Normalny 37 2" xfId="963"/>
    <cellStyle name="Normalny 37 2 2" xfId="1681"/>
    <cellStyle name="Normalny 37 2 2 2" xfId="3120"/>
    <cellStyle name="Normalny 37 2 2 3" xfId="4560"/>
    <cellStyle name="Normalny 37 2 3" xfId="2402"/>
    <cellStyle name="Normalny 37 2 4" xfId="3842"/>
    <cellStyle name="Normalny 37 3" xfId="1143"/>
    <cellStyle name="Normalny 37 3 2" xfId="1861"/>
    <cellStyle name="Normalny 37 3 2 2" xfId="3300"/>
    <cellStyle name="Normalny 37 3 2 3" xfId="4740"/>
    <cellStyle name="Normalny 37 3 3" xfId="2582"/>
    <cellStyle name="Normalny 37 3 4" xfId="4022"/>
    <cellStyle name="Normalny 37 4" xfId="783"/>
    <cellStyle name="Normalny 37 4 2" xfId="1501"/>
    <cellStyle name="Normalny 37 4 2 2" xfId="2940"/>
    <cellStyle name="Normalny 37 4 2 3" xfId="4380"/>
    <cellStyle name="Normalny 37 4 3" xfId="2222"/>
    <cellStyle name="Normalny 37 4 4" xfId="3662"/>
    <cellStyle name="Normalny 37 5" xfId="1323"/>
    <cellStyle name="Normalny 37 5 2" xfId="2762"/>
    <cellStyle name="Normalny 37 5 3" xfId="4202"/>
    <cellStyle name="Normalny 37 6" xfId="2044"/>
    <cellStyle name="Normalny 37 7" xfId="3484"/>
    <cellStyle name="Normalny 38" xfId="825"/>
    <cellStyle name="Normalny 38 2" xfId="1005"/>
    <cellStyle name="Normalny 38 2 2" xfId="1723"/>
    <cellStyle name="Normalny 38 2 2 2" xfId="3162"/>
    <cellStyle name="Normalny 38 2 2 3" xfId="4602"/>
    <cellStyle name="Normalny 38 2 3" xfId="2444"/>
    <cellStyle name="Normalny 38 2 4" xfId="3884"/>
    <cellStyle name="Normalny 38 3" xfId="1185"/>
    <cellStyle name="Normalny 38 3 2" xfId="1903"/>
    <cellStyle name="Normalny 38 3 2 2" xfId="3342"/>
    <cellStyle name="Normalny 38 3 2 3" xfId="4782"/>
    <cellStyle name="Normalny 38 3 3" xfId="2624"/>
    <cellStyle name="Normalny 38 3 4" xfId="4064"/>
    <cellStyle name="Normalny 38 4" xfId="1543"/>
    <cellStyle name="Normalny 38 4 2" xfId="2982"/>
    <cellStyle name="Normalny 38 4 3" xfId="4422"/>
    <cellStyle name="Normalny 38 5" xfId="2264"/>
    <cellStyle name="Normalny 38 6" xfId="3704"/>
    <cellStyle name="Normalny 39" xfId="1905"/>
    <cellStyle name="Normalny 39 2" xfId="3344"/>
    <cellStyle name="Normalny 39 3" xfId="478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40 2" xfId="4786"/>
    <cellStyle name="Normalny 41" xfId="3346"/>
    <cellStyle name="Normalny 42" xfId="3347"/>
    <cellStyle name="Normalny 43" xfId="4788"/>
    <cellStyle name="Normalny 44" xfId="4791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kopia (2)" xfId="4789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10" xfId="3364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2 3" xfId="4553"/>
    <cellStyle name="Procentowy 10 2 2 2 3" xfId="2395"/>
    <cellStyle name="Procentowy 10 2 2 2 4" xfId="3835"/>
    <cellStyle name="Procentowy 10 2 2 3" xfId="1136"/>
    <cellStyle name="Procentowy 10 2 2 3 2" xfId="1854"/>
    <cellStyle name="Procentowy 10 2 2 3 2 2" xfId="3293"/>
    <cellStyle name="Procentowy 10 2 2 3 2 3" xfId="4733"/>
    <cellStyle name="Procentowy 10 2 2 3 3" xfId="2575"/>
    <cellStyle name="Procentowy 10 2 2 3 4" xfId="4015"/>
    <cellStyle name="Procentowy 10 2 2 4" xfId="776"/>
    <cellStyle name="Procentowy 10 2 2 4 2" xfId="1494"/>
    <cellStyle name="Procentowy 10 2 2 4 2 2" xfId="2933"/>
    <cellStyle name="Procentowy 10 2 2 4 2 3" xfId="4373"/>
    <cellStyle name="Procentowy 10 2 2 4 3" xfId="2215"/>
    <cellStyle name="Procentowy 10 2 2 4 4" xfId="3655"/>
    <cellStyle name="Procentowy 10 2 2 5" xfId="1316"/>
    <cellStyle name="Procentowy 10 2 2 5 2" xfId="2755"/>
    <cellStyle name="Procentowy 10 2 2 5 3" xfId="4195"/>
    <cellStyle name="Procentowy 10 2 2 6" xfId="2037"/>
    <cellStyle name="Procentowy 10 2 2 7" xfId="3477"/>
    <cellStyle name="Procentowy 10 2 3" xfId="888"/>
    <cellStyle name="Procentowy 10 2 3 2" xfId="1606"/>
    <cellStyle name="Procentowy 10 2 3 2 2" xfId="3045"/>
    <cellStyle name="Procentowy 10 2 3 2 3" xfId="4485"/>
    <cellStyle name="Procentowy 10 2 3 3" xfId="2327"/>
    <cellStyle name="Procentowy 10 2 3 4" xfId="3767"/>
    <cellStyle name="Procentowy 10 2 4" xfId="1068"/>
    <cellStyle name="Procentowy 10 2 4 2" xfId="1786"/>
    <cellStyle name="Procentowy 10 2 4 2 2" xfId="3225"/>
    <cellStyle name="Procentowy 10 2 4 2 3" xfId="4665"/>
    <cellStyle name="Procentowy 10 2 4 3" xfId="2507"/>
    <cellStyle name="Procentowy 10 2 4 4" xfId="3947"/>
    <cellStyle name="Procentowy 10 2 5" xfId="708"/>
    <cellStyle name="Procentowy 10 2 5 2" xfId="1426"/>
    <cellStyle name="Procentowy 10 2 5 2 2" xfId="2865"/>
    <cellStyle name="Procentowy 10 2 5 2 3" xfId="4305"/>
    <cellStyle name="Procentowy 10 2 5 3" xfId="2147"/>
    <cellStyle name="Procentowy 10 2 5 4" xfId="3587"/>
    <cellStyle name="Procentowy 10 2 6" xfId="1248"/>
    <cellStyle name="Procentowy 10 2 6 2" xfId="2687"/>
    <cellStyle name="Procentowy 10 2 6 3" xfId="4127"/>
    <cellStyle name="Procentowy 10 2 7" xfId="1969"/>
    <cellStyle name="Procentowy 10 2 8" xfId="3409"/>
    <cellStyle name="Procentowy 10 3" xfId="553"/>
    <cellStyle name="Procentowy 10 3 2" xfId="911"/>
    <cellStyle name="Procentowy 10 3 2 2" xfId="1629"/>
    <cellStyle name="Procentowy 10 3 2 2 2" xfId="3068"/>
    <cellStyle name="Procentowy 10 3 2 2 3" xfId="4508"/>
    <cellStyle name="Procentowy 10 3 2 3" xfId="2350"/>
    <cellStyle name="Procentowy 10 3 2 4" xfId="3790"/>
    <cellStyle name="Procentowy 10 3 3" xfId="1091"/>
    <cellStyle name="Procentowy 10 3 3 2" xfId="1809"/>
    <cellStyle name="Procentowy 10 3 3 2 2" xfId="3248"/>
    <cellStyle name="Procentowy 10 3 3 2 3" xfId="4688"/>
    <cellStyle name="Procentowy 10 3 3 3" xfId="2530"/>
    <cellStyle name="Procentowy 10 3 3 4" xfId="3970"/>
    <cellStyle name="Procentowy 10 3 4" xfId="731"/>
    <cellStyle name="Procentowy 10 3 4 2" xfId="1449"/>
    <cellStyle name="Procentowy 10 3 4 2 2" xfId="2888"/>
    <cellStyle name="Procentowy 10 3 4 2 3" xfId="4328"/>
    <cellStyle name="Procentowy 10 3 4 3" xfId="2170"/>
    <cellStyle name="Procentowy 10 3 4 4" xfId="3610"/>
    <cellStyle name="Procentowy 10 3 5" xfId="1271"/>
    <cellStyle name="Procentowy 10 3 5 2" xfId="2710"/>
    <cellStyle name="Procentowy 10 3 5 3" xfId="4150"/>
    <cellStyle name="Procentowy 10 3 6" xfId="1992"/>
    <cellStyle name="Procentowy 10 3 7" xfId="3432"/>
    <cellStyle name="Procentowy 10 4" xfId="622"/>
    <cellStyle name="Procentowy 10 4 2" xfId="980"/>
    <cellStyle name="Procentowy 10 4 2 2" xfId="1698"/>
    <cellStyle name="Procentowy 10 4 2 2 2" xfId="3137"/>
    <cellStyle name="Procentowy 10 4 2 2 3" xfId="4577"/>
    <cellStyle name="Procentowy 10 4 2 3" xfId="2419"/>
    <cellStyle name="Procentowy 10 4 2 4" xfId="3859"/>
    <cellStyle name="Procentowy 10 4 3" xfId="1160"/>
    <cellStyle name="Procentowy 10 4 3 2" xfId="1878"/>
    <cellStyle name="Procentowy 10 4 3 2 2" xfId="3317"/>
    <cellStyle name="Procentowy 10 4 3 2 3" xfId="4757"/>
    <cellStyle name="Procentowy 10 4 3 3" xfId="2599"/>
    <cellStyle name="Procentowy 10 4 3 4" xfId="4039"/>
    <cellStyle name="Procentowy 10 4 4" xfId="800"/>
    <cellStyle name="Procentowy 10 4 4 2" xfId="1518"/>
    <cellStyle name="Procentowy 10 4 4 2 2" xfId="2957"/>
    <cellStyle name="Procentowy 10 4 4 2 3" xfId="4397"/>
    <cellStyle name="Procentowy 10 4 4 3" xfId="2239"/>
    <cellStyle name="Procentowy 10 4 4 4" xfId="3679"/>
    <cellStyle name="Procentowy 10 4 5" xfId="1340"/>
    <cellStyle name="Procentowy 10 4 5 2" xfId="2779"/>
    <cellStyle name="Procentowy 10 4 5 3" xfId="4219"/>
    <cellStyle name="Procentowy 10 4 6" xfId="2061"/>
    <cellStyle name="Procentowy 10 4 7" xfId="3501"/>
    <cellStyle name="Procentowy 10 5" xfId="843"/>
    <cellStyle name="Procentowy 10 5 2" xfId="1561"/>
    <cellStyle name="Procentowy 10 5 2 2" xfId="3000"/>
    <cellStyle name="Procentowy 10 5 2 3" xfId="4440"/>
    <cellStyle name="Procentowy 10 5 3" xfId="2282"/>
    <cellStyle name="Procentowy 10 5 4" xfId="3722"/>
    <cellStyle name="Procentowy 10 6" xfId="1023"/>
    <cellStyle name="Procentowy 10 6 2" xfId="1741"/>
    <cellStyle name="Procentowy 10 6 2 2" xfId="3180"/>
    <cellStyle name="Procentowy 10 6 2 3" xfId="4620"/>
    <cellStyle name="Procentowy 10 6 3" xfId="2462"/>
    <cellStyle name="Procentowy 10 6 4" xfId="3902"/>
    <cellStyle name="Procentowy 10 7" xfId="663"/>
    <cellStyle name="Procentowy 10 7 2" xfId="1381"/>
    <cellStyle name="Procentowy 10 7 2 2" xfId="2820"/>
    <cellStyle name="Procentowy 10 7 2 3" xfId="4260"/>
    <cellStyle name="Procentowy 10 7 3" xfId="2102"/>
    <cellStyle name="Procentowy 10 7 4" xfId="3542"/>
    <cellStyle name="Procentowy 10 8" xfId="1203"/>
    <cellStyle name="Procentowy 10 8 2" xfId="2642"/>
    <cellStyle name="Procentowy 10 8 3" xfId="4082"/>
    <cellStyle name="Procentowy 10 9" xfId="1924"/>
    <cellStyle name="Procentowy 11" xfId="479"/>
    <cellStyle name="Procentowy 11 10" xfId="3366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2 3" xfId="4555"/>
    <cellStyle name="Procentowy 11 2 2 2 3" xfId="2397"/>
    <cellStyle name="Procentowy 11 2 2 2 4" xfId="3837"/>
    <cellStyle name="Procentowy 11 2 2 3" xfId="1138"/>
    <cellStyle name="Procentowy 11 2 2 3 2" xfId="1856"/>
    <cellStyle name="Procentowy 11 2 2 3 2 2" xfId="3295"/>
    <cellStyle name="Procentowy 11 2 2 3 2 3" xfId="4735"/>
    <cellStyle name="Procentowy 11 2 2 3 3" xfId="2577"/>
    <cellStyle name="Procentowy 11 2 2 3 4" xfId="4017"/>
    <cellStyle name="Procentowy 11 2 2 4" xfId="778"/>
    <cellStyle name="Procentowy 11 2 2 4 2" xfId="1496"/>
    <cellStyle name="Procentowy 11 2 2 4 2 2" xfId="2935"/>
    <cellStyle name="Procentowy 11 2 2 4 2 3" xfId="4375"/>
    <cellStyle name="Procentowy 11 2 2 4 3" xfId="2217"/>
    <cellStyle name="Procentowy 11 2 2 4 4" xfId="3657"/>
    <cellStyle name="Procentowy 11 2 2 5" xfId="1318"/>
    <cellStyle name="Procentowy 11 2 2 5 2" xfId="2757"/>
    <cellStyle name="Procentowy 11 2 2 5 3" xfId="4197"/>
    <cellStyle name="Procentowy 11 2 2 6" xfId="2039"/>
    <cellStyle name="Procentowy 11 2 2 7" xfId="3479"/>
    <cellStyle name="Procentowy 11 2 3" xfId="890"/>
    <cellStyle name="Procentowy 11 2 3 2" xfId="1608"/>
    <cellStyle name="Procentowy 11 2 3 2 2" xfId="3047"/>
    <cellStyle name="Procentowy 11 2 3 2 3" xfId="4487"/>
    <cellStyle name="Procentowy 11 2 3 3" xfId="2329"/>
    <cellStyle name="Procentowy 11 2 3 4" xfId="3769"/>
    <cellStyle name="Procentowy 11 2 4" xfId="1070"/>
    <cellStyle name="Procentowy 11 2 4 2" xfId="1788"/>
    <cellStyle name="Procentowy 11 2 4 2 2" xfId="3227"/>
    <cellStyle name="Procentowy 11 2 4 2 3" xfId="4667"/>
    <cellStyle name="Procentowy 11 2 4 3" xfId="2509"/>
    <cellStyle name="Procentowy 11 2 4 4" xfId="3949"/>
    <cellStyle name="Procentowy 11 2 5" xfId="710"/>
    <cellStyle name="Procentowy 11 2 5 2" xfId="1428"/>
    <cellStyle name="Procentowy 11 2 5 2 2" xfId="2867"/>
    <cellStyle name="Procentowy 11 2 5 2 3" xfId="4307"/>
    <cellStyle name="Procentowy 11 2 5 3" xfId="2149"/>
    <cellStyle name="Procentowy 11 2 5 4" xfId="3589"/>
    <cellStyle name="Procentowy 11 2 6" xfId="1250"/>
    <cellStyle name="Procentowy 11 2 6 2" xfId="2689"/>
    <cellStyle name="Procentowy 11 2 6 3" xfId="4129"/>
    <cellStyle name="Procentowy 11 2 7" xfId="1971"/>
    <cellStyle name="Procentowy 11 2 8" xfId="3411"/>
    <cellStyle name="Procentowy 11 3" xfId="555"/>
    <cellStyle name="Procentowy 11 3 2" xfId="913"/>
    <cellStyle name="Procentowy 11 3 2 2" xfId="1631"/>
    <cellStyle name="Procentowy 11 3 2 2 2" xfId="3070"/>
    <cellStyle name="Procentowy 11 3 2 2 3" xfId="4510"/>
    <cellStyle name="Procentowy 11 3 2 3" xfId="2352"/>
    <cellStyle name="Procentowy 11 3 2 4" xfId="3792"/>
    <cellStyle name="Procentowy 11 3 3" xfId="1093"/>
    <cellStyle name="Procentowy 11 3 3 2" xfId="1811"/>
    <cellStyle name="Procentowy 11 3 3 2 2" xfId="3250"/>
    <cellStyle name="Procentowy 11 3 3 2 3" xfId="4690"/>
    <cellStyle name="Procentowy 11 3 3 3" xfId="2532"/>
    <cellStyle name="Procentowy 11 3 3 4" xfId="3972"/>
    <cellStyle name="Procentowy 11 3 4" xfId="733"/>
    <cellStyle name="Procentowy 11 3 4 2" xfId="1451"/>
    <cellStyle name="Procentowy 11 3 4 2 2" xfId="2890"/>
    <cellStyle name="Procentowy 11 3 4 2 3" xfId="4330"/>
    <cellStyle name="Procentowy 11 3 4 3" xfId="2172"/>
    <cellStyle name="Procentowy 11 3 4 4" xfId="3612"/>
    <cellStyle name="Procentowy 11 3 5" xfId="1273"/>
    <cellStyle name="Procentowy 11 3 5 2" xfId="2712"/>
    <cellStyle name="Procentowy 11 3 5 3" xfId="4152"/>
    <cellStyle name="Procentowy 11 3 6" xfId="1994"/>
    <cellStyle name="Procentowy 11 3 7" xfId="3434"/>
    <cellStyle name="Procentowy 11 4" xfId="624"/>
    <cellStyle name="Procentowy 11 4 2" xfId="982"/>
    <cellStyle name="Procentowy 11 4 2 2" xfId="1700"/>
    <cellStyle name="Procentowy 11 4 2 2 2" xfId="3139"/>
    <cellStyle name="Procentowy 11 4 2 2 3" xfId="4579"/>
    <cellStyle name="Procentowy 11 4 2 3" xfId="2421"/>
    <cellStyle name="Procentowy 11 4 2 4" xfId="3861"/>
    <cellStyle name="Procentowy 11 4 3" xfId="1162"/>
    <cellStyle name="Procentowy 11 4 3 2" xfId="1880"/>
    <cellStyle name="Procentowy 11 4 3 2 2" xfId="3319"/>
    <cellStyle name="Procentowy 11 4 3 2 3" xfId="4759"/>
    <cellStyle name="Procentowy 11 4 3 3" xfId="2601"/>
    <cellStyle name="Procentowy 11 4 3 4" xfId="4041"/>
    <cellStyle name="Procentowy 11 4 4" xfId="802"/>
    <cellStyle name="Procentowy 11 4 4 2" xfId="1520"/>
    <cellStyle name="Procentowy 11 4 4 2 2" xfId="2959"/>
    <cellStyle name="Procentowy 11 4 4 2 3" xfId="4399"/>
    <cellStyle name="Procentowy 11 4 4 3" xfId="2241"/>
    <cellStyle name="Procentowy 11 4 4 4" xfId="3681"/>
    <cellStyle name="Procentowy 11 4 5" xfId="1342"/>
    <cellStyle name="Procentowy 11 4 5 2" xfId="2781"/>
    <cellStyle name="Procentowy 11 4 5 3" xfId="4221"/>
    <cellStyle name="Procentowy 11 4 6" xfId="2063"/>
    <cellStyle name="Procentowy 11 4 7" xfId="3503"/>
    <cellStyle name="Procentowy 11 5" xfId="845"/>
    <cellStyle name="Procentowy 11 5 2" xfId="1563"/>
    <cellStyle name="Procentowy 11 5 2 2" xfId="3002"/>
    <cellStyle name="Procentowy 11 5 2 3" xfId="4442"/>
    <cellStyle name="Procentowy 11 5 3" xfId="2284"/>
    <cellStyle name="Procentowy 11 5 4" xfId="3724"/>
    <cellStyle name="Procentowy 11 6" xfId="1025"/>
    <cellStyle name="Procentowy 11 6 2" xfId="1743"/>
    <cellStyle name="Procentowy 11 6 2 2" xfId="3182"/>
    <cellStyle name="Procentowy 11 6 2 3" xfId="4622"/>
    <cellStyle name="Procentowy 11 6 3" xfId="2464"/>
    <cellStyle name="Procentowy 11 6 4" xfId="3904"/>
    <cellStyle name="Procentowy 11 7" xfId="665"/>
    <cellStyle name="Procentowy 11 7 2" xfId="1383"/>
    <cellStyle name="Procentowy 11 7 2 2" xfId="2822"/>
    <cellStyle name="Procentowy 11 7 2 3" xfId="4262"/>
    <cellStyle name="Procentowy 11 7 3" xfId="2104"/>
    <cellStyle name="Procentowy 11 7 4" xfId="3544"/>
    <cellStyle name="Procentowy 11 8" xfId="1205"/>
    <cellStyle name="Procentowy 11 8 2" xfId="2644"/>
    <cellStyle name="Procentowy 11 8 3" xfId="408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2 3" xfId="4513"/>
    <cellStyle name="Procentowy 12 2 2 3" xfId="2355"/>
    <cellStyle name="Procentowy 12 2 2 4" xfId="3795"/>
    <cellStyle name="Procentowy 12 2 3" xfId="1096"/>
    <cellStyle name="Procentowy 12 2 3 2" xfId="1814"/>
    <cellStyle name="Procentowy 12 2 3 2 2" xfId="3253"/>
    <cellStyle name="Procentowy 12 2 3 2 3" xfId="4693"/>
    <cellStyle name="Procentowy 12 2 3 3" xfId="2535"/>
    <cellStyle name="Procentowy 12 2 3 4" xfId="3975"/>
    <cellStyle name="Procentowy 12 2 4" xfId="736"/>
    <cellStyle name="Procentowy 12 2 4 2" xfId="1454"/>
    <cellStyle name="Procentowy 12 2 4 2 2" xfId="2893"/>
    <cellStyle name="Procentowy 12 2 4 2 3" xfId="4333"/>
    <cellStyle name="Procentowy 12 2 4 3" xfId="2175"/>
    <cellStyle name="Procentowy 12 2 4 4" xfId="3615"/>
    <cellStyle name="Procentowy 12 2 5" xfId="1276"/>
    <cellStyle name="Procentowy 12 2 5 2" xfId="2715"/>
    <cellStyle name="Procentowy 12 2 5 3" xfId="4155"/>
    <cellStyle name="Procentowy 12 2 6" xfId="1997"/>
    <cellStyle name="Procentowy 12 2 7" xfId="3437"/>
    <cellStyle name="Procentowy 12 3" xfId="627"/>
    <cellStyle name="Procentowy 12 3 2" xfId="985"/>
    <cellStyle name="Procentowy 12 3 2 2" xfId="1703"/>
    <cellStyle name="Procentowy 12 3 2 2 2" xfId="3142"/>
    <cellStyle name="Procentowy 12 3 2 2 3" xfId="4582"/>
    <cellStyle name="Procentowy 12 3 2 3" xfId="2424"/>
    <cellStyle name="Procentowy 12 3 2 4" xfId="3864"/>
    <cellStyle name="Procentowy 12 3 3" xfId="1165"/>
    <cellStyle name="Procentowy 12 3 3 2" xfId="1883"/>
    <cellStyle name="Procentowy 12 3 3 2 2" xfId="3322"/>
    <cellStyle name="Procentowy 12 3 3 2 3" xfId="4762"/>
    <cellStyle name="Procentowy 12 3 3 3" xfId="2604"/>
    <cellStyle name="Procentowy 12 3 3 4" xfId="4044"/>
    <cellStyle name="Procentowy 12 3 4" xfId="805"/>
    <cellStyle name="Procentowy 12 3 4 2" xfId="1523"/>
    <cellStyle name="Procentowy 12 3 4 2 2" xfId="2962"/>
    <cellStyle name="Procentowy 12 3 4 2 3" xfId="4402"/>
    <cellStyle name="Procentowy 12 3 4 3" xfId="2244"/>
    <cellStyle name="Procentowy 12 3 4 4" xfId="3684"/>
    <cellStyle name="Procentowy 12 3 5" xfId="1345"/>
    <cellStyle name="Procentowy 12 3 5 2" xfId="2784"/>
    <cellStyle name="Procentowy 12 3 5 3" xfId="4224"/>
    <cellStyle name="Procentowy 12 3 6" xfId="2066"/>
    <cellStyle name="Procentowy 12 3 7" xfId="3506"/>
    <cellStyle name="Procentowy 12 4" xfId="848"/>
    <cellStyle name="Procentowy 12 4 2" xfId="1566"/>
    <cellStyle name="Procentowy 12 4 2 2" xfId="3005"/>
    <cellStyle name="Procentowy 12 4 2 3" xfId="4445"/>
    <cellStyle name="Procentowy 12 4 3" xfId="2287"/>
    <cellStyle name="Procentowy 12 4 4" xfId="3727"/>
    <cellStyle name="Procentowy 12 5" xfId="1028"/>
    <cellStyle name="Procentowy 12 5 2" xfId="1746"/>
    <cellStyle name="Procentowy 12 5 2 2" xfId="3185"/>
    <cellStyle name="Procentowy 12 5 2 3" xfId="4625"/>
    <cellStyle name="Procentowy 12 5 3" xfId="2467"/>
    <cellStyle name="Procentowy 12 5 4" xfId="3907"/>
    <cellStyle name="Procentowy 12 6" xfId="668"/>
    <cellStyle name="Procentowy 12 6 2" xfId="1386"/>
    <cellStyle name="Procentowy 12 6 2 2" xfId="2825"/>
    <cellStyle name="Procentowy 12 6 2 3" xfId="4265"/>
    <cellStyle name="Procentowy 12 6 3" xfId="2107"/>
    <cellStyle name="Procentowy 12 6 4" xfId="3547"/>
    <cellStyle name="Procentowy 12 7" xfId="1208"/>
    <cellStyle name="Procentowy 12 7 2" xfId="2647"/>
    <cellStyle name="Procentowy 12 7 3" xfId="4087"/>
    <cellStyle name="Procentowy 12 8" xfId="1929"/>
    <cellStyle name="Procentowy 12 9" xfId="336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2 3" xfId="4516"/>
    <cellStyle name="Procentowy 13 2 2 3" xfId="2358"/>
    <cellStyle name="Procentowy 13 2 2 4" xfId="3798"/>
    <cellStyle name="Procentowy 13 2 3" xfId="1099"/>
    <cellStyle name="Procentowy 13 2 3 2" xfId="1817"/>
    <cellStyle name="Procentowy 13 2 3 2 2" xfId="3256"/>
    <cellStyle name="Procentowy 13 2 3 2 3" xfId="4696"/>
    <cellStyle name="Procentowy 13 2 3 3" xfId="2538"/>
    <cellStyle name="Procentowy 13 2 3 4" xfId="3978"/>
    <cellStyle name="Procentowy 13 2 4" xfId="739"/>
    <cellStyle name="Procentowy 13 2 4 2" xfId="1457"/>
    <cellStyle name="Procentowy 13 2 4 2 2" xfId="2896"/>
    <cellStyle name="Procentowy 13 2 4 2 3" xfId="4336"/>
    <cellStyle name="Procentowy 13 2 4 3" xfId="2178"/>
    <cellStyle name="Procentowy 13 2 4 4" xfId="3618"/>
    <cellStyle name="Procentowy 13 2 5" xfId="1279"/>
    <cellStyle name="Procentowy 13 2 5 2" xfId="2718"/>
    <cellStyle name="Procentowy 13 2 5 3" xfId="4158"/>
    <cellStyle name="Procentowy 13 2 6" xfId="2000"/>
    <cellStyle name="Procentowy 13 2 7" xfId="3440"/>
    <cellStyle name="Procentowy 13 3" xfId="630"/>
    <cellStyle name="Procentowy 13 3 2" xfId="988"/>
    <cellStyle name="Procentowy 13 3 2 2" xfId="1706"/>
    <cellStyle name="Procentowy 13 3 2 2 2" xfId="3145"/>
    <cellStyle name="Procentowy 13 3 2 2 3" xfId="4585"/>
    <cellStyle name="Procentowy 13 3 2 3" xfId="2427"/>
    <cellStyle name="Procentowy 13 3 2 4" xfId="3867"/>
    <cellStyle name="Procentowy 13 3 3" xfId="1168"/>
    <cellStyle name="Procentowy 13 3 3 2" xfId="1886"/>
    <cellStyle name="Procentowy 13 3 3 2 2" xfId="3325"/>
    <cellStyle name="Procentowy 13 3 3 2 3" xfId="4765"/>
    <cellStyle name="Procentowy 13 3 3 3" xfId="2607"/>
    <cellStyle name="Procentowy 13 3 3 4" xfId="4047"/>
    <cellStyle name="Procentowy 13 3 4" xfId="808"/>
    <cellStyle name="Procentowy 13 3 4 2" xfId="1526"/>
    <cellStyle name="Procentowy 13 3 4 2 2" xfId="2965"/>
    <cellStyle name="Procentowy 13 3 4 2 3" xfId="4405"/>
    <cellStyle name="Procentowy 13 3 4 3" xfId="2247"/>
    <cellStyle name="Procentowy 13 3 4 4" xfId="3687"/>
    <cellStyle name="Procentowy 13 3 5" xfId="1348"/>
    <cellStyle name="Procentowy 13 3 5 2" xfId="2787"/>
    <cellStyle name="Procentowy 13 3 5 3" xfId="4227"/>
    <cellStyle name="Procentowy 13 3 6" xfId="2069"/>
    <cellStyle name="Procentowy 13 3 7" xfId="3509"/>
    <cellStyle name="Procentowy 13 4" xfId="851"/>
    <cellStyle name="Procentowy 13 4 2" xfId="1569"/>
    <cellStyle name="Procentowy 13 4 2 2" xfId="3008"/>
    <cellStyle name="Procentowy 13 4 2 3" xfId="4448"/>
    <cellStyle name="Procentowy 13 4 3" xfId="2290"/>
    <cellStyle name="Procentowy 13 4 4" xfId="3730"/>
    <cellStyle name="Procentowy 13 5" xfId="1031"/>
    <cellStyle name="Procentowy 13 5 2" xfId="1749"/>
    <cellStyle name="Procentowy 13 5 2 2" xfId="3188"/>
    <cellStyle name="Procentowy 13 5 2 3" xfId="4628"/>
    <cellStyle name="Procentowy 13 5 3" xfId="2470"/>
    <cellStyle name="Procentowy 13 5 4" xfId="3910"/>
    <cellStyle name="Procentowy 13 6" xfId="671"/>
    <cellStyle name="Procentowy 13 6 2" xfId="1389"/>
    <cellStyle name="Procentowy 13 6 2 2" xfId="2828"/>
    <cellStyle name="Procentowy 13 6 2 3" xfId="4268"/>
    <cellStyle name="Procentowy 13 6 3" xfId="2110"/>
    <cellStyle name="Procentowy 13 6 4" xfId="3550"/>
    <cellStyle name="Procentowy 13 7" xfId="1211"/>
    <cellStyle name="Procentowy 13 7 2" xfId="2650"/>
    <cellStyle name="Procentowy 13 7 3" xfId="4090"/>
    <cellStyle name="Procentowy 13 8" xfId="1932"/>
    <cellStyle name="Procentowy 13 9" xfId="337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2 3" xfId="4522"/>
    <cellStyle name="Procentowy 14 2 2 3" xfId="2364"/>
    <cellStyle name="Procentowy 14 2 2 4" xfId="3804"/>
    <cellStyle name="Procentowy 14 2 3" xfId="1105"/>
    <cellStyle name="Procentowy 14 2 3 2" xfId="1823"/>
    <cellStyle name="Procentowy 14 2 3 2 2" xfId="3262"/>
    <cellStyle name="Procentowy 14 2 3 2 3" xfId="4702"/>
    <cellStyle name="Procentowy 14 2 3 3" xfId="2544"/>
    <cellStyle name="Procentowy 14 2 3 4" xfId="3984"/>
    <cellStyle name="Procentowy 14 2 4" xfId="745"/>
    <cellStyle name="Procentowy 14 2 4 2" xfId="1463"/>
    <cellStyle name="Procentowy 14 2 4 2 2" xfId="2902"/>
    <cellStyle name="Procentowy 14 2 4 2 3" xfId="4342"/>
    <cellStyle name="Procentowy 14 2 4 3" xfId="2184"/>
    <cellStyle name="Procentowy 14 2 4 4" xfId="3624"/>
    <cellStyle name="Procentowy 14 2 5" xfId="1285"/>
    <cellStyle name="Procentowy 14 2 5 2" xfId="2724"/>
    <cellStyle name="Procentowy 14 2 5 3" xfId="4164"/>
    <cellStyle name="Procentowy 14 2 6" xfId="2006"/>
    <cellStyle name="Procentowy 14 2 7" xfId="3446"/>
    <cellStyle name="Procentowy 14 3" xfId="636"/>
    <cellStyle name="Procentowy 14 3 2" xfId="994"/>
    <cellStyle name="Procentowy 14 3 2 2" xfId="1712"/>
    <cellStyle name="Procentowy 14 3 2 2 2" xfId="3151"/>
    <cellStyle name="Procentowy 14 3 2 2 3" xfId="4591"/>
    <cellStyle name="Procentowy 14 3 2 3" xfId="2433"/>
    <cellStyle name="Procentowy 14 3 2 4" xfId="3873"/>
    <cellStyle name="Procentowy 14 3 3" xfId="1174"/>
    <cellStyle name="Procentowy 14 3 3 2" xfId="1892"/>
    <cellStyle name="Procentowy 14 3 3 2 2" xfId="3331"/>
    <cellStyle name="Procentowy 14 3 3 2 3" xfId="4771"/>
    <cellStyle name="Procentowy 14 3 3 3" xfId="2613"/>
    <cellStyle name="Procentowy 14 3 3 4" xfId="4053"/>
    <cellStyle name="Procentowy 14 3 4" xfId="814"/>
    <cellStyle name="Procentowy 14 3 4 2" xfId="1532"/>
    <cellStyle name="Procentowy 14 3 4 2 2" xfId="2971"/>
    <cellStyle name="Procentowy 14 3 4 2 3" xfId="4411"/>
    <cellStyle name="Procentowy 14 3 4 3" xfId="2253"/>
    <cellStyle name="Procentowy 14 3 4 4" xfId="3693"/>
    <cellStyle name="Procentowy 14 3 5" xfId="1354"/>
    <cellStyle name="Procentowy 14 3 5 2" xfId="2793"/>
    <cellStyle name="Procentowy 14 3 5 3" xfId="4233"/>
    <cellStyle name="Procentowy 14 3 6" xfId="2075"/>
    <cellStyle name="Procentowy 14 3 7" xfId="3515"/>
    <cellStyle name="Procentowy 14 4" xfId="857"/>
    <cellStyle name="Procentowy 14 4 2" xfId="1575"/>
    <cellStyle name="Procentowy 14 4 2 2" xfId="3014"/>
    <cellStyle name="Procentowy 14 4 2 3" xfId="4454"/>
    <cellStyle name="Procentowy 14 4 3" xfId="2296"/>
    <cellStyle name="Procentowy 14 4 4" xfId="3736"/>
    <cellStyle name="Procentowy 14 5" xfId="1037"/>
    <cellStyle name="Procentowy 14 5 2" xfId="1755"/>
    <cellStyle name="Procentowy 14 5 2 2" xfId="3194"/>
    <cellStyle name="Procentowy 14 5 2 3" xfId="4634"/>
    <cellStyle name="Procentowy 14 5 3" xfId="2476"/>
    <cellStyle name="Procentowy 14 5 4" xfId="3916"/>
    <cellStyle name="Procentowy 14 6" xfId="677"/>
    <cellStyle name="Procentowy 14 6 2" xfId="1395"/>
    <cellStyle name="Procentowy 14 6 2 2" xfId="2834"/>
    <cellStyle name="Procentowy 14 6 2 3" xfId="4274"/>
    <cellStyle name="Procentowy 14 6 3" xfId="2116"/>
    <cellStyle name="Procentowy 14 6 4" xfId="3556"/>
    <cellStyle name="Procentowy 14 7" xfId="1217"/>
    <cellStyle name="Procentowy 14 7 2" xfId="2656"/>
    <cellStyle name="Procentowy 14 7 3" xfId="4096"/>
    <cellStyle name="Procentowy 14 8" xfId="1938"/>
    <cellStyle name="Procentowy 14 9" xfId="337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2 3" xfId="4532"/>
    <cellStyle name="Procentowy 15 2 2 3" xfId="2374"/>
    <cellStyle name="Procentowy 15 2 2 4" xfId="3814"/>
    <cellStyle name="Procentowy 15 2 3" xfId="1115"/>
    <cellStyle name="Procentowy 15 2 3 2" xfId="1833"/>
    <cellStyle name="Procentowy 15 2 3 2 2" xfId="3272"/>
    <cellStyle name="Procentowy 15 2 3 2 3" xfId="4712"/>
    <cellStyle name="Procentowy 15 2 3 3" xfId="2554"/>
    <cellStyle name="Procentowy 15 2 3 4" xfId="3994"/>
    <cellStyle name="Procentowy 15 2 4" xfId="755"/>
    <cellStyle name="Procentowy 15 2 4 2" xfId="1473"/>
    <cellStyle name="Procentowy 15 2 4 2 2" xfId="2912"/>
    <cellStyle name="Procentowy 15 2 4 2 3" xfId="4352"/>
    <cellStyle name="Procentowy 15 2 4 3" xfId="2194"/>
    <cellStyle name="Procentowy 15 2 4 4" xfId="3634"/>
    <cellStyle name="Procentowy 15 2 5" xfId="1295"/>
    <cellStyle name="Procentowy 15 2 5 2" xfId="2734"/>
    <cellStyle name="Procentowy 15 2 5 3" xfId="4174"/>
    <cellStyle name="Procentowy 15 2 6" xfId="2016"/>
    <cellStyle name="Procentowy 15 2 7" xfId="3456"/>
    <cellStyle name="Procentowy 15 3" xfId="646"/>
    <cellStyle name="Procentowy 15 3 2" xfId="1004"/>
    <cellStyle name="Procentowy 15 3 2 2" xfId="1722"/>
    <cellStyle name="Procentowy 15 3 2 2 2" xfId="3161"/>
    <cellStyle name="Procentowy 15 3 2 2 3" xfId="4601"/>
    <cellStyle name="Procentowy 15 3 2 3" xfId="2443"/>
    <cellStyle name="Procentowy 15 3 2 4" xfId="3883"/>
    <cellStyle name="Procentowy 15 3 3" xfId="1184"/>
    <cellStyle name="Procentowy 15 3 3 2" xfId="1902"/>
    <cellStyle name="Procentowy 15 3 3 2 2" xfId="3341"/>
    <cellStyle name="Procentowy 15 3 3 2 3" xfId="4781"/>
    <cellStyle name="Procentowy 15 3 3 3" xfId="2623"/>
    <cellStyle name="Procentowy 15 3 3 4" xfId="4063"/>
    <cellStyle name="Procentowy 15 3 4" xfId="824"/>
    <cellStyle name="Procentowy 15 3 4 2" xfId="1542"/>
    <cellStyle name="Procentowy 15 3 4 2 2" xfId="2981"/>
    <cellStyle name="Procentowy 15 3 4 2 3" xfId="4421"/>
    <cellStyle name="Procentowy 15 3 4 3" xfId="2263"/>
    <cellStyle name="Procentowy 15 3 4 4" xfId="3703"/>
    <cellStyle name="Procentowy 15 3 5" xfId="1364"/>
    <cellStyle name="Procentowy 15 3 5 2" xfId="2803"/>
    <cellStyle name="Procentowy 15 3 5 3" xfId="4243"/>
    <cellStyle name="Procentowy 15 3 6" xfId="2085"/>
    <cellStyle name="Procentowy 15 3 7" xfId="3525"/>
    <cellStyle name="Procentowy 15 4" xfId="867"/>
    <cellStyle name="Procentowy 15 4 2" xfId="1585"/>
    <cellStyle name="Procentowy 15 4 2 2" xfId="3024"/>
    <cellStyle name="Procentowy 15 4 2 3" xfId="4464"/>
    <cellStyle name="Procentowy 15 4 3" xfId="2306"/>
    <cellStyle name="Procentowy 15 4 4" xfId="3746"/>
    <cellStyle name="Procentowy 15 5" xfId="1047"/>
    <cellStyle name="Procentowy 15 5 2" xfId="1765"/>
    <cellStyle name="Procentowy 15 5 2 2" xfId="3204"/>
    <cellStyle name="Procentowy 15 5 2 3" xfId="4644"/>
    <cellStyle name="Procentowy 15 5 3" xfId="2486"/>
    <cellStyle name="Procentowy 15 5 4" xfId="3926"/>
    <cellStyle name="Procentowy 15 6" xfId="687"/>
    <cellStyle name="Procentowy 15 6 2" xfId="1405"/>
    <cellStyle name="Procentowy 15 6 2 2" xfId="2844"/>
    <cellStyle name="Procentowy 15 6 2 3" xfId="4284"/>
    <cellStyle name="Procentowy 15 6 3" xfId="2126"/>
    <cellStyle name="Procentowy 15 6 4" xfId="3566"/>
    <cellStyle name="Procentowy 15 7" xfId="1227"/>
    <cellStyle name="Procentowy 15 7 2" xfId="2666"/>
    <cellStyle name="Procentowy 15 7 3" xfId="4106"/>
    <cellStyle name="Procentowy 15 8" xfId="1948"/>
    <cellStyle name="Procentowy 15 9" xfId="338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2 3" xfId="4534"/>
    <cellStyle name="Procentowy 16 2 2 3" xfId="2376"/>
    <cellStyle name="Procentowy 16 2 2 4" xfId="3816"/>
    <cellStyle name="Procentowy 16 2 3" xfId="1117"/>
    <cellStyle name="Procentowy 16 2 3 2" xfId="1835"/>
    <cellStyle name="Procentowy 16 2 3 2 2" xfId="3274"/>
    <cellStyle name="Procentowy 16 2 3 2 3" xfId="4714"/>
    <cellStyle name="Procentowy 16 2 3 3" xfId="2556"/>
    <cellStyle name="Procentowy 16 2 3 4" xfId="3996"/>
    <cellStyle name="Procentowy 16 2 4" xfId="757"/>
    <cellStyle name="Procentowy 16 2 4 2" xfId="1475"/>
    <cellStyle name="Procentowy 16 2 4 2 2" xfId="2914"/>
    <cellStyle name="Procentowy 16 2 4 2 3" xfId="4354"/>
    <cellStyle name="Procentowy 16 2 4 3" xfId="2196"/>
    <cellStyle name="Procentowy 16 2 4 4" xfId="3636"/>
    <cellStyle name="Procentowy 16 2 5" xfId="1297"/>
    <cellStyle name="Procentowy 16 2 5 2" xfId="2736"/>
    <cellStyle name="Procentowy 16 2 5 3" xfId="4176"/>
    <cellStyle name="Procentowy 16 2 6" xfId="2018"/>
    <cellStyle name="Procentowy 16 2 7" xfId="3458"/>
    <cellStyle name="Procentowy 16 3" xfId="869"/>
    <cellStyle name="Procentowy 16 3 2" xfId="1587"/>
    <cellStyle name="Procentowy 16 3 2 2" xfId="3026"/>
    <cellStyle name="Procentowy 16 3 2 3" xfId="4466"/>
    <cellStyle name="Procentowy 16 3 3" xfId="2308"/>
    <cellStyle name="Procentowy 16 3 4" xfId="3748"/>
    <cellStyle name="Procentowy 16 4" xfId="1049"/>
    <cellStyle name="Procentowy 16 4 2" xfId="1767"/>
    <cellStyle name="Procentowy 16 4 2 2" xfId="3206"/>
    <cellStyle name="Procentowy 16 4 2 3" xfId="4646"/>
    <cellStyle name="Procentowy 16 4 3" xfId="2488"/>
    <cellStyle name="Procentowy 16 4 4" xfId="3928"/>
    <cellStyle name="Procentowy 16 5" xfId="689"/>
    <cellStyle name="Procentowy 16 5 2" xfId="1407"/>
    <cellStyle name="Procentowy 16 5 2 2" xfId="2846"/>
    <cellStyle name="Procentowy 16 5 2 3" xfId="4286"/>
    <cellStyle name="Procentowy 16 5 3" xfId="2128"/>
    <cellStyle name="Procentowy 16 5 4" xfId="3568"/>
    <cellStyle name="Procentowy 16 6" xfId="1229"/>
    <cellStyle name="Procentowy 16 6 2" xfId="2668"/>
    <cellStyle name="Procentowy 16 6 3" xfId="4108"/>
    <cellStyle name="Procentowy 16 7" xfId="1950"/>
    <cellStyle name="Procentowy 16 8" xfId="339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2 3" xfId="4536"/>
    <cellStyle name="Procentowy 17 2 2 3" xfId="2378"/>
    <cellStyle name="Procentowy 17 2 2 4" xfId="3818"/>
    <cellStyle name="Procentowy 17 2 3" xfId="1119"/>
    <cellStyle name="Procentowy 17 2 3 2" xfId="1837"/>
    <cellStyle name="Procentowy 17 2 3 2 2" xfId="3276"/>
    <cellStyle name="Procentowy 17 2 3 2 3" xfId="4716"/>
    <cellStyle name="Procentowy 17 2 3 3" xfId="2558"/>
    <cellStyle name="Procentowy 17 2 3 4" xfId="3998"/>
    <cellStyle name="Procentowy 17 2 4" xfId="759"/>
    <cellStyle name="Procentowy 17 2 4 2" xfId="1477"/>
    <cellStyle name="Procentowy 17 2 4 2 2" xfId="2916"/>
    <cellStyle name="Procentowy 17 2 4 2 3" xfId="4356"/>
    <cellStyle name="Procentowy 17 2 4 3" xfId="2198"/>
    <cellStyle name="Procentowy 17 2 4 4" xfId="3638"/>
    <cellStyle name="Procentowy 17 2 5" xfId="1299"/>
    <cellStyle name="Procentowy 17 2 5 2" xfId="2738"/>
    <cellStyle name="Procentowy 17 2 5 3" xfId="4178"/>
    <cellStyle name="Procentowy 17 2 6" xfId="2020"/>
    <cellStyle name="Procentowy 17 2 7" xfId="3460"/>
    <cellStyle name="Procentowy 17 3" xfId="871"/>
    <cellStyle name="Procentowy 17 3 2" xfId="1589"/>
    <cellStyle name="Procentowy 17 3 2 2" xfId="3028"/>
    <cellStyle name="Procentowy 17 3 2 3" xfId="4468"/>
    <cellStyle name="Procentowy 17 3 3" xfId="2310"/>
    <cellStyle name="Procentowy 17 3 4" xfId="3750"/>
    <cellStyle name="Procentowy 17 4" xfId="1051"/>
    <cellStyle name="Procentowy 17 4 2" xfId="1769"/>
    <cellStyle name="Procentowy 17 4 2 2" xfId="3208"/>
    <cellStyle name="Procentowy 17 4 2 3" xfId="4648"/>
    <cellStyle name="Procentowy 17 4 3" xfId="2490"/>
    <cellStyle name="Procentowy 17 4 4" xfId="3930"/>
    <cellStyle name="Procentowy 17 5" xfId="691"/>
    <cellStyle name="Procentowy 17 5 2" xfId="1409"/>
    <cellStyle name="Procentowy 17 5 2 2" xfId="2848"/>
    <cellStyle name="Procentowy 17 5 2 3" xfId="4288"/>
    <cellStyle name="Procentowy 17 5 3" xfId="2130"/>
    <cellStyle name="Procentowy 17 5 4" xfId="3570"/>
    <cellStyle name="Procentowy 17 6" xfId="1231"/>
    <cellStyle name="Procentowy 17 6 2" xfId="2670"/>
    <cellStyle name="Procentowy 17 6 3" xfId="4110"/>
    <cellStyle name="Procentowy 17 7" xfId="1952"/>
    <cellStyle name="Procentowy 17 8" xfId="3392"/>
    <cellStyle name="Procentowy 18" xfId="826"/>
    <cellStyle name="Procentowy 18 2" xfId="1006"/>
    <cellStyle name="Procentowy 18 2 2" xfId="1724"/>
    <cellStyle name="Procentowy 18 2 2 2" xfId="3163"/>
    <cellStyle name="Procentowy 18 2 2 3" xfId="4603"/>
    <cellStyle name="Procentowy 18 2 3" xfId="2445"/>
    <cellStyle name="Procentowy 18 2 4" xfId="3885"/>
    <cellStyle name="Procentowy 18 3" xfId="1186"/>
    <cellStyle name="Procentowy 18 3 2" xfId="1904"/>
    <cellStyle name="Procentowy 18 3 2 2" xfId="3343"/>
    <cellStyle name="Procentowy 18 3 2 3" xfId="4783"/>
    <cellStyle name="Procentowy 18 3 3" xfId="2625"/>
    <cellStyle name="Procentowy 18 3 4" xfId="4065"/>
    <cellStyle name="Procentowy 18 4" xfId="1544"/>
    <cellStyle name="Procentowy 18 4 2" xfId="2983"/>
    <cellStyle name="Procentowy 18 4 3" xfId="4423"/>
    <cellStyle name="Procentowy 18 5" xfId="2265"/>
    <cellStyle name="Procentowy 18 6" xfId="3705"/>
    <cellStyle name="Procentowy 19" xfId="1906"/>
    <cellStyle name="Procentowy 19 2" xfId="3345"/>
    <cellStyle name="Procentowy 19 3" xfId="4785"/>
    <cellStyle name="Procentowy 2" xfId="358"/>
    <cellStyle name="Procentowy 2 2" xfId="359"/>
    <cellStyle name="Procentowy 2 3" xfId="453"/>
    <cellStyle name="Procentowy 20" xfId="4787"/>
    <cellStyle name="Procentowy 21" xfId="4790"/>
    <cellStyle name="Procentowy 22" xfId="4792"/>
    <cellStyle name="Procentowy 3" xfId="360"/>
    <cellStyle name="Procentowy 4" xfId="361"/>
    <cellStyle name="Procentowy 5" xfId="460"/>
    <cellStyle name="Procentowy 5 10" xfId="1912"/>
    <cellStyle name="Procentowy 5 11" xfId="335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2 3" xfId="4527"/>
    <cellStyle name="Procentowy 5 2 2 2 3" xfId="2369"/>
    <cellStyle name="Procentowy 5 2 2 2 4" xfId="3809"/>
    <cellStyle name="Procentowy 5 2 2 3" xfId="1110"/>
    <cellStyle name="Procentowy 5 2 2 3 2" xfId="1828"/>
    <cellStyle name="Procentowy 5 2 2 3 2 2" xfId="3267"/>
    <cellStyle name="Procentowy 5 2 2 3 2 3" xfId="4707"/>
    <cellStyle name="Procentowy 5 2 2 3 3" xfId="2549"/>
    <cellStyle name="Procentowy 5 2 2 3 4" xfId="3989"/>
    <cellStyle name="Procentowy 5 2 2 4" xfId="750"/>
    <cellStyle name="Procentowy 5 2 2 4 2" xfId="1468"/>
    <cellStyle name="Procentowy 5 2 2 4 2 2" xfId="2907"/>
    <cellStyle name="Procentowy 5 2 2 4 2 3" xfId="4347"/>
    <cellStyle name="Procentowy 5 2 2 4 3" xfId="2189"/>
    <cellStyle name="Procentowy 5 2 2 4 4" xfId="3629"/>
    <cellStyle name="Procentowy 5 2 2 5" xfId="1290"/>
    <cellStyle name="Procentowy 5 2 2 5 2" xfId="2729"/>
    <cellStyle name="Procentowy 5 2 2 5 3" xfId="4169"/>
    <cellStyle name="Procentowy 5 2 2 6" xfId="2011"/>
    <cellStyle name="Procentowy 5 2 2 7" xfId="3451"/>
    <cellStyle name="Procentowy 5 2 3" xfId="641"/>
    <cellStyle name="Procentowy 5 2 3 2" xfId="999"/>
    <cellStyle name="Procentowy 5 2 3 2 2" xfId="1717"/>
    <cellStyle name="Procentowy 5 2 3 2 2 2" xfId="3156"/>
    <cellStyle name="Procentowy 5 2 3 2 2 3" xfId="4596"/>
    <cellStyle name="Procentowy 5 2 3 2 3" xfId="2438"/>
    <cellStyle name="Procentowy 5 2 3 2 4" xfId="3878"/>
    <cellStyle name="Procentowy 5 2 3 3" xfId="1179"/>
    <cellStyle name="Procentowy 5 2 3 3 2" xfId="1897"/>
    <cellStyle name="Procentowy 5 2 3 3 2 2" xfId="3336"/>
    <cellStyle name="Procentowy 5 2 3 3 2 3" xfId="4776"/>
    <cellStyle name="Procentowy 5 2 3 3 3" xfId="2618"/>
    <cellStyle name="Procentowy 5 2 3 3 4" xfId="4058"/>
    <cellStyle name="Procentowy 5 2 3 4" xfId="819"/>
    <cellStyle name="Procentowy 5 2 3 4 2" xfId="1537"/>
    <cellStyle name="Procentowy 5 2 3 4 2 2" xfId="2976"/>
    <cellStyle name="Procentowy 5 2 3 4 2 3" xfId="4416"/>
    <cellStyle name="Procentowy 5 2 3 4 3" xfId="2258"/>
    <cellStyle name="Procentowy 5 2 3 4 4" xfId="3698"/>
    <cellStyle name="Procentowy 5 2 3 5" xfId="1359"/>
    <cellStyle name="Procentowy 5 2 3 5 2" xfId="2798"/>
    <cellStyle name="Procentowy 5 2 3 5 3" xfId="4238"/>
    <cellStyle name="Procentowy 5 2 3 6" xfId="2080"/>
    <cellStyle name="Procentowy 5 2 3 7" xfId="3520"/>
    <cellStyle name="Procentowy 5 2 4" xfId="862"/>
    <cellStyle name="Procentowy 5 2 4 2" xfId="1580"/>
    <cellStyle name="Procentowy 5 2 4 2 2" xfId="3019"/>
    <cellStyle name="Procentowy 5 2 4 2 3" xfId="4459"/>
    <cellStyle name="Procentowy 5 2 4 3" xfId="2301"/>
    <cellStyle name="Procentowy 5 2 4 4" xfId="3741"/>
    <cellStyle name="Procentowy 5 2 5" xfId="1042"/>
    <cellStyle name="Procentowy 5 2 5 2" xfId="1760"/>
    <cellStyle name="Procentowy 5 2 5 2 2" xfId="3199"/>
    <cellStyle name="Procentowy 5 2 5 2 3" xfId="4639"/>
    <cellStyle name="Procentowy 5 2 5 3" xfId="2481"/>
    <cellStyle name="Procentowy 5 2 5 4" xfId="3921"/>
    <cellStyle name="Procentowy 5 2 6" xfId="682"/>
    <cellStyle name="Procentowy 5 2 6 2" xfId="1400"/>
    <cellStyle name="Procentowy 5 2 6 2 2" xfId="2839"/>
    <cellStyle name="Procentowy 5 2 6 2 3" xfId="4279"/>
    <cellStyle name="Procentowy 5 2 6 3" xfId="2121"/>
    <cellStyle name="Procentowy 5 2 6 4" xfId="3561"/>
    <cellStyle name="Procentowy 5 2 7" xfId="1222"/>
    <cellStyle name="Procentowy 5 2 7 2" xfId="2661"/>
    <cellStyle name="Procentowy 5 2 7 3" xfId="4101"/>
    <cellStyle name="Procentowy 5 2 8" xfId="1943"/>
    <cellStyle name="Procentowy 5 2 9" xfId="338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2 3" xfId="4541"/>
    <cellStyle name="Procentowy 5 3 2 2 3" xfId="2383"/>
    <cellStyle name="Procentowy 5 3 2 2 4" xfId="3823"/>
    <cellStyle name="Procentowy 5 3 2 3" xfId="1124"/>
    <cellStyle name="Procentowy 5 3 2 3 2" xfId="1842"/>
    <cellStyle name="Procentowy 5 3 2 3 2 2" xfId="3281"/>
    <cellStyle name="Procentowy 5 3 2 3 2 3" xfId="4721"/>
    <cellStyle name="Procentowy 5 3 2 3 3" xfId="2563"/>
    <cellStyle name="Procentowy 5 3 2 3 4" xfId="4003"/>
    <cellStyle name="Procentowy 5 3 2 4" xfId="764"/>
    <cellStyle name="Procentowy 5 3 2 4 2" xfId="1482"/>
    <cellStyle name="Procentowy 5 3 2 4 2 2" xfId="2921"/>
    <cellStyle name="Procentowy 5 3 2 4 2 3" xfId="4361"/>
    <cellStyle name="Procentowy 5 3 2 4 3" xfId="2203"/>
    <cellStyle name="Procentowy 5 3 2 4 4" xfId="3643"/>
    <cellStyle name="Procentowy 5 3 2 5" xfId="1304"/>
    <cellStyle name="Procentowy 5 3 2 5 2" xfId="2743"/>
    <cellStyle name="Procentowy 5 3 2 5 3" xfId="4183"/>
    <cellStyle name="Procentowy 5 3 2 6" xfId="2025"/>
    <cellStyle name="Procentowy 5 3 2 7" xfId="3465"/>
    <cellStyle name="Procentowy 5 3 3" xfId="876"/>
    <cellStyle name="Procentowy 5 3 3 2" xfId="1594"/>
    <cellStyle name="Procentowy 5 3 3 2 2" xfId="3033"/>
    <cellStyle name="Procentowy 5 3 3 2 3" xfId="4473"/>
    <cellStyle name="Procentowy 5 3 3 3" xfId="2315"/>
    <cellStyle name="Procentowy 5 3 3 4" xfId="3755"/>
    <cellStyle name="Procentowy 5 3 4" xfId="1056"/>
    <cellStyle name="Procentowy 5 3 4 2" xfId="1774"/>
    <cellStyle name="Procentowy 5 3 4 2 2" xfId="3213"/>
    <cellStyle name="Procentowy 5 3 4 2 3" xfId="4653"/>
    <cellStyle name="Procentowy 5 3 4 3" xfId="2495"/>
    <cellStyle name="Procentowy 5 3 4 4" xfId="3935"/>
    <cellStyle name="Procentowy 5 3 5" xfId="696"/>
    <cellStyle name="Procentowy 5 3 5 2" xfId="1414"/>
    <cellStyle name="Procentowy 5 3 5 2 2" xfId="2853"/>
    <cellStyle name="Procentowy 5 3 5 2 3" xfId="4293"/>
    <cellStyle name="Procentowy 5 3 5 3" xfId="2135"/>
    <cellStyle name="Procentowy 5 3 5 4" xfId="3575"/>
    <cellStyle name="Procentowy 5 3 6" xfId="1236"/>
    <cellStyle name="Procentowy 5 3 6 2" xfId="2675"/>
    <cellStyle name="Procentowy 5 3 6 3" xfId="4115"/>
    <cellStyle name="Procentowy 5 3 7" xfId="1957"/>
    <cellStyle name="Procentowy 5 3 8" xfId="3397"/>
    <cellStyle name="Procentowy 5 4" xfId="541"/>
    <cellStyle name="Procentowy 5 4 2" xfId="899"/>
    <cellStyle name="Procentowy 5 4 2 2" xfId="1617"/>
    <cellStyle name="Procentowy 5 4 2 2 2" xfId="3056"/>
    <cellStyle name="Procentowy 5 4 2 2 3" xfId="4496"/>
    <cellStyle name="Procentowy 5 4 2 3" xfId="2338"/>
    <cellStyle name="Procentowy 5 4 2 4" xfId="3778"/>
    <cellStyle name="Procentowy 5 4 3" xfId="1079"/>
    <cellStyle name="Procentowy 5 4 3 2" xfId="1797"/>
    <cellStyle name="Procentowy 5 4 3 2 2" xfId="3236"/>
    <cellStyle name="Procentowy 5 4 3 2 3" xfId="4676"/>
    <cellStyle name="Procentowy 5 4 3 3" xfId="2518"/>
    <cellStyle name="Procentowy 5 4 3 4" xfId="3958"/>
    <cellStyle name="Procentowy 5 4 4" xfId="719"/>
    <cellStyle name="Procentowy 5 4 4 2" xfId="1437"/>
    <cellStyle name="Procentowy 5 4 4 2 2" xfId="2876"/>
    <cellStyle name="Procentowy 5 4 4 2 3" xfId="4316"/>
    <cellStyle name="Procentowy 5 4 4 3" xfId="2158"/>
    <cellStyle name="Procentowy 5 4 4 4" xfId="3598"/>
    <cellStyle name="Procentowy 5 4 5" xfId="1259"/>
    <cellStyle name="Procentowy 5 4 5 2" xfId="2698"/>
    <cellStyle name="Procentowy 5 4 5 3" xfId="4138"/>
    <cellStyle name="Procentowy 5 4 6" xfId="1980"/>
    <cellStyle name="Procentowy 5 4 7" xfId="3420"/>
    <cellStyle name="Procentowy 5 5" xfId="610"/>
    <cellStyle name="Procentowy 5 5 2" xfId="968"/>
    <cellStyle name="Procentowy 5 5 2 2" xfId="1686"/>
    <cellStyle name="Procentowy 5 5 2 2 2" xfId="3125"/>
    <cellStyle name="Procentowy 5 5 2 2 3" xfId="4565"/>
    <cellStyle name="Procentowy 5 5 2 3" xfId="2407"/>
    <cellStyle name="Procentowy 5 5 2 4" xfId="3847"/>
    <cellStyle name="Procentowy 5 5 3" xfId="1148"/>
    <cellStyle name="Procentowy 5 5 3 2" xfId="1866"/>
    <cellStyle name="Procentowy 5 5 3 2 2" xfId="3305"/>
    <cellStyle name="Procentowy 5 5 3 2 3" xfId="4745"/>
    <cellStyle name="Procentowy 5 5 3 3" xfId="2587"/>
    <cellStyle name="Procentowy 5 5 3 4" xfId="4027"/>
    <cellStyle name="Procentowy 5 5 4" xfId="788"/>
    <cellStyle name="Procentowy 5 5 4 2" xfId="1506"/>
    <cellStyle name="Procentowy 5 5 4 2 2" xfId="2945"/>
    <cellStyle name="Procentowy 5 5 4 2 3" xfId="4385"/>
    <cellStyle name="Procentowy 5 5 4 3" xfId="2227"/>
    <cellStyle name="Procentowy 5 5 4 4" xfId="3667"/>
    <cellStyle name="Procentowy 5 5 5" xfId="1328"/>
    <cellStyle name="Procentowy 5 5 5 2" xfId="2767"/>
    <cellStyle name="Procentowy 5 5 5 3" xfId="4207"/>
    <cellStyle name="Procentowy 5 5 6" xfId="2049"/>
    <cellStyle name="Procentowy 5 5 7" xfId="3489"/>
    <cellStyle name="Procentowy 5 6" xfId="831"/>
    <cellStyle name="Procentowy 5 6 2" xfId="1549"/>
    <cellStyle name="Procentowy 5 6 2 2" xfId="2988"/>
    <cellStyle name="Procentowy 5 6 2 3" xfId="4428"/>
    <cellStyle name="Procentowy 5 6 3" xfId="2270"/>
    <cellStyle name="Procentowy 5 6 4" xfId="3710"/>
    <cellStyle name="Procentowy 5 7" xfId="1011"/>
    <cellStyle name="Procentowy 5 7 2" xfId="1729"/>
    <cellStyle name="Procentowy 5 7 2 2" xfId="3168"/>
    <cellStyle name="Procentowy 5 7 2 3" xfId="4608"/>
    <cellStyle name="Procentowy 5 7 3" xfId="2450"/>
    <cellStyle name="Procentowy 5 7 4" xfId="3890"/>
    <cellStyle name="Procentowy 5 8" xfId="651"/>
    <cellStyle name="Procentowy 5 8 2" xfId="1369"/>
    <cellStyle name="Procentowy 5 8 2 2" xfId="2808"/>
    <cellStyle name="Procentowy 5 8 2 3" xfId="4248"/>
    <cellStyle name="Procentowy 5 8 3" xfId="2090"/>
    <cellStyle name="Procentowy 5 8 4" xfId="3530"/>
    <cellStyle name="Procentowy 5 9" xfId="1191"/>
    <cellStyle name="Procentowy 5 9 2" xfId="2630"/>
    <cellStyle name="Procentowy 5 9 3" xfId="4070"/>
    <cellStyle name="Procentowy 6" xfId="464"/>
    <cellStyle name="Procentowy 6 10" xfId="1915"/>
    <cellStyle name="Procentowy 6 11" xfId="335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2 3" xfId="4530"/>
    <cellStyle name="Procentowy 6 2 2 2 3" xfId="2372"/>
    <cellStyle name="Procentowy 6 2 2 2 4" xfId="3812"/>
    <cellStyle name="Procentowy 6 2 2 3" xfId="1113"/>
    <cellStyle name="Procentowy 6 2 2 3 2" xfId="1831"/>
    <cellStyle name="Procentowy 6 2 2 3 2 2" xfId="3270"/>
    <cellStyle name="Procentowy 6 2 2 3 2 3" xfId="4710"/>
    <cellStyle name="Procentowy 6 2 2 3 3" xfId="2552"/>
    <cellStyle name="Procentowy 6 2 2 3 4" xfId="3992"/>
    <cellStyle name="Procentowy 6 2 2 4" xfId="753"/>
    <cellStyle name="Procentowy 6 2 2 4 2" xfId="1471"/>
    <cellStyle name="Procentowy 6 2 2 4 2 2" xfId="2910"/>
    <cellStyle name="Procentowy 6 2 2 4 2 3" xfId="4350"/>
    <cellStyle name="Procentowy 6 2 2 4 3" xfId="2192"/>
    <cellStyle name="Procentowy 6 2 2 4 4" xfId="3632"/>
    <cellStyle name="Procentowy 6 2 2 5" xfId="1293"/>
    <cellStyle name="Procentowy 6 2 2 5 2" xfId="2732"/>
    <cellStyle name="Procentowy 6 2 2 5 3" xfId="4172"/>
    <cellStyle name="Procentowy 6 2 2 6" xfId="2014"/>
    <cellStyle name="Procentowy 6 2 2 7" xfId="3454"/>
    <cellStyle name="Procentowy 6 2 3" xfId="644"/>
    <cellStyle name="Procentowy 6 2 3 2" xfId="1002"/>
    <cellStyle name="Procentowy 6 2 3 2 2" xfId="1720"/>
    <cellStyle name="Procentowy 6 2 3 2 2 2" xfId="3159"/>
    <cellStyle name="Procentowy 6 2 3 2 2 3" xfId="4599"/>
    <cellStyle name="Procentowy 6 2 3 2 3" xfId="2441"/>
    <cellStyle name="Procentowy 6 2 3 2 4" xfId="3881"/>
    <cellStyle name="Procentowy 6 2 3 3" xfId="1182"/>
    <cellStyle name="Procentowy 6 2 3 3 2" xfId="1900"/>
    <cellStyle name="Procentowy 6 2 3 3 2 2" xfId="3339"/>
    <cellStyle name="Procentowy 6 2 3 3 2 3" xfId="4779"/>
    <cellStyle name="Procentowy 6 2 3 3 3" xfId="2621"/>
    <cellStyle name="Procentowy 6 2 3 3 4" xfId="4061"/>
    <cellStyle name="Procentowy 6 2 3 4" xfId="822"/>
    <cellStyle name="Procentowy 6 2 3 4 2" xfId="1540"/>
    <cellStyle name="Procentowy 6 2 3 4 2 2" xfId="2979"/>
    <cellStyle name="Procentowy 6 2 3 4 2 3" xfId="4419"/>
    <cellStyle name="Procentowy 6 2 3 4 3" xfId="2261"/>
    <cellStyle name="Procentowy 6 2 3 4 4" xfId="3701"/>
    <cellStyle name="Procentowy 6 2 3 5" xfId="1362"/>
    <cellStyle name="Procentowy 6 2 3 5 2" xfId="2801"/>
    <cellStyle name="Procentowy 6 2 3 5 3" xfId="4241"/>
    <cellStyle name="Procentowy 6 2 3 6" xfId="2083"/>
    <cellStyle name="Procentowy 6 2 3 7" xfId="3523"/>
    <cellStyle name="Procentowy 6 2 4" xfId="865"/>
    <cellStyle name="Procentowy 6 2 4 2" xfId="1583"/>
    <cellStyle name="Procentowy 6 2 4 2 2" xfId="3022"/>
    <cellStyle name="Procentowy 6 2 4 2 3" xfId="4462"/>
    <cellStyle name="Procentowy 6 2 4 3" xfId="2304"/>
    <cellStyle name="Procentowy 6 2 4 4" xfId="3744"/>
    <cellStyle name="Procentowy 6 2 5" xfId="1045"/>
    <cellStyle name="Procentowy 6 2 5 2" xfId="1763"/>
    <cellStyle name="Procentowy 6 2 5 2 2" xfId="3202"/>
    <cellStyle name="Procentowy 6 2 5 2 3" xfId="4642"/>
    <cellStyle name="Procentowy 6 2 5 3" xfId="2484"/>
    <cellStyle name="Procentowy 6 2 5 4" xfId="3924"/>
    <cellStyle name="Procentowy 6 2 6" xfId="685"/>
    <cellStyle name="Procentowy 6 2 6 2" xfId="1403"/>
    <cellStyle name="Procentowy 6 2 6 2 2" xfId="2842"/>
    <cellStyle name="Procentowy 6 2 6 2 3" xfId="4282"/>
    <cellStyle name="Procentowy 6 2 6 3" xfId="2124"/>
    <cellStyle name="Procentowy 6 2 6 4" xfId="3564"/>
    <cellStyle name="Procentowy 6 2 7" xfId="1225"/>
    <cellStyle name="Procentowy 6 2 7 2" xfId="2664"/>
    <cellStyle name="Procentowy 6 2 7 3" xfId="4104"/>
    <cellStyle name="Procentowy 6 2 8" xfId="1946"/>
    <cellStyle name="Procentowy 6 2 9" xfId="338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2 3" xfId="4544"/>
    <cellStyle name="Procentowy 6 3 2 2 3" xfId="2386"/>
    <cellStyle name="Procentowy 6 3 2 2 4" xfId="3826"/>
    <cellStyle name="Procentowy 6 3 2 3" xfId="1127"/>
    <cellStyle name="Procentowy 6 3 2 3 2" xfId="1845"/>
    <cellStyle name="Procentowy 6 3 2 3 2 2" xfId="3284"/>
    <cellStyle name="Procentowy 6 3 2 3 2 3" xfId="4724"/>
    <cellStyle name="Procentowy 6 3 2 3 3" xfId="2566"/>
    <cellStyle name="Procentowy 6 3 2 3 4" xfId="4006"/>
    <cellStyle name="Procentowy 6 3 2 4" xfId="767"/>
    <cellStyle name="Procentowy 6 3 2 4 2" xfId="1485"/>
    <cellStyle name="Procentowy 6 3 2 4 2 2" xfId="2924"/>
    <cellStyle name="Procentowy 6 3 2 4 2 3" xfId="4364"/>
    <cellStyle name="Procentowy 6 3 2 4 3" xfId="2206"/>
    <cellStyle name="Procentowy 6 3 2 4 4" xfId="3646"/>
    <cellStyle name="Procentowy 6 3 2 5" xfId="1307"/>
    <cellStyle name="Procentowy 6 3 2 5 2" xfId="2746"/>
    <cellStyle name="Procentowy 6 3 2 5 3" xfId="4186"/>
    <cellStyle name="Procentowy 6 3 2 6" xfId="2028"/>
    <cellStyle name="Procentowy 6 3 2 7" xfId="3468"/>
    <cellStyle name="Procentowy 6 3 3" xfId="879"/>
    <cellStyle name="Procentowy 6 3 3 2" xfId="1597"/>
    <cellStyle name="Procentowy 6 3 3 2 2" xfId="3036"/>
    <cellStyle name="Procentowy 6 3 3 2 3" xfId="4476"/>
    <cellStyle name="Procentowy 6 3 3 3" xfId="2318"/>
    <cellStyle name="Procentowy 6 3 3 4" xfId="3758"/>
    <cellStyle name="Procentowy 6 3 4" xfId="1059"/>
    <cellStyle name="Procentowy 6 3 4 2" xfId="1777"/>
    <cellStyle name="Procentowy 6 3 4 2 2" xfId="3216"/>
    <cellStyle name="Procentowy 6 3 4 2 3" xfId="4656"/>
    <cellStyle name="Procentowy 6 3 4 3" xfId="2498"/>
    <cellStyle name="Procentowy 6 3 4 4" xfId="3938"/>
    <cellStyle name="Procentowy 6 3 5" xfId="699"/>
    <cellStyle name="Procentowy 6 3 5 2" xfId="1417"/>
    <cellStyle name="Procentowy 6 3 5 2 2" xfId="2856"/>
    <cellStyle name="Procentowy 6 3 5 2 3" xfId="4296"/>
    <cellStyle name="Procentowy 6 3 5 3" xfId="2138"/>
    <cellStyle name="Procentowy 6 3 5 4" xfId="3578"/>
    <cellStyle name="Procentowy 6 3 6" xfId="1239"/>
    <cellStyle name="Procentowy 6 3 6 2" xfId="2678"/>
    <cellStyle name="Procentowy 6 3 6 3" xfId="4118"/>
    <cellStyle name="Procentowy 6 3 7" xfId="1960"/>
    <cellStyle name="Procentowy 6 3 8" xfId="3400"/>
    <cellStyle name="Procentowy 6 4" xfId="544"/>
    <cellStyle name="Procentowy 6 4 2" xfId="902"/>
    <cellStyle name="Procentowy 6 4 2 2" xfId="1620"/>
    <cellStyle name="Procentowy 6 4 2 2 2" xfId="3059"/>
    <cellStyle name="Procentowy 6 4 2 2 3" xfId="4499"/>
    <cellStyle name="Procentowy 6 4 2 3" xfId="2341"/>
    <cellStyle name="Procentowy 6 4 2 4" xfId="3781"/>
    <cellStyle name="Procentowy 6 4 3" xfId="1082"/>
    <cellStyle name="Procentowy 6 4 3 2" xfId="1800"/>
    <cellStyle name="Procentowy 6 4 3 2 2" xfId="3239"/>
    <cellStyle name="Procentowy 6 4 3 2 3" xfId="4679"/>
    <cellStyle name="Procentowy 6 4 3 3" xfId="2521"/>
    <cellStyle name="Procentowy 6 4 3 4" xfId="3961"/>
    <cellStyle name="Procentowy 6 4 4" xfId="722"/>
    <cellStyle name="Procentowy 6 4 4 2" xfId="1440"/>
    <cellStyle name="Procentowy 6 4 4 2 2" xfId="2879"/>
    <cellStyle name="Procentowy 6 4 4 2 3" xfId="4319"/>
    <cellStyle name="Procentowy 6 4 4 3" xfId="2161"/>
    <cellStyle name="Procentowy 6 4 4 4" xfId="3601"/>
    <cellStyle name="Procentowy 6 4 5" xfId="1262"/>
    <cellStyle name="Procentowy 6 4 5 2" xfId="2701"/>
    <cellStyle name="Procentowy 6 4 5 3" xfId="4141"/>
    <cellStyle name="Procentowy 6 4 6" xfId="1983"/>
    <cellStyle name="Procentowy 6 4 7" xfId="3423"/>
    <cellStyle name="Procentowy 6 5" xfId="613"/>
    <cellStyle name="Procentowy 6 5 2" xfId="971"/>
    <cellStyle name="Procentowy 6 5 2 2" xfId="1689"/>
    <cellStyle name="Procentowy 6 5 2 2 2" xfId="3128"/>
    <cellStyle name="Procentowy 6 5 2 2 3" xfId="4568"/>
    <cellStyle name="Procentowy 6 5 2 3" xfId="2410"/>
    <cellStyle name="Procentowy 6 5 2 4" xfId="3850"/>
    <cellStyle name="Procentowy 6 5 3" xfId="1151"/>
    <cellStyle name="Procentowy 6 5 3 2" xfId="1869"/>
    <cellStyle name="Procentowy 6 5 3 2 2" xfId="3308"/>
    <cellStyle name="Procentowy 6 5 3 2 3" xfId="4748"/>
    <cellStyle name="Procentowy 6 5 3 3" xfId="2590"/>
    <cellStyle name="Procentowy 6 5 3 4" xfId="4030"/>
    <cellStyle name="Procentowy 6 5 4" xfId="791"/>
    <cellStyle name="Procentowy 6 5 4 2" xfId="1509"/>
    <cellStyle name="Procentowy 6 5 4 2 2" xfId="2948"/>
    <cellStyle name="Procentowy 6 5 4 2 3" xfId="4388"/>
    <cellStyle name="Procentowy 6 5 4 3" xfId="2230"/>
    <cellStyle name="Procentowy 6 5 4 4" xfId="3670"/>
    <cellStyle name="Procentowy 6 5 5" xfId="1331"/>
    <cellStyle name="Procentowy 6 5 5 2" xfId="2770"/>
    <cellStyle name="Procentowy 6 5 5 3" xfId="4210"/>
    <cellStyle name="Procentowy 6 5 6" xfId="2052"/>
    <cellStyle name="Procentowy 6 5 7" xfId="3492"/>
    <cellStyle name="Procentowy 6 6" xfId="834"/>
    <cellStyle name="Procentowy 6 6 2" xfId="1552"/>
    <cellStyle name="Procentowy 6 6 2 2" xfId="2991"/>
    <cellStyle name="Procentowy 6 6 2 3" xfId="4431"/>
    <cellStyle name="Procentowy 6 6 3" xfId="2273"/>
    <cellStyle name="Procentowy 6 6 4" xfId="3713"/>
    <cellStyle name="Procentowy 6 7" xfId="1014"/>
    <cellStyle name="Procentowy 6 7 2" xfId="1732"/>
    <cellStyle name="Procentowy 6 7 2 2" xfId="3171"/>
    <cellStyle name="Procentowy 6 7 2 3" xfId="4611"/>
    <cellStyle name="Procentowy 6 7 3" xfId="2453"/>
    <cellStyle name="Procentowy 6 7 4" xfId="3893"/>
    <cellStyle name="Procentowy 6 8" xfId="654"/>
    <cellStyle name="Procentowy 6 8 2" xfId="1372"/>
    <cellStyle name="Procentowy 6 8 2 2" xfId="2811"/>
    <cellStyle name="Procentowy 6 8 2 3" xfId="4251"/>
    <cellStyle name="Procentowy 6 8 3" xfId="2093"/>
    <cellStyle name="Procentowy 6 8 4" xfId="3533"/>
    <cellStyle name="Procentowy 6 9" xfId="1194"/>
    <cellStyle name="Procentowy 6 9 2" xfId="2633"/>
    <cellStyle name="Procentowy 6 9 3" xfId="4073"/>
    <cellStyle name="Procentowy 7" xfId="470"/>
    <cellStyle name="Procentowy 7 10" xfId="3357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2 3" xfId="4546"/>
    <cellStyle name="Procentowy 7 2 2 2 3" xfId="2388"/>
    <cellStyle name="Procentowy 7 2 2 2 4" xfId="3828"/>
    <cellStyle name="Procentowy 7 2 2 3" xfId="1129"/>
    <cellStyle name="Procentowy 7 2 2 3 2" xfId="1847"/>
    <cellStyle name="Procentowy 7 2 2 3 2 2" xfId="3286"/>
    <cellStyle name="Procentowy 7 2 2 3 2 3" xfId="4726"/>
    <cellStyle name="Procentowy 7 2 2 3 3" xfId="2568"/>
    <cellStyle name="Procentowy 7 2 2 3 4" xfId="4008"/>
    <cellStyle name="Procentowy 7 2 2 4" xfId="769"/>
    <cellStyle name="Procentowy 7 2 2 4 2" xfId="1487"/>
    <cellStyle name="Procentowy 7 2 2 4 2 2" xfId="2926"/>
    <cellStyle name="Procentowy 7 2 2 4 2 3" xfId="4366"/>
    <cellStyle name="Procentowy 7 2 2 4 3" xfId="2208"/>
    <cellStyle name="Procentowy 7 2 2 4 4" xfId="3648"/>
    <cellStyle name="Procentowy 7 2 2 5" xfId="1309"/>
    <cellStyle name="Procentowy 7 2 2 5 2" xfId="2748"/>
    <cellStyle name="Procentowy 7 2 2 5 3" xfId="4188"/>
    <cellStyle name="Procentowy 7 2 2 6" xfId="2030"/>
    <cellStyle name="Procentowy 7 2 2 7" xfId="3470"/>
    <cellStyle name="Procentowy 7 2 3" xfId="881"/>
    <cellStyle name="Procentowy 7 2 3 2" xfId="1599"/>
    <cellStyle name="Procentowy 7 2 3 2 2" xfId="3038"/>
    <cellStyle name="Procentowy 7 2 3 2 3" xfId="4478"/>
    <cellStyle name="Procentowy 7 2 3 3" xfId="2320"/>
    <cellStyle name="Procentowy 7 2 3 4" xfId="3760"/>
    <cellStyle name="Procentowy 7 2 4" xfId="1061"/>
    <cellStyle name="Procentowy 7 2 4 2" xfId="1779"/>
    <cellStyle name="Procentowy 7 2 4 2 2" xfId="3218"/>
    <cellStyle name="Procentowy 7 2 4 2 3" xfId="4658"/>
    <cellStyle name="Procentowy 7 2 4 3" xfId="2500"/>
    <cellStyle name="Procentowy 7 2 4 4" xfId="3940"/>
    <cellStyle name="Procentowy 7 2 5" xfId="701"/>
    <cellStyle name="Procentowy 7 2 5 2" xfId="1419"/>
    <cellStyle name="Procentowy 7 2 5 2 2" xfId="2858"/>
    <cellStyle name="Procentowy 7 2 5 2 3" xfId="4298"/>
    <cellStyle name="Procentowy 7 2 5 3" xfId="2140"/>
    <cellStyle name="Procentowy 7 2 5 4" xfId="3580"/>
    <cellStyle name="Procentowy 7 2 6" xfId="1241"/>
    <cellStyle name="Procentowy 7 2 6 2" xfId="2680"/>
    <cellStyle name="Procentowy 7 2 6 3" xfId="4120"/>
    <cellStyle name="Procentowy 7 2 7" xfId="1962"/>
    <cellStyle name="Procentowy 7 2 8" xfId="3402"/>
    <cellStyle name="Procentowy 7 3" xfId="546"/>
    <cellStyle name="Procentowy 7 3 2" xfId="904"/>
    <cellStyle name="Procentowy 7 3 2 2" xfId="1622"/>
    <cellStyle name="Procentowy 7 3 2 2 2" xfId="3061"/>
    <cellStyle name="Procentowy 7 3 2 2 3" xfId="4501"/>
    <cellStyle name="Procentowy 7 3 2 3" xfId="2343"/>
    <cellStyle name="Procentowy 7 3 2 4" xfId="3783"/>
    <cellStyle name="Procentowy 7 3 3" xfId="1084"/>
    <cellStyle name="Procentowy 7 3 3 2" xfId="1802"/>
    <cellStyle name="Procentowy 7 3 3 2 2" xfId="3241"/>
    <cellStyle name="Procentowy 7 3 3 2 3" xfId="4681"/>
    <cellStyle name="Procentowy 7 3 3 3" xfId="2523"/>
    <cellStyle name="Procentowy 7 3 3 4" xfId="3963"/>
    <cellStyle name="Procentowy 7 3 4" xfId="724"/>
    <cellStyle name="Procentowy 7 3 4 2" xfId="1442"/>
    <cellStyle name="Procentowy 7 3 4 2 2" xfId="2881"/>
    <cellStyle name="Procentowy 7 3 4 2 3" xfId="4321"/>
    <cellStyle name="Procentowy 7 3 4 3" xfId="2163"/>
    <cellStyle name="Procentowy 7 3 4 4" xfId="3603"/>
    <cellStyle name="Procentowy 7 3 5" xfId="1264"/>
    <cellStyle name="Procentowy 7 3 5 2" xfId="2703"/>
    <cellStyle name="Procentowy 7 3 5 3" xfId="4143"/>
    <cellStyle name="Procentowy 7 3 6" xfId="1985"/>
    <cellStyle name="Procentowy 7 3 7" xfId="3425"/>
    <cellStyle name="Procentowy 7 4" xfId="615"/>
    <cellStyle name="Procentowy 7 4 2" xfId="973"/>
    <cellStyle name="Procentowy 7 4 2 2" xfId="1691"/>
    <cellStyle name="Procentowy 7 4 2 2 2" xfId="3130"/>
    <cellStyle name="Procentowy 7 4 2 2 3" xfId="4570"/>
    <cellStyle name="Procentowy 7 4 2 3" xfId="2412"/>
    <cellStyle name="Procentowy 7 4 2 4" xfId="3852"/>
    <cellStyle name="Procentowy 7 4 3" xfId="1153"/>
    <cellStyle name="Procentowy 7 4 3 2" xfId="1871"/>
    <cellStyle name="Procentowy 7 4 3 2 2" xfId="3310"/>
    <cellStyle name="Procentowy 7 4 3 2 3" xfId="4750"/>
    <cellStyle name="Procentowy 7 4 3 3" xfId="2592"/>
    <cellStyle name="Procentowy 7 4 3 4" xfId="4032"/>
    <cellStyle name="Procentowy 7 4 4" xfId="793"/>
    <cellStyle name="Procentowy 7 4 4 2" xfId="1511"/>
    <cellStyle name="Procentowy 7 4 4 2 2" xfId="2950"/>
    <cellStyle name="Procentowy 7 4 4 2 3" xfId="4390"/>
    <cellStyle name="Procentowy 7 4 4 3" xfId="2232"/>
    <cellStyle name="Procentowy 7 4 4 4" xfId="3672"/>
    <cellStyle name="Procentowy 7 4 5" xfId="1333"/>
    <cellStyle name="Procentowy 7 4 5 2" xfId="2772"/>
    <cellStyle name="Procentowy 7 4 5 3" xfId="4212"/>
    <cellStyle name="Procentowy 7 4 6" xfId="2054"/>
    <cellStyle name="Procentowy 7 4 7" xfId="3494"/>
    <cellStyle name="Procentowy 7 5" xfId="836"/>
    <cellStyle name="Procentowy 7 5 2" xfId="1554"/>
    <cellStyle name="Procentowy 7 5 2 2" xfId="2993"/>
    <cellStyle name="Procentowy 7 5 2 3" xfId="4433"/>
    <cellStyle name="Procentowy 7 5 3" xfId="2275"/>
    <cellStyle name="Procentowy 7 5 4" xfId="3715"/>
    <cellStyle name="Procentowy 7 6" xfId="1016"/>
    <cellStyle name="Procentowy 7 6 2" xfId="1734"/>
    <cellStyle name="Procentowy 7 6 2 2" xfId="3173"/>
    <cellStyle name="Procentowy 7 6 2 3" xfId="4613"/>
    <cellStyle name="Procentowy 7 6 3" xfId="2455"/>
    <cellStyle name="Procentowy 7 6 4" xfId="3895"/>
    <cellStyle name="Procentowy 7 7" xfId="656"/>
    <cellStyle name="Procentowy 7 7 2" xfId="1374"/>
    <cellStyle name="Procentowy 7 7 2 2" xfId="2813"/>
    <cellStyle name="Procentowy 7 7 2 3" xfId="4253"/>
    <cellStyle name="Procentowy 7 7 3" xfId="2095"/>
    <cellStyle name="Procentowy 7 7 4" xfId="3535"/>
    <cellStyle name="Procentowy 7 8" xfId="1196"/>
    <cellStyle name="Procentowy 7 8 2" xfId="2635"/>
    <cellStyle name="Procentowy 7 8 3" xfId="4075"/>
    <cellStyle name="Procentowy 7 9" xfId="1917"/>
    <cellStyle name="Procentowy 8" xfId="473"/>
    <cellStyle name="Procentowy 8 10" xfId="3360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2 3" xfId="4549"/>
    <cellStyle name="Procentowy 8 2 2 2 3" xfId="2391"/>
    <cellStyle name="Procentowy 8 2 2 2 4" xfId="3831"/>
    <cellStyle name="Procentowy 8 2 2 3" xfId="1132"/>
    <cellStyle name="Procentowy 8 2 2 3 2" xfId="1850"/>
    <cellStyle name="Procentowy 8 2 2 3 2 2" xfId="3289"/>
    <cellStyle name="Procentowy 8 2 2 3 2 3" xfId="4729"/>
    <cellStyle name="Procentowy 8 2 2 3 3" xfId="2571"/>
    <cellStyle name="Procentowy 8 2 2 3 4" xfId="4011"/>
    <cellStyle name="Procentowy 8 2 2 4" xfId="772"/>
    <cellStyle name="Procentowy 8 2 2 4 2" xfId="1490"/>
    <cellStyle name="Procentowy 8 2 2 4 2 2" xfId="2929"/>
    <cellStyle name="Procentowy 8 2 2 4 2 3" xfId="4369"/>
    <cellStyle name="Procentowy 8 2 2 4 3" xfId="2211"/>
    <cellStyle name="Procentowy 8 2 2 4 4" xfId="3651"/>
    <cellStyle name="Procentowy 8 2 2 5" xfId="1312"/>
    <cellStyle name="Procentowy 8 2 2 5 2" xfId="2751"/>
    <cellStyle name="Procentowy 8 2 2 5 3" xfId="4191"/>
    <cellStyle name="Procentowy 8 2 2 6" xfId="2033"/>
    <cellStyle name="Procentowy 8 2 2 7" xfId="3473"/>
    <cellStyle name="Procentowy 8 2 3" xfId="884"/>
    <cellStyle name="Procentowy 8 2 3 2" xfId="1602"/>
    <cellStyle name="Procentowy 8 2 3 2 2" xfId="3041"/>
    <cellStyle name="Procentowy 8 2 3 2 3" xfId="4481"/>
    <cellStyle name="Procentowy 8 2 3 3" xfId="2323"/>
    <cellStyle name="Procentowy 8 2 3 4" xfId="3763"/>
    <cellStyle name="Procentowy 8 2 4" xfId="1064"/>
    <cellStyle name="Procentowy 8 2 4 2" xfId="1782"/>
    <cellStyle name="Procentowy 8 2 4 2 2" xfId="3221"/>
    <cellStyle name="Procentowy 8 2 4 2 3" xfId="4661"/>
    <cellStyle name="Procentowy 8 2 4 3" xfId="2503"/>
    <cellStyle name="Procentowy 8 2 4 4" xfId="3943"/>
    <cellStyle name="Procentowy 8 2 5" xfId="704"/>
    <cellStyle name="Procentowy 8 2 5 2" xfId="1422"/>
    <cellStyle name="Procentowy 8 2 5 2 2" xfId="2861"/>
    <cellStyle name="Procentowy 8 2 5 2 3" xfId="4301"/>
    <cellStyle name="Procentowy 8 2 5 3" xfId="2143"/>
    <cellStyle name="Procentowy 8 2 5 4" xfId="3583"/>
    <cellStyle name="Procentowy 8 2 6" xfId="1244"/>
    <cellStyle name="Procentowy 8 2 6 2" xfId="2683"/>
    <cellStyle name="Procentowy 8 2 6 3" xfId="4123"/>
    <cellStyle name="Procentowy 8 2 7" xfId="1965"/>
    <cellStyle name="Procentowy 8 2 8" xfId="3405"/>
    <cellStyle name="Procentowy 8 3" xfId="549"/>
    <cellStyle name="Procentowy 8 3 2" xfId="907"/>
    <cellStyle name="Procentowy 8 3 2 2" xfId="1625"/>
    <cellStyle name="Procentowy 8 3 2 2 2" xfId="3064"/>
    <cellStyle name="Procentowy 8 3 2 2 3" xfId="4504"/>
    <cellStyle name="Procentowy 8 3 2 3" xfId="2346"/>
    <cellStyle name="Procentowy 8 3 2 4" xfId="3786"/>
    <cellStyle name="Procentowy 8 3 3" xfId="1087"/>
    <cellStyle name="Procentowy 8 3 3 2" xfId="1805"/>
    <cellStyle name="Procentowy 8 3 3 2 2" xfId="3244"/>
    <cellStyle name="Procentowy 8 3 3 2 3" xfId="4684"/>
    <cellStyle name="Procentowy 8 3 3 3" xfId="2526"/>
    <cellStyle name="Procentowy 8 3 3 4" xfId="3966"/>
    <cellStyle name="Procentowy 8 3 4" xfId="727"/>
    <cellStyle name="Procentowy 8 3 4 2" xfId="1445"/>
    <cellStyle name="Procentowy 8 3 4 2 2" xfId="2884"/>
    <cellStyle name="Procentowy 8 3 4 2 3" xfId="4324"/>
    <cellStyle name="Procentowy 8 3 4 3" xfId="2166"/>
    <cellStyle name="Procentowy 8 3 4 4" xfId="3606"/>
    <cellStyle name="Procentowy 8 3 5" xfId="1267"/>
    <cellStyle name="Procentowy 8 3 5 2" xfId="2706"/>
    <cellStyle name="Procentowy 8 3 5 3" xfId="4146"/>
    <cellStyle name="Procentowy 8 3 6" xfId="1988"/>
    <cellStyle name="Procentowy 8 3 7" xfId="3428"/>
    <cellStyle name="Procentowy 8 4" xfId="618"/>
    <cellStyle name="Procentowy 8 4 2" xfId="976"/>
    <cellStyle name="Procentowy 8 4 2 2" xfId="1694"/>
    <cellStyle name="Procentowy 8 4 2 2 2" xfId="3133"/>
    <cellStyle name="Procentowy 8 4 2 2 3" xfId="4573"/>
    <cellStyle name="Procentowy 8 4 2 3" xfId="2415"/>
    <cellStyle name="Procentowy 8 4 2 4" xfId="3855"/>
    <cellStyle name="Procentowy 8 4 3" xfId="1156"/>
    <cellStyle name="Procentowy 8 4 3 2" xfId="1874"/>
    <cellStyle name="Procentowy 8 4 3 2 2" xfId="3313"/>
    <cellStyle name="Procentowy 8 4 3 2 3" xfId="4753"/>
    <cellStyle name="Procentowy 8 4 3 3" xfId="2595"/>
    <cellStyle name="Procentowy 8 4 3 4" xfId="4035"/>
    <cellStyle name="Procentowy 8 4 4" xfId="796"/>
    <cellStyle name="Procentowy 8 4 4 2" xfId="1514"/>
    <cellStyle name="Procentowy 8 4 4 2 2" xfId="2953"/>
    <cellStyle name="Procentowy 8 4 4 2 3" xfId="4393"/>
    <cellStyle name="Procentowy 8 4 4 3" xfId="2235"/>
    <cellStyle name="Procentowy 8 4 4 4" xfId="3675"/>
    <cellStyle name="Procentowy 8 4 5" xfId="1336"/>
    <cellStyle name="Procentowy 8 4 5 2" xfId="2775"/>
    <cellStyle name="Procentowy 8 4 5 3" xfId="4215"/>
    <cellStyle name="Procentowy 8 4 6" xfId="2057"/>
    <cellStyle name="Procentowy 8 4 7" xfId="3497"/>
    <cellStyle name="Procentowy 8 5" xfId="839"/>
    <cellStyle name="Procentowy 8 5 2" xfId="1557"/>
    <cellStyle name="Procentowy 8 5 2 2" xfId="2996"/>
    <cellStyle name="Procentowy 8 5 2 3" xfId="4436"/>
    <cellStyle name="Procentowy 8 5 3" xfId="2278"/>
    <cellStyle name="Procentowy 8 5 4" xfId="3718"/>
    <cellStyle name="Procentowy 8 6" xfId="1019"/>
    <cellStyle name="Procentowy 8 6 2" xfId="1737"/>
    <cellStyle name="Procentowy 8 6 2 2" xfId="3176"/>
    <cellStyle name="Procentowy 8 6 2 3" xfId="4616"/>
    <cellStyle name="Procentowy 8 6 3" xfId="2458"/>
    <cellStyle name="Procentowy 8 6 4" xfId="3898"/>
    <cellStyle name="Procentowy 8 7" xfId="659"/>
    <cellStyle name="Procentowy 8 7 2" xfId="1377"/>
    <cellStyle name="Procentowy 8 7 2 2" xfId="2816"/>
    <cellStyle name="Procentowy 8 7 2 3" xfId="4256"/>
    <cellStyle name="Procentowy 8 7 3" xfId="2098"/>
    <cellStyle name="Procentowy 8 7 4" xfId="3538"/>
    <cellStyle name="Procentowy 8 8" xfId="1199"/>
    <cellStyle name="Procentowy 8 8 2" xfId="2638"/>
    <cellStyle name="Procentowy 8 8 3" xfId="4078"/>
    <cellStyle name="Procentowy 8 9" xfId="1920"/>
    <cellStyle name="Procentowy 9" xfId="475"/>
    <cellStyle name="Procentowy 9 10" xfId="3362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2 3" xfId="4551"/>
    <cellStyle name="Procentowy 9 2 2 2 3" xfId="2393"/>
    <cellStyle name="Procentowy 9 2 2 2 4" xfId="3833"/>
    <cellStyle name="Procentowy 9 2 2 3" xfId="1134"/>
    <cellStyle name="Procentowy 9 2 2 3 2" xfId="1852"/>
    <cellStyle name="Procentowy 9 2 2 3 2 2" xfId="3291"/>
    <cellStyle name="Procentowy 9 2 2 3 2 3" xfId="4731"/>
    <cellStyle name="Procentowy 9 2 2 3 3" xfId="2573"/>
    <cellStyle name="Procentowy 9 2 2 3 4" xfId="4013"/>
    <cellStyle name="Procentowy 9 2 2 4" xfId="774"/>
    <cellStyle name="Procentowy 9 2 2 4 2" xfId="1492"/>
    <cellStyle name="Procentowy 9 2 2 4 2 2" xfId="2931"/>
    <cellStyle name="Procentowy 9 2 2 4 2 3" xfId="4371"/>
    <cellStyle name="Procentowy 9 2 2 4 3" xfId="2213"/>
    <cellStyle name="Procentowy 9 2 2 4 4" xfId="3653"/>
    <cellStyle name="Procentowy 9 2 2 5" xfId="1314"/>
    <cellStyle name="Procentowy 9 2 2 5 2" xfId="2753"/>
    <cellStyle name="Procentowy 9 2 2 5 3" xfId="4193"/>
    <cellStyle name="Procentowy 9 2 2 6" xfId="2035"/>
    <cellStyle name="Procentowy 9 2 2 7" xfId="3475"/>
    <cellStyle name="Procentowy 9 2 3" xfId="886"/>
    <cellStyle name="Procentowy 9 2 3 2" xfId="1604"/>
    <cellStyle name="Procentowy 9 2 3 2 2" xfId="3043"/>
    <cellStyle name="Procentowy 9 2 3 2 3" xfId="4483"/>
    <cellStyle name="Procentowy 9 2 3 3" xfId="2325"/>
    <cellStyle name="Procentowy 9 2 3 4" xfId="3765"/>
    <cellStyle name="Procentowy 9 2 4" xfId="1066"/>
    <cellStyle name="Procentowy 9 2 4 2" xfId="1784"/>
    <cellStyle name="Procentowy 9 2 4 2 2" xfId="3223"/>
    <cellStyle name="Procentowy 9 2 4 2 3" xfId="4663"/>
    <cellStyle name="Procentowy 9 2 4 3" xfId="2505"/>
    <cellStyle name="Procentowy 9 2 4 4" xfId="3945"/>
    <cellStyle name="Procentowy 9 2 5" xfId="706"/>
    <cellStyle name="Procentowy 9 2 5 2" xfId="1424"/>
    <cellStyle name="Procentowy 9 2 5 2 2" xfId="2863"/>
    <cellStyle name="Procentowy 9 2 5 2 3" xfId="4303"/>
    <cellStyle name="Procentowy 9 2 5 3" xfId="2145"/>
    <cellStyle name="Procentowy 9 2 5 4" xfId="3585"/>
    <cellStyle name="Procentowy 9 2 6" xfId="1246"/>
    <cellStyle name="Procentowy 9 2 6 2" xfId="2685"/>
    <cellStyle name="Procentowy 9 2 6 3" xfId="4125"/>
    <cellStyle name="Procentowy 9 2 7" xfId="1967"/>
    <cellStyle name="Procentowy 9 2 8" xfId="3407"/>
    <cellStyle name="Procentowy 9 3" xfId="551"/>
    <cellStyle name="Procentowy 9 3 2" xfId="909"/>
    <cellStyle name="Procentowy 9 3 2 2" xfId="1627"/>
    <cellStyle name="Procentowy 9 3 2 2 2" xfId="3066"/>
    <cellStyle name="Procentowy 9 3 2 2 3" xfId="4506"/>
    <cellStyle name="Procentowy 9 3 2 3" xfId="2348"/>
    <cellStyle name="Procentowy 9 3 2 4" xfId="3788"/>
    <cellStyle name="Procentowy 9 3 3" xfId="1089"/>
    <cellStyle name="Procentowy 9 3 3 2" xfId="1807"/>
    <cellStyle name="Procentowy 9 3 3 2 2" xfId="3246"/>
    <cellStyle name="Procentowy 9 3 3 2 3" xfId="4686"/>
    <cellStyle name="Procentowy 9 3 3 3" xfId="2528"/>
    <cellStyle name="Procentowy 9 3 3 4" xfId="3968"/>
    <cellStyle name="Procentowy 9 3 4" xfId="729"/>
    <cellStyle name="Procentowy 9 3 4 2" xfId="1447"/>
    <cellStyle name="Procentowy 9 3 4 2 2" xfId="2886"/>
    <cellStyle name="Procentowy 9 3 4 2 3" xfId="4326"/>
    <cellStyle name="Procentowy 9 3 4 3" xfId="2168"/>
    <cellStyle name="Procentowy 9 3 4 4" xfId="3608"/>
    <cellStyle name="Procentowy 9 3 5" xfId="1269"/>
    <cellStyle name="Procentowy 9 3 5 2" xfId="2708"/>
    <cellStyle name="Procentowy 9 3 5 3" xfId="4148"/>
    <cellStyle name="Procentowy 9 3 6" xfId="1990"/>
    <cellStyle name="Procentowy 9 3 7" xfId="3430"/>
    <cellStyle name="Procentowy 9 4" xfId="620"/>
    <cellStyle name="Procentowy 9 4 2" xfId="978"/>
    <cellStyle name="Procentowy 9 4 2 2" xfId="1696"/>
    <cellStyle name="Procentowy 9 4 2 2 2" xfId="3135"/>
    <cellStyle name="Procentowy 9 4 2 2 3" xfId="4575"/>
    <cellStyle name="Procentowy 9 4 2 3" xfId="2417"/>
    <cellStyle name="Procentowy 9 4 2 4" xfId="3857"/>
    <cellStyle name="Procentowy 9 4 3" xfId="1158"/>
    <cellStyle name="Procentowy 9 4 3 2" xfId="1876"/>
    <cellStyle name="Procentowy 9 4 3 2 2" xfId="3315"/>
    <cellStyle name="Procentowy 9 4 3 2 3" xfId="4755"/>
    <cellStyle name="Procentowy 9 4 3 3" xfId="2597"/>
    <cellStyle name="Procentowy 9 4 3 4" xfId="4037"/>
    <cellStyle name="Procentowy 9 4 4" xfId="798"/>
    <cellStyle name="Procentowy 9 4 4 2" xfId="1516"/>
    <cellStyle name="Procentowy 9 4 4 2 2" xfId="2955"/>
    <cellStyle name="Procentowy 9 4 4 2 3" xfId="4395"/>
    <cellStyle name="Procentowy 9 4 4 3" xfId="2237"/>
    <cellStyle name="Procentowy 9 4 4 4" xfId="3677"/>
    <cellStyle name="Procentowy 9 4 5" xfId="1338"/>
    <cellStyle name="Procentowy 9 4 5 2" xfId="2777"/>
    <cellStyle name="Procentowy 9 4 5 3" xfId="4217"/>
    <cellStyle name="Procentowy 9 4 6" xfId="2059"/>
    <cellStyle name="Procentowy 9 4 7" xfId="3499"/>
    <cellStyle name="Procentowy 9 5" xfId="841"/>
    <cellStyle name="Procentowy 9 5 2" xfId="1559"/>
    <cellStyle name="Procentowy 9 5 2 2" xfId="2998"/>
    <cellStyle name="Procentowy 9 5 2 3" xfId="4438"/>
    <cellStyle name="Procentowy 9 5 3" xfId="2280"/>
    <cellStyle name="Procentowy 9 5 4" xfId="3720"/>
    <cellStyle name="Procentowy 9 6" xfId="1021"/>
    <cellStyle name="Procentowy 9 6 2" xfId="1739"/>
    <cellStyle name="Procentowy 9 6 2 2" xfId="3178"/>
    <cellStyle name="Procentowy 9 6 2 3" xfId="4618"/>
    <cellStyle name="Procentowy 9 6 3" xfId="2460"/>
    <cellStyle name="Procentowy 9 6 4" xfId="3900"/>
    <cellStyle name="Procentowy 9 7" xfId="661"/>
    <cellStyle name="Procentowy 9 7 2" xfId="1379"/>
    <cellStyle name="Procentowy 9 7 2 2" xfId="2818"/>
    <cellStyle name="Procentowy 9 7 2 3" xfId="4258"/>
    <cellStyle name="Procentowy 9 7 3" xfId="2100"/>
    <cellStyle name="Procentowy 9 7 4" xfId="3540"/>
    <cellStyle name="Procentowy 9 8" xfId="1201"/>
    <cellStyle name="Procentowy 9 8 2" xfId="2640"/>
    <cellStyle name="Procentowy 9 8 3" xfId="408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11" xfId="334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2 3" xfId="4523"/>
    <cellStyle name="Walutowy 2 2 2 2 3" xfId="2365"/>
    <cellStyle name="Walutowy 2 2 2 2 4" xfId="3805"/>
    <cellStyle name="Walutowy 2 2 2 3" xfId="1106"/>
    <cellStyle name="Walutowy 2 2 2 3 2" xfId="1824"/>
    <cellStyle name="Walutowy 2 2 2 3 2 2" xfId="3263"/>
    <cellStyle name="Walutowy 2 2 2 3 2 3" xfId="4703"/>
    <cellStyle name="Walutowy 2 2 2 3 3" xfId="2545"/>
    <cellStyle name="Walutowy 2 2 2 3 4" xfId="3985"/>
    <cellStyle name="Walutowy 2 2 2 4" xfId="746"/>
    <cellStyle name="Walutowy 2 2 2 4 2" xfId="1464"/>
    <cellStyle name="Walutowy 2 2 2 4 2 2" xfId="2903"/>
    <cellStyle name="Walutowy 2 2 2 4 2 3" xfId="4343"/>
    <cellStyle name="Walutowy 2 2 2 4 3" xfId="2185"/>
    <cellStyle name="Walutowy 2 2 2 4 4" xfId="3625"/>
    <cellStyle name="Walutowy 2 2 2 5" xfId="1286"/>
    <cellStyle name="Walutowy 2 2 2 5 2" xfId="2725"/>
    <cellStyle name="Walutowy 2 2 2 5 3" xfId="4165"/>
    <cellStyle name="Walutowy 2 2 2 6" xfId="2007"/>
    <cellStyle name="Walutowy 2 2 2 7" xfId="3447"/>
    <cellStyle name="Walutowy 2 2 3" xfId="637"/>
    <cellStyle name="Walutowy 2 2 3 2" xfId="995"/>
    <cellStyle name="Walutowy 2 2 3 2 2" xfId="1713"/>
    <cellStyle name="Walutowy 2 2 3 2 2 2" xfId="3152"/>
    <cellStyle name="Walutowy 2 2 3 2 2 3" xfId="4592"/>
    <cellStyle name="Walutowy 2 2 3 2 3" xfId="2434"/>
    <cellStyle name="Walutowy 2 2 3 2 4" xfId="3874"/>
    <cellStyle name="Walutowy 2 2 3 3" xfId="1175"/>
    <cellStyle name="Walutowy 2 2 3 3 2" xfId="1893"/>
    <cellStyle name="Walutowy 2 2 3 3 2 2" xfId="3332"/>
    <cellStyle name="Walutowy 2 2 3 3 2 3" xfId="4772"/>
    <cellStyle name="Walutowy 2 2 3 3 3" xfId="2614"/>
    <cellStyle name="Walutowy 2 2 3 3 4" xfId="4054"/>
    <cellStyle name="Walutowy 2 2 3 4" xfId="815"/>
    <cellStyle name="Walutowy 2 2 3 4 2" xfId="1533"/>
    <cellStyle name="Walutowy 2 2 3 4 2 2" xfId="2972"/>
    <cellStyle name="Walutowy 2 2 3 4 2 3" xfId="4412"/>
    <cellStyle name="Walutowy 2 2 3 4 3" xfId="2254"/>
    <cellStyle name="Walutowy 2 2 3 4 4" xfId="3694"/>
    <cellStyle name="Walutowy 2 2 3 5" xfId="1355"/>
    <cellStyle name="Walutowy 2 2 3 5 2" xfId="2794"/>
    <cellStyle name="Walutowy 2 2 3 5 3" xfId="4234"/>
    <cellStyle name="Walutowy 2 2 3 6" xfId="2076"/>
    <cellStyle name="Walutowy 2 2 3 7" xfId="3516"/>
    <cellStyle name="Walutowy 2 2 4" xfId="858"/>
    <cellStyle name="Walutowy 2 2 4 2" xfId="1576"/>
    <cellStyle name="Walutowy 2 2 4 2 2" xfId="3015"/>
    <cellStyle name="Walutowy 2 2 4 2 3" xfId="4455"/>
    <cellStyle name="Walutowy 2 2 4 3" xfId="2297"/>
    <cellStyle name="Walutowy 2 2 4 4" xfId="3737"/>
    <cellStyle name="Walutowy 2 2 5" xfId="1038"/>
    <cellStyle name="Walutowy 2 2 5 2" xfId="1756"/>
    <cellStyle name="Walutowy 2 2 5 2 2" xfId="3195"/>
    <cellStyle name="Walutowy 2 2 5 2 3" xfId="4635"/>
    <cellStyle name="Walutowy 2 2 5 3" xfId="2477"/>
    <cellStyle name="Walutowy 2 2 5 4" xfId="3917"/>
    <cellStyle name="Walutowy 2 2 6" xfId="678"/>
    <cellStyle name="Walutowy 2 2 6 2" xfId="1396"/>
    <cellStyle name="Walutowy 2 2 6 2 2" xfId="2835"/>
    <cellStyle name="Walutowy 2 2 6 2 3" xfId="4275"/>
    <cellStyle name="Walutowy 2 2 6 3" xfId="2117"/>
    <cellStyle name="Walutowy 2 2 6 4" xfId="3557"/>
    <cellStyle name="Walutowy 2 2 7" xfId="1218"/>
    <cellStyle name="Walutowy 2 2 7 2" xfId="2657"/>
    <cellStyle name="Walutowy 2 2 7 3" xfId="4097"/>
    <cellStyle name="Walutowy 2 2 8" xfId="1939"/>
    <cellStyle name="Walutowy 2 2 9" xfId="337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2 3" xfId="4537"/>
    <cellStyle name="Walutowy 2 3 2 2 3" xfId="2379"/>
    <cellStyle name="Walutowy 2 3 2 2 4" xfId="3819"/>
    <cellStyle name="Walutowy 2 3 2 3" xfId="1120"/>
    <cellStyle name="Walutowy 2 3 2 3 2" xfId="1838"/>
    <cellStyle name="Walutowy 2 3 2 3 2 2" xfId="3277"/>
    <cellStyle name="Walutowy 2 3 2 3 2 3" xfId="4717"/>
    <cellStyle name="Walutowy 2 3 2 3 3" xfId="2559"/>
    <cellStyle name="Walutowy 2 3 2 3 4" xfId="3999"/>
    <cellStyle name="Walutowy 2 3 2 4" xfId="760"/>
    <cellStyle name="Walutowy 2 3 2 4 2" xfId="1478"/>
    <cellStyle name="Walutowy 2 3 2 4 2 2" xfId="2917"/>
    <cellStyle name="Walutowy 2 3 2 4 2 3" xfId="4357"/>
    <cellStyle name="Walutowy 2 3 2 4 3" xfId="2199"/>
    <cellStyle name="Walutowy 2 3 2 4 4" xfId="3639"/>
    <cellStyle name="Walutowy 2 3 2 5" xfId="1300"/>
    <cellStyle name="Walutowy 2 3 2 5 2" xfId="2739"/>
    <cellStyle name="Walutowy 2 3 2 5 3" xfId="4179"/>
    <cellStyle name="Walutowy 2 3 2 6" xfId="2021"/>
    <cellStyle name="Walutowy 2 3 2 7" xfId="3461"/>
    <cellStyle name="Walutowy 2 3 3" xfId="872"/>
    <cellStyle name="Walutowy 2 3 3 2" xfId="1590"/>
    <cellStyle name="Walutowy 2 3 3 2 2" xfId="3029"/>
    <cellStyle name="Walutowy 2 3 3 2 3" xfId="4469"/>
    <cellStyle name="Walutowy 2 3 3 3" xfId="2311"/>
    <cellStyle name="Walutowy 2 3 3 4" xfId="3751"/>
    <cellStyle name="Walutowy 2 3 4" xfId="1052"/>
    <cellStyle name="Walutowy 2 3 4 2" xfId="1770"/>
    <cellStyle name="Walutowy 2 3 4 2 2" xfId="3209"/>
    <cellStyle name="Walutowy 2 3 4 2 3" xfId="4649"/>
    <cellStyle name="Walutowy 2 3 4 3" xfId="2491"/>
    <cellStyle name="Walutowy 2 3 4 4" xfId="3931"/>
    <cellStyle name="Walutowy 2 3 5" xfId="692"/>
    <cellStyle name="Walutowy 2 3 5 2" xfId="1410"/>
    <cellStyle name="Walutowy 2 3 5 2 2" xfId="2849"/>
    <cellStyle name="Walutowy 2 3 5 2 3" xfId="4289"/>
    <cellStyle name="Walutowy 2 3 5 3" xfId="2131"/>
    <cellStyle name="Walutowy 2 3 5 4" xfId="3571"/>
    <cellStyle name="Walutowy 2 3 6" xfId="1232"/>
    <cellStyle name="Walutowy 2 3 6 2" xfId="2671"/>
    <cellStyle name="Walutowy 2 3 6 3" xfId="4111"/>
    <cellStyle name="Walutowy 2 3 7" xfId="1953"/>
    <cellStyle name="Walutowy 2 3 8" xfId="3393"/>
    <cellStyle name="Walutowy 2 4" xfId="537"/>
    <cellStyle name="Walutowy 2 4 2" xfId="895"/>
    <cellStyle name="Walutowy 2 4 2 2" xfId="1613"/>
    <cellStyle name="Walutowy 2 4 2 2 2" xfId="3052"/>
    <cellStyle name="Walutowy 2 4 2 2 3" xfId="4492"/>
    <cellStyle name="Walutowy 2 4 2 3" xfId="2334"/>
    <cellStyle name="Walutowy 2 4 2 4" xfId="3774"/>
    <cellStyle name="Walutowy 2 4 3" xfId="1075"/>
    <cellStyle name="Walutowy 2 4 3 2" xfId="1793"/>
    <cellStyle name="Walutowy 2 4 3 2 2" xfId="3232"/>
    <cellStyle name="Walutowy 2 4 3 2 3" xfId="4672"/>
    <cellStyle name="Walutowy 2 4 3 3" xfId="2514"/>
    <cellStyle name="Walutowy 2 4 3 4" xfId="3954"/>
    <cellStyle name="Walutowy 2 4 4" xfId="715"/>
    <cellStyle name="Walutowy 2 4 4 2" xfId="1433"/>
    <cellStyle name="Walutowy 2 4 4 2 2" xfId="2872"/>
    <cellStyle name="Walutowy 2 4 4 2 3" xfId="4312"/>
    <cellStyle name="Walutowy 2 4 4 3" xfId="2154"/>
    <cellStyle name="Walutowy 2 4 4 4" xfId="3594"/>
    <cellStyle name="Walutowy 2 4 5" xfId="1255"/>
    <cellStyle name="Walutowy 2 4 5 2" xfId="2694"/>
    <cellStyle name="Walutowy 2 4 5 3" xfId="4134"/>
    <cellStyle name="Walutowy 2 4 6" xfId="1976"/>
    <cellStyle name="Walutowy 2 4 7" xfId="3416"/>
    <cellStyle name="Walutowy 2 5" xfId="606"/>
    <cellStyle name="Walutowy 2 5 2" xfId="964"/>
    <cellStyle name="Walutowy 2 5 2 2" xfId="1682"/>
    <cellStyle name="Walutowy 2 5 2 2 2" xfId="3121"/>
    <cellStyle name="Walutowy 2 5 2 2 3" xfId="4561"/>
    <cellStyle name="Walutowy 2 5 2 3" xfId="2403"/>
    <cellStyle name="Walutowy 2 5 2 4" xfId="3843"/>
    <cellStyle name="Walutowy 2 5 3" xfId="1144"/>
    <cellStyle name="Walutowy 2 5 3 2" xfId="1862"/>
    <cellStyle name="Walutowy 2 5 3 2 2" xfId="3301"/>
    <cellStyle name="Walutowy 2 5 3 2 3" xfId="4741"/>
    <cellStyle name="Walutowy 2 5 3 3" xfId="2583"/>
    <cellStyle name="Walutowy 2 5 3 4" xfId="4023"/>
    <cellStyle name="Walutowy 2 5 4" xfId="784"/>
    <cellStyle name="Walutowy 2 5 4 2" xfId="1502"/>
    <cellStyle name="Walutowy 2 5 4 2 2" xfId="2941"/>
    <cellStyle name="Walutowy 2 5 4 2 3" xfId="4381"/>
    <cellStyle name="Walutowy 2 5 4 3" xfId="2223"/>
    <cellStyle name="Walutowy 2 5 4 4" xfId="3663"/>
    <cellStyle name="Walutowy 2 5 5" xfId="1324"/>
    <cellStyle name="Walutowy 2 5 5 2" xfId="2763"/>
    <cellStyle name="Walutowy 2 5 5 3" xfId="4203"/>
    <cellStyle name="Walutowy 2 5 6" xfId="2045"/>
    <cellStyle name="Walutowy 2 5 7" xfId="3485"/>
    <cellStyle name="Walutowy 2 6" xfId="827"/>
    <cellStyle name="Walutowy 2 6 2" xfId="1545"/>
    <cellStyle name="Walutowy 2 6 2 2" xfId="2984"/>
    <cellStyle name="Walutowy 2 6 2 3" xfId="4424"/>
    <cellStyle name="Walutowy 2 6 3" xfId="2266"/>
    <cellStyle name="Walutowy 2 6 4" xfId="3706"/>
    <cellStyle name="Walutowy 2 7" xfId="1007"/>
    <cellStyle name="Walutowy 2 7 2" xfId="1725"/>
    <cellStyle name="Walutowy 2 7 2 2" xfId="3164"/>
    <cellStyle name="Walutowy 2 7 2 3" xfId="4604"/>
    <cellStyle name="Walutowy 2 7 3" xfId="2446"/>
    <cellStyle name="Walutowy 2 7 4" xfId="3886"/>
    <cellStyle name="Walutowy 2 8" xfId="647"/>
    <cellStyle name="Walutowy 2 8 2" xfId="1365"/>
    <cellStyle name="Walutowy 2 8 2 2" xfId="2804"/>
    <cellStyle name="Walutowy 2 8 2 3" xfId="4244"/>
    <cellStyle name="Walutowy 2 8 3" xfId="2086"/>
    <cellStyle name="Walutowy 2 8 4" xfId="3526"/>
    <cellStyle name="Walutowy 2 9" xfId="1187"/>
    <cellStyle name="Walutowy 2 9 2" xfId="2626"/>
    <cellStyle name="Walutowy 2 9 3" xfId="4066"/>
    <cellStyle name="Waluty [0]" xfId="440"/>
    <cellStyle name="Waluty [0] 10" xfId="1909"/>
    <cellStyle name="Waluty [0] 11" xfId="334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2 3" xfId="4524"/>
    <cellStyle name="Waluty [0] 2 2 2 3" xfId="2366"/>
    <cellStyle name="Waluty [0] 2 2 2 4" xfId="3806"/>
    <cellStyle name="Waluty [0] 2 2 3" xfId="1107"/>
    <cellStyle name="Waluty [0] 2 2 3 2" xfId="1825"/>
    <cellStyle name="Waluty [0] 2 2 3 2 2" xfId="3264"/>
    <cellStyle name="Waluty [0] 2 2 3 2 3" xfId="4704"/>
    <cellStyle name="Waluty [0] 2 2 3 3" xfId="2546"/>
    <cellStyle name="Waluty [0] 2 2 3 4" xfId="3986"/>
    <cellStyle name="Waluty [0] 2 2 4" xfId="747"/>
    <cellStyle name="Waluty [0] 2 2 4 2" xfId="1465"/>
    <cellStyle name="Waluty [0] 2 2 4 2 2" xfId="2904"/>
    <cellStyle name="Waluty [0] 2 2 4 2 3" xfId="4344"/>
    <cellStyle name="Waluty [0] 2 2 4 3" xfId="2186"/>
    <cellStyle name="Waluty [0] 2 2 4 4" xfId="3626"/>
    <cellStyle name="Waluty [0] 2 2 5" xfId="1287"/>
    <cellStyle name="Waluty [0] 2 2 5 2" xfId="2726"/>
    <cellStyle name="Waluty [0] 2 2 5 3" xfId="4166"/>
    <cellStyle name="Waluty [0] 2 2 6" xfId="2008"/>
    <cellStyle name="Waluty [0] 2 2 7" xfId="3448"/>
    <cellStyle name="Waluty [0] 2 3" xfId="638"/>
    <cellStyle name="Waluty [0] 2 3 2" xfId="996"/>
    <cellStyle name="Waluty [0] 2 3 2 2" xfId="1714"/>
    <cellStyle name="Waluty [0] 2 3 2 2 2" xfId="3153"/>
    <cellStyle name="Waluty [0] 2 3 2 2 3" xfId="4593"/>
    <cellStyle name="Waluty [0] 2 3 2 3" xfId="2435"/>
    <cellStyle name="Waluty [0] 2 3 2 4" xfId="3875"/>
    <cellStyle name="Waluty [0] 2 3 3" xfId="1176"/>
    <cellStyle name="Waluty [0] 2 3 3 2" xfId="1894"/>
    <cellStyle name="Waluty [0] 2 3 3 2 2" xfId="3333"/>
    <cellStyle name="Waluty [0] 2 3 3 2 3" xfId="4773"/>
    <cellStyle name="Waluty [0] 2 3 3 3" xfId="2615"/>
    <cellStyle name="Waluty [0] 2 3 3 4" xfId="4055"/>
    <cellStyle name="Waluty [0] 2 3 4" xfId="816"/>
    <cellStyle name="Waluty [0] 2 3 4 2" xfId="1534"/>
    <cellStyle name="Waluty [0] 2 3 4 2 2" xfId="2973"/>
    <cellStyle name="Waluty [0] 2 3 4 2 3" xfId="4413"/>
    <cellStyle name="Waluty [0] 2 3 4 3" xfId="2255"/>
    <cellStyle name="Waluty [0] 2 3 4 4" xfId="3695"/>
    <cellStyle name="Waluty [0] 2 3 5" xfId="1356"/>
    <cellStyle name="Waluty [0] 2 3 5 2" xfId="2795"/>
    <cellStyle name="Waluty [0] 2 3 5 3" xfId="4235"/>
    <cellStyle name="Waluty [0] 2 3 6" xfId="2077"/>
    <cellStyle name="Waluty [0] 2 3 7" xfId="3517"/>
    <cellStyle name="Waluty [0] 2 4" xfId="859"/>
    <cellStyle name="Waluty [0] 2 4 2" xfId="1577"/>
    <cellStyle name="Waluty [0] 2 4 2 2" xfId="3016"/>
    <cellStyle name="Waluty [0] 2 4 2 3" xfId="4456"/>
    <cellStyle name="Waluty [0] 2 4 3" xfId="2298"/>
    <cellStyle name="Waluty [0] 2 4 4" xfId="3738"/>
    <cellStyle name="Waluty [0] 2 5" xfId="1039"/>
    <cellStyle name="Waluty [0] 2 5 2" xfId="1757"/>
    <cellStyle name="Waluty [0] 2 5 2 2" xfId="3196"/>
    <cellStyle name="Waluty [0] 2 5 2 3" xfId="4636"/>
    <cellStyle name="Waluty [0] 2 5 3" xfId="2478"/>
    <cellStyle name="Waluty [0] 2 5 4" xfId="3918"/>
    <cellStyle name="Waluty [0] 2 6" xfId="679"/>
    <cellStyle name="Waluty [0] 2 6 2" xfId="1397"/>
    <cellStyle name="Waluty [0] 2 6 2 2" xfId="2836"/>
    <cellStyle name="Waluty [0] 2 6 2 3" xfId="4276"/>
    <cellStyle name="Waluty [0] 2 6 3" xfId="2118"/>
    <cellStyle name="Waluty [0] 2 6 4" xfId="3558"/>
    <cellStyle name="Waluty [0] 2 7" xfId="1219"/>
    <cellStyle name="Waluty [0] 2 7 2" xfId="2658"/>
    <cellStyle name="Waluty [0] 2 7 3" xfId="4098"/>
    <cellStyle name="Waluty [0] 2 8" xfId="1940"/>
    <cellStyle name="Waluty [0] 2 9" xfId="338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2 3" xfId="4538"/>
    <cellStyle name="Waluty [0] 3 2 2 3" xfId="2380"/>
    <cellStyle name="Waluty [0] 3 2 2 4" xfId="3820"/>
    <cellStyle name="Waluty [0] 3 2 3" xfId="1121"/>
    <cellStyle name="Waluty [0] 3 2 3 2" xfId="1839"/>
    <cellStyle name="Waluty [0] 3 2 3 2 2" xfId="3278"/>
    <cellStyle name="Waluty [0] 3 2 3 2 3" xfId="4718"/>
    <cellStyle name="Waluty [0] 3 2 3 3" xfId="2560"/>
    <cellStyle name="Waluty [0] 3 2 3 4" xfId="4000"/>
    <cellStyle name="Waluty [0] 3 2 4" xfId="761"/>
    <cellStyle name="Waluty [0] 3 2 4 2" xfId="1479"/>
    <cellStyle name="Waluty [0] 3 2 4 2 2" xfId="2918"/>
    <cellStyle name="Waluty [0] 3 2 4 2 3" xfId="4358"/>
    <cellStyle name="Waluty [0] 3 2 4 3" xfId="2200"/>
    <cellStyle name="Waluty [0] 3 2 4 4" xfId="3640"/>
    <cellStyle name="Waluty [0] 3 2 5" xfId="1301"/>
    <cellStyle name="Waluty [0] 3 2 5 2" xfId="2740"/>
    <cellStyle name="Waluty [0] 3 2 5 3" xfId="4180"/>
    <cellStyle name="Waluty [0] 3 2 6" xfId="2022"/>
    <cellStyle name="Waluty [0] 3 2 7" xfId="3462"/>
    <cellStyle name="Waluty [0] 3 3" xfId="873"/>
    <cellStyle name="Waluty [0] 3 3 2" xfId="1591"/>
    <cellStyle name="Waluty [0] 3 3 2 2" xfId="3030"/>
    <cellStyle name="Waluty [0] 3 3 2 3" xfId="4470"/>
    <cellStyle name="Waluty [0] 3 3 3" xfId="2312"/>
    <cellStyle name="Waluty [0] 3 3 4" xfId="3752"/>
    <cellStyle name="Waluty [0] 3 4" xfId="1053"/>
    <cellStyle name="Waluty [0] 3 4 2" xfId="1771"/>
    <cellStyle name="Waluty [0] 3 4 2 2" xfId="3210"/>
    <cellStyle name="Waluty [0] 3 4 2 3" xfId="4650"/>
    <cellStyle name="Waluty [0] 3 4 3" xfId="2492"/>
    <cellStyle name="Waluty [0] 3 4 4" xfId="3932"/>
    <cellStyle name="Waluty [0] 3 5" xfId="693"/>
    <cellStyle name="Waluty [0] 3 5 2" xfId="1411"/>
    <cellStyle name="Waluty [0] 3 5 2 2" xfId="2850"/>
    <cellStyle name="Waluty [0] 3 5 2 3" xfId="4290"/>
    <cellStyle name="Waluty [0] 3 5 3" xfId="2132"/>
    <cellStyle name="Waluty [0] 3 5 4" xfId="3572"/>
    <cellStyle name="Waluty [0] 3 6" xfId="1233"/>
    <cellStyle name="Waluty [0] 3 6 2" xfId="2672"/>
    <cellStyle name="Waluty [0] 3 6 3" xfId="4112"/>
    <cellStyle name="Waluty [0] 3 7" xfId="1954"/>
    <cellStyle name="Waluty [0] 3 8" xfId="3394"/>
    <cellStyle name="Waluty [0] 4" xfId="538"/>
    <cellStyle name="Waluty [0] 4 2" xfId="896"/>
    <cellStyle name="Waluty [0] 4 2 2" xfId="1614"/>
    <cellStyle name="Waluty [0] 4 2 2 2" xfId="3053"/>
    <cellStyle name="Waluty [0] 4 2 2 3" xfId="4493"/>
    <cellStyle name="Waluty [0] 4 2 3" xfId="2335"/>
    <cellStyle name="Waluty [0] 4 2 4" xfId="3775"/>
    <cellStyle name="Waluty [0] 4 3" xfId="1076"/>
    <cellStyle name="Waluty [0] 4 3 2" xfId="1794"/>
    <cellStyle name="Waluty [0] 4 3 2 2" xfId="3233"/>
    <cellStyle name="Waluty [0] 4 3 2 3" xfId="4673"/>
    <cellStyle name="Waluty [0] 4 3 3" xfId="2515"/>
    <cellStyle name="Waluty [0] 4 3 4" xfId="3955"/>
    <cellStyle name="Waluty [0] 4 4" xfId="716"/>
    <cellStyle name="Waluty [0] 4 4 2" xfId="1434"/>
    <cellStyle name="Waluty [0] 4 4 2 2" xfId="2873"/>
    <cellStyle name="Waluty [0] 4 4 2 3" xfId="4313"/>
    <cellStyle name="Waluty [0] 4 4 3" xfId="2155"/>
    <cellStyle name="Waluty [0] 4 4 4" xfId="3595"/>
    <cellStyle name="Waluty [0] 4 5" xfId="1256"/>
    <cellStyle name="Waluty [0] 4 5 2" xfId="2695"/>
    <cellStyle name="Waluty [0] 4 5 3" xfId="4135"/>
    <cellStyle name="Waluty [0] 4 6" xfId="1977"/>
    <cellStyle name="Waluty [0] 4 7" xfId="3417"/>
    <cellStyle name="Waluty [0] 5" xfId="607"/>
    <cellStyle name="Waluty [0] 5 2" xfId="965"/>
    <cellStyle name="Waluty [0] 5 2 2" xfId="1683"/>
    <cellStyle name="Waluty [0] 5 2 2 2" xfId="3122"/>
    <cellStyle name="Waluty [0] 5 2 2 3" xfId="4562"/>
    <cellStyle name="Waluty [0] 5 2 3" xfId="2404"/>
    <cellStyle name="Waluty [0] 5 2 4" xfId="3844"/>
    <cellStyle name="Waluty [0] 5 3" xfId="1145"/>
    <cellStyle name="Waluty [0] 5 3 2" xfId="1863"/>
    <cellStyle name="Waluty [0] 5 3 2 2" xfId="3302"/>
    <cellStyle name="Waluty [0] 5 3 2 3" xfId="4742"/>
    <cellStyle name="Waluty [0] 5 3 3" xfId="2584"/>
    <cellStyle name="Waluty [0] 5 3 4" xfId="4024"/>
    <cellStyle name="Waluty [0] 5 4" xfId="785"/>
    <cellStyle name="Waluty [0] 5 4 2" xfId="1503"/>
    <cellStyle name="Waluty [0] 5 4 2 2" xfId="2942"/>
    <cellStyle name="Waluty [0] 5 4 2 3" xfId="4382"/>
    <cellStyle name="Waluty [0] 5 4 3" xfId="2224"/>
    <cellStyle name="Waluty [0] 5 4 4" xfId="3664"/>
    <cellStyle name="Waluty [0] 5 5" xfId="1325"/>
    <cellStyle name="Waluty [0] 5 5 2" xfId="2764"/>
    <cellStyle name="Waluty [0] 5 5 3" xfId="4204"/>
    <cellStyle name="Waluty [0] 5 6" xfId="2046"/>
    <cellStyle name="Waluty [0] 5 7" xfId="3486"/>
    <cellStyle name="Waluty [0] 6" xfId="828"/>
    <cellStyle name="Waluty [0] 6 2" xfId="1546"/>
    <cellStyle name="Waluty [0] 6 2 2" xfId="2985"/>
    <cellStyle name="Waluty [0] 6 2 3" xfId="4425"/>
    <cellStyle name="Waluty [0] 6 3" xfId="2267"/>
    <cellStyle name="Waluty [0] 6 4" xfId="3707"/>
    <cellStyle name="Waluty [0] 7" xfId="1008"/>
    <cellStyle name="Waluty [0] 7 2" xfId="1726"/>
    <cellStyle name="Waluty [0] 7 2 2" xfId="3165"/>
    <cellStyle name="Waluty [0] 7 2 3" xfId="4605"/>
    <cellStyle name="Waluty [0] 7 3" xfId="2447"/>
    <cellStyle name="Waluty [0] 7 4" xfId="3887"/>
    <cellStyle name="Waluty [0] 8" xfId="648"/>
    <cellStyle name="Waluty [0] 8 2" xfId="1366"/>
    <cellStyle name="Waluty [0] 8 2 2" xfId="2805"/>
    <cellStyle name="Waluty [0] 8 2 3" xfId="4245"/>
    <cellStyle name="Waluty [0] 8 3" xfId="2087"/>
    <cellStyle name="Waluty [0] 8 4" xfId="3527"/>
    <cellStyle name="Waluty [0] 9" xfId="1188"/>
    <cellStyle name="Waluty [0] 9 2" xfId="2627"/>
    <cellStyle name="Waluty [0] 9 3" xfId="406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 - XI 2021 r.</a:t>
            </a:r>
          </a:p>
        </c:rich>
      </c:tx>
      <c:layout>
        <c:manualLayout>
          <c:xMode val="edge"/>
          <c:yMode val="edge"/>
          <c:x val="0.2451738845144357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  <c:pt idx="7">
                <c:v>42019.895502788713</c:v>
              </c:pt>
              <c:pt idx="8">
                <c:v>39976.448052688967</c:v>
              </c:pt>
              <c:pt idx="9">
                <c:v>45585.627071561117</c:v>
              </c:pt>
              <c:pt idx="10">
                <c:v>45778.795941800985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56890104"/>
        <c:axId val="456890496"/>
      </c:barChart>
      <c:catAx>
        <c:axId val="456890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68904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890496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7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2037885344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5689010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 - XI 2021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Tahoma"/>
                        <a:ea typeface="Tahoma"/>
                        <a:cs typeface="Tahoma"/>
                      </a:defRPr>
                    </a:pPr>
                    <a:r>
                      <a:rPr lang="en-US"/>
                      <a:t> Wpłaty</a:t>
                    </a:r>
                    <a:r>
                      <a:rPr lang="en-US" baseline="0"/>
                      <a:t> z zysku             NBP 16,0%</a:t>
                    </a:r>
                    <a:endParaRPr lang="en-US"/>
                  </a:p>
                </c:rich>
              </c:tx>
              <c:numFmt formatCode="0.0%" sourceLinked="0"/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 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1801651.72159</c:v>
              </c:pt>
              <c:pt idx="1">
                <c:v>8876858.4058400001</c:v>
              </c:pt>
              <c:pt idx="2">
                <c:v>5732865.7739399998</c:v>
              </c:pt>
              <c:pt idx="3">
                <c:v>36150524.746589199</c:v>
              </c:pt>
              <c:pt idx="4">
                <c:v>2882177.1548500005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 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 - XI 2021 r.</a:t>
            </a:r>
          </a:p>
        </c:rich>
      </c:tx>
      <c:layout>
        <c:manualLayout>
          <c:xMode val="edge"/>
          <c:yMode val="edge"/>
          <c:x val="0.21063001207893997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221572.54188060001</c:v>
              </c:pt>
              <c:pt idx="1">
                <c:v>26560.761189320001</c:v>
              </c:pt>
              <c:pt idx="2">
                <c:v>76302.1855421808</c:v>
              </c:pt>
              <c:pt idx="3">
                <c:v>18146.091953079998</c:v>
              </c:pt>
              <c:pt idx="4">
                <c:v>24778.36745229</c:v>
              </c:pt>
              <c:pt idx="5">
                <c:v>26094.74897447</c:v>
              </c:pt>
              <c:pt idx="6">
                <c:v>7608.3517779599997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 - XI 2021 r.</a:t>
            </a:r>
          </a:p>
        </c:rich>
      </c:tx>
      <c:layout>
        <c:manualLayout>
          <c:xMode val="edge"/>
          <c:yMode val="edge"/>
          <c:x val="0.26956156567385597"/>
          <c:y val="1.290983520959084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451854.95903000009</c:v>
              </c:pt>
              <c:pt idx="1">
                <c:v>148145.04096999991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pl-PL" sz="1175" b="1" i="0" u="none" strike="noStrike" kern="1200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175" b="1" i="0" u="none" strike="noStrike" kern="1200" baseline="0">
                <a:solidFill>
                  <a:srgbClr val="000000"/>
                </a:solidFill>
                <a:latin typeface="Arial CE"/>
                <a:ea typeface="Arial CE"/>
                <a:cs typeface="Arial CE"/>
              </a:rPr>
              <a:t>Rozliczenie rezerw celowych 
w okresie  I - XI 2021 r.</a:t>
            </a:r>
          </a:p>
        </c:rich>
      </c:tx>
      <c:layout>
        <c:manualLayout>
          <c:xMode val="edge"/>
          <c:yMode val="edge"/>
          <c:x val="0.259598461650627"/>
          <c:y val="1.527851458885941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8668890347039952E-2"/>
                  <c:y val="-7.34691188449314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26501.751784479999</c:v>
              </c:pt>
              <c:pt idx="1">
                <c:v>6201.4452155199997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pl-PL"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20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rPr>
              <a:t>Realizacja miesięczna wydatków
 budżetu państwa w I - XI 2021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7541602636458"/>
          <c:y val="0.31558396564065855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  <c:pt idx="8">
                <c:v>35755.098276720266</c:v>
              </c:pt>
              <c:pt idx="9">
                <c:v>41285.995660420216</c:v>
              </c:pt>
              <c:pt idx="10">
                <c:v>47285.682043290697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56886968"/>
        <c:axId val="456885400"/>
      </c:barChart>
      <c:catAx>
        <c:axId val="456886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568854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885400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mln zł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5688696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 algn="ctr" rtl="0">
        <a:defRPr lang="pl-PL" sz="800" b="0" i="0" u="none" strike="noStrike" kern="1200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 - XI 2021 r. 
(w skali miesiąca)</a:t>
            </a:r>
          </a:p>
        </c:rich>
      </c:tx>
      <c:layout>
        <c:manualLayout>
          <c:xMode val="edge"/>
          <c:yMode val="edge"/>
          <c:x val="0.19808304773135807"/>
          <c:y val="3.79312237444850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Arial CE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Arial CE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Arial CE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Arial CE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Arial CE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840855099103595E-3"/>
                  <c:y val="-1.3425385223976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Arial CE"/>
                      <a:cs typeface="Arial" panose="020B0604020202020204" pitchFamily="34" charset="0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 CE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  <c:pt idx="3">
                <c:v>12573.264583260665</c:v>
              </c:pt>
              <c:pt idx="4">
                <c:v>191.28117954963818</c:v>
              </c:pt>
              <c:pt idx="5">
                <c:v>18641.162149929616</c:v>
              </c:pt>
              <c:pt idx="6">
                <c:v>7262.2181689893769</c:v>
              </c:pt>
              <c:pt idx="7">
                <c:v>8113.5704963588214</c:v>
              </c:pt>
              <c:pt idx="8">
                <c:v>4221.3497759687016</c:v>
              </c:pt>
              <c:pt idx="9">
                <c:v>4299.631411140901</c:v>
              </c:pt>
              <c:pt idx="10">
                <c:v>-1506.886101489712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456888144"/>
        <c:axId val="456889320"/>
      </c:barChart>
      <c:catAx>
        <c:axId val="45688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6889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6889320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412024354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5688814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 - XI 2021 r.</a:t>
            </a:r>
          </a:p>
        </c:rich>
      </c:tx>
      <c:layout>
        <c:manualLayout>
          <c:xMode val="edge"/>
          <c:yMode val="edge"/>
          <c:x val="0.12938633099679006"/>
          <c:y val="3.80624416832806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4656519135794"/>
          <c:y val="0.29080827812124499"/>
          <c:w val="0.7960961155575717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  <c:pt idx="8">
                <c:v>35755.098276720266</c:v>
              </c:pt>
              <c:pt idx="9">
                <c:v>41285.995660420216</c:v>
              </c:pt>
              <c:pt idx="10">
                <c:v>47285.682043290697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  <c:pt idx="5">
                <c:v>52492.194178349659</c:v>
              </c:pt>
              <c:pt idx="6">
                <c:v>44112.529046889365</c:v>
              </c:pt>
              <c:pt idx="7">
                <c:v>42019.895502788713</c:v>
              </c:pt>
              <c:pt idx="8">
                <c:v>39976.448052688967</c:v>
              </c:pt>
              <c:pt idx="9">
                <c:v>45585.627071561117</c:v>
              </c:pt>
              <c:pt idx="10">
                <c:v>45778.795941800985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56890888"/>
        <c:axId val="456886184"/>
      </c:barChart>
      <c:catAx>
        <c:axId val="456890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56886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886184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126218356496174E-2"/>
              <c:y val="0.510447268260265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56890888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>
              <a:alpha val="50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 -</a:t>
            </a:r>
            <a:r>
              <a:rPr lang="pl-PL" baseline="0"/>
              <a:t> XI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652201300924341"/>
          <c:y val="0.20518974915933913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6880059532789E-3"/>
                  <c:y val="-8.13012560281177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8625416075864081E-3"/>
                  <c:y val="-2.3996585201936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194831696109E-3"/>
                  <c:y val="-4.8589704684481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424840</c:v>
              </c:pt>
              <c:pt idx="1">
                <c:v>55554.000999999997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480293057943472E-2"/>
                  <c:y val="-3.02862116880420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120694753211486E-4"/>
                  <c:y val="-4.3362987334484641E-4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en-US"/>
                      <a:t>1 688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394312.71064907999</c:v>
              </c:pt>
              <c:pt idx="1">
                <c:v>55444.077802809203</c:v>
              </c:pt>
              <c:pt idx="2">
                <c:v>1667.5083046100001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121832"/>
        <c:axId val="836123008"/>
      </c:barChart>
      <c:catAx>
        <c:axId val="836121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3612300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36123008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1697363916466964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361218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5652721670660733E-2"/>
          <c:y val="0.79109975350444273"/>
          <c:w val="0.18609261668378407"/>
          <c:h val="0.1541631129780177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XI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9565217391304134E-3"/>
                  <c:y val="-2.0741870130955116E-3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en-US"/>
                      <a:t>286 610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2640264026889E-3"/>
                  <c:y val="-2.768166089965398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en-US"/>
                      <a:t>29 599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95 376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909026589067671E-2"/>
                  <c:y val="-1.8224273689926691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en-US"/>
                      <a:t>42 823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908205841446539E-2"/>
                  <c:y val="-2.37739774161090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558911576194E-3"/>
                  <c:y val="-6.074926532060332E-3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Arial CE"/>
                        <a:ea typeface="Arial CE"/>
                        <a:cs typeface="Arial CE"/>
                      </a:defRPr>
                    </a:pPr>
                    <a:r>
                      <a:rPr lang="en-US"/>
                      <a:t>11 021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286539.00556567969</c:v>
              </c:pt>
              <c:pt idx="1">
                <c:v>29585.499261670007</c:v>
              </c:pt>
              <c:pt idx="2">
                <c:v>95498.204024420134</c:v>
              </c:pt>
              <c:pt idx="3">
                <c:v>42805.563094789955</c:v>
              </c:pt>
              <c:pt idx="4">
                <c:v>26000</c:v>
              </c:pt>
              <c:pt idx="5">
                <c:v>32064.252</c:v>
              </c:pt>
              <c:pt idx="6">
                <c:v>11000.341053439995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067255848929871E-2"/>
                  <c:y val="-9.57120154605425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78226634714E-2"/>
                  <c:y val="1.119509597109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3726329751E-2"/>
                  <c:y val="-3.64601966659557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7846736851E-2"/>
                  <c:y val="-8.82965139560463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221572.54188060001</c:v>
              </c:pt>
              <c:pt idx="1">
                <c:v>26560.761189320001</c:v>
              </c:pt>
              <c:pt idx="2">
                <c:v>76302.1855421808</c:v>
              </c:pt>
              <c:pt idx="3">
                <c:v>18146.091953079998</c:v>
              </c:pt>
              <c:pt idx="4">
                <c:v>24778.36745229</c:v>
              </c:pt>
              <c:pt idx="5">
                <c:v>26094.74897447</c:v>
              </c:pt>
              <c:pt idx="6">
                <c:v>7608.3517779599997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120656"/>
        <c:axId val="836126144"/>
      </c:barChart>
      <c:catAx>
        <c:axId val="83612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3612614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3612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361206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915307543078845"/>
          <c:y val="0.21298834603078265"/>
          <c:w val="0.18261435581421881"/>
          <c:h val="0.1419923016722300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</a:t>
            </a:r>
            <a:r>
              <a:rPr lang="pl-PL" baseline="0"/>
              <a:t> </a:t>
            </a:r>
            <a:r>
              <a:rPr lang="pl-PL"/>
              <a:t>- 2021</a:t>
            </a:r>
          </a:p>
        </c:rich>
      </c:tx>
      <c:layout>
        <c:manualLayout>
          <c:xMode val="edge"/>
          <c:yMode val="edge"/>
          <c:x val="0.23255809417265463"/>
          <c:y val="3.5608161882990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I-XI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382487.79300000001</c:v>
              </c:pt>
              <c:pt idx="1">
                <c:v>395692.41600000003</c:v>
              </c:pt>
              <c:pt idx="2">
                <c:v>-13204.624</c:v>
              </c:pt>
              <c:pt idx="3">
                <c:v>14959.95</c:v>
              </c:pt>
              <c:pt idx="4">
                <c:v>34601.546999999999</c:v>
              </c:pt>
              <c:pt idx="5">
                <c:v>-19641.597000000002</c:v>
              </c:pt>
            </c:numLit>
          </c:val>
        </c:ser>
        <c:ser>
          <c:idx val="1"/>
          <c:order val="1"/>
          <c:tx>
            <c:v>Wykonanie I-XI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451444.29700000002</c:v>
              </c:pt>
              <c:pt idx="1">
                <c:v>401063.049</c:v>
              </c:pt>
              <c:pt idx="2">
                <c:v>50381.248</c:v>
              </c:pt>
              <c:pt idx="3">
                <c:v>-50381.248</c:v>
              </c:pt>
              <c:pt idx="4">
                <c:v>-74750.539000000004</c:v>
              </c:pt>
              <c:pt idx="5">
                <c:v>24369.291000000001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123792"/>
        <c:axId val="836121048"/>
      </c:barChart>
      <c:catAx>
        <c:axId val="83612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36121048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836121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48490455087E-2"/>
              <c:y val="0.3175076341263793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36123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rgbClr val="000000">
                <a:alpha val="50000"/>
              </a:srgbClr>
            </a:solidFill>
          </a:ln>
        </c:spPr>
        <c:txPr>
          <a:bodyPr/>
          <a:lstStyle/>
          <a:p>
            <a:pPr rtl="0">
              <a:defRPr sz="80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>
          <a:alpha val="50000"/>
        </a:srgbClr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 - XI 2021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394312710.64907998</c:v>
              </c:pt>
              <c:pt idx="1">
                <c:v>55444077.802809201</c:v>
              </c:pt>
              <c:pt idx="2">
                <c:v>1667508.30461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XI 2021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200012060.98121998</c:v>
              </c:pt>
              <c:pt idx="1">
                <c:v>68459435.183109999</c:v>
              </c:pt>
              <c:pt idx="2">
                <c:v>47198836.658130005</c:v>
              </c:pt>
              <c:pt idx="3">
                <c:v>52856111.072359994</c:v>
              </c:pt>
              <c:pt idx="4">
                <c:v>12543263.953349998</c:v>
              </c:pt>
              <c:pt idx="5">
                <c:v>13243002.800909996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2286000</xdr:colOff>
      <xdr:row>431</xdr:row>
      <xdr:rowOff>176893</xdr:rowOff>
    </xdr:from>
    <xdr:to>
      <xdr:col>2</xdr:col>
      <xdr:colOff>2333625</xdr:colOff>
      <xdr:row>432</xdr:row>
      <xdr:rowOff>20411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3393" y="994410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</xdr:colOff>
      <xdr:row>1</xdr:row>
      <xdr:rowOff>22225</xdr:rowOff>
    </xdr:from>
    <xdr:to>
      <xdr:col>10</xdr:col>
      <xdr:colOff>69850</xdr:colOff>
      <xdr:row>30</xdr:row>
      <xdr:rowOff>22225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254000</xdr:colOff>
      <xdr:row>1</xdr:row>
      <xdr:rowOff>25400</xdr:rowOff>
    </xdr:from>
    <xdr:to>
      <xdr:col>20</xdr:col>
      <xdr:colOff>254000</xdr:colOff>
      <xdr:row>30</xdr:row>
      <xdr:rowOff>25400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619125</xdr:colOff>
      <xdr:row>48</xdr:row>
      <xdr:rowOff>0</xdr:rowOff>
    </xdr:to>
    <xdr:pic>
      <xdr:nvPicPr>
        <xdr:cNvPr id="2" name="Picture 2" descr="szry pasek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219200" cy="1096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3</xdr:col>
      <xdr:colOff>1200150</xdr:colOff>
      <xdr:row>1</xdr:row>
      <xdr:rowOff>1038225</xdr:rowOff>
    </xdr:to>
    <xdr:pic>
      <xdr:nvPicPr>
        <xdr:cNvPr id="3" name="Obraz 5" descr="MF 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190500"/>
          <a:ext cx="12001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142875</xdr:rowOff>
    </xdr:from>
    <xdr:to>
      <xdr:col>9</xdr:col>
      <xdr:colOff>476250</xdr:colOff>
      <xdr:row>22</xdr:row>
      <xdr:rowOff>133350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0.42999</cdr:x>
      <cdr:y>0.49127</cdr:y>
    </cdr:from>
    <cdr:to>
      <cdr:x>0.44792</cdr:x>
      <cdr:y>0.5825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0.5825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0.5825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0.5825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0.5825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0.5825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0.5825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0.5825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0.42999</cdr:x>
      <cdr:y>0.49127</cdr:y>
    </cdr:from>
    <cdr:to>
      <cdr:x>0.44792</cdr:x>
      <cdr:y>0.58348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0.50221</cdr:x>
      <cdr:y>0.4993</cdr:y>
    </cdr:from>
    <cdr:to>
      <cdr:x>0.51742</cdr:x>
      <cdr:y>0.56641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0.49853</cdr:x>
      <cdr:y>0.49918</cdr:y>
    </cdr:from>
    <cdr:to>
      <cdr:x>0.51399</cdr:x>
      <cdr:y>0.5651</cdr:y>
    </cdr:to>
    <cdr:sp macro="" textlink="">
      <cdr:nvSpPr>
        <cdr:cNvPr id="3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47625</xdr:rowOff>
    </xdr:from>
    <xdr:to>
      <xdr:col>10</xdr:col>
      <xdr:colOff>209550</xdr:colOff>
      <xdr:row>25</xdr:row>
      <xdr:rowOff>47625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0.2676</cdr:x>
      <cdr:y>0.42189</cdr:y>
    </cdr:from>
    <cdr:to>
      <cdr:x>0.37864</cdr:x>
      <cdr:y>0.47823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0.2676</cdr:x>
      <cdr:y>0.42189</cdr:y>
    </cdr:from>
    <cdr:to>
      <cdr:x>0.37864</cdr:x>
      <cdr:y>0.47823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0.26638</cdr:x>
      <cdr:y>0.42165</cdr:y>
    </cdr:from>
    <cdr:to>
      <cdr:x>0.37693</cdr:x>
      <cdr:y>0.47823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0.25188</cdr:x>
      <cdr:y>0.42165</cdr:y>
    </cdr:from>
    <cdr:to>
      <cdr:x>0.36046</cdr:x>
      <cdr:y>0.47823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0.23886</cdr:x>
      <cdr:y>0.42165</cdr:y>
    </cdr:from>
    <cdr:to>
      <cdr:x>0.34941</cdr:x>
      <cdr:y>0.47823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0.37703</cdr:y>
    </cdr:from>
    <cdr:to>
      <cdr:x>0.41539</cdr:x>
      <cdr:y>0.40959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0.33123</cdr:y>
    </cdr:from>
    <cdr:to>
      <cdr:x>0.41539</cdr:x>
      <cdr:y>0.36453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0.36233</cdr:y>
    </cdr:from>
    <cdr:to>
      <cdr:x>0.41539</cdr:x>
      <cdr:y>0.39587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0.31622</cdr:x>
      <cdr:y>0.35727</cdr:y>
    </cdr:from>
    <cdr:to>
      <cdr:x>0.41307</cdr:x>
      <cdr:y>0.39057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0.30901</cdr:x>
      <cdr:y>0.33919</cdr:y>
    </cdr:from>
    <cdr:to>
      <cdr:x>0.40661</cdr:x>
      <cdr:y>0.37298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0.31622</cdr:x>
      <cdr:y>0.35462</cdr:y>
    </cdr:from>
    <cdr:to>
      <cdr:x>0.41307</cdr:x>
      <cdr:y>0.38817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0.31755</cdr:x>
      <cdr:y>0.37801</cdr:y>
    </cdr:from>
    <cdr:to>
      <cdr:x>0.41539</cdr:x>
      <cdr:y>0.4113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0.31119</cdr:x>
      <cdr:y>0.38677</cdr:y>
    </cdr:from>
    <cdr:to>
      <cdr:x>0.41001</cdr:x>
      <cdr:y>0.42128</cdr:y>
    </cdr:to>
    <cdr:sp macro="" textlink="">
      <cdr:nvSpPr>
        <cdr:cNvPr id="3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0.79774</cdr:x>
      <cdr:y>0.98523</cdr:y>
    </cdr:from>
    <cdr:to>
      <cdr:x>0.89502</cdr:x>
      <cdr:y>0.98523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0.1578</cdr:x>
      <cdr:y>0.09837</cdr:y>
    </cdr:from>
    <cdr:to>
      <cdr:x>0.26761</cdr:x>
      <cdr:y>0.17653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0.57493</cdr:x>
      <cdr:y>0.2909</cdr:y>
    </cdr:from>
    <cdr:to>
      <cdr:x>0.70021</cdr:x>
      <cdr:y>0.49514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0.38793</cdr:x>
      <cdr:y>0.16304</cdr:y>
    </cdr:from>
    <cdr:to>
      <cdr:x>0.51322</cdr:x>
      <cdr:y>0.3668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0.34542</cdr:y>
    </cdr:from>
    <cdr:to>
      <cdr:x>0.05017</cdr:x>
      <cdr:y>0.43074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0.3869</cdr:y>
    </cdr:from>
    <cdr:to>
      <cdr:x>0.02047</cdr:x>
      <cdr:y>0.98523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0.55099</cdr:y>
    </cdr:from>
    <cdr:to>
      <cdr:x>0.02047</cdr:x>
      <cdr:y>0.98523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0.77459</cdr:y>
    </cdr:from>
    <cdr:to>
      <cdr:x>0.02047</cdr:x>
      <cdr:y>0.98523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0.77459</cdr:y>
    </cdr:from>
    <cdr:to>
      <cdr:x>0.02047</cdr:x>
      <cdr:y>0.98523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0.02047</cdr:x>
      <cdr:y>0.77459</cdr:y>
    </cdr:from>
    <cdr:to>
      <cdr:x>0.02047</cdr:x>
      <cdr:y>0.98523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0.96025</cdr:y>
    </cdr:from>
    <cdr:to>
      <cdr:x>0.00988</cdr:x>
      <cdr:y>0.96025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0.2324</cdr:x>
      <cdr:y>0.34542</cdr:y>
    </cdr:from>
    <cdr:to>
      <cdr:x>0.33344</cdr:x>
      <cdr:y>0.39665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0.80977</cdr:x>
      <cdr:y>0.74593</cdr:y>
    </cdr:from>
    <cdr:to>
      <cdr:x>0.89747</cdr:x>
      <cdr:y>0.74593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0.23395</cdr:x>
      <cdr:y>0.16102</cdr:y>
    </cdr:from>
    <cdr:to>
      <cdr:x>0.33344</cdr:x>
      <cdr:y>0.22275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0.61005</cdr:x>
      <cdr:y>0.29451</cdr:y>
    </cdr:from>
    <cdr:to>
      <cdr:x>0.72256</cdr:x>
      <cdr:y>0.42286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0.05953</cdr:x>
      <cdr:y>0.23475</cdr:y>
    </cdr:from>
    <cdr:to>
      <cdr:x>0.15755</cdr:x>
      <cdr:y>0.42115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0.05953</cdr:x>
      <cdr:y>0.23475</cdr:y>
    </cdr:from>
    <cdr:to>
      <cdr:x>0.15755</cdr:x>
      <cdr:y>0.42115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0.35476</cdr:y>
    </cdr:from>
    <cdr:to>
      <cdr:x>0.04921</cdr:x>
      <cdr:y>0.74593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0.45813</cdr:y>
    </cdr:from>
    <cdr:to>
      <cdr:x>0.04921</cdr:x>
      <cdr:y>0.74593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0.60461</cdr:y>
    </cdr:from>
    <cdr:to>
      <cdr:x>0.04921</cdr:x>
      <cdr:y>0.74593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0.60461</cdr:y>
    </cdr:from>
    <cdr:to>
      <cdr:x>0.04921</cdr:x>
      <cdr:y>0.74593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0.60461</cdr:y>
    </cdr:from>
    <cdr:to>
      <cdr:x>0.04921</cdr:x>
      <cdr:y>0.74593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0.04921</cdr:x>
      <cdr:y>0.74593</cdr:y>
    </cdr:from>
    <cdr:to>
      <cdr:x>0.04921</cdr:x>
      <cdr:y>0.74593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0.74593</cdr:y>
    </cdr:from>
    <cdr:to>
      <cdr:x>0.00868</cdr:x>
      <cdr:y>0.74593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0.74593</cdr:y>
    </cdr:from>
    <cdr:to>
      <cdr:x>0.00868</cdr:x>
      <cdr:y>0.74593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0.74593</cdr:y>
    </cdr:from>
    <cdr:to>
      <cdr:x>0.00868</cdr:x>
      <cdr:y>0.74593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0.74593</cdr:y>
    </cdr:from>
    <cdr:to>
      <cdr:x>0.00868</cdr:x>
      <cdr:y>0.74593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0.74593</cdr:y>
    </cdr:from>
    <cdr:to>
      <cdr:x>0.00868</cdr:x>
      <cdr:y>0.74593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0.74593</cdr:y>
    </cdr:from>
    <cdr:to>
      <cdr:x>0.00868</cdr:x>
      <cdr:y>0.74593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0.74593</cdr:y>
    </cdr:from>
    <cdr:to>
      <cdr:x>0.00868</cdr:x>
      <cdr:y>0.74593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0.74617</cdr:y>
    </cdr:from>
    <cdr:to>
      <cdr:x>0.00868</cdr:x>
      <cdr:y>0.74617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0.74912</cdr:y>
    </cdr:from>
    <cdr:to>
      <cdr:x>0.00868</cdr:x>
      <cdr:y>0.74912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0.75181</cdr:y>
    </cdr:from>
    <cdr:to>
      <cdr:x>0.00868</cdr:x>
      <cdr:y>0.75181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0.75377</cdr:y>
    </cdr:from>
    <cdr:to>
      <cdr:x>0.00868</cdr:x>
      <cdr:y>0.75377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0.75377</cdr:y>
    </cdr:from>
    <cdr:to>
      <cdr:x>0.00868</cdr:x>
      <cdr:y>0.75377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0.75377</cdr:y>
    </cdr:from>
    <cdr:to>
      <cdr:x>0.00868</cdr:x>
      <cdr:y>0.75377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0.75377</cdr:y>
    </cdr:from>
    <cdr:to>
      <cdr:x>0.00868</cdr:x>
      <cdr:y>0.75377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304801</xdr:colOff>
      <xdr:row>2</xdr:row>
      <xdr:rowOff>85726</xdr:rowOff>
    </xdr:from>
    <xdr:to>
      <xdr:col>12</xdr:col>
      <xdr:colOff>419101</xdr:colOff>
      <xdr:row>23</xdr:row>
      <xdr:rowOff>85725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29</xdr:row>
      <xdr:rowOff>19050</xdr:rowOff>
    </xdr:from>
    <xdr:to>
      <xdr:col>15</xdr:col>
      <xdr:colOff>9525</xdr:colOff>
      <xdr:row>53</xdr:row>
      <xdr:rowOff>0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0" zoomScaleNormal="70" workbookViewId="0">
      <selection activeCell="B16" sqref="B16:M1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8" t="s">
        <v>465</v>
      </c>
      <c r="B9" s="248"/>
      <c r="C9" s="248"/>
    </row>
    <row r="16" spans="1:13" ht="20.45" customHeight="1">
      <c r="B16" s="1690" t="s">
        <v>466</v>
      </c>
      <c r="C16" s="1690"/>
      <c r="D16" s="1690"/>
      <c r="E16" s="1690"/>
      <c r="F16" s="1690"/>
      <c r="G16" s="1690"/>
      <c r="H16" s="1690"/>
      <c r="I16" s="1690"/>
      <c r="J16" s="1690"/>
      <c r="K16" s="1690"/>
      <c r="L16" s="1690"/>
      <c r="M16" s="1690"/>
    </row>
    <row r="17" spans="2:13"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</row>
    <row r="18" spans="2:13" ht="20.45" customHeight="1">
      <c r="B18" s="1691" t="s">
        <v>825</v>
      </c>
      <c r="C18" s="1691"/>
      <c r="D18" s="1691"/>
      <c r="E18" s="1691"/>
      <c r="F18" s="1691"/>
      <c r="G18" s="1691"/>
      <c r="H18" s="1691"/>
      <c r="I18" s="1691"/>
      <c r="J18" s="1691"/>
      <c r="K18" s="1691"/>
      <c r="L18" s="1691"/>
      <c r="M18" s="1691"/>
    </row>
    <row r="30" spans="2:13" ht="14.25">
      <c r="C30" s="605"/>
      <c r="D30" s="606"/>
      <c r="E30" s="606"/>
      <c r="F30" s="606"/>
      <c r="G30" s="606"/>
      <c r="H30" s="606"/>
    </row>
    <row r="34" spans="1:14" s="250" customFormat="1" ht="18">
      <c r="A34" s="1692" t="s">
        <v>830</v>
      </c>
      <c r="B34" s="1692"/>
      <c r="C34" s="1692"/>
      <c r="D34" s="1692"/>
      <c r="E34" s="1692"/>
      <c r="F34" s="1692"/>
      <c r="G34" s="1692"/>
      <c r="H34" s="1692"/>
      <c r="I34" s="1692"/>
      <c r="J34" s="1692"/>
      <c r="K34" s="1692"/>
      <c r="L34" s="1692"/>
      <c r="M34" s="1692"/>
      <c r="N34" s="1692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3"/>
  <sheetViews>
    <sheetView showGridLines="0" showZeros="0" zoomScale="70" zoomScaleNormal="70" zoomScaleSheetLayoutView="55" workbookViewId="0"/>
  </sheetViews>
  <sheetFormatPr defaultColWidth="7.85546875" defaultRowHeight="15"/>
  <cols>
    <col min="1" max="1" width="108.85546875" style="1067" customWidth="1"/>
    <col min="2" max="2" width="18.7109375" style="1066" bestFit="1" customWidth="1"/>
    <col min="3" max="3" width="0.85546875" style="1067" customWidth="1"/>
    <col min="4" max="4" width="16" style="1067" customWidth="1"/>
    <col min="5" max="5" width="1.5703125" style="1067" customWidth="1"/>
    <col min="6" max="6" width="16.85546875" style="1067" customWidth="1"/>
    <col min="7" max="7" width="1.5703125" style="1067" customWidth="1"/>
    <col min="8" max="8" width="16.85546875" style="1067" customWidth="1"/>
    <col min="9" max="9" width="1.5703125" style="1067" customWidth="1"/>
    <col min="10" max="12" width="10" style="1067" customWidth="1"/>
    <col min="13" max="13" width="1.85546875" style="1068" bestFit="1" customWidth="1"/>
    <col min="14" max="14" width="20.7109375" style="1068" bestFit="1" customWidth="1"/>
    <col min="15" max="15" width="1.42578125" style="1068" bestFit="1" customWidth="1"/>
    <col min="16" max="16" width="12.42578125" style="1068" customWidth="1"/>
    <col min="17" max="17" width="3.5703125" style="1068" customWidth="1"/>
    <col min="18" max="18" width="12.5703125" style="1068" customWidth="1"/>
    <col min="19" max="19" width="7.85546875" style="1069" customWidth="1"/>
    <col min="20" max="16384" width="7.85546875" style="1067"/>
  </cols>
  <sheetData>
    <row r="1" spans="1:19" ht="19.5" customHeight="1">
      <c r="A1" s="1065" t="s">
        <v>532</v>
      </c>
      <c r="D1" s="1065" t="s">
        <v>4</v>
      </c>
    </row>
    <row r="2" spans="1:19" ht="15" customHeight="1">
      <c r="A2" s="1708" t="s">
        <v>533</v>
      </c>
      <c r="B2" s="1708"/>
      <c r="C2" s="1708"/>
      <c r="D2" s="1708"/>
      <c r="E2" s="1708"/>
      <c r="F2" s="1708"/>
      <c r="G2" s="1708"/>
      <c r="H2" s="1708"/>
      <c r="I2" s="1708"/>
      <c r="J2" s="1708"/>
      <c r="K2" s="1708"/>
      <c r="L2" s="1708"/>
    </row>
    <row r="3" spans="1:19" ht="15" customHeight="1">
      <c r="A3" s="1119"/>
      <c r="B3" s="1070"/>
      <c r="C3" s="1071"/>
      <c r="D3" s="1070"/>
      <c r="E3" s="1071"/>
      <c r="F3" s="1071"/>
      <c r="G3" s="1071"/>
      <c r="H3" s="1071"/>
      <c r="I3" s="1071"/>
      <c r="J3" s="1071"/>
      <c r="K3" s="1071"/>
      <c r="L3" s="1071"/>
    </row>
    <row r="4" spans="1:19" ht="15" customHeight="1">
      <c r="A4" s="1069"/>
      <c r="B4" s="1072" t="s">
        <v>4</v>
      </c>
      <c r="C4" s="1073"/>
      <c r="D4" s="1121"/>
      <c r="E4" s="1069"/>
      <c r="F4" s="1069"/>
      <c r="G4" s="1069"/>
      <c r="H4" s="1069"/>
      <c r="I4" s="1069"/>
      <c r="J4" s="1069"/>
      <c r="K4" s="1074"/>
      <c r="L4" s="1074" t="s">
        <v>2</v>
      </c>
    </row>
    <row r="5" spans="1:19" ht="15.75">
      <c r="A5" s="1075"/>
      <c r="B5" s="1076" t="s">
        <v>227</v>
      </c>
      <c r="C5" s="1077"/>
      <c r="D5" s="1702" t="s">
        <v>229</v>
      </c>
      <c r="E5" s="1703"/>
      <c r="F5" s="1703"/>
      <c r="G5" s="1703"/>
      <c r="H5" s="1703"/>
      <c r="I5" s="1704"/>
      <c r="J5" s="1705" t="s">
        <v>433</v>
      </c>
      <c r="K5" s="1706"/>
      <c r="L5" s="1707"/>
    </row>
    <row r="6" spans="1:19" ht="15.75">
      <c r="A6" s="1078" t="s">
        <v>3</v>
      </c>
      <c r="B6" s="1079" t="s">
        <v>228</v>
      </c>
      <c r="C6" s="1077"/>
      <c r="D6" s="1080"/>
      <c r="E6" s="1081"/>
      <c r="F6" s="1080"/>
      <c r="G6" s="1081"/>
      <c r="H6" s="1080"/>
      <c r="I6" s="1081"/>
      <c r="J6" s="1082"/>
      <c r="K6" s="1083"/>
      <c r="L6" s="1083"/>
    </row>
    <row r="7" spans="1:19" ht="20.100000000000001" customHeight="1">
      <c r="A7" s="1084"/>
      <c r="B7" s="1085" t="s">
        <v>788</v>
      </c>
      <c r="C7" s="1086" t="s">
        <v>4</v>
      </c>
      <c r="D7" s="1087" t="s">
        <v>434</v>
      </c>
      <c r="E7" s="1088"/>
      <c r="F7" s="1085" t="s">
        <v>534</v>
      </c>
      <c r="G7" s="1089"/>
      <c r="H7" s="1085" t="s">
        <v>436</v>
      </c>
      <c r="I7" s="1089"/>
      <c r="J7" s="1090" t="s">
        <v>232</v>
      </c>
      <c r="K7" s="1091" t="s">
        <v>437</v>
      </c>
      <c r="L7" s="1091" t="s">
        <v>438</v>
      </c>
    </row>
    <row r="8" spans="1:19" s="1097" customFormat="1">
      <c r="A8" s="1092">
        <v>1</v>
      </c>
      <c r="B8" s="1093">
        <v>2</v>
      </c>
      <c r="C8" s="1094"/>
      <c r="D8" s="1093">
        <v>3</v>
      </c>
      <c r="E8" s="1094"/>
      <c r="F8" s="1095">
        <v>4</v>
      </c>
      <c r="G8" s="1094"/>
      <c r="H8" s="1093">
        <v>5</v>
      </c>
      <c r="I8" s="1094"/>
      <c r="J8" s="1094">
        <v>6</v>
      </c>
      <c r="K8" s="1094">
        <v>7</v>
      </c>
      <c r="L8" s="1092">
        <v>8</v>
      </c>
      <c r="M8" s="1068"/>
      <c r="N8" s="1068"/>
      <c r="O8" s="1068"/>
      <c r="P8" s="1068"/>
      <c r="Q8" s="1068"/>
      <c r="R8" s="1068"/>
      <c r="S8" s="1096"/>
    </row>
    <row r="9" spans="1:19" s="1097" customFormat="1" ht="20.100000000000001" customHeight="1">
      <c r="A9" s="1098" t="s">
        <v>535</v>
      </c>
      <c r="B9" s="1146">
        <v>482985154</v>
      </c>
      <c r="C9" s="1132"/>
      <c r="D9" s="1146">
        <v>40655999.196670018</v>
      </c>
      <c r="E9" s="1099"/>
      <c r="F9" s="1146">
        <v>71096748.375409976</v>
      </c>
      <c r="G9" s="1099"/>
      <c r="H9" s="1146">
        <v>101060605.16062021</v>
      </c>
      <c r="I9" s="1099"/>
      <c r="J9" s="1217">
        <v>8.417649871836437E-2</v>
      </c>
      <c r="K9" s="1217">
        <v>0.14720276138220592</v>
      </c>
      <c r="L9" s="1217">
        <v>0.20924163884470082</v>
      </c>
      <c r="M9" s="1100"/>
      <c r="N9" s="1235"/>
      <c r="O9" s="1100"/>
      <c r="P9" s="1235"/>
      <c r="Q9" s="1100"/>
      <c r="R9" s="1100"/>
      <c r="S9" s="1096"/>
    </row>
    <row r="10" spans="1:19" s="1097" customFormat="1" ht="15.75">
      <c r="A10" s="1101" t="s">
        <v>536</v>
      </c>
      <c r="B10" s="1147"/>
      <c r="C10" s="1134"/>
      <c r="D10" s="1147"/>
      <c r="E10" s="1135"/>
      <c r="F10" s="1147"/>
      <c r="G10" s="1135"/>
      <c r="H10" s="1147"/>
      <c r="I10" s="1135"/>
      <c r="J10" s="1217"/>
      <c r="K10" s="1217"/>
      <c r="L10" s="1217"/>
      <c r="M10" s="1100"/>
      <c r="N10" s="1100"/>
      <c r="O10" s="1100"/>
      <c r="P10" s="1100"/>
      <c r="Q10" s="1100"/>
      <c r="R10" s="1100"/>
      <c r="S10" s="1096"/>
    </row>
    <row r="11" spans="1:19" s="1097" customFormat="1" ht="20.100000000000001" customHeight="1">
      <c r="A11" s="1098" t="s">
        <v>537</v>
      </c>
      <c r="B11" s="1148">
        <v>424840000</v>
      </c>
      <c r="C11" s="1134"/>
      <c r="D11" s="1148">
        <v>39215996.908029996</v>
      </c>
      <c r="E11" s="1135"/>
      <c r="F11" s="1148">
        <v>65642701.728219993</v>
      </c>
      <c r="G11" s="1135"/>
      <c r="H11" s="1148">
        <v>92105697.309770003</v>
      </c>
      <c r="I11" s="1135"/>
      <c r="J11" s="1217">
        <v>9.2307685029728831E-2</v>
      </c>
      <c r="K11" s="1217">
        <v>0.15451158489836173</v>
      </c>
      <c r="L11" s="1217">
        <v>0.21680090695266455</v>
      </c>
      <c r="M11" s="1100"/>
      <c r="N11" s="1100"/>
      <c r="O11" s="1100"/>
      <c r="P11" s="1100"/>
      <c r="Q11" s="1100"/>
      <c r="R11" s="1100"/>
      <c r="S11" s="1096"/>
    </row>
    <row r="12" spans="1:19" s="1097" customFormat="1" ht="15.75">
      <c r="A12" s="1101" t="s">
        <v>538</v>
      </c>
      <c r="B12" s="1147"/>
      <c r="C12" s="1137"/>
      <c r="D12" s="1147"/>
      <c r="E12" s="1135"/>
      <c r="F12" s="1147"/>
      <c r="G12" s="1135"/>
      <c r="H12" s="1147"/>
      <c r="I12" s="1135"/>
      <c r="J12" s="1218"/>
      <c r="K12" s="1217"/>
      <c r="L12" s="1217"/>
      <c r="M12" s="1100"/>
      <c r="N12" s="1100"/>
      <c r="O12" s="1100"/>
      <c r="P12" s="1100"/>
      <c r="Q12" s="1100"/>
      <c r="R12" s="1100"/>
      <c r="S12" s="1096"/>
    </row>
    <row r="13" spans="1:19" s="1097" customFormat="1">
      <c r="A13" s="1102" t="s">
        <v>539</v>
      </c>
      <c r="B13" s="1147">
        <v>214500000</v>
      </c>
      <c r="C13" s="1137"/>
      <c r="D13" s="1147">
        <v>23246955.308139998</v>
      </c>
      <c r="E13" s="1138"/>
      <c r="F13" s="1147">
        <v>35655460.920879997</v>
      </c>
      <c r="G13" s="1138"/>
      <c r="H13" s="1147">
        <v>48828270.620160006</v>
      </c>
      <c r="I13" s="1138"/>
      <c r="J13" s="1218">
        <v>0.1083774140239627</v>
      </c>
      <c r="K13" s="1218">
        <v>0.16622592503906758</v>
      </c>
      <c r="L13" s="1218">
        <v>0.22763762526881121</v>
      </c>
      <c r="M13" s="1100"/>
      <c r="N13" s="1100"/>
      <c r="O13" s="1100"/>
      <c r="P13" s="1100"/>
      <c r="Q13" s="1100"/>
      <c r="R13" s="1100"/>
      <c r="S13" s="1096"/>
    </row>
    <row r="14" spans="1:19" s="1097" customFormat="1">
      <c r="A14" s="1102" t="s">
        <v>540</v>
      </c>
      <c r="B14" s="1147">
        <v>75470000</v>
      </c>
      <c r="C14" s="1137"/>
      <c r="D14" s="1147">
        <v>4661437.4019999998</v>
      </c>
      <c r="E14" s="1138"/>
      <c r="F14" s="1147">
        <v>9713750.8119599987</v>
      </c>
      <c r="G14" s="1138"/>
      <c r="H14" s="1147">
        <v>15756028.670059998</v>
      </c>
      <c r="I14" s="1138"/>
      <c r="J14" s="1218">
        <v>6.1765435298794219E-2</v>
      </c>
      <c r="K14" s="1218">
        <v>0.12871009423559029</v>
      </c>
      <c r="L14" s="1218">
        <v>0.20877207725003311</v>
      </c>
      <c r="M14" s="1100"/>
      <c r="N14" s="1100"/>
      <c r="O14" s="1100"/>
      <c r="P14" s="1100"/>
      <c r="Q14" s="1100"/>
      <c r="R14" s="1142"/>
      <c r="S14" s="1096"/>
    </row>
    <row r="15" spans="1:19" s="1097" customFormat="1">
      <c r="A15" s="1103" t="s">
        <v>541</v>
      </c>
      <c r="B15" s="1147"/>
      <c r="C15" s="1137"/>
      <c r="D15" s="1147"/>
      <c r="E15" s="1138"/>
      <c r="F15" s="1147"/>
      <c r="G15" s="1138"/>
      <c r="H15" s="1147"/>
      <c r="I15" s="1138"/>
      <c r="J15" s="1218"/>
      <c r="K15" s="1218"/>
      <c r="L15" s="1218"/>
      <c r="M15" s="1100"/>
      <c r="N15" s="1100"/>
      <c r="O15" s="1100"/>
      <c r="P15" s="1100"/>
      <c r="Q15" s="1100"/>
      <c r="R15" s="1142"/>
      <c r="S15" s="1096"/>
    </row>
    <row r="16" spans="1:19" s="1097" customFormat="1">
      <c r="A16" s="1102" t="s">
        <v>542</v>
      </c>
      <c r="B16" s="1147">
        <v>3083023</v>
      </c>
      <c r="C16" s="1137"/>
      <c r="D16" s="1147">
        <v>267473.98027</v>
      </c>
      <c r="E16" s="1138"/>
      <c r="F16" s="1147">
        <v>546580.32341000007</v>
      </c>
      <c r="G16" s="1138"/>
      <c r="H16" s="1147">
        <v>934697.37288000016</v>
      </c>
      <c r="I16" s="1138"/>
      <c r="J16" s="1218">
        <v>8.6757049905239109E-2</v>
      </c>
      <c r="K16" s="1218">
        <v>0.17728713778976027</v>
      </c>
      <c r="L16" s="1218">
        <v>0.30317560812228783</v>
      </c>
      <c r="M16" s="1100"/>
      <c r="N16" s="1100"/>
      <c r="O16" s="1100"/>
      <c r="P16" s="1100"/>
      <c r="Q16" s="1100"/>
      <c r="R16" s="1142"/>
      <c r="S16" s="1096"/>
    </row>
    <row r="17" spans="1:19" s="1097" customFormat="1">
      <c r="A17" s="1102" t="s">
        <v>543</v>
      </c>
      <c r="B17" s="1147">
        <v>72133420</v>
      </c>
      <c r="C17" s="1137"/>
      <c r="D17" s="1147">
        <v>4368645.8939000005</v>
      </c>
      <c r="E17" s="1138"/>
      <c r="F17" s="1147">
        <v>9120163.9216499999</v>
      </c>
      <c r="G17" s="1138"/>
      <c r="H17" s="1147">
        <v>14734155.723019999</v>
      </c>
      <c r="I17" s="1138"/>
      <c r="J17" s="1218">
        <v>6.0563410051817874E-2</v>
      </c>
      <c r="K17" s="1218">
        <v>0.12643465292024142</v>
      </c>
      <c r="L17" s="1218">
        <v>0.20426254187060586</v>
      </c>
      <c r="M17" s="1100"/>
      <c r="N17" s="1100"/>
      <c r="O17" s="1100"/>
      <c r="P17" s="1100"/>
      <c r="Q17" s="1100"/>
      <c r="R17" s="1142"/>
      <c r="S17" s="1096"/>
    </row>
    <row r="18" spans="1:19" s="1097" customFormat="1">
      <c r="A18" s="1102" t="s">
        <v>544</v>
      </c>
      <c r="B18" s="1147">
        <v>253557</v>
      </c>
      <c r="C18" s="1137"/>
      <c r="D18" s="1147">
        <v>25317.527829999999</v>
      </c>
      <c r="E18" s="1138"/>
      <c r="F18" s="1147">
        <v>47006.566900000005</v>
      </c>
      <c r="G18" s="1138"/>
      <c r="H18" s="1147">
        <v>87175.574159999989</v>
      </c>
      <c r="I18" s="1138"/>
      <c r="J18" s="1218">
        <v>9.9849453298469379E-2</v>
      </c>
      <c r="K18" s="1218">
        <v>0.18538855917998717</v>
      </c>
      <c r="L18" s="1218">
        <v>0.34381055999242771</v>
      </c>
      <c r="M18" s="1100"/>
      <c r="N18" s="1100"/>
      <c r="O18" s="1100"/>
      <c r="P18" s="1100"/>
      <c r="Q18" s="1100"/>
      <c r="R18" s="1142"/>
      <c r="S18" s="1096"/>
    </row>
    <row r="19" spans="1:19" s="1097" customFormat="1">
      <c r="A19" s="1102" t="s">
        <v>545</v>
      </c>
      <c r="B19" s="1147">
        <v>3000000</v>
      </c>
      <c r="C19" s="1137"/>
      <c r="D19" s="1147">
        <v>226370.25959</v>
      </c>
      <c r="E19" s="1138"/>
      <c r="F19" s="1147">
        <v>435527.38328999997</v>
      </c>
      <c r="G19" s="1138"/>
      <c r="H19" s="1147">
        <v>675577.42949000001</v>
      </c>
      <c r="I19" s="1138"/>
      <c r="J19" s="1218">
        <v>7.545675319666667E-2</v>
      </c>
      <c r="K19" s="1218">
        <v>0.14517579442999998</v>
      </c>
      <c r="L19" s="1218">
        <v>0.22519247649666668</v>
      </c>
      <c r="M19" s="1100"/>
      <c r="N19" s="1100"/>
      <c r="O19" s="1100"/>
      <c r="P19" s="1100"/>
      <c r="Q19" s="1100"/>
      <c r="R19" s="1142"/>
      <c r="S19" s="1096"/>
    </row>
    <row r="20" spans="1:19" s="1097" customFormat="1">
      <c r="A20" s="1102" t="s">
        <v>546</v>
      </c>
      <c r="B20" s="1147">
        <v>49500000</v>
      </c>
      <c r="C20" s="1137"/>
      <c r="D20" s="1147">
        <v>3479775.5505100004</v>
      </c>
      <c r="E20" s="1138"/>
      <c r="F20" s="1147">
        <v>6757939.7604099996</v>
      </c>
      <c r="G20" s="1138"/>
      <c r="H20" s="1147">
        <v>10167968.604250001</v>
      </c>
      <c r="I20" s="1138"/>
      <c r="J20" s="1218">
        <v>7.0298495969898997E-2</v>
      </c>
      <c r="K20" s="1218">
        <v>0.13652403556383838</v>
      </c>
      <c r="L20" s="1218">
        <v>0.20541350715656567</v>
      </c>
      <c r="M20" s="1100"/>
      <c r="N20" s="1100"/>
      <c r="O20" s="1100"/>
      <c r="P20" s="1100"/>
      <c r="Q20" s="1100"/>
      <c r="R20" s="1142"/>
      <c r="S20" s="1096"/>
    </row>
    <row r="21" spans="1:19" s="1097" customFormat="1">
      <c r="A21" s="1103" t="s">
        <v>547</v>
      </c>
      <c r="B21" s="1147"/>
      <c r="C21" s="1137"/>
      <c r="D21" s="1147"/>
      <c r="E21" s="1138"/>
      <c r="F21" s="1147"/>
      <c r="G21" s="1138"/>
      <c r="H21" s="1147"/>
      <c r="I21" s="1138"/>
      <c r="J21" s="1218"/>
      <c r="K21" s="1218"/>
      <c r="L21" s="1218"/>
      <c r="M21" s="1100"/>
      <c r="N21" s="1100"/>
      <c r="O21" s="1100"/>
      <c r="P21" s="1100"/>
      <c r="Q21" s="1100"/>
      <c r="R21" s="1142"/>
      <c r="S21" s="1096"/>
    </row>
    <row r="22" spans="1:19" s="1097" customFormat="1">
      <c r="A22" s="1102" t="s">
        <v>548</v>
      </c>
      <c r="B22" s="1147">
        <v>70000</v>
      </c>
      <c r="C22" s="1137"/>
      <c r="D22" s="1147">
        <v>-6.8000000000000005E-2</v>
      </c>
      <c r="E22" s="1138"/>
      <c r="F22" s="1147">
        <v>-6.8000000000000005E-2</v>
      </c>
      <c r="G22" s="1138"/>
      <c r="H22" s="1147">
        <v>0.03</v>
      </c>
      <c r="I22" s="1138"/>
      <c r="J22" s="1218"/>
      <c r="K22" s="1218"/>
      <c r="L22" s="1218"/>
      <c r="M22" s="1100"/>
      <c r="N22" s="1100"/>
      <c r="O22" s="1100"/>
      <c r="P22" s="1100"/>
      <c r="Q22" s="1100"/>
      <c r="R22" s="1142"/>
      <c r="S22" s="1096"/>
    </row>
    <row r="23" spans="1:19" s="1097" customFormat="1">
      <c r="A23" s="1102" t="s">
        <v>549</v>
      </c>
      <c r="B23" s="1147">
        <v>71275000</v>
      </c>
      <c r="C23" s="1137"/>
      <c r="D23" s="1147">
        <v>7002981.5357599994</v>
      </c>
      <c r="E23" s="1138"/>
      <c r="F23" s="1147">
        <v>11650872.093150001</v>
      </c>
      <c r="G23" s="1138"/>
      <c r="H23" s="1147">
        <v>14394740.387720002</v>
      </c>
      <c r="I23" s="1138"/>
      <c r="J23" s="1218">
        <v>9.8252985419291464E-2</v>
      </c>
      <c r="K23" s="1218">
        <v>0.16346365616485445</v>
      </c>
      <c r="L23" s="1218">
        <v>0.20196058067653458</v>
      </c>
      <c r="M23" s="1100"/>
      <c r="N23" s="1142"/>
      <c r="O23" s="1100"/>
      <c r="P23" s="1100"/>
      <c r="Q23" s="1100"/>
      <c r="R23" s="1142"/>
      <c r="S23" s="1096"/>
    </row>
    <row r="24" spans="1:19" s="1097" customFormat="1">
      <c r="A24" s="1103" t="s">
        <v>541</v>
      </c>
      <c r="B24" s="1147"/>
      <c r="C24" s="1137"/>
      <c r="D24" s="1147"/>
      <c r="E24" s="1138"/>
      <c r="F24" s="1147"/>
      <c r="G24" s="1138"/>
      <c r="H24" s="1147"/>
      <c r="I24" s="1138"/>
      <c r="J24" s="1218"/>
      <c r="K24" s="1218"/>
      <c r="L24" s="1218"/>
      <c r="M24" s="1100"/>
      <c r="N24" s="1100"/>
      <c r="O24" s="1100"/>
      <c r="P24" s="1100"/>
      <c r="Q24" s="1100"/>
      <c r="R24" s="1142"/>
      <c r="S24" s="1096"/>
    </row>
    <row r="25" spans="1:19" s="1097" customFormat="1">
      <c r="A25" s="1102" t="s">
        <v>550</v>
      </c>
      <c r="B25" s="1147">
        <v>57362000</v>
      </c>
      <c r="C25" s="1137"/>
      <c r="D25" s="1147">
        <v>6176763.4876099993</v>
      </c>
      <c r="E25" s="1138"/>
      <c r="F25" s="1147">
        <v>10039559.64137</v>
      </c>
      <c r="G25" s="1138"/>
      <c r="H25" s="1147">
        <v>11913838.307370001</v>
      </c>
      <c r="I25" s="1138"/>
      <c r="J25" s="1218">
        <v>0.10768040667358179</v>
      </c>
      <c r="K25" s="1218">
        <v>0.17502108785206236</v>
      </c>
      <c r="L25" s="1218">
        <v>0.20769565753233851</v>
      </c>
      <c r="M25" s="1100"/>
      <c r="N25" s="1100"/>
      <c r="O25" s="1100"/>
      <c r="P25" s="1100"/>
      <c r="Q25" s="1100"/>
      <c r="R25" s="1142"/>
      <c r="S25" s="1096"/>
    </row>
    <row r="26" spans="1:19" s="1097" customFormat="1">
      <c r="A26" s="1102" t="s">
        <v>551</v>
      </c>
      <c r="B26" s="1147">
        <v>13900000</v>
      </c>
      <c r="C26" s="1137"/>
      <c r="D26" s="1147">
        <v>826218.04814999993</v>
      </c>
      <c r="E26" s="1138"/>
      <c r="F26" s="1147">
        <v>1611630.7803800001</v>
      </c>
      <c r="G26" s="1138"/>
      <c r="H26" s="1147">
        <v>2481220.4089499996</v>
      </c>
      <c r="I26" s="1138"/>
      <c r="J26" s="1218">
        <v>5.9440147348920856E-2</v>
      </c>
      <c r="K26" s="1218">
        <v>0.11594466045899282</v>
      </c>
      <c r="L26" s="1218">
        <v>0.1785050653920863</v>
      </c>
      <c r="M26" s="1100"/>
      <c r="N26" s="1100"/>
      <c r="O26" s="1100"/>
      <c r="P26" s="1100"/>
      <c r="Q26" s="1100"/>
      <c r="R26" s="1142"/>
      <c r="S26" s="1096"/>
    </row>
    <row r="27" spans="1:19" s="1097" customFormat="1">
      <c r="A27" s="1102" t="s">
        <v>552</v>
      </c>
      <c r="B27" s="1147">
        <v>13000</v>
      </c>
      <c r="C27" s="1137"/>
      <c r="D27" s="1147"/>
      <c r="E27" s="1138"/>
      <c r="F27" s="1147">
        <v>-318.32859999999999</v>
      </c>
      <c r="G27" s="1138"/>
      <c r="H27" s="1147">
        <v>-318.32859999999999</v>
      </c>
      <c r="I27" s="1138"/>
      <c r="J27" s="1218">
        <v>0</v>
      </c>
      <c r="K27" s="1218"/>
      <c r="L27" s="1218"/>
      <c r="M27" s="1100"/>
      <c r="N27" s="1100"/>
      <c r="O27" s="1100"/>
      <c r="P27" s="1100"/>
      <c r="Q27" s="1100"/>
      <c r="R27" s="1142"/>
      <c r="S27" s="1096"/>
    </row>
    <row r="28" spans="1:19" s="1097" customFormat="1">
      <c r="A28" s="1102" t="s">
        <v>553</v>
      </c>
      <c r="B28" s="1147">
        <v>3400000</v>
      </c>
      <c r="C28" s="1137"/>
      <c r="D28" s="1147">
        <v>181647.22899999999</v>
      </c>
      <c r="E28" s="1138"/>
      <c r="F28" s="1147">
        <v>396346.41399999999</v>
      </c>
      <c r="G28" s="1138"/>
      <c r="H28" s="1147">
        <v>627713.67799999996</v>
      </c>
      <c r="I28" s="1138"/>
      <c r="J28" s="1218">
        <v>5.3425655588235289E-2</v>
      </c>
      <c r="K28" s="1218">
        <v>0.11657247470588235</v>
      </c>
      <c r="L28" s="1218">
        <v>0.18462166999999999</v>
      </c>
      <c r="M28" s="1100"/>
      <c r="N28" s="1100"/>
      <c r="O28" s="1100"/>
      <c r="P28" s="1100"/>
      <c r="Q28" s="1100"/>
      <c r="R28" s="1142"/>
      <c r="S28" s="1096"/>
    </row>
    <row r="29" spans="1:19" s="1097" customFormat="1">
      <c r="A29" s="1102" t="s">
        <v>554</v>
      </c>
      <c r="B29" s="1147">
        <v>5170000</v>
      </c>
      <c r="C29" s="1137"/>
      <c r="D29" s="1147">
        <v>416826.49502999999</v>
      </c>
      <c r="E29" s="1138"/>
      <c r="F29" s="1147">
        <v>841776.03780999989</v>
      </c>
      <c r="G29" s="1138"/>
      <c r="H29" s="1147">
        <v>1266867.3259100001</v>
      </c>
      <c r="I29" s="1138"/>
      <c r="J29" s="1218">
        <v>8.0624080276595747E-2</v>
      </c>
      <c r="K29" s="1218">
        <v>0.16281934967311409</v>
      </c>
      <c r="L29" s="1218">
        <v>0.24504203595938107</v>
      </c>
      <c r="M29" s="1100"/>
      <c r="N29" s="1100"/>
      <c r="O29" s="1100"/>
      <c r="P29" s="1100"/>
      <c r="Q29" s="1100"/>
      <c r="R29" s="1142"/>
      <c r="S29" s="1096"/>
    </row>
    <row r="30" spans="1:19" s="1097" customFormat="1">
      <c r="A30" s="1102" t="s">
        <v>796</v>
      </c>
      <c r="B30" s="1147">
        <v>2525000</v>
      </c>
      <c r="C30" s="1137"/>
      <c r="D30" s="1147">
        <v>2.8650000000000002</v>
      </c>
      <c r="E30" s="1138"/>
      <c r="F30" s="1147">
        <v>191028.05246000001</v>
      </c>
      <c r="G30" s="1138"/>
      <c r="H30" s="1147">
        <v>388530.48638999998</v>
      </c>
      <c r="I30" s="1138"/>
      <c r="J30" s="1218">
        <v>1.1346534653465347E-6</v>
      </c>
      <c r="K30" s="1218">
        <v>7.5654674241584161E-2</v>
      </c>
      <c r="L30" s="1218">
        <v>0.15387345995643564</v>
      </c>
      <c r="M30" s="1100"/>
      <c r="N30" s="1100"/>
      <c r="O30" s="1100"/>
      <c r="P30" s="1100"/>
      <c r="Q30" s="1100"/>
      <c r="R30" s="1142"/>
      <c r="S30" s="1096"/>
    </row>
    <row r="31" spans="1:19" s="1097" customFormat="1">
      <c r="A31" s="1102" t="s">
        <v>793</v>
      </c>
      <c r="B31" s="1147"/>
      <c r="C31" s="1137"/>
      <c r="D31" s="1147">
        <v>0.26300000000000001</v>
      </c>
      <c r="E31" s="1138"/>
      <c r="F31" s="1147">
        <v>0.23699999999999999</v>
      </c>
      <c r="G31" s="1138"/>
      <c r="H31" s="1147">
        <v>7.8E-2</v>
      </c>
      <c r="I31" s="1138"/>
      <c r="J31" s="1218"/>
      <c r="K31" s="1218"/>
      <c r="L31" s="1218"/>
      <c r="M31" s="1100"/>
      <c r="N31" s="1100"/>
      <c r="O31" s="1100"/>
      <c r="P31" s="1100"/>
      <c r="Q31" s="1100"/>
      <c r="R31" s="1142"/>
      <c r="S31" s="1096"/>
    </row>
    <row r="32" spans="1:19" s="1097" customFormat="1">
      <c r="A32" s="1102" t="s">
        <v>794</v>
      </c>
      <c r="B32" s="1147"/>
      <c r="C32" s="1137"/>
      <c r="D32" s="1147"/>
      <c r="E32" s="1138"/>
      <c r="F32" s="1147">
        <v>1.7260000000000001E-2</v>
      </c>
      <c r="G32" s="1138"/>
      <c r="H32" s="1147">
        <v>2.9790000000000001E-2</v>
      </c>
      <c r="I32" s="1138"/>
      <c r="J32" s="1218"/>
      <c r="K32" s="1218"/>
      <c r="L32" s="1218"/>
      <c r="M32" s="1100"/>
      <c r="N32" s="1100"/>
      <c r="O32" s="1100"/>
      <c r="P32" s="1100"/>
      <c r="Q32" s="1100"/>
      <c r="R32" s="1142"/>
      <c r="S32" s="1096"/>
    </row>
    <row r="33" spans="1:19" s="1097" customFormat="1">
      <c r="A33" s="1104" t="s">
        <v>795</v>
      </c>
      <c r="B33" s="1147"/>
      <c r="C33" s="1137"/>
      <c r="D33" s="1147"/>
      <c r="E33" s="1138"/>
      <c r="F33" s="1147"/>
      <c r="G33" s="1138"/>
      <c r="H33" s="1147">
        <v>0</v>
      </c>
      <c r="I33" s="1138"/>
      <c r="J33" s="1218"/>
      <c r="K33" s="1218"/>
      <c r="L33" s="1218"/>
      <c r="M33" s="1100"/>
      <c r="N33" s="1100"/>
      <c r="O33" s="1100"/>
      <c r="P33" s="1100"/>
      <c r="Q33" s="1100"/>
      <c r="R33" s="1142"/>
      <c r="S33" s="1096"/>
    </row>
    <row r="34" spans="1:19" s="1097" customFormat="1" ht="20.100000000000001" customHeight="1">
      <c r="A34" s="1098" t="s">
        <v>555</v>
      </c>
      <c r="B34" s="1148">
        <v>55554001</v>
      </c>
      <c r="C34" s="1134"/>
      <c r="D34" s="1148">
        <v>1388171.5081000221</v>
      </c>
      <c r="E34" s="1135"/>
      <c r="F34" s="1148">
        <v>5386985.8225699812</v>
      </c>
      <c r="G34" s="1135"/>
      <c r="H34" s="1148">
        <v>8868440.5242902078</v>
      </c>
      <c r="I34" s="1135"/>
      <c r="J34" s="1217">
        <v>2.4987786354038158E-2</v>
      </c>
      <c r="K34" s="1217">
        <v>9.6968458177656383E-2</v>
      </c>
      <c r="L34" s="1217">
        <v>0.15963639638286733</v>
      </c>
      <c r="M34" s="1100"/>
      <c r="N34" s="1100"/>
      <c r="O34" s="1100"/>
      <c r="P34" s="1100"/>
      <c r="Q34" s="1100"/>
      <c r="R34" s="1142"/>
      <c r="S34" s="1096"/>
    </row>
    <row r="35" spans="1:19" s="1097" customFormat="1" ht="15.75">
      <c r="A35" s="1101" t="s">
        <v>538</v>
      </c>
      <c r="B35" s="1133"/>
      <c r="C35" s="1137"/>
      <c r="D35" s="1133"/>
      <c r="E35" s="1138"/>
      <c r="F35" s="1133"/>
      <c r="G35" s="1138"/>
      <c r="H35" s="1133"/>
      <c r="I35" s="1138"/>
      <c r="J35" s="1218"/>
      <c r="K35" s="1217"/>
      <c r="L35" s="1217"/>
      <c r="M35" s="1100"/>
      <c r="N35" s="1100"/>
      <c r="O35" s="1100"/>
      <c r="P35" s="1100"/>
      <c r="Q35" s="1100"/>
      <c r="R35" s="1142"/>
      <c r="S35" s="1096"/>
    </row>
    <row r="36" spans="1:19" s="1097" customFormat="1">
      <c r="A36" s="1102" t="s">
        <v>556</v>
      </c>
      <c r="B36" s="1136">
        <v>1797471</v>
      </c>
      <c r="C36" s="1137"/>
      <c r="D36" s="1136">
        <v>124.5719</v>
      </c>
      <c r="E36" s="1139"/>
      <c r="F36" s="1136">
        <v>1850.2018999999998</v>
      </c>
      <c r="G36" s="1139"/>
      <c r="H36" s="1136">
        <v>3104.3710199999996</v>
      </c>
      <c r="I36" s="1139"/>
      <c r="J36" s="1218">
        <v>6.9303983207517678E-5</v>
      </c>
      <c r="K36" s="1218">
        <v>1.0293361617517054E-3</v>
      </c>
      <c r="L36" s="1218">
        <v>1.7270771100062251E-3</v>
      </c>
      <c r="M36" s="1100"/>
      <c r="N36" s="1100"/>
      <c r="O36" s="1100"/>
      <c r="P36" s="1100"/>
      <c r="Q36" s="1100"/>
      <c r="R36" s="1142"/>
      <c r="S36" s="1096"/>
    </row>
    <row r="37" spans="1:19" s="1097" customFormat="1">
      <c r="A37" s="1103" t="s">
        <v>557</v>
      </c>
      <c r="B37" s="1136"/>
      <c r="C37" s="1137"/>
      <c r="D37" s="1136"/>
      <c r="E37" s="1138"/>
      <c r="F37" s="1136"/>
      <c r="G37" s="1138"/>
      <c r="H37" s="1136"/>
      <c r="I37" s="1138"/>
      <c r="J37" s="1218"/>
      <c r="K37" s="1218"/>
      <c r="L37" s="1218"/>
      <c r="M37" s="1100"/>
      <c r="N37" s="1100"/>
      <c r="O37" s="1100"/>
      <c r="P37" s="1142"/>
      <c r="Q37" s="1100"/>
      <c r="R37" s="1142"/>
      <c r="S37" s="1096"/>
    </row>
    <row r="38" spans="1:19" s="1097" customFormat="1">
      <c r="A38" s="1105" t="s">
        <v>558</v>
      </c>
      <c r="B38" s="1147">
        <v>1797471</v>
      </c>
      <c r="C38" s="1137"/>
      <c r="D38" s="1147"/>
      <c r="E38" s="1138"/>
      <c r="F38" s="1147"/>
      <c r="G38" s="1138"/>
      <c r="H38" s="1147">
        <v>1241.4518899999998</v>
      </c>
      <c r="I38" s="1138"/>
      <c r="J38" s="1218">
        <v>0</v>
      </c>
      <c r="K38" s="1218">
        <v>0</v>
      </c>
      <c r="L38" s="1218">
        <v>6.9066588000585261E-4</v>
      </c>
      <c r="M38" s="1100"/>
      <c r="N38" s="1100"/>
      <c r="O38" s="1100"/>
      <c r="P38" s="1100"/>
      <c r="Q38" s="1100"/>
      <c r="R38" s="1100"/>
      <c r="S38" s="1096"/>
    </row>
    <row r="39" spans="1:19" s="1097" customFormat="1">
      <c r="A39" s="1105" t="s">
        <v>771</v>
      </c>
      <c r="B39" s="1147"/>
      <c r="C39" s="1137"/>
      <c r="D39" s="1147">
        <v>124.5719</v>
      </c>
      <c r="E39" s="1138"/>
      <c r="F39" s="1147">
        <v>1850.2018999999998</v>
      </c>
      <c r="G39" s="1138"/>
      <c r="H39" s="1147">
        <v>1862.91913</v>
      </c>
      <c r="I39" s="1138"/>
      <c r="J39" s="1218"/>
      <c r="K39" s="1218"/>
      <c r="L39" s="1218"/>
      <c r="M39" s="1100"/>
      <c r="N39" s="1100"/>
      <c r="O39" s="1100"/>
      <c r="P39" s="1100"/>
      <c r="Q39" s="1100"/>
      <c r="R39" s="1100"/>
      <c r="S39" s="1096"/>
    </row>
    <row r="40" spans="1:19" s="1097" customFormat="1">
      <c r="A40" s="1102" t="s">
        <v>766</v>
      </c>
      <c r="B40" s="1147">
        <v>8876858</v>
      </c>
      <c r="C40" s="1137"/>
      <c r="D40" s="1147"/>
      <c r="E40" s="1138"/>
      <c r="F40" s="1147"/>
      <c r="G40" s="1138"/>
      <c r="H40" s="1147">
        <v>0</v>
      </c>
      <c r="I40" s="1138"/>
      <c r="J40" s="1218">
        <v>0</v>
      </c>
      <c r="K40" s="1218">
        <v>0</v>
      </c>
      <c r="L40" s="1218">
        <v>0</v>
      </c>
      <c r="M40" s="1100"/>
      <c r="N40" s="1100"/>
      <c r="O40" s="1100"/>
      <c r="P40" s="1100"/>
      <c r="Q40" s="1100"/>
      <c r="R40" s="1100"/>
      <c r="S40" s="1096"/>
    </row>
    <row r="41" spans="1:19" s="1100" customFormat="1">
      <c r="A41" s="1102" t="s">
        <v>767</v>
      </c>
      <c r="B41" s="1147">
        <v>5624000</v>
      </c>
      <c r="C41" s="1137"/>
      <c r="D41" s="1147">
        <v>366329.07731000002</v>
      </c>
      <c r="E41" s="1138"/>
      <c r="F41" s="1147">
        <v>816395.66979999992</v>
      </c>
      <c r="G41" s="1138"/>
      <c r="H41" s="1147">
        <v>1328536.4070899999</v>
      </c>
      <c r="I41" s="1138"/>
      <c r="J41" s="1218">
        <v>6.5136749166073968E-2</v>
      </c>
      <c r="K41" s="1218">
        <v>0.14516281468705547</v>
      </c>
      <c r="L41" s="1218">
        <v>0.23622624592638689</v>
      </c>
      <c r="S41" s="1096"/>
    </row>
    <row r="42" spans="1:19" s="1100" customFormat="1">
      <c r="A42" s="1102" t="s">
        <v>768</v>
      </c>
      <c r="B42" s="1147">
        <v>36110159</v>
      </c>
      <c r="C42" s="1137"/>
      <c r="D42" s="1147">
        <v>759536.45313002216</v>
      </c>
      <c r="E42" s="1138"/>
      <c r="F42" s="1147">
        <v>4044437.4394299821</v>
      </c>
      <c r="G42" s="1138"/>
      <c r="H42" s="1147">
        <v>6750376.384220209</v>
      </c>
      <c r="I42" s="1138"/>
      <c r="J42" s="1218">
        <v>2.1033871745899047E-2</v>
      </c>
      <c r="K42" s="1218">
        <v>0.11200275909696167</v>
      </c>
      <c r="L42" s="1218">
        <v>0.18693842871808483</v>
      </c>
      <c r="S42" s="1096"/>
    </row>
    <row r="43" spans="1:19" s="1100" customFormat="1">
      <c r="A43" s="1102" t="s">
        <v>769</v>
      </c>
      <c r="B43" s="1147">
        <v>3145513</v>
      </c>
      <c r="C43" s="1137"/>
      <c r="D43" s="1147">
        <v>262181.40575999999</v>
      </c>
      <c r="E43" s="1138"/>
      <c r="F43" s="1147">
        <v>524302.51144000003</v>
      </c>
      <c r="G43" s="1138"/>
      <c r="H43" s="1147">
        <v>786423.36195999989</v>
      </c>
      <c r="I43" s="1138"/>
      <c r="J43" s="1218">
        <v>8.3350921061206867E-2</v>
      </c>
      <c r="K43" s="1218">
        <v>0.16668267193300426</v>
      </c>
      <c r="L43" s="1218">
        <v>0.25001434168607789</v>
      </c>
      <c r="S43" s="1096"/>
    </row>
    <row r="44" spans="1:19" s="1100" customFormat="1" ht="20.100000000000001" customHeight="1">
      <c r="A44" s="1106" t="s">
        <v>559</v>
      </c>
      <c r="B44" s="1149">
        <v>2591153</v>
      </c>
      <c r="C44" s="1140"/>
      <c r="D44" s="1149">
        <v>51830.780539999992</v>
      </c>
      <c r="E44" s="1141"/>
      <c r="F44" s="1149">
        <v>67060.824619999999</v>
      </c>
      <c r="G44" s="1141"/>
      <c r="H44" s="1149">
        <v>86467.326560000001</v>
      </c>
      <c r="I44" s="1140"/>
      <c r="J44" s="1219">
        <v>2.0002979577045429E-2</v>
      </c>
      <c r="K44" s="1219">
        <v>2.5880688874798208E-2</v>
      </c>
      <c r="L44" s="1219">
        <v>3.3370212627351611E-2</v>
      </c>
      <c r="S44" s="1096"/>
    </row>
    <row r="45" spans="1:19" s="1100" customFormat="1" ht="20.100000000000001" customHeight="1">
      <c r="A45" s="1338"/>
      <c r="B45" s="1339"/>
      <c r="C45" s="1134"/>
      <c r="D45" s="1339"/>
      <c r="E45" s="1134"/>
      <c r="F45" s="1339"/>
      <c r="G45" s="1134"/>
      <c r="H45" s="1339"/>
      <c r="I45" s="1134"/>
      <c r="J45" s="1340"/>
      <c r="K45" s="1340"/>
      <c r="L45" s="1340"/>
      <c r="S45" s="1096"/>
    </row>
    <row r="47" spans="1:19" ht="15.75">
      <c r="A47" s="1069"/>
      <c r="B47" s="1072" t="s">
        <v>4</v>
      </c>
      <c r="C47" s="1073"/>
      <c r="D47" s="1121"/>
      <c r="E47" s="1069"/>
      <c r="F47" s="1069"/>
      <c r="G47" s="1069"/>
      <c r="H47" s="1069"/>
      <c r="I47" s="1069"/>
      <c r="J47" s="1069"/>
      <c r="K47" s="1074"/>
      <c r="L47" s="1074" t="s">
        <v>2</v>
      </c>
    </row>
    <row r="48" spans="1:19" ht="15.75">
      <c r="A48" s="1075"/>
      <c r="B48" s="1076" t="s">
        <v>227</v>
      </c>
      <c r="C48" s="1077"/>
      <c r="D48" s="1702" t="s">
        <v>229</v>
      </c>
      <c r="E48" s="1703"/>
      <c r="F48" s="1703"/>
      <c r="G48" s="1703"/>
      <c r="H48" s="1703"/>
      <c r="I48" s="1704"/>
      <c r="J48" s="1705" t="s">
        <v>433</v>
      </c>
      <c r="K48" s="1706"/>
      <c r="L48" s="1707"/>
    </row>
    <row r="49" spans="1:12" ht="15.75">
      <c r="A49" s="1078" t="s">
        <v>3</v>
      </c>
      <c r="B49" s="1079" t="s">
        <v>228</v>
      </c>
      <c r="C49" s="1077"/>
      <c r="D49" s="1080"/>
      <c r="E49" s="1081"/>
      <c r="F49" s="1080"/>
      <c r="G49" s="1081"/>
      <c r="H49" s="1080"/>
      <c r="I49" s="1081"/>
      <c r="J49" s="1082"/>
      <c r="K49" s="1083"/>
      <c r="L49" s="1083"/>
    </row>
    <row r="50" spans="1:12" ht="20.100000000000001" customHeight="1">
      <c r="A50" s="1084"/>
      <c r="B50" s="1085" t="s">
        <v>788</v>
      </c>
      <c r="C50" s="1086" t="s">
        <v>4</v>
      </c>
      <c r="D50" s="1087" t="s">
        <v>804</v>
      </c>
      <c r="E50" s="1088"/>
      <c r="F50" s="1085" t="s">
        <v>802</v>
      </c>
      <c r="G50" s="1089"/>
      <c r="H50" s="1085" t="s">
        <v>803</v>
      </c>
      <c r="I50" s="1089"/>
      <c r="J50" s="1090" t="s">
        <v>232</v>
      </c>
      <c r="K50" s="1091" t="s">
        <v>437</v>
      </c>
      <c r="L50" s="1091" t="s">
        <v>438</v>
      </c>
    </row>
    <row r="51" spans="1:12">
      <c r="A51" s="1092">
        <v>1</v>
      </c>
      <c r="B51" s="1093">
        <v>2</v>
      </c>
      <c r="C51" s="1094"/>
      <c r="D51" s="1093">
        <v>3</v>
      </c>
      <c r="E51" s="1094"/>
      <c r="F51" s="1095">
        <v>4</v>
      </c>
      <c r="G51" s="1094"/>
      <c r="H51" s="1093">
        <v>5</v>
      </c>
      <c r="I51" s="1094"/>
      <c r="J51" s="1094">
        <v>6</v>
      </c>
      <c r="K51" s="1094">
        <v>7</v>
      </c>
      <c r="L51" s="1092">
        <v>8</v>
      </c>
    </row>
    <row r="52" spans="1:12" ht="20.100000000000001" customHeight="1">
      <c r="A52" s="1098" t="s">
        <v>535</v>
      </c>
      <c r="B52" s="1146">
        <v>482985154</v>
      </c>
      <c r="C52" s="1132"/>
      <c r="D52" s="1146">
        <v>147066719.09241074</v>
      </c>
      <c r="E52" s="1099"/>
      <c r="F52" s="1146">
        <v>181478806.9624204</v>
      </c>
      <c r="G52" s="1099"/>
      <c r="H52" s="1146">
        <v>233971001.14077008</v>
      </c>
      <c r="I52" s="1099"/>
      <c r="J52" s="1217">
        <v>0.30449532014479008</v>
      </c>
      <c r="K52" s="1217">
        <v>0.37574406885893724</v>
      </c>
      <c r="L52" s="1217">
        <v>0.48442690050214271</v>
      </c>
    </row>
    <row r="53" spans="1:12" ht="15.75">
      <c r="A53" s="1101" t="s">
        <v>536</v>
      </c>
      <c r="B53" s="1147"/>
      <c r="C53" s="1134"/>
      <c r="D53" s="1147"/>
      <c r="E53" s="1135"/>
      <c r="F53" s="1147"/>
      <c r="G53" s="1135"/>
      <c r="H53" s="1147"/>
      <c r="I53" s="1135"/>
      <c r="J53" s="1217"/>
      <c r="K53" s="1217"/>
      <c r="L53" s="1217"/>
    </row>
    <row r="54" spans="1:12" ht="20.100000000000001" customHeight="1">
      <c r="A54" s="1098" t="s">
        <v>537</v>
      </c>
      <c r="B54" s="1148">
        <v>424840000</v>
      </c>
      <c r="C54" s="1134"/>
      <c r="D54" s="1148">
        <v>132467393.73747002</v>
      </c>
      <c r="E54" s="1135"/>
      <c r="F54" s="1148">
        <v>162953146.08769003</v>
      </c>
      <c r="G54" s="1135"/>
      <c r="H54" s="1148">
        <v>201096485.58833998</v>
      </c>
      <c r="I54" s="1135"/>
      <c r="J54" s="1217">
        <v>0.31180537081600135</v>
      </c>
      <c r="K54" s="1217">
        <v>0.38356356766709826</v>
      </c>
      <c r="L54" s="1217">
        <v>0.47334640238287351</v>
      </c>
    </row>
    <row r="55" spans="1:12" ht="15.75">
      <c r="A55" s="1101" t="s">
        <v>538</v>
      </c>
      <c r="B55" s="1147"/>
      <c r="C55" s="1137"/>
      <c r="D55" s="1147"/>
      <c r="E55" s="1135"/>
      <c r="F55" s="1147"/>
      <c r="G55" s="1135"/>
      <c r="H55" s="1147"/>
      <c r="I55" s="1135"/>
      <c r="J55" s="1217"/>
      <c r="K55" s="1217"/>
      <c r="L55" s="1217"/>
    </row>
    <row r="56" spans="1:12">
      <c r="A56" s="1102" t="s">
        <v>539</v>
      </c>
      <c r="B56" s="1147">
        <v>214500000</v>
      </c>
      <c r="C56" s="1137"/>
      <c r="D56" s="1147">
        <v>69703341.797250003</v>
      </c>
      <c r="E56" s="1138"/>
      <c r="F56" s="1147">
        <v>84431515.028559998</v>
      </c>
      <c r="G56" s="1138"/>
      <c r="H56" s="1147">
        <v>101620435.65884</v>
      </c>
      <c r="I56" s="1138"/>
      <c r="J56" s="1218">
        <v>0.32495730441608395</v>
      </c>
      <c r="K56" s="1218">
        <v>0.39362011668326341</v>
      </c>
      <c r="L56" s="1218">
        <v>0.47375494479645686</v>
      </c>
    </row>
    <row r="57" spans="1:12">
      <c r="A57" s="1102" t="s">
        <v>540</v>
      </c>
      <c r="B57" s="1147">
        <v>75470000</v>
      </c>
      <c r="C57" s="1137"/>
      <c r="D57" s="1147">
        <v>21491656.74399</v>
      </c>
      <c r="E57" s="1138"/>
      <c r="F57" s="1147">
        <v>27548089.938920006</v>
      </c>
      <c r="G57" s="1138"/>
      <c r="H57" s="1147">
        <v>33760372.209590003</v>
      </c>
      <c r="I57" s="1138"/>
      <c r="J57" s="1218">
        <v>0.28477085920219958</v>
      </c>
      <c r="K57" s="1218">
        <v>0.36502040464979468</v>
      </c>
      <c r="L57" s="1218">
        <v>0.44733499681449584</v>
      </c>
    </row>
    <row r="58" spans="1:12">
      <c r="A58" s="1103" t="s">
        <v>541</v>
      </c>
      <c r="B58" s="1147"/>
      <c r="C58" s="1137"/>
      <c r="D58" s="1147"/>
      <c r="E58" s="1138"/>
      <c r="F58" s="1147"/>
      <c r="G58" s="1138"/>
      <c r="H58" s="1147"/>
      <c r="I58" s="1138"/>
      <c r="J58" s="1218"/>
      <c r="K58" s="1218"/>
      <c r="L58" s="1218"/>
    </row>
    <row r="59" spans="1:12">
      <c r="A59" s="1102" t="s">
        <v>542</v>
      </c>
      <c r="B59" s="1147">
        <v>3083023</v>
      </c>
      <c r="C59" s="1137"/>
      <c r="D59" s="1147">
        <v>1273139.0152700001</v>
      </c>
      <c r="E59" s="1138"/>
      <c r="F59" s="1147">
        <v>1613020.5354800001</v>
      </c>
      <c r="G59" s="1138"/>
      <c r="H59" s="1147">
        <v>1960309.5648200002</v>
      </c>
      <c r="I59" s="1138"/>
      <c r="J59" s="1218">
        <v>0.4129515139102109</v>
      </c>
      <c r="K59" s="1218">
        <v>0.52319445410559706</v>
      </c>
      <c r="L59" s="1218">
        <v>0.63584007152071209</v>
      </c>
    </row>
    <row r="60" spans="1:12">
      <c r="A60" s="1102" t="s">
        <v>543</v>
      </c>
      <c r="B60" s="1147">
        <v>72133420</v>
      </c>
      <c r="C60" s="1137"/>
      <c r="D60" s="1147">
        <v>20082090.531330001</v>
      </c>
      <c r="E60" s="1138"/>
      <c r="F60" s="1147">
        <v>25755744.554550007</v>
      </c>
      <c r="G60" s="1138"/>
      <c r="H60" s="1147">
        <v>31564277.088670004</v>
      </c>
      <c r="I60" s="1138"/>
      <c r="J60" s="1218">
        <v>0.27840202961858734</v>
      </c>
      <c r="K60" s="1218">
        <v>0.35705702785962468</v>
      </c>
      <c r="L60" s="1218">
        <v>0.43758187382034575</v>
      </c>
    </row>
    <row r="61" spans="1:12">
      <c r="A61" s="1102" t="s">
        <v>544</v>
      </c>
      <c r="B61" s="1147">
        <v>253557</v>
      </c>
      <c r="C61" s="1137"/>
      <c r="D61" s="1147">
        <v>136427.19739000002</v>
      </c>
      <c r="E61" s="1138"/>
      <c r="F61" s="1147">
        <v>179324.84888999999</v>
      </c>
      <c r="G61" s="1138"/>
      <c r="H61" s="1147">
        <v>235785.55609999999</v>
      </c>
      <c r="I61" s="1138"/>
      <c r="J61" s="1218">
        <v>0.53805336626478473</v>
      </c>
      <c r="K61" s="1218">
        <v>0.70723682994356296</v>
      </c>
      <c r="L61" s="1218">
        <v>0.92991144436951056</v>
      </c>
    </row>
    <row r="62" spans="1:12">
      <c r="A62" s="1102" t="s">
        <v>545</v>
      </c>
      <c r="B62" s="1147">
        <v>3000000</v>
      </c>
      <c r="C62" s="1137"/>
      <c r="D62" s="1147">
        <v>920115.60194000008</v>
      </c>
      <c r="E62" s="1138"/>
      <c r="F62" s="1147">
        <v>1152764.50639</v>
      </c>
      <c r="G62" s="1138"/>
      <c r="H62" s="1147">
        <v>1383020.1708399998</v>
      </c>
      <c r="I62" s="1138"/>
      <c r="J62" s="1218">
        <v>0.30670520064666668</v>
      </c>
      <c r="K62" s="1218">
        <v>0.38425483546333333</v>
      </c>
      <c r="L62" s="1218">
        <v>0.46100672361333328</v>
      </c>
    </row>
    <row r="63" spans="1:12">
      <c r="A63" s="1102" t="s">
        <v>546</v>
      </c>
      <c r="B63" s="1147">
        <v>49500000</v>
      </c>
      <c r="C63" s="1137"/>
      <c r="D63" s="1147">
        <v>14521200.314040005</v>
      </c>
      <c r="E63" s="1138"/>
      <c r="F63" s="1147">
        <v>17245638.779589999</v>
      </c>
      <c r="G63" s="1138"/>
      <c r="H63" s="1147">
        <v>25528249.217199992</v>
      </c>
      <c r="I63" s="1138"/>
      <c r="J63" s="1218">
        <v>0.29335758210181828</v>
      </c>
      <c r="K63" s="1218">
        <v>0.34839674302202017</v>
      </c>
      <c r="L63" s="1218">
        <v>0.51572220640808064</v>
      </c>
    </row>
    <row r="64" spans="1:12">
      <c r="A64" s="1103" t="s">
        <v>547</v>
      </c>
      <c r="B64" s="1147"/>
      <c r="C64" s="1137"/>
      <c r="D64" s="1147"/>
      <c r="E64" s="1138"/>
      <c r="F64" s="1147"/>
      <c r="G64" s="1138"/>
      <c r="H64" s="1147"/>
      <c r="I64" s="1138"/>
      <c r="J64" s="1218"/>
      <c r="K64" s="1218"/>
      <c r="L64" s="1218"/>
    </row>
    <row r="65" spans="1:14">
      <c r="A65" s="1102" t="s">
        <v>548</v>
      </c>
      <c r="B65" s="1147">
        <v>70000</v>
      </c>
      <c r="C65" s="1137"/>
      <c r="D65" s="1147">
        <v>-6.8000000000000005E-2</v>
      </c>
      <c r="E65" s="1138"/>
      <c r="F65" s="1147">
        <v>-6.8000000000000005E-2</v>
      </c>
      <c r="G65" s="1138"/>
      <c r="H65" s="1147">
        <v>-6.8000000000000005E-2</v>
      </c>
      <c r="I65" s="1138"/>
      <c r="J65" s="1218"/>
      <c r="K65" s="1218"/>
      <c r="L65" s="1218"/>
    </row>
    <row r="66" spans="1:14" ht="15.75">
      <c r="A66" s="1102" t="s">
        <v>549</v>
      </c>
      <c r="B66" s="1147">
        <v>71275000</v>
      </c>
      <c r="C66" s="1137"/>
      <c r="D66" s="1147">
        <v>22563531.913730003</v>
      </c>
      <c r="E66" s="1138"/>
      <c r="F66" s="1147">
        <v>28520825.678320006</v>
      </c>
      <c r="G66" s="1138"/>
      <c r="H66" s="1147">
        <v>33556617.161990002</v>
      </c>
      <c r="I66" s="1138"/>
      <c r="J66" s="1218">
        <v>0.31657007244798319</v>
      </c>
      <c r="K66" s="1218">
        <v>0.40015188605149077</v>
      </c>
      <c r="L66" s="1218">
        <v>0.47080487073995092</v>
      </c>
      <c r="N66" s="1256"/>
    </row>
    <row r="67" spans="1:14">
      <c r="A67" s="1103" t="s">
        <v>541</v>
      </c>
      <c r="B67" s="1147"/>
      <c r="C67" s="1137"/>
      <c r="D67" s="1147"/>
      <c r="E67" s="1138"/>
      <c r="F67" s="1147"/>
      <c r="G67" s="1138"/>
      <c r="H67" s="1147"/>
      <c r="I67" s="1138"/>
      <c r="J67" s="1218"/>
      <c r="K67" s="1218"/>
      <c r="L67" s="1218"/>
    </row>
    <row r="68" spans="1:14">
      <c r="A68" s="1102" t="s">
        <v>550</v>
      </c>
      <c r="B68" s="1147">
        <v>57362000</v>
      </c>
      <c r="C68" s="1137"/>
      <c r="D68" s="1147">
        <v>17366588.832180001</v>
      </c>
      <c r="E68" s="1138"/>
      <c r="F68" s="1147">
        <v>22055617.302510001</v>
      </c>
      <c r="G68" s="1138"/>
      <c r="H68" s="1147">
        <v>26245127.687459998</v>
      </c>
      <c r="I68" s="1138"/>
      <c r="J68" s="1218">
        <v>0.30275424204490781</v>
      </c>
      <c r="K68" s="1218">
        <v>0.38449875008734008</v>
      </c>
      <c r="L68" s="1218">
        <v>0.45753508747010213</v>
      </c>
    </row>
    <row r="69" spans="1:14">
      <c r="A69" s="1102" t="s">
        <v>551</v>
      </c>
      <c r="B69" s="1147">
        <v>13900000</v>
      </c>
      <c r="C69" s="1137"/>
      <c r="D69" s="1147">
        <v>5197579.7511499999</v>
      </c>
      <c r="E69" s="1138"/>
      <c r="F69" s="1147">
        <v>6465845.0454099998</v>
      </c>
      <c r="G69" s="1138"/>
      <c r="H69" s="1147">
        <v>7312126.1441299999</v>
      </c>
      <c r="I69" s="1138"/>
      <c r="J69" s="1218">
        <v>0.37392660080215828</v>
      </c>
      <c r="K69" s="1218">
        <v>0.46516870830287771</v>
      </c>
      <c r="L69" s="1218">
        <v>0.52605224058489208</v>
      </c>
    </row>
    <row r="70" spans="1:14">
      <c r="A70" s="1102" t="s">
        <v>552</v>
      </c>
      <c r="B70" s="1147">
        <v>13000</v>
      </c>
      <c r="C70" s="1137"/>
      <c r="D70" s="1147">
        <v>-636.66959999999995</v>
      </c>
      <c r="E70" s="1138"/>
      <c r="F70" s="1147">
        <v>-636.66959999999995</v>
      </c>
      <c r="G70" s="1138"/>
      <c r="H70" s="1147">
        <v>-636.66959999999995</v>
      </c>
      <c r="I70" s="1138"/>
      <c r="J70" s="1218"/>
      <c r="K70" s="1218"/>
      <c r="L70" s="1218"/>
    </row>
    <row r="71" spans="1:14">
      <c r="A71" s="1102" t="s">
        <v>553</v>
      </c>
      <c r="B71" s="1147">
        <v>3400000</v>
      </c>
      <c r="C71" s="1137"/>
      <c r="D71" s="1147">
        <v>945478.37600000005</v>
      </c>
      <c r="E71" s="1138"/>
      <c r="F71" s="1147">
        <v>1073724.7749999999</v>
      </c>
      <c r="G71" s="1138"/>
      <c r="H71" s="1147">
        <v>1600335.3289999999</v>
      </c>
      <c r="I71" s="1138"/>
      <c r="J71" s="1218">
        <v>0.27808187529411765</v>
      </c>
      <c r="K71" s="1218">
        <v>0.31580140441176469</v>
      </c>
      <c r="L71" s="1218">
        <v>0.47068686147058819</v>
      </c>
    </row>
    <row r="72" spans="1:14">
      <c r="A72" s="1102" t="s">
        <v>554</v>
      </c>
      <c r="B72" s="1147">
        <v>5170000</v>
      </c>
      <c r="C72" s="1137"/>
      <c r="D72" s="1147">
        <v>1701731.5209300001</v>
      </c>
      <c r="E72" s="1138"/>
      <c r="F72" s="1147">
        <v>2135888.27</v>
      </c>
      <c r="G72" s="1138"/>
      <c r="H72" s="1147">
        <v>2573310.6675900002</v>
      </c>
      <c r="I72" s="1138"/>
      <c r="J72" s="1218">
        <v>0.32915503306189559</v>
      </c>
      <c r="K72" s="1218">
        <v>0.41313119342359766</v>
      </c>
      <c r="L72" s="1218">
        <v>0.49773900727079307</v>
      </c>
    </row>
    <row r="73" spans="1:14">
      <c r="A73" s="1102" t="s">
        <v>796</v>
      </c>
      <c r="B73" s="1147">
        <v>2525000</v>
      </c>
      <c r="C73" s="1137"/>
      <c r="D73" s="1147">
        <v>620337.33228999993</v>
      </c>
      <c r="E73" s="1138"/>
      <c r="F73" s="1147">
        <v>844698.94715999998</v>
      </c>
      <c r="G73" s="1138"/>
      <c r="H73" s="1147">
        <v>1074135.2114500001</v>
      </c>
      <c r="I73" s="1138"/>
      <c r="J73" s="1218">
        <v>0.24567815140198018</v>
      </c>
      <c r="K73" s="1218">
        <v>0.33453423649900987</v>
      </c>
      <c r="L73" s="1218">
        <v>0.42540008374257426</v>
      </c>
    </row>
    <row r="74" spans="1:14">
      <c r="A74" s="1102" t="s">
        <v>793</v>
      </c>
      <c r="B74" s="1147"/>
      <c r="C74" s="1137"/>
      <c r="D74" s="1147">
        <v>0.104</v>
      </c>
      <c r="E74" s="1138"/>
      <c r="F74" s="1147">
        <v>0.13</v>
      </c>
      <c r="G74" s="1138"/>
      <c r="H74" s="1147">
        <v>0.156</v>
      </c>
      <c r="I74" s="1138"/>
      <c r="J74" s="1218"/>
      <c r="K74" s="1218"/>
      <c r="L74" s="1218"/>
    </row>
    <row r="75" spans="1:14">
      <c r="A75" s="1102" t="s">
        <v>794</v>
      </c>
      <c r="B75" s="1147"/>
      <c r="C75" s="1137"/>
      <c r="D75" s="1147">
        <v>3.3299999999999996E-2</v>
      </c>
      <c r="E75" s="1138"/>
      <c r="F75" s="1147">
        <v>3.3750000000000002E-2</v>
      </c>
      <c r="G75" s="1138"/>
      <c r="H75" s="1147">
        <v>9.8058399999999999</v>
      </c>
      <c r="I75" s="1138"/>
      <c r="J75" s="1218"/>
      <c r="K75" s="1218"/>
      <c r="L75" s="1218"/>
    </row>
    <row r="76" spans="1:14" ht="15.75">
      <c r="A76" s="1104" t="s">
        <v>795</v>
      </c>
      <c r="B76" s="1147"/>
      <c r="C76" s="1137"/>
      <c r="D76" s="1147">
        <v>0</v>
      </c>
      <c r="E76" s="1138"/>
      <c r="F76" s="1147">
        <v>0</v>
      </c>
      <c r="G76" s="1138"/>
      <c r="H76" s="1147">
        <v>0</v>
      </c>
      <c r="I76" s="1138"/>
      <c r="J76" s="1217"/>
      <c r="K76" s="1217"/>
      <c r="L76" s="1217"/>
    </row>
    <row r="77" spans="1:14" ht="20.100000000000001" customHeight="1">
      <c r="A77" s="1098" t="s">
        <v>555</v>
      </c>
      <c r="B77" s="1148">
        <v>55554001</v>
      </c>
      <c r="C77" s="1134"/>
      <c r="D77" s="1148">
        <v>14465532.608820727</v>
      </c>
      <c r="E77" s="1135"/>
      <c r="F77" s="1148">
        <v>18332246.783950377</v>
      </c>
      <c r="G77" s="1135"/>
      <c r="H77" s="1148">
        <v>32085078.297640096</v>
      </c>
      <c r="I77" s="1135"/>
      <c r="J77" s="1217">
        <v>0.26038687310425629</v>
      </c>
      <c r="K77" s="1217">
        <v>0.32998967588221734</v>
      </c>
      <c r="L77" s="1217">
        <v>0.57754757029363368</v>
      </c>
    </row>
    <row r="78" spans="1:14" ht="15.75">
      <c r="A78" s="1101" t="s">
        <v>538</v>
      </c>
      <c r="B78" s="1133"/>
      <c r="C78" s="1137"/>
      <c r="D78" s="1133"/>
      <c r="E78" s="1138"/>
      <c r="F78" s="1133"/>
      <c r="G78" s="1138"/>
      <c r="H78" s="1133"/>
      <c r="I78" s="1138"/>
      <c r="J78" s="1217"/>
      <c r="K78" s="1217"/>
      <c r="L78" s="1217"/>
    </row>
    <row r="79" spans="1:14">
      <c r="A79" s="1102" t="s">
        <v>556</v>
      </c>
      <c r="B79" s="1136">
        <v>1797471</v>
      </c>
      <c r="C79" s="1137"/>
      <c r="D79" s="1136">
        <v>3104.7037899999996</v>
      </c>
      <c r="E79" s="1138"/>
      <c r="F79" s="1136">
        <v>3138.72379</v>
      </c>
      <c r="G79" s="1138"/>
      <c r="H79" s="1136">
        <v>109560.90082000001</v>
      </c>
      <c r="I79" s="1138"/>
      <c r="J79" s="1218">
        <v>1.7272622423393754E-3</v>
      </c>
      <c r="K79" s="1218">
        <v>1.7461888342009413E-3</v>
      </c>
      <c r="L79" s="1218">
        <v>6.0952805814391449E-2</v>
      </c>
    </row>
    <row r="80" spans="1:14">
      <c r="A80" s="1103" t="s">
        <v>557</v>
      </c>
      <c r="B80" s="1136"/>
      <c r="C80" s="1137"/>
      <c r="D80" s="1136"/>
      <c r="E80" s="1138"/>
      <c r="F80" s="1136"/>
      <c r="G80" s="1138"/>
      <c r="H80" s="1136"/>
      <c r="I80" s="1138"/>
      <c r="J80" s="1218"/>
      <c r="K80" s="1218"/>
      <c r="L80" s="1218"/>
    </row>
    <row r="81" spans="1:12">
      <c r="A81" s="1105" t="s">
        <v>558</v>
      </c>
      <c r="B81" s="1147">
        <v>1797471</v>
      </c>
      <c r="C81" s="1137"/>
      <c r="D81" s="1147">
        <v>1241.4518899999998</v>
      </c>
      <c r="E81" s="1138"/>
      <c r="F81" s="1147">
        <v>1275.4718899999998</v>
      </c>
      <c r="G81" s="1138"/>
      <c r="H81" s="1147">
        <v>107697.00492000001</v>
      </c>
      <c r="I81" s="1138"/>
      <c r="J81" s="1218">
        <v>6.9066588000585261E-4</v>
      </c>
      <c r="K81" s="1218">
        <v>7.0959247186741807E-4</v>
      </c>
      <c r="L81" s="1218">
        <v>5.991585117089511E-2</v>
      </c>
    </row>
    <row r="82" spans="1:12">
      <c r="A82" s="1105" t="s">
        <v>771</v>
      </c>
      <c r="B82" s="1147"/>
      <c r="C82" s="1137"/>
      <c r="D82" s="1147">
        <v>1863.2519</v>
      </c>
      <c r="E82" s="1138"/>
      <c r="F82" s="1147">
        <v>1863.2519</v>
      </c>
      <c r="G82" s="1138"/>
      <c r="H82" s="1147">
        <v>1863.8959</v>
      </c>
      <c r="I82" s="1138"/>
      <c r="J82" s="1218"/>
      <c r="K82" s="1218"/>
      <c r="L82" s="1218"/>
    </row>
    <row r="83" spans="1:12">
      <c r="A83" s="1102" t="s">
        <v>766</v>
      </c>
      <c r="B83" s="1147">
        <v>8876858</v>
      </c>
      <c r="C83" s="1137"/>
      <c r="D83" s="1147">
        <v>0</v>
      </c>
      <c r="E83" s="1138"/>
      <c r="F83" s="1147">
        <v>0</v>
      </c>
      <c r="G83" s="1138"/>
      <c r="H83" s="1147">
        <v>8876858.4058400001</v>
      </c>
      <c r="I83" s="1138"/>
      <c r="J83" s="1218">
        <v>0</v>
      </c>
      <c r="K83" s="1218">
        <v>0</v>
      </c>
      <c r="L83" s="1218">
        <v>1.0000000457188793</v>
      </c>
    </row>
    <row r="84" spans="1:12">
      <c r="A84" s="1102" t="s">
        <v>767</v>
      </c>
      <c r="B84" s="1147">
        <v>5624000</v>
      </c>
      <c r="C84" s="1137"/>
      <c r="D84" s="1147">
        <v>1797393.0425199999</v>
      </c>
      <c r="E84" s="1138"/>
      <c r="F84" s="1147">
        <v>2275002.5938200001</v>
      </c>
      <c r="G84" s="1138"/>
      <c r="H84" s="1147">
        <v>2753763.1006300002</v>
      </c>
      <c r="I84" s="1138"/>
      <c r="J84" s="1218">
        <v>0.31959335748933143</v>
      </c>
      <c r="K84" s="1218">
        <v>0.40451681966927455</v>
      </c>
      <c r="L84" s="1218">
        <v>0.4896449325444524</v>
      </c>
    </row>
    <row r="85" spans="1:12">
      <c r="A85" s="1102" t="s">
        <v>768</v>
      </c>
      <c r="B85" s="1147">
        <v>36110159</v>
      </c>
      <c r="C85" s="1137"/>
      <c r="D85" s="1147">
        <v>11616659.030230727</v>
      </c>
      <c r="E85" s="1138"/>
      <c r="F85" s="1147">
        <v>14747163.615280379</v>
      </c>
      <c r="G85" s="1138"/>
      <c r="H85" s="1147">
        <v>18779388.020450097</v>
      </c>
      <c r="I85" s="1138"/>
      <c r="J85" s="1218">
        <v>0.32170057822871195</v>
      </c>
      <c r="K85" s="1218">
        <v>0.4083937601958601</v>
      </c>
      <c r="L85" s="1218">
        <v>0.52005830327277425</v>
      </c>
    </row>
    <row r="86" spans="1:12">
      <c r="A86" s="1102" t="s">
        <v>769</v>
      </c>
      <c r="B86" s="1147">
        <v>3145513</v>
      </c>
      <c r="C86" s="1137"/>
      <c r="D86" s="1147">
        <v>1048375.8322800001</v>
      </c>
      <c r="E86" s="1138"/>
      <c r="F86" s="1147">
        <v>1306941.85106</v>
      </c>
      <c r="G86" s="1138"/>
      <c r="H86" s="1147">
        <v>1565507.8699</v>
      </c>
      <c r="I86" s="1138"/>
      <c r="J86" s="1218">
        <v>0.33329248115649185</v>
      </c>
      <c r="K86" s="1218">
        <v>0.41549402309257666</v>
      </c>
      <c r="L86" s="1218">
        <v>0.49769556504773627</v>
      </c>
    </row>
    <row r="87" spans="1:12" ht="20.100000000000001" customHeight="1">
      <c r="A87" s="1106" t="s">
        <v>559</v>
      </c>
      <c r="B87" s="1149">
        <v>2591153</v>
      </c>
      <c r="C87" s="1140"/>
      <c r="D87" s="1149">
        <v>133792.74612</v>
      </c>
      <c r="E87" s="1141"/>
      <c r="F87" s="1149">
        <v>193414.09078</v>
      </c>
      <c r="G87" s="1141"/>
      <c r="H87" s="1149">
        <v>789437.25479000004</v>
      </c>
      <c r="I87" s="1140"/>
      <c r="J87" s="1219">
        <v>5.1634444635264683E-2</v>
      </c>
      <c r="K87" s="1337">
        <v>7.4644025566996619E-2</v>
      </c>
      <c r="L87" s="1337">
        <v>0.30466639939440088</v>
      </c>
    </row>
    <row r="88" spans="1:12" ht="20.100000000000001" customHeight="1">
      <c r="A88" s="1338"/>
      <c r="B88" s="1339"/>
      <c r="C88" s="1134"/>
      <c r="D88" s="1339"/>
      <c r="E88" s="1134"/>
      <c r="F88" s="1339"/>
      <c r="G88" s="1134"/>
      <c r="H88" s="1339"/>
      <c r="I88" s="1134"/>
      <c r="J88" s="1340"/>
      <c r="K88" s="1340"/>
      <c r="L88" s="1340"/>
    </row>
    <row r="90" spans="1:12" ht="15.75">
      <c r="A90" s="1069"/>
      <c r="B90" s="1072" t="s">
        <v>4</v>
      </c>
      <c r="C90" s="1073"/>
      <c r="D90" s="1121"/>
      <c r="E90" s="1069"/>
      <c r="F90" s="1069"/>
      <c r="G90" s="1069"/>
      <c r="H90" s="1069"/>
      <c r="I90" s="1069"/>
      <c r="J90" s="1069"/>
      <c r="K90" s="1074"/>
      <c r="L90" s="1074" t="s">
        <v>2</v>
      </c>
    </row>
    <row r="91" spans="1:12" ht="15.75">
      <c r="A91" s="1075"/>
      <c r="B91" s="1076" t="s">
        <v>227</v>
      </c>
      <c r="C91" s="1077"/>
      <c r="D91" s="1702" t="s">
        <v>229</v>
      </c>
      <c r="E91" s="1703"/>
      <c r="F91" s="1703"/>
      <c r="G91" s="1703"/>
      <c r="H91" s="1703"/>
      <c r="I91" s="1704"/>
      <c r="J91" s="1705" t="s">
        <v>433</v>
      </c>
      <c r="K91" s="1706"/>
      <c r="L91" s="1707"/>
    </row>
    <row r="92" spans="1:12" ht="15.75">
      <c r="A92" s="1078" t="s">
        <v>3</v>
      </c>
      <c r="B92" s="1079" t="s">
        <v>228</v>
      </c>
      <c r="C92" s="1077"/>
      <c r="D92" s="1080"/>
      <c r="E92" s="1081"/>
      <c r="F92" s="1080"/>
      <c r="G92" s="1081"/>
      <c r="H92" s="1080"/>
      <c r="I92" s="1081"/>
      <c r="J92" s="1082"/>
      <c r="K92" s="1083"/>
      <c r="L92" s="1083"/>
    </row>
    <row r="93" spans="1:12" ht="20.100000000000001" customHeight="1">
      <c r="A93" s="1084"/>
      <c r="B93" s="1085" t="s">
        <v>788</v>
      </c>
      <c r="C93" s="1086" t="s">
        <v>4</v>
      </c>
      <c r="D93" s="1087" t="s">
        <v>811</v>
      </c>
      <c r="E93" s="1088"/>
      <c r="F93" s="1085" t="s">
        <v>814</v>
      </c>
      <c r="G93" s="1089"/>
      <c r="H93" s="1085" t="s">
        <v>813</v>
      </c>
      <c r="I93" s="1089"/>
      <c r="J93" s="1090" t="s">
        <v>232</v>
      </c>
      <c r="K93" s="1091" t="s">
        <v>437</v>
      </c>
      <c r="L93" s="1091" t="s">
        <v>438</v>
      </c>
    </row>
    <row r="94" spans="1:12" ht="15" customHeight="1">
      <c r="A94" s="1092">
        <v>1</v>
      </c>
      <c r="B94" s="1093">
        <v>2</v>
      </c>
      <c r="C94" s="1094"/>
      <c r="D94" s="1093">
        <v>3</v>
      </c>
      <c r="E94" s="1094"/>
      <c r="F94" s="1095">
        <v>4</v>
      </c>
      <c r="G94" s="1094"/>
      <c r="H94" s="1093">
        <v>5</v>
      </c>
      <c r="I94" s="1094"/>
      <c r="J94" s="1094">
        <v>6</v>
      </c>
      <c r="K94" s="1094">
        <v>7</v>
      </c>
      <c r="L94" s="1092">
        <v>8</v>
      </c>
    </row>
    <row r="95" spans="1:12" ht="20.100000000000001" customHeight="1">
      <c r="A95" s="1098" t="s">
        <v>535</v>
      </c>
      <c r="B95" s="1146">
        <v>482985154</v>
      </c>
      <c r="C95" s="1132"/>
      <c r="D95" s="1146">
        <v>278083530.18765944</v>
      </c>
      <c r="E95" s="1099"/>
      <c r="F95" s="1146">
        <v>320103425.69044816</v>
      </c>
      <c r="G95" s="1099"/>
      <c r="H95" s="1146">
        <v>360079873.74313712</v>
      </c>
      <c r="I95" s="1099"/>
      <c r="J95" s="1217">
        <v>0.57575999569473191</v>
      </c>
      <c r="K95" s="1217">
        <v>0.66276038308715424</v>
      </c>
      <c r="L95" s="1217">
        <v>0.74552990037274958</v>
      </c>
    </row>
    <row r="96" spans="1:12" ht="15.75">
      <c r="A96" s="1101" t="s">
        <v>536</v>
      </c>
      <c r="B96" s="1147"/>
      <c r="C96" s="1134"/>
      <c r="D96" s="1147"/>
      <c r="E96" s="1135"/>
      <c r="F96" s="1147"/>
      <c r="G96" s="1135"/>
      <c r="H96" s="1147"/>
      <c r="I96" s="1135"/>
      <c r="J96" s="1217"/>
      <c r="K96" s="1217"/>
      <c r="L96" s="1217"/>
    </row>
    <row r="97" spans="1:12" ht="20.100000000000001" customHeight="1">
      <c r="A97" s="1098" t="s">
        <v>537</v>
      </c>
      <c r="B97" s="1148">
        <f>B99+B100+B105+B106+B109+B114+B115+B116</f>
        <v>424840000</v>
      </c>
      <c r="C97" s="1134"/>
      <c r="D97" s="1148">
        <v>240486471.38252997</v>
      </c>
      <c r="E97" s="1135"/>
      <c r="F97" s="1148">
        <v>278122145.94309002</v>
      </c>
      <c r="G97" s="1135"/>
      <c r="H97" s="1148">
        <v>313109210.76201999</v>
      </c>
      <c r="I97" s="1135"/>
      <c r="J97" s="1217">
        <v>0.56606362720678371</v>
      </c>
      <c r="K97" s="1217">
        <v>0.6546515063155306</v>
      </c>
      <c r="L97" s="1217">
        <v>0.73700501544586194</v>
      </c>
    </row>
    <row r="98" spans="1:12" ht="15.75">
      <c r="A98" s="1101" t="s">
        <v>538</v>
      </c>
      <c r="B98" s="1268"/>
      <c r="C98" s="1137"/>
      <c r="D98" s="1147"/>
      <c r="E98" s="1135"/>
      <c r="F98" s="1147"/>
      <c r="G98" s="1135"/>
      <c r="H98" s="1147"/>
      <c r="I98" s="1135"/>
      <c r="J98" s="1217"/>
      <c r="K98" s="1217"/>
      <c r="L98" s="1217"/>
    </row>
    <row r="99" spans="1:12">
      <c r="A99" s="1102" t="s">
        <v>539</v>
      </c>
      <c r="B99" s="1147">
        <v>214500000</v>
      </c>
      <c r="C99" s="1137"/>
      <c r="D99" s="1147">
        <v>121030001.77063</v>
      </c>
      <c r="E99" s="1138"/>
      <c r="F99" s="1147">
        <v>140021889.42149001</v>
      </c>
      <c r="G99" s="1138"/>
      <c r="H99" s="1147">
        <v>158138438.33923998</v>
      </c>
      <c r="I99" s="1138"/>
      <c r="J99" s="1218">
        <v>0.56424243249710959</v>
      </c>
      <c r="K99" s="1218">
        <v>0.65278270126568771</v>
      </c>
      <c r="L99" s="1218">
        <v>0.73724213677967354</v>
      </c>
    </row>
    <row r="100" spans="1:12">
      <c r="A100" s="1102" t="s">
        <v>540</v>
      </c>
      <c r="B100" s="1147">
        <v>75470000</v>
      </c>
      <c r="C100" s="1137"/>
      <c r="D100" s="1147">
        <v>40887680.24916999</v>
      </c>
      <c r="E100" s="1138"/>
      <c r="F100" s="1147">
        <v>48149083.724930011</v>
      </c>
      <c r="G100" s="1138"/>
      <c r="H100" s="1147">
        <v>54661467.341049999</v>
      </c>
      <c r="I100" s="1138"/>
      <c r="J100" s="1218">
        <v>0.54177395321544974</v>
      </c>
      <c r="K100" s="1218">
        <v>0.63798971412389038</v>
      </c>
      <c r="L100" s="1218">
        <v>0.72428073858553066</v>
      </c>
    </row>
    <row r="101" spans="1:12">
      <c r="A101" s="1103" t="s">
        <v>541</v>
      </c>
      <c r="B101" s="1268"/>
      <c r="C101" s="1137"/>
      <c r="D101" s="1147"/>
      <c r="E101" s="1138"/>
      <c r="F101" s="1147"/>
      <c r="G101" s="1138"/>
      <c r="H101" s="1147"/>
      <c r="I101" s="1138"/>
      <c r="J101" s="1218"/>
      <c r="K101" s="1218"/>
      <c r="L101" s="1218"/>
    </row>
    <row r="102" spans="1:12">
      <c r="A102" s="1102" t="s">
        <v>542</v>
      </c>
      <c r="B102" s="1147">
        <v>3083023</v>
      </c>
      <c r="C102" s="1137"/>
      <c r="D102" s="1147">
        <v>2310886.5663700001</v>
      </c>
      <c r="E102" s="1138"/>
      <c r="F102" s="1147">
        <v>2626678.1203100001</v>
      </c>
      <c r="G102" s="1138"/>
      <c r="H102" s="1147">
        <v>2943396.9741099998</v>
      </c>
      <c r="I102" s="1138"/>
      <c r="J102" s="1218">
        <v>0.74955216564067151</v>
      </c>
      <c r="K102" s="1218">
        <v>0.85198135735931912</v>
      </c>
      <c r="L102" s="1218">
        <v>0.95471132525122249</v>
      </c>
    </row>
    <row r="103" spans="1:12">
      <c r="A103" s="1102" t="s">
        <v>543</v>
      </c>
      <c r="B103" s="1147">
        <v>72133420</v>
      </c>
      <c r="C103" s="1137"/>
      <c r="D103" s="1147">
        <v>38304078.706669994</v>
      </c>
      <c r="E103" s="1138"/>
      <c r="F103" s="1147">
        <v>45213825.967950009</v>
      </c>
      <c r="G103" s="1138"/>
      <c r="H103" s="1147">
        <v>51361221.641689993</v>
      </c>
      <c r="I103" s="1138"/>
      <c r="J103" s="1218">
        <v>0.53101708898136246</v>
      </c>
      <c r="K103" s="1218">
        <v>0.62680829451799192</v>
      </c>
      <c r="L103" s="1218">
        <v>0.71203086782367997</v>
      </c>
    </row>
    <row r="104" spans="1:12">
      <c r="A104" s="1102" t="s">
        <v>544</v>
      </c>
      <c r="B104" s="1147">
        <v>253557</v>
      </c>
      <c r="C104" s="1137"/>
      <c r="D104" s="1147">
        <v>272714.97612999997</v>
      </c>
      <c r="E104" s="1138"/>
      <c r="F104" s="1147">
        <v>308579.63666999998</v>
      </c>
      <c r="G104" s="1138"/>
      <c r="H104" s="1147">
        <v>356848.72524999996</v>
      </c>
      <c r="I104" s="1138"/>
      <c r="J104" s="1218">
        <v>1.0755568812140859</v>
      </c>
      <c r="K104" s="1218">
        <v>1.2170030276032606</v>
      </c>
      <c r="L104" s="1218">
        <v>1.4073708288471625</v>
      </c>
    </row>
    <row r="105" spans="1:12">
      <c r="A105" s="1102" t="s">
        <v>545</v>
      </c>
      <c r="B105" s="1147">
        <v>3000000</v>
      </c>
      <c r="C105" s="1137"/>
      <c r="D105" s="1147">
        <v>1627970.1636700002</v>
      </c>
      <c r="E105" s="1138"/>
      <c r="F105" s="1147">
        <v>1891726.3451500002</v>
      </c>
      <c r="G105" s="1138"/>
      <c r="H105" s="1147">
        <v>2159919.8140599998</v>
      </c>
      <c r="I105" s="1138"/>
      <c r="J105" s="1218">
        <v>0.54265672122333342</v>
      </c>
      <c r="K105" s="1218">
        <v>0.63057544838333335</v>
      </c>
      <c r="L105" s="1218">
        <v>0.71997327135333322</v>
      </c>
    </row>
    <row r="106" spans="1:12">
      <c r="A106" s="1102" t="s">
        <v>546</v>
      </c>
      <c r="B106" s="1147">
        <v>49500000</v>
      </c>
      <c r="C106" s="1137"/>
      <c r="D106" s="1147">
        <v>31019037.869719993</v>
      </c>
      <c r="E106" s="1138"/>
      <c r="F106" s="1147">
        <v>34958653.635709994</v>
      </c>
      <c r="G106" s="1138"/>
      <c r="H106" s="1147">
        <v>37852200.428240001</v>
      </c>
      <c r="I106" s="1138"/>
      <c r="J106" s="1218">
        <v>0.62664722969131303</v>
      </c>
      <c r="K106" s="1218">
        <v>0.70623542698404029</v>
      </c>
      <c r="L106" s="1218">
        <v>0.7646909177422222</v>
      </c>
    </row>
    <row r="107" spans="1:12">
      <c r="A107" s="1103" t="s">
        <v>547</v>
      </c>
      <c r="B107" s="1268"/>
      <c r="C107" s="1137"/>
      <c r="D107" s="1147"/>
      <c r="E107" s="1138"/>
      <c r="F107" s="1147"/>
      <c r="G107" s="1138"/>
      <c r="H107" s="1147"/>
      <c r="I107" s="1138"/>
      <c r="J107" s="1218"/>
      <c r="K107" s="1218"/>
      <c r="L107" s="1218"/>
    </row>
    <row r="108" spans="1:12">
      <c r="A108" s="1102" t="s">
        <v>548</v>
      </c>
      <c r="B108" s="1147">
        <v>70000</v>
      </c>
      <c r="C108" s="1137"/>
      <c r="D108" s="1147">
        <v>-6.8000000000000005E-2</v>
      </c>
      <c r="E108" s="1138"/>
      <c r="F108" s="1147">
        <v>-3.0990000000000002</v>
      </c>
      <c r="G108" s="1138"/>
      <c r="H108" s="1147">
        <v>492.80200000000002</v>
      </c>
      <c r="I108" s="1138"/>
      <c r="J108" s="1218"/>
      <c r="K108" s="1218"/>
      <c r="L108" s="1218">
        <v>7.0400285714285714E-3</v>
      </c>
    </row>
    <row r="109" spans="1:12">
      <c r="A109" s="1102" t="s">
        <v>549</v>
      </c>
      <c r="B109" s="1147">
        <v>71275000</v>
      </c>
      <c r="C109" s="1137"/>
      <c r="D109" s="1147">
        <v>39651530.237070002</v>
      </c>
      <c r="E109" s="1138"/>
      <c r="F109" s="1147">
        <v>45787031.25105001</v>
      </c>
      <c r="G109" s="1138"/>
      <c r="H109" s="1147">
        <v>51946626.4652</v>
      </c>
      <c r="I109" s="1138"/>
      <c r="J109" s="1218">
        <v>0.55631750595678708</v>
      </c>
      <c r="K109" s="1218">
        <v>0.64239959664749224</v>
      </c>
      <c r="L109" s="1218">
        <v>0.72881973293861801</v>
      </c>
    </row>
    <row r="110" spans="1:12">
      <c r="A110" s="1103" t="s">
        <v>541</v>
      </c>
      <c r="B110" s="1268"/>
      <c r="C110" s="1137"/>
      <c r="D110" s="1147"/>
      <c r="E110" s="1138"/>
      <c r="F110" s="1147"/>
      <c r="G110" s="1138"/>
      <c r="H110" s="1147"/>
      <c r="I110" s="1138"/>
      <c r="J110" s="1218"/>
      <c r="K110" s="1218"/>
      <c r="L110" s="1218"/>
    </row>
    <row r="111" spans="1:12">
      <c r="A111" s="1102" t="s">
        <v>550</v>
      </c>
      <c r="B111" s="1147">
        <v>57362000</v>
      </c>
      <c r="C111" s="1137"/>
      <c r="D111" s="1147">
        <v>31188427.759979997</v>
      </c>
      <c r="E111" s="1138"/>
      <c r="F111" s="1147">
        <v>36306057.743469998</v>
      </c>
      <c r="G111" s="1138"/>
      <c r="H111" s="1147">
        <v>41526687.711309999</v>
      </c>
      <c r="I111" s="1138"/>
      <c r="J111" s="1218">
        <v>0.54371234894145948</v>
      </c>
      <c r="K111" s="1218">
        <v>0.63292872883564033</v>
      </c>
      <c r="L111" s="1218">
        <v>0.72394072227798889</v>
      </c>
    </row>
    <row r="112" spans="1:12">
      <c r="A112" s="1102" t="s">
        <v>551</v>
      </c>
      <c r="B112" s="1147">
        <v>13900000</v>
      </c>
      <c r="C112" s="1137"/>
      <c r="D112" s="1147">
        <v>8463739.2852299996</v>
      </c>
      <c r="E112" s="1138"/>
      <c r="F112" s="1147">
        <v>9481610.31635</v>
      </c>
      <c r="G112" s="1138"/>
      <c r="H112" s="1147">
        <v>10414094.241660001</v>
      </c>
      <c r="I112" s="1138"/>
      <c r="J112" s="1218">
        <v>0.60890210685107915</v>
      </c>
      <c r="K112" s="1218">
        <v>0.68213023858633093</v>
      </c>
      <c r="L112" s="1218">
        <v>0.74921541306906481</v>
      </c>
    </row>
    <row r="113" spans="1:12">
      <c r="A113" s="1102" t="s">
        <v>552</v>
      </c>
      <c r="B113" s="1147">
        <v>13000</v>
      </c>
      <c r="C113" s="1137"/>
      <c r="D113" s="1147">
        <v>-636.80813999999998</v>
      </c>
      <c r="E113" s="1138"/>
      <c r="F113" s="1147">
        <v>-636.80876999999998</v>
      </c>
      <c r="G113" s="1138"/>
      <c r="H113" s="1147">
        <v>5844.5122299999994</v>
      </c>
      <c r="I113" s="1138"/>
      <c r="J113" s="1218"/>
      <c r="K113" s="1218"/>
      <c r="L113" s="1218">
        <v>0.44957786384615378</v>
      </c>
    </row>
    <row r="114" spans="1:12">
      <c r="A114" s="1102" t="s">
        <v>553</v>
      </c>
      <c r="B114" s="1147">
        <v>3400000</v>
      </c>
      <c r="C114" s="1137"/>
      <c r="D114" s="1147">
        <v>1909951.6229999999</v>
      </c>
      <c r="E114" s="1138"/>
      <c r="F114" s="1147">
        <v>2245702.8509999998</v>
      </c>
      <c r="G114" s="1138"/>
      <c r="H114" s="1147">
        <v>2575403.5279999999</v>
      </c>
      <c r="I114" s="1138"/>
      <c r="J114" s="1218">
        <v>0.56175047735294115</v>
      </c>
      <c r="K114" s="1218">
        <v>0.66050083852941166</v>
      </c>
      <c r="L114" s="1218">
        <v>0.75747162588235295</v>
      </c>
    </row>
    <row r="115" spans="1:12">
      <c r="A115" s="1102" t="s">
        <v>554</v>
      </c>
      <c r="B115" s="1147">
        <v>5170000</v>
      </c>
      <c r="C115" s="1137"/>
      <c r="D115" s="1147">
        <v>3003106.9569800003</v>
      </c>
      <c r="E115" s="1138"/>
      <c r="F115" s="1147">
        <v>3450311.53431</v>
      </c>
      <c r="G115" s="1138"/>
      <c r="H115" s="1147">
        <v>3896872.15741</v>
      </c>
      <c r="I115" s="1138"/>
      <c r="J115" s="1218">
        <v>0.5808717518336558</v>
      </c>
      <c r="K115" s="1218">
        <v>0.66737167007930365</v>
      </c>
      <c r="L115" s="1218">
        <v>0.75374703238104446</v>
      </c>
    </row>
    <row r="116" spans="1:12">
      <c r="A116" s="1102" t="s">
        <v>796</v>
      </c>
      <c r="B116" s="1147">
        <v>2525000</v>
      </c>
      <c r="C116" s="1137"/>
      <c r="D116" s="1147">
        <v>1357182.5244500001</v>
      </c>
      <c r="E116" s="1138"/>
      <c r="F116" s="1147">
        <v>1617737.1638800001</v>
      </c>
      <c r="G116" s="1138"/>
      <c r="H116" s="1147">
        <v>1878272.6402700001</v>
      </c>
      <c r="I116" s="1138"/>
      <c r="J116" s="1218">
        <v>0.53749802948514858</v>
      </c>
      <c r="K116" s="1218">
        <v>0.64068798569504959</v>
      </c>
      <c r="L116" s="1218">
        <v>0.74387035258217826</v>
      </c>
    </row>
    <row r="117" spans="1:12">
      <c r="A117" s="1102" t="s">
        <v>793</v>
      </c>
      <c r="B117" s="1268"/>
      <c r="C117" s="1137"/>
      <c r="D117" s="1147">
        <v>0.182</v>
      </c>
      <c r="E117" s="1138"/>
      <c r="F117" s="1147">
        <v>0.20899999999999999</v>
      </c>
      <c r="G117" s="1138"/>
      <c r="H117" s="1147">
        <v>0.23599999999999999</v>
      </c>
      <c r="I117" s="1138"/>
      <c r="J117" s="1218"/>
      <c r="K117" s="1218"/>
      <c r="L117" s="1218"/>
    </row>
    <row r="118" spans="1:12">
      <c r="A118" s="1102" t="s">
        <v>794</v>
      </c>
      <c r="B118" s="1268"/>
      <c r="C118" s="1137"/>
      <c r="D118" s="1147">
        <v>9.8058399999999999</v>
      </c>
      <c r="E118" s="1138"/>
      <c r="F118" s="1147">
        <v>9.8065699999999989</v>
      </c>
      <c r="G118" s="1138"/>
      <c r="H118" s="1147">
        <v>9.8125499999999999</v>
      </c>
      <c r="I118" s="1138"/>
      <c r="J118" s="1218"/>
      <c r="K118" s="1218"/>
      <c r="L118" s="1218"/>
    </row>
    <row r="119" spans="1:12" ht="15.75">
      <c r="A119" s="1104" t="s">
        <v>795</v>
      </c>
      <c r="B119" s="1268"/>
      <c r="C119" s="1137"/>
      <c r="D119" s="1147">
        <v>0</v>
      </c>
      <c r="E119" s="1138"/>
      <c r="F119" s="1147">
        <v>0</v>
      </c>
      <c r="G119" s="1138"/>
      <c r="H119" s="1147">
        <v>0</v>
      </c>
      <c r="I119" s="1138"/>
      <c r="J119" s="1217"/>
      <c r="K119" s="1217"/>
      <c r="L119" s="1217"/>
    </row>
    <row r="120" spans="1:12" ht="20.100000000000001" customHeight="1">
      <c r="A120" s="1098" t="s">
        <v>555</v>
      </c>
      <c r="B120" s="1148">
        <v>55554001</v>
      </c>
      <c r="C120" s="1134"/>
      <c r="D120" s="1148">
        <v>36790022.800139472</v>
      </c>
      <c r="E120" s="1135"/>
      <c r="F120" s="1148">
        <v>40794468.830058135</v>
      </c>
      <c r="G120" s="1135"/>
      <c r="H120" s="1148">
        <v>45723668.897357121</v>
      </c>
      <c r="I120" s="1135"/>
      <c r="J120" s="1217">
        <v>0.66223894117256243</v>
      </c>
      <c r="K120" s="1217">
        <v>0.73432098671089663</v>
      </c>
      <c r="L120" s="1217">
        <v>0.82304907071152478</v>
      </c>
    </row>
    <row r="121" spans="1:12" ht="15.75">
      <c r="A121" s="1101" t="s">
        <v>538</v>
      </c>
      <c r="B121" s="1270"/>
      <c r="C121" s="1137"/>
      <c r="D121" s="1133"/>
      <c r="E121" s="1138"/>
      <c r="F121" s="1133"/>
      <c r="G121" s="1138"/>
      <c r="H121" s="1133"/>
      <c r="I121" s="1138"/>
      <c r="J121" s="1217"/>
      <c r="K121" s="1217"/>
      <c r="L121" s="1217"/>
    </row>
    <row r="122" spans="1:12">
      <c r="A122" s="1102" t="s">
        <v>556</v>
      </c>
      <c r="B122" s="1136">
        <v>1797471</v>
      </c>
      <c r="C122" s="1137"/>
      <c r="D122" s="1136">
        <v>119906.76018</v>
      </c>
      <c r="E122" s="1139"/>
      <c r="F122" s="1136">
        <v>1060663.9486500002</v>
      </c>
      <c r="G122" s="1139"/>
      <c r="H122" s="1136">
        <v>1071747.6531800001</v>
      </c>
      <c r="I122" s="1139"/>
      <c r="J122" s="1218">
        <v>6.670859233890282E-2</v>
      </c>
      <c r="K122" s="1218">
        <v>0.5900868212338336</v>
      </c>
      <c r="L122" s="1218">
        <v>0.59625309848114383</v>
      </c>
    </row>
    <row r="123" spans="1:12">
      <c r="A123" s="1103" t="s">
        <v>557</v>
      </c>
      <c r="B123" s="1271"/>
      <c r="C123" s="1137"/>
      <c r="D123" s="1136"/>
      <c r="E123" s="1138"/>
      <c r="F123" s="1136"/>
      <c r="G123" s="1138"/>
      <c r="H123" s="1136"/>
      <c r="I123" s="1138"/>
      <c r="J123" s="1218"/>
      <c r="K123" s="1218"/>
      <c r="L123" s="1218"/>
    </row>
    <row r="124" spans="1:12">
      <c r="A124" s="1105" t="s">
        <v>558</v>
      </c>
      <c r="B124" s="1147">
        <v>1797471</v>
      </c>
      <c r="C124" s="1137"/>
      <c r="D124" s="1147">
        <v>118150.51228</v>
      </c>
      <c r="E124" s="1138"/>
      <c r="F124" s="1147">
        <v>1058907.49175</v>
      </c>
      <c r="G124" s="1138"/>
      <c r="H124" s="1147">
        <v>1069990.9962800001</v>
      </c>
      <c r="I124" s="1138"/>
      <c r="J124" s="1218">
        <v>6.5731526283316952E-2</v>
      </c>
      <c r="K124" s="1218">
        <v>0.58910963890377088</v>
      </c>
      <c r="L124" s="1218">
        <v>0.59527580488363929</v>
      </c>
    </row>
    <row r="125" spans="1:12">
      <c r="A125" s="1105" t="s">
        <v>771</v>
      </c>
      <c r="B125" s="1268"/>
      <c r="C125" s="1137"/>
      <c r="D125" s="1147">
        <v>1756.2478999999998</v>
      </c>
      <c r="E125" s="1138"/>
      <c r="F125" s="1147">
        <v>1756.4568999999999</v>
      </c>
      <c r="G125" s="1138"/>
      <c r="H125" s="1147">
        <v>1756.6569</v>
      </c>
      <c r="I125" s="1138"/>
      <c r="J125" s="1218"/>
      <c r="K125" s="1218"/>
      <c r="L125" s="1218"/>
    </row>
    <row r="126" spans="1:12">
      <c r="A126" s="1102" t="s">
        <v>766</v>
      </c>
      <c r="B126" s="1147">
        <v>8876858</v>
      </c>
      <c r="C126" s="1137"/>
      <c r="D126" s="1147">
        <v>8876858.4058400001</v>
      </c>
      <c r="E126" s="1138"/>
      <c r="F126" s="1147">
        <v>8876858.4058400001</v>
      </c>
      <c r="G126" s="1138"/>
      <c r="H126" s="1147">
        <v>8876858.4058400001</v>
      </c>
      <c r="I126" s="1138"/>
      <c r="J126" s="1218">
        <v>1.0000000457188793</v>
      </c>
      <c r="K126" s="1218">
        <v>1.0000000457188793</v>
      </c>
      <c r="L126" s="1218">
        <v>1.0000000457188793</v>
      </c>
    </row>
    <row r="127" spans="1:12">
      <c r="A127" s="1102" t="s">
        <v>767</v>
      </c>
      <c r="B127" s="1147">
        <v>5624000</v>
      </c>
      <c r="C127" s="1137"/>
      <c r="D127" s="1147">
        <v>3254656.7919099997</v>
      </c>
      <c r="E127" s="1138"/>
      <c r="F127" s="1147">
        <v>3853683.3077500002</v>
      </c>
      <c r="G127" s="1138"/>
      <c r="H127" s="1147">
        <v>4441632.9398800004</v>
      </c>
      <c r="I127" s="1138"/>
      <c r="J127" s="1218">
        <v>0.57870853341216211</v>
      </c>
      <c r="K127" s="1218">
        <v>0.68522107179054059</v>
      </c>
      <c r="L127" s="1218">
        <v>0.78976403625177816</v>
      </c>
    </row>
    <row r="128" spans="1:12">
      <c r="A128" s="1102" t="s">
        <v>768</v>
      </c>
      <c r="B128" s="1147">
        <v>36110159</v>
      </c>
      <c r="C128" s="1137"/>
      <c r="D128" s="1147">
        <v>22709759.113489471</v>
      </c>
      <c r="E128" s="1138"/>
      <c r="F128" s="1147">
        <v>24911087.582818136</v>
      </c>
      <c r="G128" s="1138"/>
      <c r="H128" s="1147">
        <v>28977920.456667125</v>
      </c>
      <c r="I128" s="1138"/>
      <c r="J128" s="1218">
        <v>0.62890221872159224</v>
      </c>
      <c r="K128" s="1218">
        <v>0.68986369134564418</v>
      </c>
      <c r="L128" s="1218">
        <v>0.80248664805566561</v>
      </c>
    </row>
    <row r="129" spans="1:12">
      <c r="A129" s="1102" t="s">
        <v>769</v>
      </c>
      <c r="B129" s="1147">
        <v>3145513</v>
      </c>
      <c r="C129" s="1137"/>
      <c r="D129" s="1147">
        <v>1828841.7287199998</v>
      </c>
      <c r="E129" s="1138"/>
      <c r="F129" s="1147">
        <v>2092175.585</v>
      </c>
      <c r="G129" s="1138"/>
      <c r="H129" s="1147">
        <v>2355509.4417900001</v>
      </c>
      <c r="I129" s="1138"/>
      <c r="J129" s="1218">
        <v>0.58141286611118748</v>
      </c>
      <c r="K129" s="1218">
        <v>0.66513016636713951</v>
      </c>
      <c r="L129" s="1218">
        <v>0.74884746678522707</v>
      </c>
    </row>
    <row r="130" spans="1:12" ht="20.100000000000001" customHeight="1">
      <c r="A130" s="1106" t="s">
        <v>559</v>
      </c>
      <c r="B130" s="1149">
        <v>2591153</v>
      </c>
      <c r="C130" s="1140"/>
      <c r="D130" s="1149">
        <v>807036.00499000004</v>
      </c>
      <c r="E130" s="1141"/>
      <c r="F130" s="1149">
        <v>1186810.9172999999</v>
      </c>
      <c r="G130" s="1141"/>
      <c r="H130" s="1149">
        <v>1246994.0837600001</v>
      </c>
      <c r="I130" s="1140"/>
      <c r="J130" s="1219">
        <v>0.31145826008344552</v>
      </c>
      <c r="K130" s="1337">
        <v>0.45802425302558353</v>
      </c>
      <c r="L130" s="1337">
        <v>0.48125065704726816</v>
      </c>
    </row>
    <row r="133" spans="1:12" ht="15.75">
      <c r="A133" s="1069"/>
      <c r="B133" s="1072" t="s">
        <v>4</v>
      </c>
      <c r="C133" s="1073"/>
      <c r="D133" s="1121"/>
      <c r="E133" s="1069"/>
      <c r="F133" s="1069"/>
      <c r="G133" s="1069"/>
      <c r="H133" s="1069"/>
      <c r="I133" s="1069"/>
      <c r="J133" s="1069"/>
      <c r="K133" s="1074"/>
      <c r="L133" s="1074" t="s">
        <v>2</v>
      </c>
    </row>
    <row r="134" spans="1:12" ht="15.75">
      <c r="A134" s="1075"/>
      <c r="B134" s="1076" t="s">
        <v>227</v>
      </c>
      <c r="C134" s="1077"/>
      <c r="D134" s="1702" t="s">
        <v>229</v>
      </c>
      <c r="E134" s="1703"/>
      <c r="F134" s="1703"/>
      <c r="G134" s="1703"/>
      <c r="H134" s="1703"/>
      <c r="I134" s="1704"/>
      <c r="J134" s="1705" t="s">
        <v>433</v>
      </c>
      <c r="K134" s="1706"/>
      <c r="L134" s="1707"/>
    </row>
    <row r="135" spans="1:12" ht="15.75">
      <c r="A135" s="1078" t="s">
        <v>3</v>
      </c>
      <c r="B135" s="1079" t="s">
        <v>228</v>
      </c>
      <c r="C135" s="1077"/>
      <c r="D135" s="1080"/>
      <c r="E135" s="1081"/>
      <c r="F135" s="1080"/>
      <c r="G135" s="1081"/>
      <c r="H135" s="1080"/>
      <c r="I135" s="1081"/>
      <c r="J135" s="1082"/>
      <c r="K135" s="1083"/>
      <c r="L135" s="1083"/>
    </row>
    <row r="136" spans="1:12" ht="20.100000000000001" customHeight="1">
      <c r="A136" s="1084"/>
      <c r="B136" s="1085" t="s">
        <v>788</v>
      </c>
      <c r="C136" s="1086" t="s">
        <v>4</v>
      </c>
      <c r="D136" s="1087" t="s">
        <v>819</v>
      </c>
      <c r="E136" s="1088"/>
      <c r="F136" s="1085" t="s">
        <v>820</v>
      </c>
      <c r="G136" s="1089"/>
      <c r="H136" s="1085" t="s">
        <v>821</v>
      </c>
      <c r="I136" s="1089"/>
      <c r="J136" s="1090" t="s">
        <v>232</v>
      </c>
      <c r="K136" s="1091" t="s">
        <v>437</v>
      </c>
      <c r="L136" s="1091" t="s">
        <v>438</v>
      </c>
    </row>
    <row r="137" spans="1:12" ht="15" customHeight="1">
      <c r="A137" s="1092">
        <v>1</v>
      </c>
      <c r="B137" s="1093">
        <v>2</v>
      </c>
      <c r="C137" s="1094"/>
      <c r="D137" s="1093">
        <v>3</v>
      </c>
      <c r="E137" s="1094"/>
      <c r="F137" s="1095">
        <v>4</v>
      </c>
      <c r="G137" s="1094"/>
      <c r="H137" s="1093">
        <v>5</v>
      </c>
      <c r="I137" s="1094"/>
      <c r="J137" s="1094">
        <v>6</v>
      </c>
      <c r="K137" s="1094">
        <v>7</v>
      </c>
      <c r="L137" s="1092">
        <v>8</v>
      </c>
    </row>
    <row r="138" spans="1:12" ht="20.100000000000001" customHeight="1">
      <c r="A138" s="1098" t="s">
        <v>535</v>
      </c>
      <c r="B138" s="1146">
        <v>482985154</v>
      </c>
      <c r="C138" s="1132"/>
      <c r="D138" s="1146">
        <v>405665500.81469822</v>
      </c>
      <c r="E138" s="1099"/>
      <c r="F138" s="1146">
        <v>451444296.75649923</v>
      </c>
      <c r="G138" s="1099"/>
      <c r="H138" s="1267"/>
      <c r="I138" s="1099"/>
      <c r="J138" s="1217">
        <v>0.83991298170357054</v>
      </c>
      <c r="K138" s="1217">
        <v>0.93469601087676335</v>
      </c>
      <c r="L138" s="1217">
        <v>0</v>
      </c>
    </row>
    <row r="139" spans="1:12" ht="15.75">
      <c r="A139" s="1101" t="s">
        <v>536</v>
      </c>
      <c r="B139" s="1147"/>
      <c r="C139" s="1134"/>
      <c r="D139" s="1147"/>
      <c r="E139" s="1135"/>
      <c r="F139" s="1147"/>
      <c r="G139" s="1135"/>
      <c r="H139" s="1268"/>
      <c r="I139" s="1135"/>
      <c r="J139" s="1217"/>
      <c r="K139" s="1217"/>
      <c r="L139" s="1217"/>
    </row>
    <row r="140" spans="1:12" ht="20.100000000000001" customHeight="1">
      <c r="A140" s="1098" t="s">
        <v>537</v>
      </c>
      <c r="B140" s="1148">
        <f>B142+B143+B148+B149+B152+B157+B158+B159</f>
        <v>424840000</v>
      </c>
      <c r="C140" s="1134"/>
      <c r="D140" s="1148">
        <v>353847308.61691004</v>
      </c>
      <c r="E140" s="1135"/>
      <c r="F140" s="1148">
        <v>394312710.64908004</v>
      </c>
      <c r="G140" s="1135"/>
      <c r="H140" s="1269"/>
      <c r="I140" s="1135"/>
      <c r="J140" s="1217">
        <v>0.83289546327302055</v>
      </c>
      <c r="K140" s="1217">
        <v>0.92814403222173059</v>
      </c>
      <c r="L140" s="1217">
        <v>0</v>
      </c>
    </row>
    <row r="141" spans="1:12" ht="15.75">
      <c r="A141" s="1101" t="s">
        <v>538</v>
      </c>
      <c r="B141" s="1268"/>
      <c r="C141" s="1137"/>
      <c r="D141" s="1147"/>
      <c r="E141" s="1135"/>
      <c r="F141" s="1147"/>
      <c r="G141" s="1135"/>
      <c r="H141" s="1268"/>
      <c r="I141" s="1135"/>
      <c r="J141" s="1217"/>
      <c r="K141" s="1217"/>
      <c r="L141" s="1217"/>
    </row>
    <row r="142" spans="1:12">
      <c r="A142" s="1102" t="s">
        <v>539</v>
      </c>
      <c r="B142" s="1147">
        <v>214500000</v>
      </c>
      <c r="C142" s="1137"/>
      <c r="D142" s="1147">
        <v>179508216.89106002</v>
      </c>
      <c r="E142" s="1138"/>
      <c r="F142" s="1147">
        <v>200012060.98121998</v>
      </c>
      <c r="G142" s="1138"/>
      <c r="H142" s="1268"/>
      <c r="I142" s="1138"/>
      <c r="J142" s="1218">
        <v>0.8368681440142659</v>
      </c>
      <c r="K142" s="1218">
        <v>0.93245716075160834</v>
      </c>
      <c r="L142" s="1218">
        <v>0</v>
      </c>
    </row>
    <row r="143" spans="1:12">
      <c r="A143" s="1102" t="s">
        <v>540</v>
      </c>
      <c r="B143" s="1147">
        <v>75470000</v>
      </c>
      <c r="C143" s="1137"/>
      <c r="D143" s="1147">
        <v>61236458.530860007</v>
      </c>
      <c r="E143" s="1138"/>
      <c r="F143" s="1147">
        <v>68459435.183109999</v>
      </c>
      <c r="G143" s="1138"/>
      <c r="H143" s="1268"/>
      <c r="I143" s="1138"/>
      <c r="J143" s="1218">
        <v>0.81140133206386655</v>
      </c>
      <c r="K143" s="1218">
        <v>0.90710792610454483</v>
      </c>
      <c r="L143" s="1218">
        <v>0</v>
      </c>
    </row>
    <row r="144" spans="1:12">
      <c r="A144" s="1103" t="s">
        <v>541</v>
      </c>
      <c r="B144" s="1268"/>
      <c r="C144" s="1137"/>
      <c r="D144" s="1147"/>
      <c r="E144" s="1138"/>
      <c r="F144" s="1147"/>
      <c r="G144" s="1138"/>
      <c r="H144" s="1268"/>
      <c r="I144" s="1138"/>
      <c r="J144" s="1218"/>
      <c r="K144" s="1218"/>
      <c r="L144" s="1218"/>
    </row>
    <row r="145" spans="1:12">
      <c r="A145" s="1102" t="s">
        <v>542</v>
      </c>
      <c r="B145" s="1147">
        <v>3083023</v>
      </c>
      <c r="C145" s="1137"/>
      <c r="D145" s="1147">
        <v>3258349.1757999999</v>
      </c>
      <c r="E145" s="1138"/>
      <c r="F145" s="1147">
        <v>3614005.7620299989</v>
      </c>
      <c r="G145" s="1138"/>
      <c r="H145" s="1268"/>
      <c r="I145" s="1138"/>
      <c r="J145" s="1218">
        <v>1.0568682672169489</v>
      </c>
      <c r="K145" s="1218">
        <v>1.1722279600346799</v>
      </c>
      <c r="L145" s="1218">
        <v>0</v>
      </c>
    </row>
    <row r="146" spans="1:12">
      <c r="A146" s="1102" t="s">
        <v>543</v>
      </c>
      <c r="B146" s="1147">
        <v>72133420</v>
      </c>
      <c r="C146" s="1137"/>
      <c r="D146" s="1147">
        <v>57568319.908700004</v>
      </c>
      <c r="E146" s="1138"/>
      <c r="F146" s="1147">
        <v>64368796.989670001</v>
      </c>
      <c r="G146" s="1138"/>
      <c r="H146" s="1268"/>
      <c r="I146" s="1138"/>
      <c r="J146" s="1218">
        <v>0.79808111009709515</v>
      </c>
      <c r="K146" s="1218">
        <v>0.89235748131268422</v>
      </c>
      <c r="L146" s="1218">
        <v>0</v>
      </c>
    </row>
    <row r="147" spans="1:12">
      <c r="A147" s="1102" t="s">
        <v>544</v>
      </c>
      <c r="B147" s="1147">
        <v>253557</v>
      </c>
      <c r="C147" s="1137"/>
      <c r="D147" s="1147">
        <v>409789.44635999989</v>
      </c>
      <c r="E147" s="1138"/>
      <c r="F147" s="1147">
        <v>476632.43140999996</v>
      </c>
      <c r="G147" s="1138"/>
      <c r="H147" s="1268"/>
      <c r="I147" s="1138"/>
      <c r="J147" s="1218">
        <v>1.6161630180196165</v>
      </c>
      <c r="K147" s="1218">
        <v>1.8797841566590547</v>
      </c>
      <c r="L147" s="1218">
        <v>0</v>
      </c>
    </row>
    <row r="148" spans="1:12">
      <c r="A148" s="1102" t="s">
        <v>545</v>
      </c>
      <c r="B148" s="1147">
        <v>3000000</v>
      </c>
      <c r="C148" s="1137"/>
      <c r="D148" s="1147">
        <v>2439333.22279</v>
      </c>
      <c r="E148" s="1138"/>
      <c r="F148" s="1147">
        <v>2754481.3561799997</v>
      </c>
      <c r="G148" s="1138"/>
      <c r="H148" s="1268"/>
      <c r="I148" s="1138"/>
      <c r="J148" s="1218">
        <v>0.81311107426333329</v>
      </c>
      <c r="K148" s="1218">
        <v>0.91816045205999985</v>
      </c>
      <c r="L148" s="1218">
        <v>0</v>
      </c>
    </row>
    <row r="149" spans="1:12">
      <c r="A149" s="1102" t="s">
        <v>546</v>
      </c>
      <c r="B149" s="1147">
        <v>49500000</v>
      </c>
      <c r="C149" s="1137"/>
      <c r="D149" s="1147">
        <v>42576326.208180003</v>
      </c>
      <c r="E149" s="1138"/>
      <c r="F149" s="1147">
        <v>47198836.658130005</v>
      </c>
      <c r="G149" s="1138"/>
      <c r="H149" s="1268"/>
      <c r="I149" s="1138"/>
      <c r="J149" s="1218">
        <v>0.86012780218545459</v>
      </c>
      <c r="K149" s="1218">
        <v>0.95351185167939401</v>
      </c>
      <c r="L149" s="1218">
        <v>0</v>
      </c>
    </row>
    <row r="150" spans="1:12">
      <c r="A150" s="1103" t="s">
        <v>547</v>
      </c>
      <c r="B150" s="1268"/>
      <c r="C150" s="1137"/>
      <c r="D150" s="1147"/>
      <c r="E150" s="1138"/>
      <c r="F150" s="1147"/>
      <c r="G150" s="1138"/>
      <c r="H150" s="1268"/>
      <c r="I150" s="1138"/>
      <c r="J150" s="1218"/>
      <c r="K150" s="1218"/>
      <c r="L150" s="1218"/>
    </row>
    <row r="151" spans="1:12">
      <c r="A151" s="1102" t="s">
        <v>548</v>
      </c>
      <c r="B151" s="1147">
        <v>70000</v>
      </c>
      <c r="C151" s="1137"/>
      <c r="D151" s="1147">
        <v>62146.046520000004</v>
      </c>
      <c r="E151" s="1138"/>
      <c r="F151" s="1147">
        <v>62944.786159999996</v>
      </c>
      <c r="G151" s="1138"/>
      <c r="H151" s="1268"/>
      <c r="I151" s="1138"/>
      <c r="J151" s="1218">
        <v>0.88780066457142859</v>
      </c>
      <c r="K151" s="1218">
        <v>0.89921123085714283</v>
      </c>
      <c r="L151" s="1218">
        <v>0</v>
      </c>
    </row>
    <row r="152" spans="1:12">
      <c r="A152" s="1102" t="s">
        <v>549</v>
      </c>
      <c r="B152" s="1147">
        <v>71275000</v>
      </c>
      <c r="C152" s="1137"/>
      <c r="D152" s="1147">
        <v>58740856.186630003</v>
      </c>
      <c r="E152" s="1138"/>
      <c r="F152" s="1147">
        <v>65406614.486069992</v>
      </c>
      <c r="G152" s="1138"/>
      <c r="H152" s="1268"/>
      <c r="I152" s="1138"/>
      <c r="J152" s="1218">
        <v>0.8241438959891968</v>
      </c>
      <c r="K152" s="1218">
        <v>0.91766558381017171</v>
      </c>
      <c r="L152" s="1218">
        <v>0</v>
      </c>
    </row>
    <row r="153" spans="1:12">
      <c r="A153" s="1103" t="s">
        <v>541</v>
      </c>
      <c r="B153" s="1268"/>
      <c r="C153" s="1137"/>
      <c r="D153" s="1147"/>
      <c r="E153" s="1138"/>
      <c r="F153" s="1147"/>
      <c r="G153" s="1138"/>
      <c r="H153" s="1268"/>
      <c r="I153" s="1138"/>
      <c r="J153" s="1218"/>
      <c r="K153" s="1218"/>
      <c r="L153" s="1218"/>
    </row>
    <row r="154" spans="1:12">
      <c r="A154" s="1102" t="s">
        <v>550</v>
      </c>
      <c r="B154" s="1147">
        <v>57362000</v>
      </c>
      <c r="C154" s="1137"/>
      <c r="D154" s="1147">
        <v>47294276.004440002</v>
      </c>
      <c r="E154" s="1138"/>
      <c r="F154" s="1147">
        <v>52856111.072359994</v>
      </c>
      <c r="G154" s="1138"/>
      <c r="H154" s="1268"/>
      <c r="I154" s="1138"/>
      <c r="J154" s="1218">
        <v>0.82448791890868522</v>
      </c>
      <c r="K154" s="1218">
        <v>0.92144818995781164</v>
      </c>
      <c r="L154" s="1218">
        <v>0</v>
      </c>
    </row>
    <row r="155" spans="1:12">
      <c r="A155" s="1102" t="s">
        <v>551</v>
      </c>
      <c r="B155" s="1147">
        <v>13900000</v>
      </c>
      <c r="C155" s="1137"/>
      <c r="D155" s="1147">
        <v>11439301.291610001</v>
      </c>
      <c r="E155" s="1138"/>
      <c r="F155" s="1147">
        <v>12543263.953349998</v>
      </c>
      <c r="G155" s="1138"/>
      <c r="H155" s="1268"/>
      <c r="I155" s="1138"/>
      <c r="J155" s="1218">
        <v>0.82297131594316553</v>
      </c>
      <c r="K155" s="1218">
        <v>0.90239309016906466</v>
      </c>
      <c r="L155" s="1218">
        <v>0</v>
      </c>
    </row>
    <row r="156" spans="1:12">
      <c r="A156" s="1102" t="s">
        <v>552</v>
      </c>
      <c r="B156" s="1147">
        <v>13000</v>
      </c>
      <c r="C156" s="1137"/>
      <c r="D156" s="1147">
        <v>7278.8905800000002</v>
      </c>
      <c r="E156" s="1138"/>
      <c r="F156" s="1147">
        <v>7239.46036</v>
      </c>
      <c r="G156" s="1138"/>
      <c r="H156" s="1268"/>
      <c r="I156" s="1138"/>
      <c r="J156" s="1218">
        <v>0.55991466000000001</v>
      </c>
      <c r="K156" s="1218">
        <v>0.55688156615384621</v>
      </c>
      <c r="L156" s="1218">
        <v>0</v>
      </c>
    </row>
    <row r="157" spans="1:12">
      <c r="A157" s="1102" t="s">
        <v>553</v>
      </c>
      <c r="B157" s="1147">
        <v>3400000</v>
      </c>
      <c r="C157" s="1137"/>
      <c r="D157" s="1147">
        <v>2889778.273</v>
      </c>
      <c r="E157" s="1138"/>
      <c r="F157" s="1147">
        <v>3299025.6529999999</v>
      </c>
      <c r="G157" s="1138"/>
      <c r="H157" s="1268"/>
      <c r="I157" s="1138"/>
      <c r="J157" s="1218">
        <v>0.84993478617647056</v>
      </c>
      <c r="K157" s="1218">
        <v>0.97030166264705875</v>
      </c>
      <c r="L157" s="1218">
        <v>0</v>
      </c>
    </row>
    <row r="158" spans="1:12">
      <c r="A158" s="1102" t="s">
        <v>554</v>
      </c>
      <c r="B158" s="1147">
        <v>5170000</v>
      </c>
      <c r="C158" s="1137"/>
      <c r="D158" s="1147">
        <v>4351916.4563999996</v>
      </c>
      <c r="E158" s="1138"/>
      <c r="F158" s="1147">
        <v>4812623.7543100007</v>
      </c>
      <c r="G158" s="1138"/>
      <c r="H158" s="1268"/>
      <c r="I158" s="1138"/>
      <c r="J158" s="1218">
        <v>0.84176333779497092</v>
      </c>
      <c r="K158" s="1218">
        <v>0.93087500083365582</v>
      </c>
      <c r="L158" s="1218">
        <v>0</v>
      </c>
    </row>
    <row r="159" spans="1:12">
      <c r="A159" s="1102" t="s">
        <v>796</v>
      </c>
      <c r="B159" s="1147">
        <v>2525000</v>
      </c>
      <c r="C159" s="1137"/>
      <c r="D159" s="1147">
        <v>2104412.7734400001</v>
      </c>
      <c r="E159" s="1138"/>
      <c r="F159" s="1147">
        <v>2369622.1763899997</v>
      </c>
      <c r="G159" s="1138"/>
      <c r="H159" s="1268"/>
      <c r="I159" s="1138"/>
      <c r="J159" s="1218">
        <v>0.83343080136237624</v>
      </c>
      <c r="K159" s="1218">
        <v>0.93846422827326725</v>
      </c>
      <c r="L159" s="1218">
        <v>0</v>
      </c>
    </row>
    <row r="160" spans="1:12">
      <c r="A160" s="1102" t="s">
        <v>793</v>
      </c>
      <c r="B160" s="1268"/>
      <c r="C160" s="1137"/>
      <c r="D160" s="1147">
        <v>0.26200000000000001</v>
      </c>
      <c r="E160" s="1138"/>
      <c r="F160" s="1147">
        <v>0.26200000000000001</v>
      </c>
      <c r="G160" s="1138"/>
      <c r="H160" s="1268"/>
      <c r="I160" s="1138"/>
      <c r="J160" s="1218"/>
      <c r="K160" s="1218"/>
      <c r="L160" s="1218"/>
    </row>
    <row r="161" spans="1:12">
      <c r="A161" s="1102" t="s">
        <v>794</v>
      </c>
      <c r="B161" s="1268"/>
      <c r="C161" s="1137"/>
      <c r="D161" s="1147">
        <v>9.8125499999999999</v>
      </c>
      <c r="E161" s="1138"/>
      <c r="F161" s="1147">
        <v>10.138669999999999</v>
      </c>
      <c r="G161" s="1138"/>
      <c r="H161" s="1268"/>
      <c r="I161" s="1138"/>
      <c r="J161" s="1218"/>
      <c r="K161" s="1218"/>
      <c r="L161" s="1218"/>
    </row>
    <row r="162" spans="1:12" ht="15.75">
      <c r="A162" s="1104" t="s">
        <v>795</v>
      </c>
      <c r="B162" s="1268"/>
      <c r="C162" s="1137"/>
      <c r="D162" s="1147">
        <v>0</v>
      </c>
      <c r="E162" s="1138"/>
      <c r="F162" s="1147">
        <v>0</v>
      </c>
      <c r="G162" s="1138"/>
      <c r="H162" s="1268"/>
      <c r="I162" s="1138"/>
      <c r="J162" s="1218"/>
      <c r="K162" s="1217"/>
      <c r="L162" s="1217"/>
    </row>
    <row r="163" spans="1:12" ht="20.100000000000001" customHeight="1">
      <c r="A163" s="1098" t="s">
        <v>555</v>
      </c>
      <c r="B163" s="1148">
        <v>55554001</v>
      </c>
      <c r="C163" s="1134"/>
      <c r="D163" s="1148">
        <v>50552111.93756818</v>
      </c>
      <c r="E163" s="1135"/>
      <c r="F163" s="1148">
        <v>55444077.802809201</v>
      </c>
      <c r="G163" s="1135"/>
      <c r="H163" s="1269"/>
      <c r="I163" s="1135"/>
      <c r="J163" s="1217">
        <v>0.90996347747425388</v>
      </c>
      <c r="K163" s="1217">
        <v>0.99802132708334002</v>
      </c>
      <c r="L163" s="1217">
        <v>0</v>
      </c>
    </row>
    <row r="164" spans="1:12" ht="15.75">
      <c r="A164" s="1101" t="s">
        <v>538</v>
      </c>
      <c r="B164" s="1270"/>
      <c r="C164" s="1137"/>
      <c r="D164" s="1133"/>
      <c r="E164" s="1138"/>
      <c r="F164" s="1133"/>
      <c r="G164" s="1138"/>
      <c r="H164" s="1270"/>
      <c r="I164" s="1138"/>
      <c r="J164" s="1218"/>
      <c r="K164" s="1217"/>
      <c r="L164" s="1217"/>
    </row>
    <row r="165" spans="1:12">
      <c r="A165" s="1102" t="s">
        <v>556</v>
      </c>
      <c r="B165" s="1136">
        <v>1797471</v>
      </c>
      <c r="C165" s="1137"/>
      <c r="D165" s="1136">
        <v>1795090.92774</v>
      </c>
      <c r="E165" s="1139"/>
      <c r="F165" s="1136">
        <v>1801651.72159</v>
      </c>
      <c r="G165" s="1139"/>
      <c r="H165" s="1271"/>
      <c r="I165" s="1139"/>
      <c r="J165" s="1218">
        <v>0.99867587724085671</v>
      </c>
      <c r="K165" s="1218">
        <v>1.0023258909823858</v>
      </c>
      <c r="L165" s="1218">
        <v>0</v>
      </c>
    </row>
    <row r="166" spans="1:12">
      <c r="A166" s="1103" t="s">
        <v>557</v>
      </c>
      <c r="B166" s="1271"/>
      <c r="C166" s="1137"/>
      <c r="D166" s="1136"/>
      <c r="E166" s="1138"/>
      <c r="F166" s="1136"/>
      <c r="G166" s="1138"/>
      <c r="H166" s="1271"/>
      <c r="I166" s="1138"/>
      <c r="J166" s="1218"/>
      <c r="K166" s="1218"/>
      <c r="L166" s="1218"/>
    </row>
    <row r="167" spans="1:12">
      <c r="A167" s="1105" t="s">
        <v>558</v>
      </c>
      <c r="B167" s="1147">
        <v>1797471</v>
      </c>
      <c r="C167" s="1137"/>
      <c r="D167" s="1147">
        <v>1793314.7778399999</v>
      </c>
      <c r="E167" s="1138"/>
      <c r="F167" s="1147">
        <v>1799875.36469</v>
      </c>
      <c r="G167" s="1138"/>
      <c r="H167" s="1268"/>
      <c r="I167" s="1138"/>
      <c r="J167" s="1218">
        <v>0.99768773896213059</v>
      </c>
      <c r="K167" s="1218">
        <v>1.0013376375418575</v>
      </c>
      <c r="L167" s="1218">
        <v>0</v>
      </c>
    </row>
    <row r="168" spans="1:12">
      <c r="A168" s="1105" t="s">
        <v>771</v>
      </c>
      <c r="B168" s="1268"/>
      <c r="C168" s="1137"/>
      <c r="D168" s="1147">
        <v>1776.1498999999999</v>
      </c>
      <c r="E168" s="1138"/>
      <c r="F168" s="1147">
        <v>1776.3569</v>
      </c>
      <c r="G168" s="1138"/>
      <c r="H168" s="1268"/>
      <c r="I168" s="1138"/>
      <c r="J168" s="1218"/>
      <c r="K168" s="1218"/>
      <c r="L168" s="1218"/>
    </row>
    <row r="169" spans="1:12">
      <c r="A169" s="1102" t="s">
        <v>766</v>
      </c>
      <c r="B169" s="1147">
        <v>8876858</v>
      </c>
      <c r="C169" s="1137"/>
      <c r="D169" s="1147">
        <v>8876858.4058400001</v>
      </c>
      <c r="E169" s="1138"/>
      <c r="F169" s="1147">
        <v>8876858.4058400001</v>
      </c>
      <c r="G169" s="1138"/>
      <c r="H169" s="1268"/>
      <c r="I169" s="1138"/>
      <c r="J169" s="1218">
        <v>1.0000000457188793</v>
      </c>
      <c r="K169" s="1218">
        <v>1.0000000457188793</v>
      </c>
      <c r="L169" s="1218">
        <v>0</v>
      </c>
    </row>
    <row r="170" spans="1:12">
      <c r="A170" s="1102" t="s">
        <v>767</v>
      </c>
      <c r="B170" s="1147">
        <v>5624000</v>
      </c>
      <c r="C170" s="1137"/>
      <c r="D170" s="1147">
        <v>5055602.7970600007</v>
      </c>
      <c r="E170" s="1138"/>
      <c r="F170" s="1147">
        <v>5732865.7739399998</v>
      </c>
      <c r="G170" s="1138"/>
      <c r="H170" s="1268"/>
      <c r="I170" s="1138"/>
      <c r="J170" s="1218">
        <v>0.89893364101351358</v>
      </c>
      <c r="K170" s="1218">
        <v>1.0193573566749643</v>
      </c>
      <c r="L170" s="1218">
        <v>0</v>
      </c>
    </row>
    <row r="171" spans="1:12">
      <c r="A171" s="1102" t="s">
        <v>768</v>
      </c>
      <c r="B171" s="1147">
        <v>36110159</v>
      </c>
      <c r="C171" s="1137"/>
      <c r="D171" s="1147">
        <v>32205716.507848181</v>
      </c>
      <c r="E171" s="1138"/>
      <c r="F171" s="1147">
        <v>36150524.746589199</v>
      </c>
      <c r="G171" s="1138"/>
      <c r="H171" s="1268"/>
      <c r="I171" s="1138"/>
      <c r="J171" s="1218">
        <v>0.89187412627698981</v>
      </c>
      <c r="K171" s="1218">
        <v>1.0011178501481868</v>
      </c>
      <c r="L171" s="1218">
        <v>0</v>
      </c>
    </row>
    <row r="172" spans="1:12">
      <c r="A172" s="1102" t="s">
        <v>769</v>
      </c>
      <c r="B172" s="1147">
        <v>3145513</v>
      </c>
      <c r="C172" s="1137"/>
      <c r="D172" s="1147">
        <v>2618843.2990799998</v>
      </c>
      <c r="E172" s="1138"/>
      <c r="F172" s="1147">
        <v>2882177.1548500005</v>
      </c>
      <c r="G172" s="1138"/>
      <c r="H172" s="1268"/>
      <c r="I172" s="1138"/>
      <c r="J172" s="1218">
        <v>0.83256476736227125</v>
      </c>
      <c r="K172" s="1218">
        <v>0.91628206745608765</v>
      </c>
      <c r="L172" s="1218">
        <v>0</v>
      </c>
    </row>
    <row r="173" spans="1:12" ht="20.100000000000001" customHeight="1">
      <c r="A173" s="1106" t="s">
        <v>559</v>
      </c>
      <c r="B173" s="1149">
        <v>2591153</v>
      </c>
      <c r="C173" s="1140"/>
      <c r="D173" s="1149">
        <v>1266080.2602200001</v>
      </c>
      <c r="E173" s="1141"/>
      <c r="F173" s="1149">
        <v>1687508.3046100002</v>
      </c>
      <c r="G173" s="1141"/>
      <c r="H173" s="1272"/>
      <c r="I173" s="1140"/>
      <c r="J173" s="1219">
        <v>0.48861655804192189</v>
      </c>
      <c r="K173" s="1337">
        <v>0.65125768513476445</v>
      </c>
      <c r="L173" s="1337">
        <v>0</v>
      </c>
    </row>
  </sheetData>
  <mergeCells count="9">
    <mergeCell ref="D134:I134"/>
    <mergeCell ref="J134:L134"/>
    <mergeCell ref="D91:I91"/>
    <mergeCell ref="J91:L91"/>
    <mergeCell ref="A2:L2"/>
    <mergeCell ref="D5:I5"/>
    <mergeCell ref="J5:L5"/>
    <mergeCell ref="D48:I48"/>
    <mergeCell ref="J48:L48"/>
  </mergeCells>
  <printOptions horizontalCentered="1" gridLinesSet="0"/>
  <pageMargins left="0.15748031496062992" right="0.15748031496062992" top="0.78740157480314965" bottom="0" header="0.47244094488188981" footer="0"/>
  <pageSetup paperSize="9" scale="68" firstPageNumber="14" fitToHeight="100" orientation="landscape" useFirstPageNumber="1" r:id="rId1"/>
  <headerFooter alignWithMargins="0">
    <oddHeader>&amp;C&amp;"Arial,Normalny"&amp;12- &amp;P -</oddHeader>
  </headerFooter>
  <rowBreaks count="3" manualBreakCount="3">
    <brk id="45" max="11" man="1"/>
    <brk id="88" max="11" man="1"/>
    <brk id="13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0"/>
    <pageSetUpPr fitToPage="1"/>
  </sheetPr>
  <dimension ref="A1"/>
  <sheetViews>
    <sheetView showGridLines="0" topLeftCell="A13" zoomScale="75" workbookViewId="0">
      <selection activeCell="O58" sqref="O58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192"/>
  <sheetViews>
    <sheetView showGridLines="0" zoomScale="70" zoomScaleNormal="70" workbookViewId="0"/>
  </sheetViews>
  <sheetFormatPr defaultColWidth="96.42578125" defaultRowHeight="15"/>
  <cols>
    <col min="1" max="1" width="101.140625" style="76" customWidth="1"/>
    <col min="2" max="3" width="21.140625" style="76" customWidth="1"/>
    <col min="4" max="4" width="2.42578125" style="76" customWidth="1"/>
    <col min="5" max="5" width="18.5703125" style="76" customWidth="1"/>
    <col min="6" max="6" width="4" style="1168" customWidth="1"/>
    <col min="7" max="16384" width="96.42578125" style="76"/>
  </cols>
  <sheetData>
    <row r="1" spans="1:6" ht="18" customHeight="1">
      <c r="A1" s="73" t="s">
        <v>225</v>
      </c>
      <c r="B1" s="74"/>
      <c r="C1" s="74"/>
      <c r="D1" s="74"/>
      <c r="E1" s="74"/>
      <c r="F1" s="1162"/>
    </row>
    <row r="2" spans="1:6" ht="18" customHeight="1">
      <c r="A2" s="1709" t="s">
        <v>226</v>
      </c>
      <c r="B2" s="1709"/>
      <c r="C2" s="1709"/>
      <c r="D2" s="1709"/>
      <c r="E2" s="1709"/>
      <c r="F2" s="1163"/>
    </row>
    <row r="3" spans="1:6" ht="18" customHeight="1">
      <c r="A3" s="77"/>
      <c r="B3" s="78"/>
      <c r="C3" s="78"/>
      <c r="D3" s="78"/>
      <c r="E3" s="78"/>
      <c r="F3" s="1163"/>
    </row>
    <row r="4" spans="1:6" ht="18" customHeight="1">
      <c r="A4" s="79"/>
      <c r="C4" s="76" t="s">
        <v>4</v>
      </c>
      <c r="E4" s="80" t="s">
        <v>2</v>
      </c>
      <c r="F4" s="1164"/>
    </row>
    <row r="5" spans="1:6" ht="15.95" customHeight="1">
      <c r="A5" s="81"/>
      <c r="B5" s="82" t="s">
        <v>227</v>
      </c>
      <c r="C5" s="1710" t="s">
        <v>229</v>
      </c>
      <c r="D5" s="1711"/>
      <c r="E5" s="284"/>
      <c r="F5" s="83"/>
    </row>
    <row r="6" spans="1:6" ht="15.95" customHeight="1">
      <c r="A6" s="84" t="s">
        <v>3</v>
      </c>
      <c r="B6" s="85" t="s">
        <v>228</v>
      </c>
      <c r="C6" s="1712"/>
      <c r="D6" s="1713"/>
      <c r="E6" s="285" t="s">
        <v>230</v>
      </c>
      <c r="F6" s="86"/>
    </row>
    <row r="7" spans="1:6" ht="15.95" customHeight="1">
      <c r="A7" s="87"/>
      <c r="B7" s="88" t="s">
        <v>788</v>
      </c>
      <c r="C7" s="1712"/>
      <c r="D7" s="1713"/>
      <c r="E7" s="283" t="s">
        <v>232</v>
      </c>
      <c r="F7" s="89"/>
    </row>
    <row r="8" spans="1:6" s="91" customFormat="1" ht="9.9499999999999993" customHeight="1">
      <c r="A8" s="1333">
        <v>1</v>
      </c>
      <c r="B8" s="1334">
        <v>2</v>
      </c>
      <c r="C8" s="1714">
        <v>3</v>
      </c>
      <c r="D8" s="1715"/>
      <c r="E8" s="1335">
        <v>4</v>
      </c>
      <c r="F8" s="90"/>
    </row>
    <row r="9" spans="1:6" ht="31.5" customHeight="1">
      <c r="A9" s="1293" t="s">
        <v>233</v>
      </c>
      <c r="B9" s="1294">
        <v>482985154000</v>
      </c>
      <c r="C9" s="1300">
        <v>451444296756.50006</v>
      </c>
      <c r="D9" s="1303"/>
      <c r="E9" s="1304">
        <v>0.93469601087676513</v>
      </c>
      <c r="F9" s="1165"/>
    </row>
    <row r="10" spans="1:6" ht="19.5" customHeight="1">
      <c r="A10" s="665" t="s">
        <v>234</v>
      </c>
      <c r="B10" s="1295">
        <v>505000</v>
      </c>
      <c r="C10" s="1301">
        <v>864432.95</v>
      </c>
      <c r="D10" s="1297"/>
      <c r="E10" s="1150">
        <v>1.7117484158415841</v>
      </c>
      <c r="F10" s="1166"/>
    </row>
    <row r="11" spans="1:6" ht="19.5" customHeight="1">
      <c r="A11" s="665" t="s">
        <v>235</v>
      </c>
      <c r="B11" s="1295">
        <v>2626000</v>
      </c>
      <c r="C11" s="1301">
        <v>3681517.7199999997</v>
      </c>
      <c r="D11" s="1297"/>
      <c r="E11" s="1150">
        <v>1.4019488651942116</v>
      </c>
      <c r="F11" s="1166"/>
    </row>
    <row r="12" spans="1:6" ht="19.5" customHeight="1">
      <c r="A12" s="665" t="s">
        <v>236</v>
      </c>
      <c r="B12" s="1295">
        <v>191000</v>
      </c>
      <c r="C12" s="1301">
        <v>192375.69</v>
      </c>
      <c r="D12" s="1297"/>
      <c r="E12" s="1150">
        <v>1.0072025654450263</v>
      </c>
      <c r="F12" s="1166"/>
    </row>
    <row r="13" spans="1:6" ht="20.100000000000001" customHeight="1">
      <c r="A13" s="665" t="s">
        <v>237</v>
      </c>
      <c r="B13" s="1295">
        <v>268000</v>
      </c>
      <c r="C13" s="1301">
        <v>1321397.3800000001</v>
      </c>
      <c r="D13" s="1297"/>
      <c r="E13" s="1150">
        <v>4.9305872388059706</v>
      </c>
      <c r="F13" s="1166"/>
    </row>
    <row r="14" spans="1:6" ht="20.100000000000001" customHeight="1">
      <c r="A14" s="665" t="s">
        <v>238</v>
      </c>
      <c r="B14" s="1295">
        <v>48490000</v>
      </c>
      <c r="C14" s="1301">
        <v>47715785.56000001</v>
      </c>
      <c r="D14" s="1297"/>
      <c r="E14" s="1150">
        <v>0.98403352361311636</v>
      </c>
      <c r="F14" s="1166"/>
    </row>
    <row r="15" spans="1:6" ht="20.100000000000001" customHeight="1">
      <c r="A15" s="665" t="s">
        <v>239</v>
      </c>
      <c r="B15" s="1295">
        <v>30000</v>
      </c>
      <c r="C15" s="1301">
        <v>36339.729999999996</v>
      </c>
      <c r="D15" s="1297"/>
      <c r="E15" s="1150">
        <v>1.2113243333333332</v>
      </c>
      <c r="F15" s="1166"/>
    </row>
    <row r="16" spans="1:6" ht="20.100000000000001" customHeight="1">
      <c r="A16" s="665" t="s">
        <v>240</v>
      </c>
      <c r="B16" s="1295">
        <v>911000</v>
      </c>
      <c r="C16" s="1301">
        <v>388896.12</v>
      </c>
      <c r="D16" s="1297"/>
      <c r="E16" s="1150">
        <v>0.42688926454445664</v>
      </c>
      <c r="F16" s="1166"/>
    </row>
    <row r="17" spans="1:6" ht="20.100000000000001" customHeight="1">
      <c r="A17" s="665" t="s">
        <v>241</v>
      </c>
      <c r="B17" s="1295">
        <v>31000</v>
      </c>
      <c r="C17" s="1301">
        <v>17290.559999999998</v>
      </c>
      <c r="D17" s="1297"/>
      <c r="E17" s="1150">
        <v>0.55775999999999992</v>
      </c>
      <c r="F17" s="1166"/>
    </row>
    <row r="18" spans="1:6" ht="20.100000000000001" customHeight="1">
      <c r="A18" s="665" t="s">
        <v>242</v>
      </c>
      <c r="B18" s="1295">
        <v>50180000</v>
      </c>
      <c r="C18" s="1301">
        <v>39261096.890000001</v>
      </c>
      <c r="D18" s="1297"/>
      <c r="E18" s="1150">
        <v>0.78240527879633326</v>
      </c>
      <c r="F18" s="1166"/>
    </row>
    <row r="19" spans="1:6" ht="19.5" customHeight="1">
      <c r="A19" s="666" t="s">
        <v>700</v>
      </c>
      <c r="B19" s="1295">
        <v>0</v>
      </c>
      <c r="C19" s="1301">
        <v>12182.789999999999</v>
      </c>
      <c r="D19" s="1297"/>
      <c r="E19" s="1150">
        <v>0</v>
      </c>
      <c r="F19" s="1166"/>
    </row>
    <row r="20" spans="1:6" ht="20.100000000000001" customHeight="1">
      <c r="A20" s="665" t="s">
        <v>243</v>
      </c>
      <c r="B20" s="1295">
        <v>10000</v>
      </c>
      <c r="C20" s="1301">
        <v>119941.89</v>
      </c>
      <c r="D20" s="1297"/>
      <c r="E20" s="1150" t="s">
        <v>827</v>
      </c>
      <c r="F20" s="1166"/>
    </row>
    <row r="21" spans="1:6" ht="20.100000000000001" customHeight="1">
      <c r="A21" s="665" t="s">
        <v>244</v>
      </c>
      <c r="B21" s="1295">
        <v>2105000</v>
      </c>
      <c r="C21" s="1301">
        <v>2628138.9500000002</v>
      </c>
      <c r="D21" s="1297"/>
      <c r="E21" s="1150">
        <v>1.2485220665083137</v>
      </c>
      <c r="F21" s="1166"/>
    </row>
    <row r="22" spans="1:6" ht="20.100000000000001" customHeight="1">
      <c r="A22" s="665" t="s">
        <v>245</v>
      </c>
      <c r="B22" s="1295">
        <v>2188000</v>
      </c>
      <c r="C22" s="1301">
        <v>2627611.5799999991</v>
      </c>
      <c r="D22" s="1297"/>
      <c r="E22" s="1150">
        <v>1.2009193692870197</v>
      </c>
      <c r="F22" s="1166"/>
    </row>
    <row r="23" spans="1:6" ht="20.100000000000001" customHeight="1">
      <c r="A23" s="665" t="s">
        <v>246</v>
      </c>
      <c r="B23" s="1295">
        <v>2000</v>
      </c>
      <c r="C23" s="1301">
        <v>15093.95</v>
      </c>
      <c r="D23" s="1297"/>
      <c r="E23" s="1150">
        <v>7.5469750000000007</v>
      </c>
      <c r="F23" s="1166"/>
    </row>
    <row r="24" spans="1:6" ht="20.100000000000001" customHeight="1">
      <c r="A24" s="665" t="s">
        <v>247</v>
      </c>
      <c r="B24" s="1295">
        <v>2464794000</v>
      </c>
      <c r="C24" s="1301">
        <v>2761753864.9199996</v>
      </c>
      <c r="D24" s="1297"/>
      <c r="E24" s="1150">
        <v>1.1204806019975704</v>
      </c>
      <c r="F24" s="1166"/>
    </row>
    <row r="25" spans="1:6" ht="20.100000000000001" customHeight="1">
      <c r="A25" s="665" t="s">
        <v>248</v>
      </c>
      <c r="B25" s="1295">
        <v>2007000</v>
      </c>
      <c r="C25" s="1301">
        <v>4238987.07</v>
      </c>
      <c r="D25" s="1297"/>
      <c r="E25" s="1150">
        <v>2.1121011808669659</v>
      </c>
      <c r="F25" s="1166"/>
    </row>
    <row r="26" spans="1:6" ht="20.100000000000001" customHeight="1">
      <c r="A26" s="665" t="s">
        <v>249</v>
      </c>
      <c r="B26" s="1295">
        <v>27000</v>
      </c>
      <c r="C26" s="1301">
        <v>86714.71</v>
      </c>
      <c r="D26" s="1297"/>
      <c r="E26" s="1150">
        <v>3.2116559259259261</v>
      </c>
      <c r="F26" s="1166"/>
    </row>
    <row r="27" spans="1:6" ht="20.100000000000001" customHeight="1">
      <c r="A27" s="667" t="s">
        <v>250</v>
      </c>
      <c r="B27" s="1295">
        <v>6672000</v>
      </c>
      <c r="C27" s="1301">
        <v>32981681.790000003</v>
      </c>
      <c r="D27" s="1297"/>
      <c r="E27" s="1150">
        <v>4.9432976303956835</v>
      </c>
      <c r="F27" s="1166"/>
    </row>
    <row r="28" spans="1:6" ht="20.100000000000001" customHeight="1">
      <c r="A28" s="665" t="s">
        <v>251</v>
      </c>
      <c r="B28" s="1295">
        <v>288945000</v>
      </c>
      <c r="C28" s="1301">
        <v>214725519.80999997</v>
      </c>
      <c r="D28" s="1297"/>
      <c r="E28" s="1150">
        <v>0.74313630555988153</v>
      </c>
      <c r="F28" s="1166"/>
    </row>
    <row r="29" spans="1:6" ht="20.100000000000001" customHeight="1">
      <c r="A29" s="665" t="s">
        <v>252</v>
      </c>
      <c r="B29" s="1295">
        <v>47544000</v>
      </c>
      <c r="C29" s="1301">
        <v>60200096.109999992</v>
      </c>
      <c r="D29" s="1297"/>
      <c r="E29" s="1150">
        <v>1.2661975456419314</v>
      </c>
      <c r="F29" s="1166"/>
    </row>
    <row r="30" spans="1:6" ht="20.100000000000001" customHeight="1">
      <c r="A30" s="665" t="s">
        <v>253</v>
      </c>
      <c r="B30" s="1295">
        <v>12611000</v>
      </c>
      <c r="C30" s="1301">
        <v>14714195.220000003</v>
      </c>
      <c r="D30" s="1297"/>
      <c r="E30" s="1150">
        <v>1.1667746586313539</v>
      </c>
      <c r="F30" s="1166"/>
    </row>
    <row r="31" spans="1:6" ht="20.100000000000001" customHeight="1">
      <c r="A31" s="665" t="s">
        <v>254</v>
      </c>
      <c r="B31" s="1295">
        <v>25297000</v>
      </c>
      <c r="C31" s="1301">
        <v>25347050.720000003</v>
      </c>
      <c r="D31" s="1297"/>
      <c r="E31" s="1150">
        <v>1.0019785239356447</v>
      </c>
      <c r="F31" s="1166"/>
    </row>
    <row r="32" spans="1:6" ht="20.100000000000001" customHeight="1">
      <c r="A32" s="665" t="s">
        <v>255</v>
      </c>
      <c r="B32" s="1295">
        <v>0</v>
      </c>
      <c r="C32" s="1301">
        <v>71223.62</v>
      </c>
      <c r="D32" s="1297"/>
      <c r="E32" s="1150">
        <v>0</v>
      </c>
      <c r="F32" s="1166"/>
    </row>
    <row r="33" spans="1:6" ht="20.100000000000001" customHeight="1">
      <c r="A33" s="665" t="s">
        <v>256</v>
      </c>
      <c r="B33" s="1295">
        <v>5490000</v>
      </c>
      <c r="C33" s="1301">
        <v>11450636.15</v>
      </c>
      <c r="D33" s="1297"/>
      <c r="E33" s="1150">
        <v>2.0857260746812387</v>
      </c>
      <c r="F33" s="1166"/>
    </row>
    <row r="34" spans="1:6" ht="20.100000000000001" customHeight="1">
      <c r="A34" s="665" t="s">
        <v>257</v>
      </c>
      <c r="B34" s="1295">
        <v>289000</v>
      </c>
      <c r="C34" s="1301">
        <v>628512.87</v>
      </c>
      <c r="D34" s="1297"/>
      <c r="E34" s="1150">
        <v>2.1747850173010379</v>
      </c>
      <c r="F34" s="1166"/>
    </row>
    <row r="35" spans="1:6" ht="20.100000000000001" customHeight="1">
      <c r="A35" s="665" t="s">
        <v>258</v>
      </c>
      <c r="B35" s="1295">
        <v>0</v>
      </c>
      <c r="C35" s="1301">
        <v>11441.26</v>
      </c>
      <c r="D35" s="1297"/>
      <c r="E35" s="1150">
        <v>0</v>
      </c>
      <c r="F35" s="1166"/>
    </row>
    <row r="36" spans="1:6" ht="20.100000000000001" customHeight="1">
      <c r="A36" s="665" t="s">
        <v>259</v>
      </c>
      <c r="B36" s="1295">
        <v>247000</v>
      </c>
      <c r="C36" s="1301">
        <v>13723563.830000004</v>
      </c>
      <c r="D36" s="1297"/>
      <c r="E36" s="1150" t="s">
        <v>827</v>
      </c>
      <c r="F36" s="1166"/>
    </row>
    <row r="37" spans="1:6" ht="20.100000000000001" customHeight="1">
      <c r="A37" s="665" t="s">
        <v>713</v>
      </c>
      <c r="B37" s="1295">
        <v>32650000</v>
      </c>
      <c r="C37" s="1301">
        <v>205887566.61999997</v>
      </c>
      <c r="D37" s="1297"/>
      <c r="E37" s="1150">
        <v>6.3058979056661553</v>
      </c>
      <c r="F37" s="1166"/>
    </row>
    <row r="38" spans="1:6" ht="20.100000000000001" customHeight="1">
      <c r="A38" s="665" t="s">
        <v>260</v>
      </c>
      <c r="B38" s="1295">
        <v>132985000</v>
      </c>
      <c r="C38" s="1301">
        <v>189086112.27000004</v>
      </c>
      <c r="D38" s="1297"/>
      <c r="E38" s="1150">
        <v>1.4218604524570444</v>
      </c>
      <c r="F38" s="1166"/>
    </row>
    <row r="39" spans="1:6" ht="20.100000000000001" customHeight="1">
      <c r="A39" s="665" t="s">
        <v>261</v>
      </c>
      <c r="B39" s="1295">
        <v>7732000</v>
      </c>
      <c r="C39" s="1301">
        <v>7172647.830000001</v>
      </c>
      <c r="D39" s="1297"/>
      <c r="E39" s="1150">
        <v>0.92765750517330592</v>
      </c>
      <c r="F39" s="1166"/>
    </row>
    <row r="40" spans="1:6" ht="20.100000000000001" customHeight="1">
      <c r="A40" s="665" t="s">
        <v>262</v>
      </c>
      <c r="B40" s="1295">
        <v>28672000</v>
      </c>
      <c r="C40" s="1301">
        <v>22334412.549999997</v>
      </c>
      <c r="D40" s="1297"/>
      <c r="E40" s="1150">
        <v>0.77896249128069184</v>
      </c>
      <c r="F40" s="1166"/>
    </row>
    <row r="41" spans="1:6" s="92" customFormat="1" ht="20.100000000000001" customHeight="1">
      <c r="A41" s="665" t="s">
        <v>263</v>
      </c>
      <c r="B41" s="1295">
        <v>42847000</v>
      </c>
      <c r="C41" s="1301">
        <v>49324819.230000004</v>
      </c>
      <c r="D41" s="1297"/>
      <c r="E41" s="1150">
        <v>1.1511848957920041</v>
      </c>
      <c r="F41" s="1166"/>
    </row>
    <row r="42" spans="1:6" ht="20.100000000000001" customHeight="1">
      <c r="A42" s="665" t="s">
        <v>264</v>
      </c>
      <c r="B42" s="1295">
        <v>30006000</v>
      </c>
      <c r="C42" s="1301">
        <v>614129310.65999997</v>
      </c>
      <c r="D42" s="1297"/>
      <c r="E42" s="1150" t="s">
        <v>827</v>
      </c>
      <c r="F42" s="1166"/>
    </row>
    <row r="43" spans="1:6" ht="20.100000000000001" customHeight="1">
      <c r="A43" s="665" t="s">
        <v>265</v>
      </c>
      <c r="B43" s="1295">
        <v>352000</v>
      </c>
      <c r="C43" s="1301">
        <v>42295143.580000013</v>
      </c>
      <c r="D43" s="1297"/>
      <c r="E43" s="1150" t="s">
        <v>827</v>
      </c>
      <c r="F43" s="1167"/>
    </row>
    <row r="44" spans="1:6" ht="20.100000000000001" customHeight="1">
      <c r="A44" s="665" t="s">
        <v>266</v>
      </c>
      <c r="B44" s="1295">
        <v>416000</v>
      </c>
      <c r="C44" s="1301">
        <v>592083.72</v>
      </c>
      <c r="D44" s="1297"/>
      <c r="E44" s="1150">
        <v>1.4232781730769231</v>
      </c>
      <c r="F44" s="1166"/>
    </row>
    <row r="45" spans="1:6" ht="20.100000000000001" customHeight="1">
      <c r="A45" s="665" t="s">
        <v>267</v>
      </c>
      <c r="B45" s="1295">
        <v>60551000</v>
      </c>
      <c r="C45" s="1301">
        <v>80933747.579999983</v>
      </c>
      <c r="D45" s="1297"/>
      <c r="E45" s="1150">
        <v>1.3366211553896712</v>
      </c>
      <c r="F45" s="1166"/>
    </row>
    <row r="46" spans="1:6" ht="20.100000000000001" customHeight="1">
      <c r="A46" s="665" t="s">
        <v>268</v>
      </c>
      <c r="B46" s="1295">
        <v>85460000</v>
      </c>
      <c r="C46" s="1301">
        <v>144965131.67999998</v>
      </c>
      <c r="D46" s="1297"/>
      <c r="E46" s="1150">
        <v>1.6962922031359697</v>
      </c>
      <c r="F46" s="1166"/>
    </row>
    <row r="47" spans="1:6" ht="20.100000000000001" customHeight="1">
      <c r="A47" s="665" t="s">
        <v>269</v>
      </c>
      <c r="B47" s="1295">
        <v>0</v>
      </c>
      <c r="C47" s="1301">
        <v>2262627.3899999997</v>
      </c>
      <c r="D47" s="1297"/>
      <c r="E47" s="1150">
        <v>0</v>
      </c>
      <c r="F47" s="1166"/>
    </row>
    <row r="48" spans="1:6" ht="20.100000000000001" customHeight="1">
      <c r="A48" s="665" t="s">
        <v>270</v>
      </c>
      <c r="B48" s="1295">
        <v>166603000</v>
      </c>
      <c r="C48" s="1301">
        <v>163097172.88000003</v>
      </c>
      <c r="D48" s="1297"/>
      <c r="E48" s="1150">
        <v>0.97895699885356224</v>
      </c>
      <c r="F48" s="1166"/>
    </row>
    <row r="49" spans="1:6" ht="20.100000000000001" customHeight="1">
      <c r="A49" s="665" t="s">
        <v>271</v>
      </c>
      <c r="B49" s="1295">
        <v>88438000</v>
      </c>
      <c r="C49" s="1301">
        <v>96097588.389999986</v>
      </c>
      <c r="D49" s="1297"/>
      <c r="E49" s="1150">
        <v>1.0866096970759174</v>
      </c>
      <c r="F49" s="1166"/>
    </row>
    <row r="50" spans="1:6" ht="20.100000000000001" customHeight="1">
      <c r="A50" s="665" t="s">
        <v>272</v>
      </c>
      <c r="B50" s="1295">
        <v>11000</v>
      </c>
      <c r="C50" s="1301">
        <v>168269.46999999997</v>
      </c>
      <c r="D50" s="1297"/>
      <c r="E50" s="1150" t="s">
        <v>827</v>
      </c>
      <c r="F50" s="1166"/>
    </row>
    <row r="51" spans="1:6" ht="20.100000000000001" customHeight="1">
      <c r="A51" s="665" t="s">
        <v>273</v>
      </c>
      <c r="B51" s="1295">
        <v>194000</v>
      </c>
      <c r="C51" s="1301">
        <v>641863.84000000008</v>
      </c>
      <c r="D51" s="1297"/>
      <c r="E51" s="1150">
        <v>3.3085764948453611</v>
      </c>
      <c r="F51" s="1166"/>
    </row>
    <row r="52" spans="1:6" ht="20.100000000000001" customHeight="1">
      <c r="A52" s="665" t="s">
        <v>274</v>
      </c>
      <c r="B52" s="1295">
        <v>206510000</v>
      </c>
      <c r="C52" s="1301">
        <v>162888931.85999998</v>
      </c>
      <c r="D52" s="1297"/>
      <c r="E52" s="1150">
        <v>0.78877018962762091</v>
      </c>
      <c r="F52" s="1166"/>
    </row>
    <row r="53" spans="1:6" ht="20.100000000000001" customHeight="1">
      <c r="A53" s="665" t="s">
        <v>275</v>
      </c>
      <c r="B53" s="1295">
        <v>239342000</v>
      </c>
      <c r="C53" s="1301">
        <v>243390754.40999988</v>
      </c>
      <c r="D53" s="1297"/>
      <c r="E53" s="1150">
        <v>1.0169161885920561</v>
      </c>
      <c r="F53" s="1166"/>
    </row>
    <row r="54" spans="1:6" ht="20.100000000000001" customHeight="1">
      <c r="A54" s="665" t="s">
        <v>276</v>
      </c>
      <c r="B54" s="1295">
        <v>57000</v>
      </c>
      <c r="C54" s="1301">
        <v>2170275.29</v>
      </c>
      <c r="D54" s="1297"/>
      <c r="E54" s="1150" t="s">
        <v>827</v>
      </c>
      <c r="F54" s="1166"/>
    </row>
    <row r="55" spans="1:6" ht="20.100000000000001" customHeight="1">
      <c r="A55" s="665" t="s">
        <v>277</v>
      </c>
      <c r="B55" s="1295">
        <v>5283000</v>
      </c>
      <c r="C55" s="1301">
        <v>7275818.2800000003</v>
      </c>
      <c r="D55" s="1297"/>
      <c r="E55" s="1150">
        <v>1.3772133787620671</v>
      </c>
      <c r="F55" s="1166"/>
    </row>
    <row r="56" spans="1:6" ht="20.100000000000001" customHeight="1">
      <c r="A56" s="665" t="s">
        <v>278</v>
      </c>
      <c r="B56" s="1295">
        <v>22040000</v>
      </c>
      <c r="C56" s="1301">
        <v>23690154.349999998</v>
      </c>
      <c r="D56" s="1297"/>
      <c r="E56" s="1150">
        <v>1.0748708870235935</v>
      </c>
      <c r="F56" s="1166"/>
    </row>
    <row r="57" spans="1:6" ht="20.100000000000001" customHeight="1">
      <c r="A57" s="665" t="s">
        <v>279</v>
      </c>
      <c r="B57" s="1295">
        <v>130800000</v>
      </c>
      <c r="C57" s="1301">
        <v>161654248.80999997</v>
      </c>
      <c r="D57" s="1297"/>
      <c r="E57" s="1150">
        <v>1.2358887523700304</v>
      </c>
      <c r="F57" s="1166"/>
    </row>
    <row r="58" spans="1:6" s="983" customFormat="1" ht="20.100000000000001" customHeight="1">
      <c r="A58" s="665" t="s">
        <v>775</v>
      </c>
      <c r="B58" s="1295">
        <v>24335861000</v>
      </c>
      <c r="C58" s="1301">
        <v>22338281834.82</v>
      </c>
      <c r="D58" s="1297"/>
      <c r="E58" s="1150">
        <v>0.91791623213248952</v>
      </c>
      <c r="F58" s="1166"/>
    </row>
    <row r="59" spans="1:6" ht="20.100000000000001" customHeight="1">
      <c r="A59" s="665" t="s">
        <v>280</v>
      </c>
      <c r="B59" s="1295">
        <v>0</v>
      </c>
      <c r="C59" s="1301">
        <v>8503.7000000000007</v>
      </c>
      <c r="D59" s="1297"/>
      <c r="E59" s="1150">
        <v>0</v>
      </c>
      <c r="F59" s="1166"/>
    </row>
    <row r="60" spans="1:6" ht="20.100000000000001" customHeight="1">
      <c r="A60" s="665" t="s">
        <v>281</v>
      </c>
      <c r="B60" s="1295">
        <v>25651000</v>
      </c>
      <c r="C60" s="1301">
        <v>-101189876.80999999</v>
      </c>
      <c r="D60" s="1298" t="s">
        <v>799</v>
      </c>
      <c r="E60" s="1150">
        <v>-3.9448706409106853</v>
      </c>
      <c r="F60" s="1166"/>
    </row>
    <row r="61" spans="1:6" ht="20.100000000000001" customHeight="1">
      <c r="A61" s="665" t="s">
        <v>282</v>
      </c>
      <c r="B61" s="1295">
        <v>1000</v>
      </c>
      <c r="C61" s="1301">
        <v>70789.14</v>
      </c>
      <c r="D61" s="1297"/>
      <c r="E61" s="1150" t="s">
        <v>827</v>
      </c>
      <c r="F61" s="1166"/>
    </row>
    <row r="62" spans="1:6" s="983" customFormat="1" ht="20.100000000000001" customHeight="1">
      <c r="A62" s="665" t="s">
        <v>779</v>
      </c>
      <c r="B62" s="1295">
        <v>1763564000</v>
      </c>
      <c r="C62" s="1301">
        <v>1766127743.8200002</v>
      </c>
      <c r="D62" s="1297"/>
      <c r="E62" s="1150">
        <v>1.0014537288241312</v>
      </c>
      <c r="F62" s="1166"/>
    </row>
    <row r="63" spans="1:6" ht="20.100000000000001" customHeight="1">
      <c r="A63" s="665" t="s">
        <v>283</v>
      </c>
      <c r="B63" s="1295">
        <v>124000</v>
      </c>
      <c r="C63" s="1301">
        <v>250935.92</v>
      </c>
      <c r="D63" s="1297"/>
      <c r="E63" s="1150">
        <v>2.0236767741935484</v>
      </c>
      <c r="F63" s="1166"/>
    </row>
    <row r="64" spans="1:6" ht="20.100000000000001" customHeight="1">
      <c r="A64" s="665" t="s">
        <v>284</v>
      </c>
      <c r="B64" s="1295">
        <v>10110000</v>
      </c>
      <c r="C64" s="1301">
        <v>9764957.1100000013</v>
      </c>
      <c r="D64" s="1297"/>
      <c r="E64" s="1150">
        <v>0.96587112858555901</v>
      </c>
      <c r="F64" s="1166"/>
    </row>
    <row r="65" spans="1:6" ht="20.100000000000001" customHeight="1">
      <c r="A65" s="665" t="s">
        <v>285</v>
      </c>
      <c r="B65" s="1295">
        <v>1843000</v>
      </c>
      <c r="C65" s="1301">
        <v>1367090.75</v>
      </c>
      <c r="D65" s="1297"/>
      <c r="E65" s="1150">
        <v>0.74177468800868152</v>
      </c>
      <c r="F65" s="1166"/>
    </row>
    <row r="66" spans="1:6" ht="20.100000000000001" customHeight="1">
      <c r="A66" s="665" t="s">
        <v>286</v>
      </c>
      <c r="B66" s="1295">
        <v>166000</v>
      </c>
      <c r="C66" s="1301">
        <v>487090.82999999996</v>
      </c>
      <c r="D66" s="1297"/>
      <c r="E66" s="1150">
        <v>2.9342821084337345</v>
      </c>
      <c r="F66" s="1166"/>
    </row>
    <row r="67" spans="1:6" ht="20.100000000000001" customHeight="1">
      <c r="A67" s="665" t="s">
        <v>287</v>
      </c>
      <c r="B67" s="1295">
        <v>650000</v>
      </c>
      <c r="C67" s="1301">
        <v>548256.47000000009</v>
      </c>
      <c r="D67" s="1297"/>
      <c r="E67" s="1150">
        <v>0.84347149230769247</v>
      </c>
      <c r="F67" s="1166"/>
    </row>
    <row r="68" spans="1:6" ht="20.100000000000001" customHeight="1">
      <c r="A68" s="665" t="s">
        <v>288</v>
      </c>
      <c r="B68" s="1295">
        <v>76000000</v>
      </c>
      <c r="C68" s="1301">
        <v>75405216.609999999</v>
      </c>
      <c r="D68" s="1297"/>
      <c r="E68" s="1150">
        <v>0.99217390276315787</v>
      </c>
      <c r="F68" s="1166"/>
    </row>
    <row r="69" spans="1:6" ht="20.100000000000001" customHeight="1">
      <c r="A69" s="665" t="s">
        <v>289</v>
      </c>
      <c r="B69" s="1295">
        <v>1690000</v>
      </c>
      <c r="C69" s="1301">
        <v>5444322.0299999993</v>
      </c>
      <c r="D69" s="1299"/>
      <c r="E69" s="1150">
        <v>3.2214923254437866</v>
      </c>
      <c r="F69" s="1166"/>
    </row>
    <row r="70" spans="1:6" ht="19.5" customHeight="1">
      <c r="A70" s="665" t="s">
        <v>290</v>
      </c>
      <c r="B70" s="1295">
        <v>0</v>
      </c>
      <c r="C70" s="1301">
        <v>49978.28</v>
      </c>
      <c r="D70" s="1297"/>
      <c r="E70" s="1150">
        <v>0</v>
      </c>
      <c r="F70" s="1166"/>
    </row>
    <row r="71" spans="1:6" ht="20.100000000000001" customHeight="1">
      <c r="A71" s="665" t="s">
        <v>291</v>
      </c>
      <c r="B71" s="1295">
        <v>64313000</v>
      </c>
      <c r="C71" s="1301">
        <v>72356328.63000001</v>
      </c>
      <c r="D71" s="1297"/>
      <c r="E71" s="1150">
        <v>1.125065362057438</v>
      </c>
      <c r="F71" s="1166"/>
    </row>
    <row r="72" spans="1:6" ht="20.100000000000001" customHeight="1">
      <c r="A72" s="665" t="s">
        <v>292</v>
      </c>
      <c r="B72" s="1295">
        <v>9325000</v>
      </c>
      <c r="C72" s="1301">
        <v>10101260.529999999</v>
      </c>
      <c r="D72" s="1297"/>
      <c r="E72" s="1150">
        <v>1.0832450970509382</v>
      </c>
      <c r="F72" s="1166"/>
    </row>
    <row r="73" spans="1:6" ht="20.100000000000001" customHeight="1">
      <c r="A73" s="665" t="s">
        <v>293</v>
      </c>
      <c r="B73" s="1295">
        <v>32000</v>
      </c>
      <c r="C73" s="1301">
        <v>105169.07999999999</v>
      </c>
      <c r="D73" s="1297"/>
      <c r="E73" s="1150">
        <v>3.2865337499999998</v>
      </c>
      <c r="F73" s="1166"/>
    </row>
    <row r="74" spans="1:6" ht="20.100000000000001" customHeight="1">
      <c r="A74" s="665" t="s">
        <v>294</v>
      </c>
      <c r="B74" s="1295">
        <v>0</v>
      </c>
      <c r="C74" s="1301">
        <v>42862.279999999992</v>
      </c>
      <c r="D74" s="1297"/>
      <c r="E74" s="1150">
        <v>0</v>
      </c>
      <c r="F74" s="1166"/>
    </row>
    <row r="75" spans="1:6" ht="20.100000000000001" customHeight="1">
      <c r="A75" s="665" t="s">
        <v>295</v>
      </c>
      <c r="B75" s="1295">
        <v>371000</v>
      </c>
      <c r="C75" s="1301">
        <v>340770.91</v>
      </c>
      <c r="D75" s="1297"/>
      <c r="E75" s="1150">
        <v>0.918519973045822</v>
      </c>
      <c r="F75" s="1166"/>
    </row>
    <row r="76" spans="1:6" ht="20.100000000000001" customHeight="1">
      <c r="A76" s="665" t="s">
        <v>296</v>
      </c>
      <c r="B76" s="1295">
        <v>800000</v>
      </c>
      <c r="C76" s="1301">
        <v>740747.43</v>
      </c>
      <c r="D76" s="1297"/>
      <c r="E76" s="1150">
        <v>0.92593428750000006</v>
      </c>
      <c r="F76" s="1166"/>
    </row>
    <row r="77" spans="1:6" ht="20.100000000000001" customHeight="1">
      <c r="A77" s="665" t="s">
        <v>297</v>
      </c>
      <c r="B77" s="1295">
        <v>3466000</v>
      </c>
      <c r="C77" s="1301">
        <v>4799483.3699999982</v>
      </c>
      <c r="D77" s="1297"/>
      <c r="E77" s="1150">
        <v>1.3847326514714362</v>
      </c>
      <c r="F77" s="1166"/>
    </row>
    <row r="78" spans="1:6" ht="20.100000000000001" customHeight="1">
      <c r="A78" s="665" t="s">
        <v>298</v>
      </c>
      <c r="B78" s="1295">
        <v>2000</v>
      </c>
      <c r="C78" s="1301">
        <v>196645.4</v>
      </c>
      <c r="D78" s="1297"/>
      <c r="E78" s="1150" t="s">
        <v>827</v>
      </c>
      <c r="F78" s="1166"/>
    </row>
    <row r="79" spans="1:6" ht="20.100000000000001" customHeight="1">
      <c r="A79" s="665" t="s">
        <v>299</v>
      </c>
      <c r="B79" s="1295">
        <v>194688000</v>
      </c>
      <c r="C79" s="1301">
        <v>204378483.30000001</v>
      </c>
      <c r="D79" s="1297"/>
      <c r="E79" s="1150">
        <v>1.0497744252342209</v>
      </c>
      <c r="F79" s="1166"/>
    </row>
    <row r="80" spans="1:6" ht="20.100000000000001" customHeight="1">
      <c r="A80" s="665" t="s">
        <v>347</v>
      </c>
      <c r="B80" s="1295">
        <v>5992000</v>
      </c>
      <c r="C80" s="1301">
        <v>6770975.0499999998</v>
      </c>
      <c r="D80" s="1297"/>
      <c r="E80" s="1150">
        <v>1.130002511682243</v>
      </c>
      <c r="F80" s="1166"/>
    </row>
    <row r="81" spans="1:6" ht="20.100000000000001" customHeight="1">
      <c r="A81" s="665" t="s">
        <v>300</v>
      </c>
      <c r="B81" s="1295">
        <v>627000</v>
      </c>
      <c r="C81" s="1301">
        <v>627140.22</v>
      </c>
      <c r="D81" s="1297"/>
      <c r="E81" s="1150">
        <v>1.0002236363636363</v>
      </c>
      <c r="F81" s="1166"/>
    </row>
    <row r="82" spans="1:6" ht="20.100000000000001" customHeight="1">
      <c r="A82" s="665" t="s">
        <v>301</v>
      </c>
      <c r="B82" s="1295">
        <v>758689000</v>
      </c>
      <c r="C82" s="1301">
        <v>662462963.75999987</v>
      </c>
      <c r="D82" s="1297"/>
      <c r="E82" s="1150">
        <v>0.87316800923698623</v>
      </c>
      <c r="F82" s="1166"/>
    </row>
    <row r="83" spans="1:6" ht="20.100000000000001" customHeight="1">
      <c r="A83" s="665" t="s">
        <v>302</v>
      </c>
      <c r="B83" s="1295">
        <v>444129974000</v>
      </c>
      <c r="C83" s="1301">
        <v>413696435882.14008</v>
      </c>
      <c r="D83" s="1297"/>
      <c r="E83" s="1150">
        <v>0.93147605453474769</v>
      </c>
      <c r="F83" s="1166"/>
    </row>
    <row r="84" spans="1:6" ht="20.100000000000001" customHeight="1">
      <c r="A84" s="665" t="s">
        <v>303</v>
      </c>
      <c r="B84" s="1295">
        <v>1682507000</v>
      </c>
      <c r="C84" s="1301">
        <v>1447378892.3299999</v>
      </c>
      <c r="D84" s="1297"/>
      <c r="E84" s="1150">
        <v>0.860251334663095</v>
      </c>
      <c r="F84" s="1166"/>
    </row>
    <row r="85" spans="1:6" ht="20.100000000000001" customHeight="1">
      <c r="A85" s="665" t="s">
        <v>304</v>
      </c>
      <c r="B85" s="1295">
        <v>1688000</v>
      </c>
      <c r="C85" s="1301">
        <v>1909924.04</v>
      </c>
      <c r="D85" s="1297"/>
      <c r="E85" s="1150">
        <v>1.131471587677725</v>
      </c>
      <c r="F85" s="1166"/>
    </row>
    <row r="86" spans="1:6" ht="19.5" customHeight="1">
      <c r="A86" s="665" t="s">
        <v>305</v>
      </c>
      <c r="B86" s="1295">
        <v>3145513000</v>
      </c>
      <c r="C86" s="1301">
        <v>2919927497.6900001</v>
      </c>
      <c r="D86" s="1297"/>
      <c r="E86" s="1150">
        <v>0.92828339850765207</v>
      </c>
      <c r="F86" s="1166"/>
    </row>
    <row r="87" spans="1:6" ht="20.100000000000001" customHeight="1">
      <c r="A87" s="665" t="s">
        <v>307</v>
      </c>
      <c r="B87" s="1295">
        <v>2517087000</v>
      </c>
      <c r="C87" s="1301">
        <v>2846460139.5499902</v>
      </c>
      <c r="D87" s="1297"/>
      <c r="E87" s="1150">
        <v>1.1308548888258492</v>
      </c>
      <c r="F87" s="1166"/>
    </row>
    <row r="88" spans="1:6" ht="20.100000000000001" customHeight="1">
      <c r="A88" s="665" t="s">
        <v>308</v>
      </c>
      <c r="B88" s="1295">
        <v>0</v>
      </c>
      <c r="C88" s="1301">
        <v>563054.07000000007</v>
      </c>
      <c r="D88" s="1297"/>
      <c r="E88" s="1150">
        <v>0</v>
      </c>
      <c r="F88" s="1166"/>
    </row>
    <row r="89" spans="1:6" ht="20.100000000000001" customHeight="1">
      <c r="A89" s="665" t="s">
        <v>309</v>
      </c>
      <c r="B89" s="1295">
        <v>12011000</v>
      </c>
      <c r="C89" s="1301">
        <v>13194586.739999998</v>
      </c>
      <c r="D89" s="1297"/>
      <c r="E89" s="1150">
        <v>1.0985418982599282</v>
      </c>
      <c r="F89" s="1166"/>
    </row>
    <row r="90" spans="1:6" ht="36.75" customHeight="1">
      <c r="A90" s="1208" t="s">
        <v>810</v>
      </c>
      <c r="B90" s="1296">
        <v>0</v>
      </c>
      <c r="C90" s="1302">
        <v>12836.78</v>
      </c>
      <c r="D90" s="1209"/>
      <c r="E90" s="1210">
        <v>0</v>
      </c>
      <c r="F90" s="1166"/>
    </row>
    <row r="91" spans="1:6" ht="18">
      <c r="A91" s="607" t="s">
        <v>717</v>
      </c>
      <c r="C91" s="93"/>
      <c r="D91" s="93"/>
    </row>
    <row r="92" spans="1:6" ht="18">
      <c r="A92" s="607" t="s">
        <v>800</v>
      </c>
    </row>
    <row r="93" spans="1:6">
      <c r="A93" s="794"/>
      <c r="C93" s="279"/>
      <c r="D93" s="279"/>
      <c r="E93" s="279"/>
    </row>
    <row r="94" spans="1:6">
      <c r="C94" s="277"/>
      <c r="D94" s="277"/>
      <c r="E94" s="278"/>
    </row>
    <row r="95" spans="1:6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 transitionEvaluation="1"/>
  <dimension ref="A1:G31"/>
  <sheetViews>
    <sheetView showGridLines="0" topLeftCell="A4" zoomScale="70" zoomScaleNormal="70" zoomScaleSheetLayoutView="70" workbookViewId="0"/>
  </sheetViews>
  <sheetFormatPr defaultColWidth="16.28515625" defaultRowHeight="15"/>
  <cols>
    <col min="1" max="1" width="52" style="95" customWidth="1"/>
    <col min="2" max="4" width="26.5703125" style="95" customWidth="1"/>
    <col min="5" max="5" width="19.140625" style="95" bestFit="1" customWidth="1"/>
    <col min="6" max="6" width="19.7109375" style="95" customWidth="1"/>
    <col min="7" max="7" width="44.5703125" style="95" customWidth="1"/>
    <col min="8" max="16384" width="16.28515625" style="95"/>
  </cols>
  <sheetData>
    <row r="1" spans="1:7" ht="15" customHeight="1">
      <c r="A1" s="94" t="s">
        <v>310</v>
      </c>
    </row>
    <row r="2" spans="1:7" ht="15.75">
      <c r="A2" s="96" t="s">
        <v>311</v>
      </c>
      <c r="B2" s="97"/>
      <c r="C2" s="97"/>
      <c r="D2" s="97"/>
    </row>
    <row r="3" spans="1:7" ht="15.75">
      <c r="A3" s="96"/>
      <c r="B3" s="97"/>
      <c r="C3" s="97"/>
      <c r="D3" s="97"/>
    </row>
    <row r="4" spans="1:7" ht="15.75" customHeight="1">
      <c r="A4" s="96"/>
      <c r="B4" s="97"/>
      <c r="C4" s="97"/>
      <c r="D4" s="99" t="s">
        <v>2</v>
      </c>
    </row>
    <row r="5" spans="1:7" ht="15.95" customHeight="1">
      <c r="A5" s="100"/>
      <c r="B5" s="101" t="s">
        <v>227</v>
      </c>
      <c r="C5" s="102"/>
      <c r="D5" s="307"/>
    </row>
    <row r="6" spans="1:7" ht="15.95" customHeight="1">
      <c r="A6" s="103" t="s">
        <v>3</v>
      </c>
      <c r="B6" s="104" t="s">
        <v>228</v>
      </c>
      <c r="C6" s="105" t="s">
        <v>229</v>
      </c>
      <c r="D6" s="308" t="s">
        <v>230</v>
      </c>
    </row>
    <row r="7" spans="1:7" ht="15.95" customHeight="1">
      <c r="A7" s="106"/>
      <c r="B7" s="107" t="s">
        <v>788</v>
      </c>
      <c r="C7" s="108"/>
      <c r="D7" s="309" t="s">
        <v>232</v>
      </c>
      <c r="F7" s="316"/>
    </row>
    <row r="8" spans="1:7" s="113" customFormat="1" ht="13.5" customHeight="1">
      <c r="A8" s="109">
        <v>1</v>
      </c>
      <c r="B8" s="110">
        <v>2</v>
      </c>
      <c r="C8" s="111">
        <v>3</v>
      </c>
      <c r="D8" s="306">
        <v>4</v>
      </c>
      <c r="E8" s="112"/>
      <c r="F8" s="317"/>
    </row>
    <row r="9" spans="1:7" ht="19.5" customHeight="1">
      <c r="A9" s="114" t="s">
        <v>312</v>
      </c>
      <c r="B9" s="712">
        <v>2517087000</v>
      </c>
      <c r="C9" s="713">
        <v>2846460139.5500002</v>
      </c>
      <c r="D9" s="668">
        <v>1.1308548888258532</v>
      </c>
      <c r="E9" s="969"/>
      <c r="F9" s="112"/>
      <c r="G9" s="98"/>
    </row>
    <row r="10" spans="1:7" ht="22.5" customHeight="1">
      <c r="A10" s="115" t="s">
        <v>313</v>
      </c>
      <c r="B10" s="714">
        <v>182643000</v>
      </c>
      <c r="C10" s="715">
        <v>215286792.32999983</v>
      </c>
      <c r="D10" s="649">
        <v>1.1787300489479466</v>
      </c>
      <c r="E10" s="112"/>
      <c r="F10" s="112"/>
      <c r="G10" s="116"/>
    </row>
    <row r="11" spans="1:7" ht="24" customHeight="1">
      <c r="A11" s="115" t="s">
        <v>314</v>
      </c>
      <c r="B11" s="714">
        <v>93356000</v>
      </c>
      <c r="C11" s="715">
        <v>130251147.04999995</v>
      </c>
      <c r="D11" s="649">
        <v>1.3952091675950122</v>
      </c>
      <c r="E11" s="112"/>
      <c r="F11" s="112"/>
      <c r="G11" s="117"/>
    </row>
    <row r="12" spans="1:7" ht="24" customHeight="1">
      <c r="A12" s="115" t="s">
        <v>315</v>
      </c>
      <c r="B12" s="714">
        <v>95967000</v>
      </c>
      <c r="C12" s="715">
        <v>107718623.62999998</v>
      </c>
      <c r="D12" s="649">
        <v>1.1224548399970822</v>
      </c>
      <c r="E12" s="112"/>
      <c r="F12" s="112"/>
      <c r="G12" s="117"/>
    </row>
    <row r="13" spans="1:7" ht="24" customHeight="1">
      <c r="A13" s="115" t="s">
        <v>316</v>
      </c>
      <c r="B13" s="714">
        <v>50390000</v>
      </c>
      <c r="C13" s="715">
        <v>59537703.969999984</v>
      </c>
      <c r="D13" s="649">
        <v>1.1815380823576103</v>
      </c>
      <c r="E13" s="112"/>
      <c r="F13" s="112"/>
      <c r="G13" s="117"/>
    </row>
    <row r="14" spans="1:7" ht="24" customHeight="1">
      <c r="A14" s="115" t="s">
        <v>317</v>
      </c>
      <c r="B14" s="714">
        <v>145893000</v>
      </c>
      <c r="C14" s="715">
        <v>158516609.25</v>
      </c>
      <c r="D14" s="649">
        <v>1.0865264903045382</v>
      </c>
      <c r="E14" s="112"/>
      <c r="F14" s="112"/>
      <c r="G14" s="117"/>
    </row>
    <row r="15" spans="1:7" ht="24" customHeight="1">
      <c r="A15" s="115" t="s">
        <v>318</v>
      </c>
      <c r="B15" s="714">
        <v>213596000</v>
      </c>
      <c r="C15" s="715">
        <v>251910412.5500001</v>
      </c>
      <c r="D15" s="649">
        <v>1.1793779497275234</v>
      </c>
      <c r="E15" s="112"/>
      <c r="F15" s="112"/>
      <c r="G15" s="117"/>
    </row>
    <row r="16" spans="1:7" ht="24" customHeight="1">
      <c r="A16" s="115" t="s">
        <v>319</v>
      </c>
      <c r="B16" s="714">
        <v>530734000</v>
      </c>
      <c r="C16" s="715">
        <v>587495395.51999998</v>
      </c>
      <c r="D16" s="649">
        <v>1.1069488585995997</v>
      </c>
      <c r="E16" s="112"/>
      <c r="F16" s="112"/>
      <c r="G16" s="118"/>
    </row>
    <row r="17" spans="1:7" ht="24" customHeight="1">
      <c r="A17" s="115" t="s">
        <v>320</v>
      </c>
      <c r="B17" s="714">
        <v>46571000</v>
      </c>
      <c r="C17" s="715">
        <v>51798411.130000003</v>
      </c>
      <c r="D17" s="649">
        <v>1.1122460572029804</v>
      </c>
      <c r="E17" s="112"/>
      <c r="F17" s="112"/>
      <c r="G17" s="117"/>
    </row>
    <row r="18" spans="1:7" ht="24" customHeight="1">
      <c r="A18" s="115" t="s">
        <v>321</v>
      </c>
      <c r="B18" s="714">
        <v>81384000</v>
      </c>
      <c r="C18" s="715">
        <v>88477816.620000035</v>
      </c>
      <c r="D18" s="649">
        <v>1.0871647574461816</v>
      </c>
      <c r="E18" s="112"/>
      <c r="F18" s="112"/>
      <c r="G18" s="118"/>
    </row>
    <row r="19" spans="1:7" ht="24" customHeight="1">
      <c r="A19" s="115" t="s">
        <v>322</v>
      </c>
      <c r="B19" s="714">
        <v>63241000</v>
      </c>
      <c r="C19" s="715">
        <v>88067342.449999914</v>
      </c>
      <c r="D19" s="649">
        <v>1.3925672024477778</v>
      </c>
      <c r="E19" s="112"/>
      <c r="F19" s="112"/>
      <c r="G19" s="117" t="s">
        <v>4</v>
      </c>
    </row>
    <row r="20" spans="1:7" ht="24" customHeight="1">
      <c r="A20" s="115" t="s">
        <v>323</v>
      </c>
      <c r="B20" s="714">
        <v>181408000</v>
      </c>
      <c r="C20" s="715">
        <v>209065117.85000002</v>
      </c>
      <c r="D20" s="649">
        <v>1.152458093634239</v>
      </c>
      <c r="E20" s="112"/>
      <c r="F20" s="112"/>
      <c r="G20" s="117"/>
    </row>
    <row r="21" spans="1:7" ht="24" customHeight="1">
      <c r="A21" s="115" t="s">
        <v>324</v>
      </c>
      <c r="B21" s="714">
        <v>308714000</v>
      </c>
      <c r="C21" s="715">
        <v>330769489.7900002</v>
      </c>
      <c r="D21" s="649">
        <v>1.0714431149542949</v>
      </c>
      <c r="E21" s="112"/>
      <c r="F21" s="112"/>
      <c r="G21" s="117"/>
    </row>
    <row r="22" spans="1:7" ht="24" customHeight="1">
      <c r="A22" s="115" t="s">
        <v>325</v>
      </c>
      <c r="B22" s="714">
        <v>56104000</v>
      </c>
      <c r="C22" s="715">
        <v>63954606.009999998</v>
      </c>
      <c r="D22" s="649">
        <v>1.139929523919863</v>
      </c>
      <c r="E22" s="112"/>
      <c r="F22" s="112"/>
      <c r="G22" s="117"/>
    </row>
    <row r="23" spans="1:7" ht="24" customHeight="1">
      <c r="A23" s="115" t="s">
        <v>326</v>
      </c>
      <c r="B23" s="714">
        <v>78878000</v>
      </c>
      <c r="C23" s="715">
        <v>82778400.719999954</v>
      </c>
      <c r="D23" s="649">
        <v>1.0494485245569101</v>
      </c>
      <c r="E23" s="112"/>
      <c r="F23" s="112"/>
      <c r="G23" s="117"/>
    </row>
    <row r="24" spans="1:7" ht="24" customHeight="1">
      <c r="A24" s="115" t="s">
        <v>327</v>
      </c>
      <c r="B24" s="714">
        <v>279191000</v>
      </c>
      <c r="C24" s="715">
        <v>279407744.60000008</v>
      </c>
      <c r="D24" s="649">
        <v>1.000776330898919</v>
      </c>
      <c r="E24" s="112"/>
      <c r="F24" s="112"/>
      <c r="G24" s="117"/>
    </row>
    <row r="25" spans="1:7" ht="24" customHeight="1">
      <c r="A25" s="119" t="s">
        <v>328</v>
      </c>
      <c r="B25" s="716">
        <v>109017000</v>
      </c>
      <c r="C25" s="717">
        <v>141424526.07999995</v>
      </c>
      <c r="D25" s="650">
        <v>1.2972703897557258</v>
      </c>
      <c r="E25" s="112"/>
      <c r="F25" s="112"/>
      <c r="G25" s="117"/>
    </row>
    <row r="26" spans="1:7" ht="23.25" customHeight="1">
      <c r="A26" s="607"/>
    </row>
    <row r="31" spans="1:7">
      <c r="D31" s="95" t="s">
        <v>4</v>
      </c>
    </row>
  </sheetData>
  <phoneticPr fontId="57" type="noConversion"/>
  <conditionalFormatting sqref="F9:F25">
    <cfRule type="cellIs" dxfId="20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theme="0"/>
  </sheetPr>
  <dimension ref="A1"/>
  <sheetViews>
    <sheetView showGridLines="0" zoomScaleNormal="100" workbookViewId="0">
      <selection activeCell="B31" sqref="B31"/>
    </sheetView>
  </sheetViews>
  <sheetFormatPr defaultRowHeight="12.75"/>
  <sheetData>
    <row r="1" spans="1:1">
      <c r="A1" t="s">
        <v>964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showGridLines="0" showZeros="0" topLeftCell="B1" zoomScale="70" zoomScaleNormal="70" zoomScaleSheetLayoutView="50" workbookViewId="0">
      <selection activeCell="B1" sqref="B1"/>
    </sheetView>
  </sheetViews>
  <sheetFormatPr defaultColWidth="7.85546875" defaultRowHeight="15"/>
  <cols>
    <col min="1" max="1" width="6.7109375" style="552" hidden="1" customWidth="1"/>
    <col min="2" max="2" width="2.28515625" style="552" customWidth="1"/>
    <col min="3" max="3" width="5.28515625" style="552" customWidth="1"/>
    <col min="4" max="4" width="71.5703125" style="552" customWidth="1"/>
    <col min="5" max="5" width="15.7109375" style="554" customWidth="1"/>
    <col min="6" max="6" width="16.140625" style="552" customWidth="1"/>
    <col min="7" max="8" width="15.5703125" style="552" customWidth="1"/>
    <col min="9" max="9" width="16.42578125" style="552" customWidth="1"/>
    <col min="10" max="10" width="8.7109375" style="552" customWidth="1"/>
    <col min="11" max="11" width="9" style="552" customWidth="1"/>
    <col min="12" max="12" width="8.28515625" style="552" customWidth="1"/>
    <col min="13" max="13" width="7.85546875" style="552" customWidth="1"/>
    <col min="14" max="14" width="22" style="1232" bestFit="1" customWidth="1"/>
    <col min="15" max="15" width="20.5703125" style="552" bestFit="1" customWidth="1"/>
    <col min="16" max="16" width="16.42578125" style="552" customWidth="1"/>
    <col min="17" max="18" width="7.85546875" style="552"/>
    <col min="19" max="19" width="16" style="552" customWidth="1"/>
    <col min="20" max="16384" width="7.85546875" style="552"/>
  </cols>
  <sheetData>
    <row r="1" spans="1:16" ht="19.5" customHeight="1">
      <c r="B1" s="553" t="s">
        <v>643</v>
      </c>
      <c r="C1" s="553"/>
      <c r="D1" s="553"/>
      <c r="I1" s="1388"/>
    </row>
    <row r="2" spans="1:16" ht="15.75" customHeight="1">
      <c r="B2" s="1721" t="s">
        <v>644</v>
      </c>
      <c r="C2" s="1721"/>
      <c r="D2" s="1721"/>
      <c r="E2" s="1721"/>
      <c r="F2" s="1721"/>
      <c r="G2" s="1721"/>
      <c r="H2" s="1721"/>
      <c r="I2" s="1721"/>
      <c r="J2" s="1721"/>
      <c r="K2" s="1721"/>
      <c r="L2" s="1721"/>
    </row>
    <row r="3" spans="1:16" ht="15" customHeight="1">
      <c r="B3" s="1383"/>
      <c r="C3" s="1383"/>
      <c r="D3" s="1383"/>
      <c r="E3" s="1383"/>
      <c r="F3" s="1383"/>
      <c r="G3" s="1383"/>
      <c r="H3" s="1383"/>
      <c r="I3" s="1383"/>
      <c r="J3" s="1383"/>
      <c r="K3" s="1383"/>
      <c r="L3" s="1383"/>
    </row>
    <row r="4" spans="1:16" ht="15" customHeight="1">
      <c r="B4" s="1383"/>
      <c r="C4" s="1383"/>
      <c r="D4" s="1383"/>
      <c r="E4" s="1383"/>
      <c r="F4" s="1383"/>
      <c r="G4" s="1383"/>
      <c r="H4" s="1383"/>
      <c r="I4" s="1383"/>
      <c r="J4" s="1383"/>
      <c r="K4" s="1383"/>
      <c r="L4" s="1383"/>
    </row>
    <row r="5" spans="1:16" ht="15.75">
      <c r="B5" s="555"/>
      <c r="C5" s="556"/>
      <c r="D5" s="557"/>
      <c r="E5" s="101" t="s">
        <v>227</v>
      </c>
      <c r="F5" s="938" t="s">
        <v>516</v>
      </c>
      <c r="G5" s="558" t="s">
        <v>229</v>
      </c>
      <c r="H5" s="559"/>
      <c r="I5" s="559"/>
      <c r="J5" s="559" t="s">
        <v>433</v>
      </c>
      <c r="K5" s="559"/>
      <c r="L5" s="560"/>
    </row>
    <row r="6" spans="1:16" ht="15.75">
      <c r="B6" s="561" t="s">
        <v>3</v>
      </c>
      <c r="C6" s="562"/>
      <c r="D6" s="563"/>
      <c r="E6" s="104" t="s">
        <v>228</v>
      </c>
      <c r="F6" s="939" t="s">
        <v>519</v>
      </c>
      <c r="G6" s="565"/>
      <c r="H6" s="565"/>
      <c r="I6" s="565"/>
      <c r="J6" s="565"/>
      <c r="K6" s="708"/>
      <c r="L6" s="708"/>
    </row>
    <row r="7" spans="1:16" ht="15.75">
      <c r="B7" s="566"/>
      <c r="C7" s="554"/>
      <c r="D7" s="567"/>
      <c r="E7" s="107" t="s">
        <v>788</v>
      </c>
      <c r="F7" s="564"/>
      <c r="G7" s="568" t="s">
        <v>434</v>
      </c>
      <c r="H7" s="569" t="s">
        <v>534</v>
      </c>
      <c r="I7" s="569" t="s">
        <v>436</v>
      </c>
      <c r="J7" s="1123" t="s">
        <v>531</v>
      </c>
      <c r="K7" s="1124" t="s">
        <v>456</v>
      </c>
      <c r="L7" s="1124" t="s">
        <v>801</v>
      </c>
    </row>
    <row r="8" spans="1:16" s="570" customFormat="1" ht="15" customHeight="1">
      <c r="B8" s="571"/>
      <c r="C8" s="572"/>
      <c r="D8" s="573"/>
      <c r="E8" s="1716" t="s">
        <v>645</v>
      </c>
      <c r="F8" s="1717"/>
      <c r="G8" s="1717"/>
      <c r="H8" s="1717"/>
      <c r="I8" s="1718"/>
      <c r="J8" s="709"/>
      <c r="K8" s="709"/>
      <c r="L8" s="709"/>
      <c r="M8" s="552"/>
      <c r="N8" s="1233"/>
    </row>
    <row r="9" spans="1:16" s="570" customFormat="1" ht="9.9499999999999993" customHeight="1">
      <c r="B9" s="1719">
        <v>1</v>
      </c>
      <c r="C9" s="1720"/>
      <c r="D9" s="1720"/>
      <c r="E9" s="1382">
        <v>2</v>
      </c>
      <c r="F9" s="574">
        <v>3</v>
      </c>
      <c r="G9" s="574">
        <v>4</v>
      </c>
      <c r="H9" s="575">
        <v>5</v>
      </c>
      <c r="I9" s="575">
        <v>6</v>
      </c>
      <c r="J9" s="651">
        <v>7</v>
      </c>
      <c r="K9" s="795">
        <v>8</v>
      </c>
      <c r="L9" s="651">
        <v>9</v>
      </c>
      <c r="N9" s="1233"/>
    </row>
    <row r="10" spans="1:16" ht="21.75" customHeight="1">
      <c r="A10" s="576" t="s">
        <v>646</v>
      </c>
      <c r="B10" s="577" t="s">
        <v>647</v>
      </c>
      <c r="C10" s="578"/>
      <c r="D10" s="579"/>
      <c r="E10" s="1206">
        <v>523492865000</v>
      </c>
      <c r="F10" s="1206">
        <v>523492864999.99994</v>
      </c>
      <c r="G10" s="1206">
        <v>34010718642.37001</v>
      </c>
      <c r="H10" s="1206">
        <v>70220863380.580002</v>
      </c>
      <c r="I10" s="1206">
        <v>104474948837.72998</v>
      </c>
      <c r="J10" s="1389">
        <v>6.4968829407770462E-2</v>
      </c>
      <c r="K10" s="1389">
        <v>0.13413910308133811</v>
      </c>
      <c r="L10" s="1390">
        <v>0.19957282290319275</v>
      </c>
      <c r="O10" s="617"/>
    </row>
    <row r="11" spans="1:16" ht="15.75">
      <c r="A11" s="576"/>
      <c r="B11" s="580" t="s">
        <v>536</v>
      </c>
      <c r="C11" s="581"/>
      <c r="D11" s="579"/>
      <c r="E11" s="1202"/>
      <c r="F11" s="1202"/>
      <c r="G11" s="1202"/>
      <c r="H11" s="1202"/>
      <c r="I11" s="1202"/>
      <c r="J11" s="1391"/>
      <c r="K11" s="1391"/>
      <c r="L11" s="1392"/>
      <c r="O11" s="617"/>
    </row>
    <row r="12" spans="1:16" ht="21.75" customHeight="1">
      <c r="A12" s="576" t="s">
        <v>648</v>
      </c>
      <c r="B12" s="582" t="s">
        <v>621</v>
      </c>
      <c r="C12" s="583" t="s">
        <v>649</v>
      </c>
      <c r="D12" s="584"/>
      <c r="E12" s="1202">
        <v>287955066000</v>
      </c>
      <c r="F12" s="1202">
        <v>286609658819.52979</v>
      </c>
      <c r="G12" s="1202">
        <v>19492990784.659992</v>
      </c>
      <c r="H12" s="1202">
        <v>39111514133.800018</v>
      </c>
      <c r="I12" s="1202">
        <v>58196588028.810013</v>
      </c>
      <c r="J12" s="1391">
        <v>6.8012330306475091E-2</v>
      </c>
      <c r="K12" s="1391">
        <v>0.13646265200862426</v>
      </c>
      <c r="L12" s="1392">
        <v>0.20305173338716684</v>
      </c>
      <c r="O12" s="617"/>
      <c r="P12" s="617"/>
    </row>
    <row r="13" spans="1:16" ht="12" customHeight="1">
      <c r="A13" s="576"/>
      <c r="B13" s="585"/>
      <c r="C13" s="586" t="s">
        <v>564</v>
      </c>
      <c r="D13" s="587"/>
      <c r="E13" s="1201"/>
      <c r="F13" s="1201"/>
      <c r="G13" s="1201"/>
      <c r="H13" s="1201"/>
      <c r="I13" s="1201"/>
      <c r="J13" s="1393"/>
      <c r="K13" s="1393"/>
      <c r="L13" s="1394"/>
      <c r="O13" s="617"/>
    </row>
    <row r="14" spans="1:16" ht="15.95" customHeight="1">
      <c r="A14" s="576" t="s">
        <v>650</v>
      </c>
      <c r="B14" s="585"/>
      <c r="C14" s="588" t="s">
        <v>651</v>
      </c>
      <c r="D14" s="587" t="s">
        <v>652</v>
      </c>
      <c r="E14" s="1201">
        <v>78128232000</v>
      </c>
      <c r="F14" s="1201">
        <v>78032290998</v>
      </c>
      <c r="G14" s="1201">
        <v>9387220051</v>
      </c>
      <c r="H14" s="1201">
        <v>18772621050</v>
      </c>
      <c r="I14" s="1201">
        <v>24172191997</v>
      </c>
      <c r="J14" s="1393">
        <v>0.1202991727007041</v>
      </c>
      <c r="K14" s="1393">
        <v>0.24057503387259449</v>
      </c>
      <c r="L14" s="1394">
        <v>0.30977165591126299</v>
      </c>
      <c r="O14" s="617"/>
    </row>
    <row r="15" spans="1:16" ht="15.95" customHeight="1">
      <c r="A15" s="576" t="s">
        <v>653</v>
      </c>
      <c r="B15" s="585"/>
      <c r="C15" s="588" t="s">
        <v>654</v>
      </c>
      <c r="D15" s="587" t="s">
        <v>655</v>
      </c>
      <c r="E15" s="1201">
        <v>75124762000</v>
      </c>
      <c r="F15" s="1201">
        <v>64382762000</v>
      </c>
      <c r="G15" s="1201">
        <v>2145378226.02</v>
      </c>
      <c r="H15" s="1201">
        <v>3809550402.6099997</v>
      </c>
      <c r="I15" s="1201">
        <v>5855983822.6300001</v>
      </c>
      <c r="J15" s="1393">
        <v>3.3322245883455573E-2</v>
      </c>
      <c r="K15" s="1393">
        <v>5.9170347531999318E-2</v>
      </c>
      <c r="L15" s="1394">
        <v>9.0955772022175752E-2</v>
      </c>
      <c r="O15" s="617"/>
      <c r="P15" s="617"/>
    </row>
    <row r="16" spans="1:16" ht="12" customHeight="1">
      <c r="A16" s="576"/>
      <c r="B16" s="585"/>
      <c r="C16" s="588"/>
      <c r="D16" s="587" t="s">
        <v>564</v>
      </c>
      <c r="E16" s="1201"/>
      <c r="F16" s="1201"/>
      <c r="G16" s="1201"/>
      <c r="H16" s="1201"/>
      <c r="I16" s="1201"/>
      <c r="J16" s="1393"/>
      <c r="K16" s="1393"/>
      <c r="L16" s="1394"/>
      <c r="O16" s="617"/>
    </row>
    <row r="17" spans="1:15" ht="15.95" customHeight="1">
      <c r="A17" s="576" t="s">
        <v>656</v>
      </c>
      <c r="B17" s="589"/>
      <c r="C17" s="588"/>
      <c r="D17" s="587" t="s">
        <v>657</v>
      </c>
      <c r="E17" s="1201">
        <v>54490124000</v>
      </c>
      <c r="F17" s="1201">
        <v>42490124000</v>
      </c>
      <c r="G17" s="1201">
        <v>347465921.22000003</v>
      </c>
      <c r="H17" s="1201">
        <v>680277007.17999995</v>
      </c>
      <c r="I17" s="1201">
        <v>1029874922.1</v>
      </c>
      <c r="J17" s="1393">
        <v>8.1775690092125881E-3</v>
      </c>
      <c r="K17" s="1393">
        <v>1.6010238218650524E-2</v>
      </c>
      <c r="L17" s="1394">
        <v>2.4237983445282486E-2</v>
      </c>
      <c r="O17" s="617"/>
    </row>
    <row r="18" spans="1:15" ht="15.95" customHeight="1">
      <c r="A18" s="576" t="s">
        <v>658</v>
      </c>
      <c r="B18" s="585"/>
      <c r="C18" s="588"/>
      <c r="D18" s="590" t="s">
        <v>659</v>
      </c>
      <c r="E18" s="1201">
        <v>18569122000</v>
      </c>
      <c r="F18" s="1201">
        <v>18569122000</v>
      </c>
      <c r="G18" s="1201">
        <v>1645162304.8</v>
      </c>
      <c r="H18" s="1201">
        <v>2820873395.4299998</v>
      </c>
      <c r="I18" s="1201">
        <v>4354584900.5299997</v>
      </c>
      <c r="J18" s="1393">
        <v>8.8596666272104843E-2</v>
      </c>
      <c r="K18" s="1393">
        <v>0.15191205030749433</v>
      </c>
      <c r="L18" s="1394">
        <v>0.23450677423143645</v>
      </c>
      <c r="O18" s="617"/>
    </row>
    <row r="19" spans="1:15" ht="45">
      <c r="A19" s="591" t="s">
        <v>660</v>
      </c>
      <c r="B19" s="585"/>
      <c r="C19" s="592" t="s">
        <v>661</v>
      </c>
      <c r="D19" s="593" t="s">
        <v>662</v>
      </c>
      <c r="E19" s="1201">
        <v>61674872000</v>
      </c>
      <c r="F19" s="1201">
        <v>63560662701.139992</v>
      </c>
      <c r="G19" s="1201">
        <v>5308759784.2900009</v>
      </c>
      <c r="H19" s="1201">
        <v>10725239106.800003</v>
      </c>
      <c r="I19" s="1201">
        <v>15984878369.66</v>
      </c>
      <c r="J19" s="1393">
        <v>8.3522725514232024E-2</v>
      </c>
      <c r="K19" s="1393">
        <v>0.16874020268211648</v>
      </c>
      <c r="L19" s="1394">
        <v>0.25149011496025991</v>
      </c>
      <c r="O19" s="617"/>
    </row>
    <row r="20" spans="1:15" ht="30">
      <c r="A20" s="591" t="s">
        <v>663</v>
      </c>
      <c r="B20" s="585"/>
      <c r="C20" s="592" t="s">
        <v>664</v>
      </c>
      <c r="D20" s="593" t="s">
        <v>665</v>
      </c>
      <c r="E20" s="1201">
        <v>3258596000</v>
      </c>
      <c r="F20" s="1201">
        <v>5691727713.0100012</v>
      </c>
      <c r="G20" s="1201">
        <v>245652002.81</v>
      </c>
      <c r="H20" s="1201">
        <v>530725216.59000003</v>
      </c>
      <c r="I20" s="1201">
        <v>1229940119.24</v>
      </c>
      <c r="J20" s="1393">
        <v>4.3159479018733647E-2</v>
      </c>
      <c r="K20" s="1393">
        <v>9.3245011594086324E-2</v>
      </c>
      <c r="L20" s="1394">
        <v>0.2160925787838788</v>
      </c>
      <c r="O20" s="617"/>
    </row>
    <row r="21" spans="1:15" ht="30">
      <c r="A21" s="591" t="s">
        <v>666</v>
      </c>
      <c r="B21" s="585"/>
      <c r="C21" s="592" t="s">
        <v>667</v>
      </c>
      <c r="D21" s="593" t="s">
        <v>772</v>
      </c>
      <c r="E21" s="1201">
        <v>22256104000</v>
      </c>
      <c r="F21" s="1201">
        <v>22661165011</v>
      </c>
      <c r="G21" s="1201">
        <v>1684410334</v>
      </c>
      <c r="H21" s="1201">
        <v>3365295337.8800001</v>
      </c>
      <c r="I21" s="1201">
        <v>5288079868.8800001</v>
      </c>
      <c r="J21" s="1393">
        <v>7.4330262066507488E-2</v>
      </c>
      <c r="K21" s="1393">
        <v>0.14850495710376962</v>
      </c>
      <c r="L21" s="1394">
        <v>0.2333542810492357</v>
      </c>
      <c r="O21" s="617"/>
    </row>
    <row r="22" spans="1:15" ht="21.75" customHeight="1">
      <c r="A22" s="576" t="s">
        <v>668</v>
      </c>
      <c r="B22" s="577" t="s">
        <v>636</v>
      </c>
      <c r="C22" s="578" t="s">
        <v>669</v>
      </c>
      <c r="D22" s="594"/>
      <c r="E22" s="1202">
        <v>28621946000</v>
      </c>
      <c r="F22" s="1202">
        <v>29599177760.880001</v>
      </c>
      <c r="G22" s="1202">
        <v>2092153905.3999987</v>
      </c>
      <c r="H22" s="1202">
        <v>4244251418.8999944</v>
      </c>
      <c r="I22" s="1202">
        <v>6665345644.2000065</v>
      </c>
      <c r="J22" s="1391">
        <v>7.0682838634967465E-2</v>
      </c>
      <c r="K22" s="1391">
        <v>0.14339085542130986</v>
      </c>
      <c r="L22" s="1392">
        <v>0.22518685140670752</v>
      </c>
      <c r="O22" s="617"/>
    </row>
    <row r="23" spans="1:15" ht="21.75" customHeight="1">
      <c r="A23" s="576" t="s">
        <v>670</v>
      </c>
      <c r="B23" s="595" t="s">
        <v>671</v>
      </c>
      <c r="C23" s="578" t="s">
        <v>672</v>
      </c>
      <c r="D23" s="594"/>
      <c r="E23" s="1202">
        <v>96583959000</v>
      </c>
      <c r="F23" s="1202">
        <v>95375611801.440094</v>
      </c>
      <c r="G23" s="1202">
        <v>5184555476.3800201</v>
      </c>
      <c r="H23" s="1202">
        <v>13518990865.579981</v>
      </c>
      <c r="I23" s="1202">
        <v>21087605560.679951</v>
      </c>
      <c r="J23" s="1391">
        <v>5.4359341748429421E-2</v>
      </c>
      <c r="K23" s="1391">
        <v>0.14174473547519467</v>
      </c>
      <c r="L23" s="1392">
        <v>0.22110060593458281</v>
      </c>
      <c r="O23" s="617"/>
    </row>
    <row r="24" spans="1:15" ht="12" customHeight="1">
      <c r="A24" s="576"/>
      <c r="B24" s="595"/>
      <c r="C24" s="586" t="s">
        <v>564</v>
      </c>
      <c r="D24" s="594"/>
      <c r="E24" s="1201"/>
      <c r="F24" s="1201"/>
      <c r="G24" s="1201"/>
      <c r="H24" s="1201"/>
      <c r="I24" s="1201"/>
      <c r="J24" s="1393"/>
      <c r="K24" s="1393"/>
      <c r="L24" s="1394"/>
      <c r="O24" s="617"/>
    </row>
    <row r="25" spans="1:15" ht="15.75" customHeight="1">
      <c r="A25" s="576" t="s">
        <v>673</v>
      </c>
      <c r="B25" s="595"/>
      <c r="C25" s="588" t="s">
        <v>674</v>
      </c>
      <c r="D25" s="587" t="s">
        <v>675</v>
      </c>
      <c r="E25" s="1201">
        <v>61310435000</v>
      </c>
      <c r="F25" s="1201">
        <v>61985613029.860016</v>
      </c>
      <c r="G25" s="1201">
        <v>3732005181.25</v>
      </c>
      <c r="H25" s="1201">
        <v>10414161076.750002</v>
      </c>
      <c r="I25" s="1201">
        <v>16268548151.260002</v>
      </c>
      <c r="J25" s="1393">
        <v>6.0207603003816383E-2</v>
      </c>
      <c r="K25" s="1393">
        <v>0.16800932615981778</v>
      </c>
      <c r="L25" s="1394">
        <v>0.26245684048366252</v>
      </c>
      <c r="O25" s="617"/>
    </row>
    <row r="26" spans="1:15" ht="15.75" customHeight="1">
      <c r="A26" s="576" t="s">
        <v>676</v>
      </c>
      <c r="B26" s="595"/>
      <c r="C26" s="588" t="s">
        <v>677</v>
      </c>
      <c r="D26" s="587" t="s">
        <v>678</v>
      </c>
      <c r="E26" s="1201">
        <v>21973104000</v>
      </c>
      <c r="F26" s="1201">
        <v>23608317656.380005</v>
      </c>
      <c r="G26" s="1201">
        <v>834993165.48000038</v>
      </c>
      <c r="H26" s="1201">
        <v>1960702634.1000016</v>
      </c>
      <c r="I26" s="1201">
        <v>3297523665.2699971</v>
      </c>
      <c r="J26" s="1393">
        <v>3.5368600915717877E-2</v>
      </c>
      <c r="K26" s="1393">
        <v>8.3051349216750878E-2</v>
      </c>
      <c r="L26" s="1394">
        <v>0.13967635107531101</v>
      </c>
      <c r="O26" s="617"/>
    </row>
    <row r="27" spans="1:15" ht="21.75" customHeight="1">
      <c r="A27" s="576" t="s">
        <v>679</v>
      </c>
      <c r="B27" s="595" t="s">
        <v>680</v>
      </c>
      <c r="C27" s="578" t="s">
        <v>681</v>
      </c>
      <c r="D27" s="594"/>
      <c r="E27" s="1202">
        <v>40384979000</v>
      </c>
      <c r="F27" s="1202">
        <v>42823286368.80999</v>
      </c>
      <c r="G27" s="1202">
        <v>316466145.71999997</v>
      </c>
      <c r="H27" s="1202">
        <v>753946115.38999999</v>
      </c>
      <c r="I27" s="1202">
        <v>2009672960.8399999</v>
      </c>
      <c r="J27" s="1391">
        <v>7.3900480919300866E-3</v>
      </c>
      <c r="K27" s="1391">
        <v>1.7605984484626823E-2</v>
      </c>
      <c r="L27" s="1392">
        <v>4.6929442629226367E-2</v>
      </c>
      <c r="O27" s="617"/>
    </row>
    <row r="28" spans="1:15" ht="12" customHeight="1">
      <c r="A28" s="576"/>
      <c r="B28" s="595"/>
      <c r="C28" s="586" t="s">
        <v>564</v>
      </c>
      <c r="D28" s="594"/>
      <c r="E28" s="1201"/>
      <c r="F28" s="1201"/>
      <c r="G28" s="1201"/>
      <c r="H28" s="1201"/>
      <c r="I28" s="1201"/>
      <c r="J28" s="1393"/>
      <c r="K28" s="1393"/>
      <c r="L28" s="1394"/>
      <c r="O28" s="617"/>
    </row>
    <row r="29" spans="1:15" ht="30" customHeight="1">
      <c r="A29" s="591" t="s">
        <v>682</v>
      </c>
      <c r="B29" s="595"/>
      <c r="C29" s="592" t="s">
        <v>683</v>
      </c>
      <c r="D29" s="596" t="s">
        <v>684</v>
      </c>
      <c r="E29" s="1201">
        <v>18876510000</v>
      </c>
      <c r="F29" s="1201">
        <v>21106849950.160004</v>
      </c>
      <c r="G29" s="1201">
        <v>254206257.46000004</v>
      </c>
      <c r="H29" s="1201">
        <v>603763659.1500001</v>
      </c>
      <c r="I29" s="1201">
        <v>1718530266.28</v>
      </c>
      <c r="J29" s="1393">
        <v>1.2043780007924536E-2</v>
      </c>
      <c r="K29" s="1393">
        <v>2.8605105005042365E-2</v>
      </c>
      <c r="L29" s="1394">
        <v>8.142049952209815E-2</v>
      </c>
      <c r="O29" s="1232"/>
    </row>
    <row r="30" spans="1:15" ht="47.25" customHeight="1">
      <c r="A30" s="591" t="s">
        <v>685</v>
      </c>
      <c r="B30" s="595"/>
      <c r="C30" s="592" t="s">
        <v>686</v>
      </c>
      <c r="D30" s="596" t="s">
        <v>687</v>
      </c>
      <c r="E30" s="1201">
        <v>77324000</v>
      </c>
      <c r="F30" s="1201">
        <v>119366626.71000002</v>
      </c>
      <c r="G30" s="1201">
        <v>18189.52</v>
      </c>
      <c r="H30" s="1201">
        <v>153804.51999999999</v>
      </c>
      <c r="I30" s="1201">
        <v>545068.9</v>
      </c>
      <c r="J30" s="1393">
        <v>1.5238363101431398E-4</v>
      </c>
      <c r="K30" s="1393">
        <v>1.2885052065152722E-3</v>
      </c>
      <c r="L30" s="1394">
        <v>4.5663424947430175E-3</v>
      </c>
      <c r="M30" s="597"/>
      <c r="O30" s="617"/>
    </row>
    <row r="31" spans="1:15" ht="30">
      <c r="A31" s="591" t="s">
        <v>688</v>
      </c>
      <c r="B31" s="595"/>
      <c r="C31" s="592" t="s">
        <v>689</v>
      </c>
      <c r="D31" s="596" t="s">
        <v>690</v>
      </c>
      <c r="E31" s="1201">
        <v>20150000</v>
      </c>
      <c r="F31" s="1201">
        <v>521371089.82999998</v>
      </c>
      <c r="G31" s="1201">
        <v>0</v>
      </c>
      <c r="H31" s="1201">
        <v>273059.64</v>
      </c>
      <c r="I31" s="1201">
        <v>9633167.2499999981</v>
      </c>
      <c r="J31" s="1393">
        <v>0</v>
      </c>
      <c r="K31" s="1393">
        <v>5.2373375763706948E-4</v>
      </c>
      <c r="L31" s="1394">
        <v>1.8476604165261677E-2</v>
      </c>
      <c r="O31" s="617"/>
    </row>
    <row r="32" spans="1:15" ht="21.75" customHeight="1">
      <c r="A32" s="591" t="s">
        <v>691</v>
      </c>
      <c r="B32" s="598" t="s">
        <v>692</v>
      </c>
      <c r="C32" s="599" t="s">
        <v>693</v>
      </c>
      <c r="D32" s="600"/>
      <c r="E32" s="1200">
        <v>26000000000</v>
      </c>
      <c r="F32" s="1200">
        <v>26000000000</v>
      </c>
      <c r="G32" s="1200">
        <v>3236700828.1799998</v>
      </c>
      <c r="H32" s="1200">
        <v>3836168333.0100002</v>
      </c>
      <c r="I32" s="1200">
        <v>5450005672.3500004</v>
      </c>
      <c r="J32" s="1391">
        <v>0.12448849339153846</v>
      </c>
      <c r="K32" s="1391">
        <v>0.14754493588500001</v>
      </c>
      <c r="L32" s="1392">
        <v>0.20961560278269231</v>
      </c>
      <c r="O32" s="617"/>
    </row>
    <row r="33" spans="1:16" ht="21.75" customHeight="1">
      <c r="A33" s="591" t="s">
        <v>694</v>
      </c>
      <c r="B33" s="598" t="s">
        <v>695</v>
      </c>
      <c r="C33" s="599" t="s">
        <v>696</v>
      </c>
      <c r="D33" s="600"/>
      <c r="E33" s="1202">
        <v>32064252000</v>
      </c>
      <c r="F33" s="1202">
        <v>32064252000</v>
      </c>
      <c r="G33" s="1202">
        <v>3143462296.5500002</v>
      </c>
      <c r="H33" s="1202">
        <v>7559663828.2399998</v>
      </c>
      <c r="I33" s="1202">
        <v>9220670066.3600006</v>
      </c>
      <c r="J33" s="1391">
        <v>9.8036352026861576E-2</v>
      </c>
      <c r="K33" s="1391">
        <v>0.23576610576289134</v>
      </c>
      <c r="L33" s="1392">
        <v>0.28756853789572262</v>
      </c>
      <c r="O33" s="617"/>
    </row>
    <row r="34" spans="1:16" ht="21.75" customHeight="1">
      <c r="A34" s="591" t="s">
        <v>697</v>
      </c>
      <c r="B34" s="601" t="s">
        <v>698</v>
      </c>
      <c r="C34" s="602" t="s">
        <v>699</v>
      </c>
      <c r="D34" s="603"/>
      <c r="E34" s="1203">
        <v>11882663000</v>
      </c>
      <c r="F34" s="1203">
        <v>11020878249.34</v>
      </c>
      <c r="G34" s="1203">
        <v>544389205.47999966</v>
      </c>
      <c r="H34" s="1203">
        <v>1196328685.6600006</v>
      </c>
      <c r="I34" s="1203">
        <v>1845060904.4900041</v>
      </c>
      <c r="J34" s="1395">
        <v>4.9396172715418678E-2</v>
      </c>
      <c r="K34" s="1395">
        <v>0.10855112075406916</v>
      </c>
      <c r="L34" s="1395">
        <v>0.16741505193567471</v>
      </c>
      <c r="O34" s="617"/>
    </row>
    <row r="35" spans="1:16" s="706" customFormat="1" ht="14.25">
      <c r="E35" s="707"/>
      <c r="N35" s="1234"/>
    </row>
    <row r="38" spans="1:16" ht="15.75">
      <c r="B38" s="555"/>
      <c r="C38" s="556"/>
      <c r="D38" s="557"/>
      <c r="E38" s="101" t="s">
        <v>227</v>
      </c>
      <c r="F38" s="938" t="s">
        <v>516</v>
      </c>
      <c r="G38" s="558" t="s">
        <v>229</v>
      </c>
      <c r="H38" s="559"/>
      <c r="I38" s="559"/>
      <c r="J38" s="559" t="s">
        <v>433</v>
      </c>
      <c r="K38" s="559"/>
      <c r="L38" s="560"/>
    </row>
    <row r="39" spans="1:16" ht="15.75">
      <c r="B39" s="561" t="s">
        <v>3</v>
      </c>
      <c r="C39" s="562"/>
      <c r="D39" s="563"/>
      <c r="E39" s="104" t="s">
        <v>228</v>
      </c>
      <c r="F39" s="939" t="s">
        <v>519</v>
      </c>
      <c r="G39" s="565"/>
      <c r="H39" s="565"/>
      <c r="I39" s="565"/>
      <c r="J39" s="565"/>
      <c r="K39" s="708"/>
      <c r="L39" s="708"/>
    </row>
    <row r="40" spans="1:16" ht="15.75">
      <c r="B40" s="566"/>
      <c r="C40" s="554"/>
      <c r="D40" s="567"/>
      <c r="E40" s="107" t="s">
        <v>788</v>
      </c>
      <c r="F40" s="564"/>
      <c r="G40" s="568" t="s">
        <v>804</v>
      </c>
      <c r="H40" s="569" t="s">
        <v>802</v>
      </c>
      <c r="I40" s="569" t="s">
        <v>803</v>
      </c>
      <c r="J40" s="1123" t="s">
        <v>531</v>
      </c>
      <c r="K40" s="1124" t="s">
        <v>456</v>
      </c>
      <c r="L40" s="1124" t="s">
        <v>801</v>
      </c>
    </row>
    <row r="41" spans="1:16" s="570" customFormat="1" ht="15" customHeight="1">
      <c r="B41" s="571"/>
      <c r="C41" s="572"/>
      <c r="D41" s="573"/>
      <c r="E41" s="1716" t="s">
        <v>645</v>
      </c>
      <c r="F41" s="1717"/>
      <c r="G41" s="1717"/>
      <c r="H41" s="1717"/>
      <c r="I41" s="1718"/>
      <c r="J41" s="709"/>
      <c r="K41" s="709"/>
      <c r="L41" s="709"/>
      <c r="M41" s="552"/>
      <c r="N41" s="1233"/>
    </row>
    <row r="42" spans="1:16" s="570" customFormat="1" ht="9.9499999999999993" customHeight="1">
      <c r="B42" s="1719">
        <v>1</v>
      </c>
      <c r="C42" s="1720"/>
      <c r="D42" s="1720"/>
      <c r="E42" s="1382">
        <v>2</v>
      </c>
      <c r="F42" s="574">
        <v>3</v>
      </c>
      <c r="G42" s="574">
        <v>4</v>
      </c>
      <c r="H42" s="575">
        <v>5</v>
      </c>
      <c r="I42" s="575">
        <v>6</v>
      </c>
      <c r="J42" s="651">
        <v>7</v>
      </c>
      <c r="K42" s="795">
        <v>8</v>
      </c>
      <c r="L42" s="1273">
        <v>9</v>
      </c>
      <c r="N42" s="1233"/>
    </row>
    <row r="43" spans="1:16" ht="21.75" customHeight="1">
      <c r="A43" s="576" t="s">
        <v>646</v>
      </c>
      <c r="B43" s="577" t="s">
        <v>647</v>
      </c>
      <c r="C43" s="578"/>
      <c r="D43" s="579"/>
      <c r="E43" s="1206">
        <v>523492865000</v>
      </c>
      <c r="F43" s="1206">
        <v>523492864999.99994</v>
      </c>
      <c r="G43" s="1206">
        <v>137907798186.25986</v>
      </c>
      <c r="H43" s="1206">
        <v>172128604876.71988</v>
      </c>
      <c r="I43" s="1206">
        <v>205979636905.13992</v>
      </c>
      <c r="J43" s="1389">
        <v>0.26343777997100282</v>
      </c>
      <c r="K43" s="1389">
        <v>0.32880792917152729</v>
      </c>
      <c r="L43" s="1390">
        <v>0.39347171790992785</v>
      </c>
      <c r="O43" s="617"/>
    </row>
    <row r="44" spans="1:16" ht="15.75">
      <c r="A44" s="576"/>
      <c r="B44" s="580" t="s">
        <v>536</v>
      </c>
      <c r="C44" s="581"/>
      <c r="D44" s="579"/>
      <c r="E44" s="1202"/>
      <c r="F44" s="1202"/>
      <c r="G44" s="1202"/>
      <c r="H44" s="1202"/>
      <c r="I44" s="1202"/>
      <c r="J44" s="1391"/>
      <c r="K44" s="1391"/>
      <c r="L44" s="1392"/>
      <c r="O44" s="617"/>
    </row>
    <row r="45" spans="1:16" ht="21.75" customHeight="1">
      <c r="A45" s="576" t="s">
        <v>648</v>
      </c>
      <c r="B45" s="582" t="s">
        <v>621</v>
      </c>
      <c r="C45" s="583" t="s">
        <v>649</v>
      </c>
      <c r="D45" s="584"/>
      <c r="E45" s="1202">
        <v>287955066000</v>
      </c>
      <c r="F45" s="1202">
        <v>286609658819.52979</v>
      </c>
      <c r="G45" s="1202">
        <v>75236144919.699997</v>
      </c>
      <c r="H45" s="1202">
        <v>96365141248.730011</v>
      </c>
      <c r="I45" s="1202">
        <v>116506811530.10011</v>
      </c>
      <c r="J45" s="1391">
        <v>0.26250387104739598</v>
      </c>
      <c r="K45" s="1391">
        <v>0.33622433258401974</v>
      </c>
      <c r="L45" s="1392">
        <v>0.40649994843147014</v>
      </c>
      <c r="O45" s="617"/>
      <c r="P45" s="617"/>
    </row>
    <row r="46" spans="1:16" ht="12" customHeight="1">
      <c r="A46" s="576"/>
      <c r="B46" s="585"/>
      <c r="C46" s="586" t="s">
        <v>564</v>
      </c>
      <c r="D46" s="587"/>
      <c r="E46" s="1201"/>
      <c r="F46" s="1201"/>
      <c r="G46" s="1201"/>
      <c r="H46" s="1201"/>
      <c r="I46" s="1201"/>
      <c r="J46" s="1393"/>
      <c r="K46" s="1391"/>
      <c r="L46" s="1392"/>
      <c r="O46" s="617"/>
    </row>
    <row r="47" spans="1:16" ht="15.95" customHeight="1">
      <c r="A47" s="576" t="s">
        <v>650</v>
      </c>
      <c r="B47" s="585"/>
      <c r="C47" s="588" t="s">
        <v>651</v>
      </c>
      <c r="D47" s="587" t="s">
        <v>652</v>
      </c>
      <c r="E47" s="1201">
        <v>78128232000</v>
      </c>
      <c r="F47" s="1201">
        <v>78032290998</v>
      </c>
      <c r="G47" s="1201">
        <v>29571013510</v>
      </c>
      <c r="H47" s="1201">
        <v>35295863865</v>
      </c>
      <c r="I47" s="1201">
        <v>40701073494</v>
      </c>
      <c r="J47" s="1393">
        <v>0.37895867379772197</v>
      </c>
      <c r="K47" s="1393">
        <v>0.45232381894188711</v>
      </c>
      <c r="L47" s="1394">
        <v>0.52159270186035145</v>
      </c>
      <c r="O47" s="617"/>
    </row>
    <row r="48" spans="1:16" ht="15.95" customHeight="1">
      <c r="A48" s="576" t="s">
        <v>653</v>
      </c>
      <c r="B48" s="585"/>
      <c r="C48" s="588" t="s">
        <v>654</v>
      </c>
      <c r="D48" s="587" t="s">
        <v>655</v>
      </c>
      <c r="E48" s="1201">
        <v>75124762000</v>
      </c>
      <c r="F48" s="1201">
        <v>64382762000</v>
      </c>
      <c r="G48" s="1201">
        <v>7927632423.46</v>
      </c>
      <c r="H48" s="1201">
        <v>14462765626.360001</v>
      </c>
      <c r="I48" s="1201">
        <v>20272276626.470001</v>
      </c>
      <c r="J48" s="1393">
        <v>0.12313284141894999</v>
      </c>
      <c r="K48" s="1393">
        <v>0.22463723482940978</v>
      </c>
      <c r="L48" s="1394">
        <v>0.31487118596232327</v>
      </c>
      <c r="O48" s="617"/>
      <c r="P48" s="617"/>
    </row>
    <row r="49" spans="1:15" ht="12" customHeight="1">
      <c r="A49" s="576"/>
      <c r="B49" s="585"/>
      <c r="C49" s="588"/>
      <c r="D49" s="587" t="s">
        <v>564</v>
      </c>
      <c r="E49" s="1201"/>
      <c r="F49" s="1201"/>
      <c r="G49" s="1201"/>
      <c r="H49" s="1201"/>
      <c r="I49" s="1201"/>
      <c r="J49" s="1393"/>
      <c r="K49" s="1393"/>
      <c r="L49" s="1394"/>
      <c r="O49" s="617"/>
    </row>
    <row r="50" spans="1:15" ht="15.95" customHeight="1">
      <c r="A50" s="576" t="s">
        <v>656</v>
      </c>
      <c r="B50" s="589"/>
      <c r="C50" s="588"/>
      <c r="D50" s="587" t="s">
        <v>657</v>
      </c>
      <c r="E50" s="1201">
        <v>54490124000</v>
      </c>
      <c r="F50" s="1201">
        <v>42490124000</v>
      </c>
      <c r="G50" s="1201">
        <v>1384527966.4200001</v>
      </c>
      <c r="H50" s="1201">
        <v>6268910981.6199999</v>
      </c>
      <c r="I50" s="1201">
        <v>10370786416.610001</v>
      </c>
      <c r="J50" s="1393">
        <v>3.258470053935357E-2</v>
      </c>
      <c r="K50" s="1393">
        <v>0.14753807217931394</v>
      </c>
      <c r="L50" s="1394">
        <v>0.24407522125870945</v>
      </c>
      <c r="O50" s="617"/>
    </row>
    <row r="51" spans="1:15" ht="15.95" customHeight="1">
      <c r="A51" s="576" t="s">
        <v>658</v>
      </c>
      <c r="B51" s="585"/>
      <c r="C51" s="588"/>
      <c r="D51" s="590" t="s">
        <v>659</v>
      </c>
      <c r="E51" s="1201">
        <v>18569122000</v>
      </c>
      <c r="F51" s="1201">
        <v>18569122000</v>
      </c>
      <c r="G51" s="1201">
        <v>5905920457.04</v>
      </c>
      <c r="H51" s="1201">
        <v>7381570644.7399998</v>
      </c>
      <c r="I51" s="1201">
        <v>8926556209.8600006</v>
      </c>
      <c r="J51" s="1393">
        <v>0.31805060341786756</v>
      </c>
      <c r="K51" s="1393">
        <v>0.39751856036812078</v>
      </c>
      <c r="L51" s="1394">
        <v>0.48072042446918062</v>
      </c>
      <c r="O51" s="617"/>
    </row>
    <row r="52" spans="1:15" ht="45">
      <c r="A52" s="591" t="s">
        <v>660</v>
      </c>
      <c r="B52" s="585"/>
      <c r="C52" s="592" t="s">
        <v>661</v>
      </c>
      <c r="D52" s="593" t="s">
        <v>662</v>
      </c>
      <c r="E52" s="1201">
        <v>61674872000</v>
      </c>
      <c r="F52" s="1201">
        <v>63560662701.139992</v>
      </c>
      <c r="G52" s="1201">
        <v>21833335683.879997</v>
      </c>
      <c r="H52" s="1201">
        <v>26917230663.509998</v>
      </c>
      <c r="I52" s="1201">
        <v>32048866148.549995</v>
      </c>
      <c r="J52" s="1393">
        <v>0.34350390250868806</v>
      </c>
      <c r="K52" s="1393">
        <v>0.42348882971963137</v>
      </c>
      <c r="L52" s="1394">
        <v>0.50422485837258557</v>
      </c>
      <c r="O52" s="617"/>
    </row>
    <row r="53" spans="1:15" ht="30">
      <c r="A53" s="591" t="s">
        <v>663</v>
      </c>
      <c r="B53" s="585"/>
      <c r="C53" s="592" t="s">
        <v>664</v>
      </c>
      <c r="D53" s="593" t="s">
        <v>665</v>
      </c>
      <c r="E53" s="1201">
        <v>3258596000</v>
      </c>
      <c r="F53" s="1201">
        <v>5691727713.0100012</v>
      </c>
      <c r="G53" s="1201">
        <v>1703633173.6400001</v>
      </c>
      <c r="H53" s="1201">
        <v>2131644644.6400001</v>
      </c>
      <c r="I53" s="1201">
        <v>2615028940.5799999</v>
      </c>
      <c r="J53" s="1393">
        <v>0.29931740581087185</v>
      </c>
      <c r="K53" s="1393">
        <v>0.3745162720569965</v>
      </c>
      <c r="L53" s="1394">
        <v>0.45944378797366497</v>
      </c>
      <c r="O53" s="617"/>
    </row>
    <row r="54" spans="1:15" ht="30">
      <c r="A54" s="591" t="s">
        <v>666</v>
      </c>
      <c r="B54" s="585"/>
      <c r="C54" s="592" t="s">
        <v>667</v>
      </c>
      <c r="D54" s="593" t="s">
        <v>772</v>
      </c>
      <c r="E54" s="1201">
        <v>22256104000</v>
      </c>
      <c r="F54" s="1201">
        <v>22661165011</v>
      </c>
      <c r="G54" s="1201">
        <v>7152863515.8800001</v>
      </c>
      <c r="H54" s="1201">
        <v>8889432504.8799992</v>
      </c>
      <c r="I54" s="1201">
        <v>10800091604.880001</v>
      </c>
      <c r="J54" s="1393">
        <v>0.31564412122712643</v>
      </c>
      <c r="K54" s="1393">
        <v>0.39227605908897278</v>
      </c>
      <c r="L54" s="1394">
        <v>0.47659030767559868</v>
      </c>
      <c r="O54" s="617"/>
    </row>
    <row r="55" spans="1:15" ht="21.75" customHeight="1">
      <c r="A55" s="576" t="s">
        <v>668</v>
      </c>
      <c r="B55" s="577" t="s">
        <v>636</v>
      </c>
      <c r="C55" s="578" t="s">
        <v>669</v>
      </c>
      <c r="D55" s="594"/>
      <c r="E55" s="1202">
        <v>28621946000</v>
      </c>
      <c r="F55" s="1202">
        <v>29599177760.880001</v>
      </c>
      <c r="G55" s="1202">
        <v>9265233055.7300091</v>
      </c>
      <c r="H55" s="1202">
        <v>11463724391.809998</v>
      </c>
      <c r="I55" s="1202">
        <v>13771205474.759987</v>
      </c>
      <c r="J55" s="1391">
        <v>0.31302332553222073</v>
      </c>
      <c r="K55" s="1391">
        <v>0.38729874472935949</v>
      </c>
      <c r="L55" s="1392">
        <v>0.46525635225451484</v>
      </c>
      <c r="O55" s="617"/>
    </row>
    <row r="56" spans="1:15" ht="21.75" customHeight="1">
      <c r="A56" s="576" t="s">
        <v>670</v>
      </c>
      <c r="B56" s="595" t="s">
        <v>671</v>
      </c>
      <c r="C56" s="578" t="s">
        <v>672</v>
      </c>
      <c r="D56" s="594"/>
      <c r="E56" s="1202">
        <v>96583959000</v>
      </c>
      <c r="F56" s="1202">
        <v>95375611801.440094</v>
      </c>
      <c r="G56" s="1202">
        <v>27767023637.779884</v>
      </c>
      <c r="H56" s="1202">
        <v>34340783632.359863</v>
      </c>
      <c r="I56" s="1202">
        <v>40998941233.579826</v>
      </c>
      <c r="J56" s="1391">
        <v>0.29113337375583287</v>
      </c>
      <c r="K56" s="1391">
        <v>0.36005833130436965</v>
      </c>
      <c r="L56" s="1392">
        <v>0.42986818599847532</v>
      </c>
      <c r="O56" s="617"/>
    </row>
    <row r="57" spans="1:15" ht="12" customHeight="1">
      <c r="A57" s="576"/>
      <c r="B57" s="595"/>
      <c r="C57" s="586" t="s">
        <v>564</v>
      </c>
      <c r="D57" s="594"/>
      <c r="E57" s="1201"/>
      <c r="F57" s="1201"/>
      <c r="G57" s="1201"/>
      <c r="H57" s="1201"/>
      <c r="I57" s="1201"/>
      <c r="J57" s="1393"/>
      <c r="K57" s="1393"/>
      <c r="L57" s="1394"/>
      <c r="O57" s="617"/>
    </row>
    <row r="58" spans="1:15" ht="15.75" customHeight="1">
      <c r="A58" s="576" t="s">
        <v>673</v>
      </c>
      <c r="B58" s="595"/>
      <c r="C58" s="588" t="s">
        <v>674</v>
      </c>
      <c r="D58" s="587" t="s">
        <v>675</v>
      </c>
      <c r="E58" s="1201">
        <v>61310435000</v>
      </c>
      <c r="F58" s="1201">
        <v>61985613029.860016</v>
      </c>
      <c r="G58" s="1201">
        <v>20990605410.280014</v>
      </c>
      <c r="H58" s="1201">
        <v>25264911181.280006</v>
      </c>
      <c r="I58" s="1201">
        <v>29678191622.070004</v>
      </c>
      <c r="J58" s="1393">
        <v>0.33863673172302605</v>
      </c>
      <c r="K58" s="1393">
        <v>0.40759314857641671</v>
      </c>
      <c r="L58" s="1394">
        <v>0.47879161262425973</v>
      </c>
      <c r="O58" s="617"/>
    </row>
    <row r="59" spans="1:15" ht="15.75" customHeight="1">
      <c r="A59" s="576" t="s">
        <v>676</v>
      </c>
      <c r="B59" s="595"/>
      <c r="C59" s="588" t="s">
        <v>677</v>
      </c>
      <c r="D59" s="587" t="s">
        <v>678</v>
      </c>
      <c r="E59" s="1201">
        <v>21973104000</v>
      </c>
      <c r="F59" s="1201">
        <v>23608317656.380005</v>
      </c>
      <c r="G59" s="1201">
        <v>4553720898.079999</v>
      </c>
      <c r="H59" s="1201">
        <v>6019842548.079998</v>
      </c>
      <c r="I59" s="1201">
        <v>7705266022.609993</v>
      </c>
      <c r="J59" s="1393">
        <v>0.19288629390537634</v>
      </c>
      <c r="K59" s="1393">
        <v>0.2549882052460935</v>
      </c>
      <c r="L59" s="1394">
        <v>0.32637929287297995</v>
      </c>
      <c r="O59" s="617"/>
    </row>
    <row r="60" spans="1:15" ht="21.75" customHeight="1">
      <c r="A60" s="576" t="s">
        <v>679</v>
      </c>
      <c r="B60" s="595" t="s">
        <v>680</v>
      </c>
      <c r="C60" s="578" t="s">
        <v>681</v>
      </c>
      <c r="D60" s="594"/>
      <c r="E60" s="1202">
        <v>40384979000</v>
      </c>
      <c r="F60" s="1202">
        <v>42823286368.80999</v>
      </c>
      <c r="G60" s="1202">
        <v>2625650710.2500029</v>
      </c>
      <c r="H60" s="1202">
        <v>3430216922.8700023</v>
      </c>
      <c r="I60" s="1202">
        <v>4635195338.4800005</v>
      </c>
      <c r="J60" s="1391">
        <v>6.1313620062620304E-2</v>
      </c>
      <c r="K60" s="1391">
        <v>8.0101673966068473E-2</v>
      </c>
      <c r="L60" s="1392">
        <v>0.10824006589685768</v>
      </c>
      <c r="O60" s="617"/>
    </row>
    <row r="61" spans="1:15" ht="12" customHeight="1">
      <c r="A61" s="576"/>
      <c r="B61" s="595"/>
      <c r="C61" s="586" t="s">
        <v>564</v>
      </c>
      <c r="D61" s="594"/>
      <c r="E61" s="1201"/>
      <c r="F61" s="1201"/>
      <c r="G61" s="1201"/>
      <c r="H61" s="1201"/>
      <c r="I61" s="1201"/>
      <c r="J61" s="1393"/>
      <c r="K61" s="1393"/>
      <c r="L61" s="1394"/>
      <c r="O61" s="617"/>
    </row>
    <row r="62" spans="1:15" ht="30" customHeight="1">
      <c r="A62" s="591" t="s">
        <v>682</v>
      </c>
      <c r="B62" s="595"/>
      <c r="C62" s="592" t="s">
        <v>683</v>
      </c>
      <c r="D62" s="596" t="s">
        <v>684</v>
      </c>
      <c r="E62" s="1201">
        <v>18876510000</v>
      </c>
      <c r="F62" s="1201">
        <v>21106849950.160004</v>
      </c>
      <c r="G62" s="1201">
        <v>2163740682.6999998</v>
      </c>
      <c r="H62" s="1201">
        <v>2663409385.6800003</v>
      </c>
      <c r="I62" s="1201">
        <v>3647208802.6000004</v>
      </c>
      <c r="J62" s="1393">
        <v>0.10251367152413936</v>
      </c>
      <c r="K62" s="1393">
        <v>0.12618696735747675</v>
      </c>
      <c r="L62" s="1394">
        <v>0.1727974004274547</v>
      </c>
      <c r="O62" s="1232"/>
    </row>
    <row r="63" spans="1:15" ht="47.25" customHeight="1">
      <c r="A63" s="591" t="s">
        <v>685</v>
      </c>
      <c r="B63" s="595"/>
      <c r="C63" s="592" t="s">
        <v>686</v>
      </c>
      <c r="D63" s="596" t="s">
        <v>687</v>
      </c>
      <c r="E63" s="1201">
        <v>77324000</v>
      </c>
      <c r="F63" s="1201">
        <v>119366626.71000002</v>
      </c>
      <c r="G63" s="1201">
        <v>1674636.41</v>
      </c>
      <c r="H63" s="1201">
        <v>1880680.17</v>
      </c>
      <c r="I63" s="1201">
        <v>5975818.4199999999</v>
      </c>
      <c r="J63" s="1393">
        <v>1.4029351889691176E-2</v>
      </c>
      <c r="K63" s="1393">
        <v>1.575549399221185E-2</v>
      </c>
      <c r="L63" s="1394">
        <v>5.0062723432054326E-2</v>
      </c>
      <c r="M63" s="597"/>
      <c r="O63" s="617"/>
    </row>
    <row r="64" spans="1:15" ht="30">
      <c r="A64" s="591" t="s">
        <v>688</v>
      </c>
      <c r="B64" s="595"/>
      <c r="C64" s="592" t="s">
        <v>689</v>
      </c>
      <c r="D64" s="596" t="s">
        <v>690</v>
      </c>
      <c r="E64" s="1201">
        <v>20150000</v>
      </c>
      <c r="F64" s="1201">
        <v>521371089.82999998</v>
      </c>
      <c r="G64" s="1201">
        <v>16974423.57</v>
      </c>
      <c r="H64" s="1201">
        <v>45679208.510000005</v>
      </c>
      <c r="I64" s="1201">
        <v>72809225.400000006</v>
      </c>
      <c r="J64" s="1393">
        <v>3.2557278109790741E-2</v>
      </c>
      <c r="K64" s="1393">
        <v>8.7613619936031215E-2</v>
      </c>
      <c r="L64" s="1394">
        <v>0.13964952568378969</v>
      </c>
      <c r="O64" s="617"/>
    </row>
    <row r="65" spans="1:15" ht="21.75" customHeight="1">
      <c r="A65" s="591" t="s">
        <v>691</v>
      </c>
      <c r="B65" s="598" t="s">
        <v>692</v>
      </c>
      <c r="C65" s="599" t="s">
        <v>693</v>
      </c>
      <c r="D65" s="600"/>
      <c r="E65" s="1200">
        <v>26000000000</v>
      </c>
      <c r="F65" s="1200">
        <v>26000000000</v>
      </c>
      <c r="G65" s="1200">
        <v>9423137433.5100002</v>
      </c>
      <c r="H65" s="1200">
        <v>10116669784.460001</v>
      </c>
      <c r="I65" s="1200">
        <v>10797797373.050001</v>
      </c>
      <c r="J65" s="1391">
        <v>0.36242836282730773</v>
      </c>
      <c r="K65" s="1391">
        <v>0.38910268401769232</v>
      </c>
      <c r="L65" s="1392">
        <v>0.41529989896346159</v>
      </c>
      <c r="O65" s="617"/>
    </row>
    <row r="66" spans="1:15" ht="21.75" customHeight="1">
      <c r="A66" s="591" t="s">
        <v>694</v>
      </c>
      <c r="B66" s="598" t="s">
        <v>695</v>
      </c>
      <c r="C66" s="599" t="s">
        <v>696</v>
      </c>
      <c r="D66" s="600"/>
      <c r="E66" s="1202">
        <v>32064252000</v>
      </c>
      <c r="F66" s="1202">
        <v>32064252000</v>
      </c>
      <c r="G66" s="1202">
        <v>11118560395.940001</v>
      </c>
      <c r="H66" s="1202">
        <v>13249487245.75</v>
      </c>
      <c r="I66" s="1202">
        <v>15446983633.130001</v>
      </c>
      <c r="J66" s="1391">
        <v>0.34675876411961831</v>
      </c>
      <c r="K66" s="1391">
        <v>0.41321678876993606</v>
      </c>
      <c r="L66" s="1392">
        <v>0.48175094286091569</v>
      </c>
      <c r="O66" s="617"/>
    </row>
    <row r="67" spans="1:15" ht="21.75" customHeight="1">
      <c r="A67" s="591" t="s">
        <v>697</v>
      </c>
      <c r="B67" s="601" t="s">
        <v>698</v>
      </c>
      <c r="C67" s="602" t="s">
        <v>699</v>
      </c>
      <c r="D67" s="603"/>
      <c r="E67" s="1203">
        <v>11882663000</v>
      </c>
      <c r="F67" s="1203">
        <v>11020878249.34</v>
      </c>
      <c r="G67" s="1203">
        <v>2472048033.3499966</v>
      </c>
      <c r="H67" s="1203">
        <v>3162581650.7399998</v>
      </c>
      <c r="I67" s="1203">
        <v>3822702322.0400004</v>
      </c>
      <c r="J67" s="1396">
        <v>0.22430590170960635</v>
      </c>
      <c r="K67" s="1396">
        <v>0.28696276096956203</v>
      </c>
      <c r="L67" s="1395">
        <v>0.34686004468554293</v>
      </c>
      <c r="O67" s="617"/>
    </row>
    <row r="71" spans="1:15" ht="15.75">
      <c r="B71" s="555"/>
      <c r="C71" s="556"/>
      <c r="D71" s="557"/>
      <c r="E71" s="101" t="s">
        <v>227</v>
      </c>
      <c r="F71" s="938" t="s">
        <v>516</v>
      </c>
      <c r="G71" s="558" t="s">
        <v>229</v>
      </c>
      <c r="H71" s="559"/>
      <c r="I71" s="559"/>
      <c r="J71" s="559" t="s">
        <v>433</v>
      </c>
      <c r="K71" s="559"/>
      <c r="L71" s="560"/>
    </row>
    <row r="72" spans="1:15" ht="15.75">
      <c r="B72" s="561" t="s">
        <v>3</v>
      </c>
      <c r="C72" s="562"/>
      <c r="D72" s="563"/>
      <c r="E72" s="104" t="s">
        <v>228</v>
      </c>
      <c r="F72" s="939" t="s">
        <v>519</v>
      </c>
      <c r="G72" s="565"/>
      <c r="H72" s="565"/>
      <c r="I72" s="565"/>
      <c r="J72" s="565"/>
      <c r="K72" s="708"/>
      <c r="L72" s="708"/>
    </row>
    <row r="73" spans="1:15" ht="15.75">
      <c r="B73" s="566"/>
      <c r="C73" s="554"/>
      <c r="D73" s="567"/>
      <c r="E73" s="107" t="s">
        <v>788</v>
      </c>
      <c r="F73" s="564"/>
      <c r="G73" s="568" t="s">
        <v>811</v>
      </c>
      <c r="H73" s="569" t="s">
        <v>814</v>
      </c>
      <c r="I73" s="569" t="s">
        <v>813</v>
      </c>
      <c r="J73" s="1123" t="s">
        <v>531</v>
      </c>
      <c r="K73" s="1124" t="s">
        <v>456</v>
      </c>
      <c r="L73" s="1124" t="s">
        <v>801</v>
      </c>
    </row>
    <row r="74" spans="1:15">
      <c r="B74" s="571"/>
      <c r="C74" s="572"/>
      <c r="D74" s="573"/>
      <c r="E74" s="1716" t="s">
        <v>645</v>
      </c>
      <c r="F74" s="1717"/>
      <c r="G74" s="1717"/>
      <c r="H74" s="1717"/>
      <c r="I74" s="1718"/>
      <c r="J74" s="709"/>
      <c r="K74" s="709"/>
      <c r="L74" s="709"/>
    </row>
    <row r="75" spans="1:15" ht="9.9499999999999993" customHeight="1">
      <c r="B75" s="1719">
        <v>1</v>
      </c>
      <c r="C75" s="1720"/>
      <c r="D75" s="1720"/>
      <c r="E75" s="1382">
        <v>2</v>
      </c>
      <c r="F75" s="574">
        <v>3</v>
      </c>
      <c r="G75" s="574">
        <v>4</v>
      </c>
      <c r="H75" s="575">
        <v>5</v>
      </c>
      <c r="I75" s="575">
        <v>6</v>
      </c>
      <c r="J75" s="651">
        <v>7</v>
      </c>
      <c r="K75" s="795">
        <v>8</v>
      </c>
      <c r="L75" s="1273">
        <v>9</v>
      </c>
    </row>
    <row r="76" spans="1:15" ht="21.75" customHeight="1">
      <c r="B76" s="577" t="s">
        <v>647</v>
      </c>
      <c r="C76" s="578"/>
      <c r="D76" s="579"/>
      <c r="E76" s="1206">
        <v>523492865000</v>
      </c>
      <c r="F76" s="1206">
        <v>523492864999.99994</v>
      </c>
      <c r="G76" s="1206">
        <v>242829947783.03992</v>
      </c>
      <c r="H76" s="1206">
        <v>276736272789.46979</v>
      </c>
      <c r="I76" s="1206">
        <v>312491371066.19006</v>
      </c>
      <c r="J76" s="1389">
        <v>0.4638648662060369</v>
      </c>
      <c r="K76" s="1389">
        <v>0.52863427811851804</v>
      </c>
      <c r="L76" s="1390">
        <v>0.59693530124081084</v>
      </c>
    </row>
    <row r="77" spans="1:15" ht="15.75">
      <c r="B77" s="580" t="s">
        <v>536</v>
      </c>
      <c r="C77" s="581"/>
      <c r="D77" s="579"/>
      <c r="E77" s="1202"/>
      <c r="F77" s="1202"/>
      <c r="G77" s="1202"/>
      <c r="H77" s="1202"/>
      <c r="I77" s="1202"/>
      <c r="J77" s="1391"/>
      <c r="K77" s="1391"/>
      <c r="L77" s="1392"/>
    </row>
    <row r="78" spans="1:15" ht="21.75" customHeight="1">
      <c r="B78" s="582" t="s">
        <v>621</v>
      </c>
      <c r="C78" s="583" t="s">
        <v>649</v>
      </c>
      <c r="D78" s="584"/>
      <c r="E78" s="1202">
        <v>287955066000</v>
      </c>
      <c r="F78" s="1202">
        <v>286609658819.52979</v>
      </c>
      <c r="G78" s="1202">
        <v>136339340108.85007</v>
      </c>
      <c r="H78" s="1202">
        <v>156491010214.89984</v>
      </c>
      <c r="I78" s="1202">
        <v>177340514222.59</v>
      </c>
      <c r="J78" s="1391">
        <v>0.4756969484922321</v>
      </c>
      <c r="K78" s="1391">
        <v>0.54600745438742493</v>
      </c>
      <c r="L78" s="1392">
        <v>0.61875274878386577</v>
      </c>
    </row>
    <row r="79" spans="1:15" ht="12" customHeight="1">
      <c r="B79" s="585"/>
      <c r="C79" s="586" t="s">
        <v>564</v>
      </c>
      <c r="D79" s="587"/>
      <c r="E79" s="1201"/>
      <c r="F79" s="1201"/>
      <c r="G79" s="1201"/>
      <c r="H79" s="1201"/>
      <c r="I79" s="1201"/>
      <c r="J79" s="1393"/>
      <c r="K79" s="1391"/>
      <c r="L79" s="1392"/>
    </row>
    <row r="80" spans="1:15" ht="15.95" customHeight="1">
      <c r="B80" s="585"/>
      <c r="C80" s="588" t="s">
        <v>651</v>
      </c>
      <c r="D80" s="587" t="s">
        <v>652</v>
      </c>
      <c r="E80" s="1201">
        <v>78128232000</v>
      </c>
      <c r="F80" s="1201">
        <v>78032290998</v>
      </c>
      <c r="G80" s="1201">
        <v>46187934009</v>
      </c>
      <c r="H80" s="1201">
        <v>51591782337</v>
      </c>
      <c r="I80" s="1201">
        <v>57150572284</v>
      </c>
      <c r="J80" s="1393">
        <v>0.59190795782458594</v>
      </c>
      <c r="K80" s="1393">
        <v>0.66115939538827995</v>
      </c>
      <c r="L80" s="1394">
        <v>0.73239644194817755</v>
      </c>
    </row>
    <row r="81" spans="2:12" ht="15.95" customHeight="1">
      <c r="B81" s="585"/>
      <c r="C81" s="588" t="s">
        <v>654</v>
      </c>
      <c r="D81" s="587" t="s">
        <v>655</v>
      </c>
      <c r="E81" s="1201">
        <v>75124762000</v>
      </c>
      <c r="F81" s="1201">
        <v>64382762000</v>
      </c>
      <c r="G81" s="1201">
        <v>25213521234.09</v>
      </c>
      <c r="H81" s="1201">
        <v>30633906212.610001</v>
      </c>
      <c r="I81" s="1201">
        <v>36773016985.220001</v>
      </c>
      <c r="J81" s="1393">
        <v>0.39161912988588465</v>
      </c>
      <c r="K81" s="1393">
        <v>0.47580913370274486</v>
      </c>
      <c r="L81" s="1394">
        <v>0.57116246403377358</v>
      </c>
    </row>
    <row r="82" spans="2:12" ht="12" customHeight="1">
      <c r="B82" s="585"/>
      <c r="C82" s="588"/>
      <c r="D82" s="587" t="s">
        <v>564</v>
      </c>
      <c r="E82" s="1201"/>
      <c r="F82" s="1201"/>
      <c r="G82" s="1201"/>
      <c r="H82" s="1201"/>
      <c r="I82" s="1201"/>
      <c r="J82" s="1393"/>
      <c r="K82" s="1393"/>
      <c r="L82" s="1394"/>
    </row>
    <row r="83" spans="2:12" ht="15.95" customHeight="1">
      <c r="B83" s="589"/>
      <c r="C83" s="588"/>
      <c r="D83" s="587" t="s">
        <v>657</v>
      </c>
      <c r="E83" s="1201">
        <v>54490124000</v>
      </c>
      <c r="F83" s="1201">
        <v>42490124000</v>
      </c>
      <c r="G83" s="1201">
        <v>13469047689.76</v>
      </c>
      <c r="H83" s="1201">
        <v>17102048873.59</v>
      </c>
      <c r="I83" s="1201">
        <v>21254237528.09</v>
      </c>
      <c r="J83" s="1393">
        <v>0.31699243075308514</v>
      </c>
      <c r="K83" s="1393">
        <v>0.40249468026005292</v>
      </c>
      <c r="L83" s="1394">
        <v>0.5002159449591157</v>
      </c>
    </row>
    <row r="84" spans="2:12" ht="15.95" customHeight="1">
      <c r="B84" s="585"/>
      <c r="C84" s="588"/>
      <c r="D84" s="590" t="s">
        <v>659</v>
      </c>
      <c r="E84" s="1201">
        <v>18569122000</v>
      </c>
      <c r="F84" s="1201">
        <v>18569122000</v>
      </c>
      <c r="G84" s="1201">
        <v>10606739544.33</v>
      </c>
      <c r="H84" s="1201">
        <v>11951213339.02</v>
      </c>
      <c r="I84" s="1201">
        <v>13525885457.129999</v>
      </c>
      <c r="J84" s="1393">
        <v>0.57120307273171023</v>
      </c>
      <c r="K84" s="1393">
        <v>0.64360680806663884</v>
      </c>
      <c r="L84" s="1394">
        <v>0.7284073774263532</v>
      </c>
    </row>
    <row r="85" spans="2:12" ht="45" customHeight="1">
      <c r="B85" s="585"/>
      <c r="C85" s="592" t="s">
        <v>661</v>
      </c>
      <c r="D85" s="593" t="s">
        <v>662</v>
      </c>
      <c r="E85" s="1201">
        <v>61674872000</v>
      </c>
      <c r="F85" s="1201">
        <v>63560662701.139992</v>
      </c>
      <c r="G85" s="1201">
        <v>37063052065.18</v>
      </c>
      <c r="H85" s="1201">
        <v>42128538314.25</v>
      </c>
      <c r="I85" s="1201">
        <v>47316169884.07</v>
      </c>
      <c r="J85" s="1393">
        <v>0.58311305279256087</v>
      </c>
      <c r="K85" s="1393">
        <v>0.66280835541845917</v>
      </c>
      <c r="L85" s="1394">
        <v>0.74442537055582592</v>
      </c>
    </row>
    <row r="86" spans="2:12" ht="30">
      <c r="B86" s="585"/>
      <c r="C86" s="592" t="s">
        <v>664</v>
      </c>
      <c r="D86" s="593" t="s">
        <v>665</v>
      </c>
      <c r="E86" s="1201">
        <v>3258596000</v>
      </c>
      <c r="F86" s="1201">
        <v>5691727713.0100012</v>
      </c>
      <c r="G86" s="1201">
        <v>3048670093.8100009</v>
      </c>
      <c r="H86" s="1201">
        <v>3541251769.8000002</v>
      </c>
      <c r="I86" s="1201">
        <v>3968600861.4699998</v>
      </c>
      <c r="J86" s="1393">
        <v>0.53563175322695622</v>
      </c>
      <c r="K86" s="1393">
        <v>0.62217518974168429</v>
      </c>
      <c r="L86" s="1394">
        <v>0.69725768019413092</v>
      </c>
    </row>
    <row r="87" spans="2:12" ht="30">
      <c r="B87" s="585"/>
      <c r="C87" s="592" t="s">
        <v>667</v>
      </c>
      <c r="D87" s="593" t="s">
        <v>772</v>
      </c>
      <c r="E87" s="1201">
        <v>22256104000</v>
      </c>
      <c r="F87" s="1201">
        <v>22661165011</v>
      </c>
      <c r="G87" s="1201">
        <v>12495461675.880001</v>
      </c>
      <c r="H87" s="1201">
        <v>14172340608.880001</v>
      </c>
      <c r="I87" s="1201">
        <v>15787615224.880001</v>
      </c>
      <c r="J87" s="1393">
        <v>0.5514042049389144</v>
      </c>
      <c r="K87" s="1393">
        <v>0.62540211864661754</v>
      </c>
      <c r="L87" s="1394">
        <v>0.69668153500565855</v>
      </c>
    </row>
    <row r="88" spans="2:12" ht="21.75" customHeight="1">
      <c r="B88" s="577" t="s">
        <v>636</v>
      </c>
      <c r="C88" s="578" t="s">
        <v>669</v>
      </c>
      <c r="D88" s="594"/>
      <c r="E88" s="1202">
        <v>28621946000</v>
      </c>
      <c r="F88" s="1202">
        <v>29599177760.880001</v>
      </c>
      <c r="G88" s="1202">
        <v>16391919352.179998</v>
      </c>
      <c r="H88" s="1202">
        <v>19421992502.590008</v>
      </c>
      <c r="I88" s="1202">
        <v>21971470251.200008</v>
      </c>
      <c r="J88" s="1391">
        <v>0.5537964427459372</v>
      </c>
      <c r="K88" s="1391">
        <v>0.65616662258298419</v>
      </c>
      <c r="L88" s="1392">
        <v>0.74230002024714292</v>
      </c>
    </row>
    <row r="89" spans="2:12" ht="21.75" customHeight="1">
      <c r="B89" s="595" t="s">
        <v>671</v>
      </c>
      <c r="C89" s="578" t="s">
        <v>672</v>
      </c>
      <c r="D89" s="594"/>
      <c r="E89" s="1202">
        <v>96583959000</v>
      </c>
      <c r="F89" s="1202">
        <v>95375611801.440094</v>
      </c>
      <c r="G89" s="1202">
        <v>47630724413.399857</v>
      </c>
      <c r="H89" s="1202">
        <v>54338793760.789978</v>
      </c>
      <c r="I89" s="1202">
        <v>61097521111.130028</v>
      </c>
      <c r="J89" s="1391">
        <v>0.49940150855924231</v>
      </c>
      <c r="K89" s="1391">
        <v>0.56973468095718682</v>
      </c>
      <c r="L89" s="1392">
        <v>0.64059899545732202</v>
      </c>
    </row>
    <row r="90" spans="2:12" ht="12" customHeight="1">
      <c r="B90" s="595"/>
      <c r="C90" s="586" t="s">
        <v>564</v>
      </c>
      <c r="D90" s="594"/>
      <c r="E90" s="1201"/>
      <c r="F90" s="1201"/>
      <c r="G90" s="1201"/>
      <c r="H90" s="1201"/>
      <c r="I90" s="1201"/>
      <c r="J90" s="1393"/>
      <c r="K90" s="1393"/>
      <c r="L90" s="1394"/>
    </row>
    <row r="91" spans="2:12" ht="15.75">
      <c r="B91" s="595"/>
      <c r="C91" s="588" t="s">
        <v>674</v>
      </c>
      <c r="D91" s="587" t="s">
        <v>675</v>
      </c>
      <c r="E91" s="1201">
        <v>61310435000</v>
      </c>
      <c r="F91" s="1201">
        <v>61985613029.860016</v>
      </c>
      <c r="G91" s="1201">
        <v>34196044019.560001</v>
      </c>
      <c r="H91" s="1201">
        <v>38742624771.679985</v>
      </c>
      <c r="I91" s="1201">
        <v>43368819325.160011</v>
      </c>
      <c r="J91" s="1393">
        <v>0.55167711260816144</v>
      </c>
      <c r="K91" s="1393">
        <v>0.62502608069741439</v>
      </c>
      <c r="L91" s="1394">
        <v>0.6996594403973736</v>
      </c>
    </row>
    <row r="92" spans="2:12" ht="15.75">
      <c r="B92" s="595"/>
      <c r="C92" s="588" t="s">
        <v>677</v>
      </c>
      <c r="D92" s="587" t="s">
        <v>678</v>
      </c>
      <c r="E92" s="1201">
        <v>21973104000</v>
      </c>
      <c r="F92" s="1201">
        <v>23608317656.380005</v>
      </c>
      <c r="G92" s="1201">
        <v>9138518422.8400002</v>
      </c>
      <c r="H92" s="1201">
        <v>10700485370.639994</v>
      </c>
      <c r="I92" s="1201">
        <v>12398815514.719992</v>
      </c>
      <c r="J92" s="1393">
        <v>0.38708893009029682</v>
      </c>
      <c r="K92" s="1393">
        <v>0.45325065201112508</v>
      </c>
      <c r="L92" s="1394">
        <v>0.52518843973489515</v>
      </c>
    </row>
    <row r="93" spans="2:12" ht="21.75" customHeight="1">
      <c r="B93" s="595" t="s">
        <v>680</v>
      </c>
      <c r="C93" s="578" t="s">
        <v>681</v>
      </c>
      <c r="D93" s="594"/>
      <c r="E93" s="1202">
        <v>40384979000</v>
      </c>
      <c r="F93" s="1202">
        <v>42823286368.80999</v>
      </c>
      <c r="G93" s="1202">
        <v>5763391022.5200024</v>
      </c>
      <c r="H93" s="1202">
        <v>6711559982.0699921</v>
      </c>
      <c r="I93" s="1202">
        <v>8257139703.9499941</v>
      </c>
      <c r="J93" s="1391">
        <v>0.13458544430438024</v>
      </c>
      <c r="K93" s="1391">
        <v>0.15672687808842026</v>
      </c>
      <c r="L93" s="1392">
        <v>0.19281891709189367</v>
      </c>
    </row>
    <row r="94" spans="2:12" ht="12" customHeight="1">
      <c r="B94" s="595"/>
      <c r="C94" s="586" t="s">
        <v>564</v>
      </c>
      <c r="D94" s="594"/>
      <c r="E94" s="1201"/>
      <c r="F94" s="1201"/>
      <c r="G94" s="1201"/>
      <c r="H94" s="1201"/>
      <c r="I94" s="1201"/>
      <c r="J94" s="1393"/>
      <c r="K94" s="1393"/>
      <c r="L94" s="1394"/>
    </row>
    <row r="95" spans="2:12" ht="30">
      <c r="B95" s="595"/>
      <c r="C95" s="592" t="s">
        <v>683</v>
      </c>
      <c r="D95" s="596" t="s">
        <v>684</v>
      </c>
      <c r="E95" s="1201">
        <v>18876510000</v>
      </c>
      <c r="F95" s="1201">
        <v>21106849950.160004</v>
      </c>
      <c r="G95" s="1201">
        <v>4507028939.7299986</v>
      </c>
      <c r="H95" s="1201">
        <v>5179067554.3200006</v>
      </c>
      <c r="I95" s="1201">
        <v>6334984165.75</v>
      </c>
      <c r="J95" s="1393">
        <v>0.21353394515868213</v>
      </c>
      <c r="K95" s="1393">
        <v>0.24537377991265533</v>
      </c>
      <c r="L95" s="1394">
        <v>0.30013877867653938</v>
      </c>
    </row>
    <row r="96" spans="2:12" ht="47.25" customHeight="1">
      <c r="B96" s="595"/>
      <c r="C96" s="592" t="s">
        <v>686</v>
      </c>
      <c r="D96" s="596" t="s">
        <v>687</v>
      </c>
      <c r="E96" s="1201">
        <v>77324000</v>
      </c>
      <c r="F96" s="1201">
        <v>119366626.71000002</v>
      </c>
      <c r="G96" s="1201">
        <v>11231723.389999999</v>
      </c>
      <c r="H96" s="1201">
        <v>14155279.18</v>
      </c>
      <c r="I96" s="1201">
        <v>17490311.960000001</v>
      </c>
      <c r="J96" s="1393">
        <v>9.4094335239005733E-2</v>
      </c>
      <c r="K96" s="1393">
        <v>0.11858657289855483</v>
      </c>
      <c r="L96" s="1394">
        <v>0.14652598001694839</v>
      </c>
    </row>
    <row r="97" spans="1:16" ht="30">
      <c r="B97" s="595"/>
      <c r="C97" s="592" t="s">
        <v>689</v>
      </c>
      <c r="D97" s="596" t="s">
        <v>690</v>
      </c>
      <c r="E97" s="1201">
        <v>20150000</v>
      </c>
      <c r="F97" s="1201">
        <v>521371089.82999998</v>
      </c>
      <c r="G97" s="1201">
        <v>113124982.73999999</v>
      </c>
      <c r="H97" s="1201">
        <v>174029160.27999997</v>
      </c>
      <c r="I97" s="1201">
        <v>182714911.15000001</v>
      </c>
      <c r="J97" s="1393">
        <v>0.21697594083493565</v>
      </c>
      <c r="K97" s="1393">
        <v>0.33379135068026977</v>
      </c>
      <c r="L97" s="1394">
        <v>0.35045079160330245</v>
      </c>
    </row>
    <row r="98" spans="1:16" ht="21.75" customHeight="1">
      <c r="B98" s="598" t="s">
        <v>692</v>
      </c>
      <c r="C98" s="599" t="s">
        <v>693</v>
      </c>
      <c r="D98" s="600"/>
      <c r="E98" s="1200">
        <v>26000000000</v>
      </c>
      <c r="F98" s="1200">
        <v>26000000000</v>
      </c>
      <c r="G98" s="1200">
        <v>15560118656.51</v>
      </c>
      <c r="H98" s="1200">
        <v>15986684183.820002</v>
      </c>
      <c r="I98" s="1200">
        <v>17162014383.639999</v>
      </c>
      <c r="J98" s="1391">
        <v>0.59846610217346152</v>
      </c>
      <c r="K98" s="1391">
        <v>0.61487246860846156</v>
      </c>
      <c r="L98" s="1392">
        <v>0.66007747629384617</v>
      </c>
    </row>
    <row r="99" spans="1:16" ht="21.75" customHeight="1">
      <c r="B99" s="598" t="s">
        <v>695</v>
      </c>
      <c r="C99" s="599" t="s">
        <v>696</v>
      </c>
      <c r="D99" s="600"/>
      <c r="E99" s="1202">
        <v>32064252000</v>
      </c>
      <c r="F99" s="1202">
        <v>32064252000</v>
      </c>
      <c r="G99" s="1202">
        <v>16793406622.330002</v>
      </c>
      <c r="H99" s="1202">
        <v>18873329193.57</v>
      </c>
      <c r="I99" s="1202">
        <v>21152910210.829998</v>
      </c>
      <c r="J99" s="1391">
        <v>0.52374234778126127</v>
      </c>
      <c r="K99" s="1391">
        <v>0.58860968263254665</v>
      </c>
      <c r="L99" s="1392">
        <v>0.65970384123821124</v>
      </c>
    </row>
    <row r="100" spans="1:16" ht="21.75" customHeight="1">
      <c r="B100" s="601" t="s">
        <v>698</v>
      </c>
      <c r="C100" s="602" t="s">
        <v>699</v>
      </c>
      <c r="D100" s="603"/>
      <c r="E100" s="1203">
        <v>11882663000</v>
      </c>
      <c r="F100" s="1203">
        <v>11020878249.34</v>
      </c>
      <c r="G100" s="1203">
        <v>4351047607.2500086</v>
      </c>
      <c r="H100" s="1203">
        <v>4912902951.7299948</v>
      </c>
      <c r="I100" s="1203">
        <v>5509801182.8499975</v>
      </c>
      <c r="J100" s="1396">
        <v>0.39480044228876016</v>
      </c>
      <c r="K100" s="1396">
        <v>0.44578143779278301</v>
      </c>
      <c r="L100" s="1395">
        <v>0.49994211515583697</v>
      </c>
    </row>
    <row r="104" spans="1:16" ht="15.75">
      <c r="B104" s="555"/>
      <c r="C104" s="556"/>
      <c r="D104" s="557"/>
      <c r="E104" s="101" t="s">
        <v>227</v>
      </c>
      <c r="F104" s="938" t="s">
        <v>516</v>
      </c>
      <c r="G104" s="558" t="s">
        <v>229</v>
      </c>
      <c r="H104" s="559"/>
      <c r="I104" s="559"/>
      <c r="J104" s="559" t="s">
        <v>433</v>
      </c>
      <c r="K104" s="559"/>
      <c r="L104" s="560"/>
    </row>
    <row r="105" spans="1:16" ht="15.75">
      <c r="B105" s="561" t="s">
        <v>3</v>
      </c>
      <c r="C105" s="562"/>
      <c r="D105" s="563"/>
      <c r="E105" s="104" t="s">
        <v>228</v>
      </c>
      <c r="F105" s="939" t="s">
        <v>519</v>
      </c>
      <c r="G105" s="565"/>
      <c r="H105" s="565"/>
      <c r="I105" s="565"/>
      <c r="J105" s="565"/>
      <c r="K105" s="708"/>
      <c r="L105" s="708"/>
    </row>
    <row r="106" spans="1:16" ht="15.75">
      <c r="B106" s="566"/>
      <c r="C106" s="554"/>
      <c r="D106" s="567"/>
      <c r="E106" s="107" t="s">
        <v>788</v>
      </c>
      <c r="F106" s="564"/>
      <c r="G106" s="568" t="s">
        <v>822</v>
      </c>
      <c r="H106" s="569" t="s">
        <v>820</v>
      </c>
      <c r="I106" s="569" t="s">
        <v>821</v>
      </c>
      <c r="J106" s="1123" t="s">
        <v>531</v>
      </c>
      <c r="K106" s="1124" t="s">
        <v>456</v>
      </c>
      <c r="L106" s="1124" t="s">
        <v>801</v>
      </c>
    </row>
    <row r="107" spans="1:16" s="570" customFormat="1" ht="15" customHeight="1">
      <c r="B107" s="571"/>
      <c r="C107" s="572"/>
      <c r="D107" s="573"/>
      <c r="E107" s="1716" t="s">
        <v>645</v>
      </c>
      <c r="F107" s="1717"/>
      <c r="G107" s="1717"/>
      <c r="H107" s="1717"/>
      <c r="I107" s="1718"/>
      <c r="J107" s="709"/>
      <c r="K107" s="709"/>
      <c r="L107" s="709"/>
      <c r="M107" s="552"/>
      <c r="N107" s="1233"/>
    </row>
    <row r="108" spans="1:16" s="570" customFormat="1" ht="9.9499999999999993" customHeight="1">
      <c r="B108" s="1719">
        <v>1</v>
      </c>
      <c r="C108" s="1720"/>
      <c r="D108" s="1720"/>
      <c r="E108" s="1382">
        <v>2</v>
      </c>
      <c r="F108" s="574">
        <v>3</v>
      </c>
      <c r="G108" s="574">
        <v>4</v>
      </c>
      <c r="H108" s="575">
        <v>5</v>
      </c>
      <c r="I108" s="575">
        <v>6</v>
      </c>
      <c r="J108" s="651">
        <v>7</v>
      </c>
      <c r="K108" s="795">
        <v>8</v>
      </c>
      <c r="L108" s="651">
        <v>9</v>
      </c>
      <c r="N108" s="1233"/>
    </row>
    <row r="109" spans="1:16" ht="21.75" customHeight="1">
      <c r="A109" s="576" t="s">
        <v>646</v>
      </c>
      <c r="B109" s="577" t="s">
        <v>647</v>
      </c>
      <c r="C109" s="578"/>
      <c r="D109" s="579"/>
      <c r="E109" s="1206">
        <v>523492865000</v>
      </c>
      <c r="F109" s="1206">
        <v>523492864999.99994</v>
      </c>
      <c r="G109" s="1206">
        <v>353777366726.61029</v>
      </c>
      <c r="H109" s="1206">
        <v>401063048769.90088</v>
      </c>
      <c r="I109" s="1206"/>
      <c r="J109" s="1389">
        <v>0.67580169736718443</v>
      </c>
      <c r="K109" s="1389">
        <v>0.76612896867257385</v>
      </c>
      <c r="L109" s="1390">
        <v>0</v>
      </c>
      <c r="O109" s="617"/>
    </row>
    <row r="110" spans="1:16" ht="15.75">
      <c r="A110" s="576"/>
      <c r="B110" s="580" t="s">
        <v>536</v>
      </c>
      <c r="C110" s="581"/>
      <c r="D110" s="579"/>
      <c r="E110" s="1202"/>
      <c r="F110" s="1202"/>
      <c r="G110" s="1202"/>
      <c r="H110" s="1202"/>
      <c r="I110" s="1202"/>
      <c r="J110" s="1391"/>
      <c r="K110" s="1391"/>
      <c r="L110" s="1392"/>
      <c r="O110" s="617"/>
    </row>
    <row r="111" spans="1:16" ht="21.75" customHeight="1">
      <c r="A111" s="576" t="s">
        <v>648</v>
      </c>
      <c r="B111" s="582" t="s">
        <v>621</v>
      </c>
      <c r="C111" s="583" t="s">
        <v>649</v>
      </c>
      <c r="D111" s="584"/>
      <c r="E111" s="1202">
        <v>287955066000</v>
      </c>
      <c r="F111" s="1202">
        <v>286609658819.52979</v>
      </c>
      <c r="G111" s="1202">
        <v>198553735911.20001</v>
      </c>
      <c r="H111" s="1202">
        <v>221572541880.60016</v>
      </c>
      <c r="I111" s="1202"/>
      <c r="J111" s="1391">
        <v>0.69276707815427752</v>
      </c>
      <c r="K111" s="1391">
        <v>0.7730812101490212</v>
      </c>
      <c r="L111" s="1392">
        <v>0</v>
      </c>
      <c r="O111" s="617"/>
      <c r="P111" s="617"/>
    </row>
    <row r="112" spans="1:16" ht="12" customHeight="1">
      <c r="A112" s="576"/>
      <c r="B112" s="585"/>
      <c r="C112" s="586" t="s">
        <v>564</v>
      </c>
      <c r="D112" s="587"/>
      <c r="E112" s="1201"/>
      <c r="F112" s="1201"/>
      <c r="G112" s="1201"/>
      <c r="H112" s="1201"/>
      <c r="I112" s="1201"/>
      <c r="J112" s="1393"/>
      <c r="K112" s="1393"/>
      <c r="L112" s="1394"/>
      <c r="O112" s="617"/>
    </row>
    <row r="113" spans="1:16" ht="15.95" customHeight="1">
      <c r="A113" s="576" t="s">
        <v>650</v>
      </c>
      <c r="B113" s="585"/>
      <c r="C113" s="588" t="s">
        <v>651</v>
      </c>
      <c r="D113" s="587" t="s">
        <v>652</v>
      </c>
      <c r="E113" s="1201">
        <v>78128232000</v>
      </c>
      <c r="F113" s="1201">
        <v>78032290998</v>
      </c>
      <c r="G113" s="1201">
        <v>62607264458</v>
      </c>
      <c r="H113" s="1201">
        <v>68614528661</v>
      </c>
      <c r="I113" s="1201"/>
      <c r="J113" s="1393">
        <v>0.80232508436289085</v>
      </c>
      <c r="K113" s="1393">
        <v>0.8793094215670102</v>
      </c>
      <c r="L113" s="1394">
        <v>0</v>
      </c>
      <c r="O113" s="617"/>
    </row>
    <row r="114" spans="1:16" ht="15.95" customHeight="1">
      <c r="A114" s="576" t="s">
        <v>653</v>
      </c>
      <c r="B114" s="585"/>
      <c r="C114" s="588" t="s">
        <v>654</v>
      </c>
      <c r="D114" s="587" t="s">
        <v>655</v>
      </c>
      <c r="E114" s="1201">
        <v>75124762000</v>
      </c>
      <c r="F114" s="1201">
        <v>64382762000</v>
      </c>
      <c r="G114" s="1201">
        <v>42411880451.309998</v>
      </c>
      <c r="H114" s="1201">
        <v>47433654844.589996</v>
      </c>
      <c r="I114" s="1201"/>
      <c r="J114" s="1393">
        <v>0.65874589927207527</v>
      </c>
      <c r="K114" s="1393">
        <v>0.73674464050781163</v>
      </c>
      <c r="L114" s="1394">
        <v>0</v>
      </c>
      <c r="O114" s="617"/>
      <c r="P114" s="617"/>
    </row>
    <row r="115" spans="1:16" ht="12" customHeight="1">
      <c r="A115" s="576"/>
      <c r="B115" s="585"/>
      <c r="C115" s="588"/>
      <c r="D115" s="587" t="s">
        <v>564</v>
      </c>
      <c r="E115" s="1201"/>
      <c r="F115" s="1201"/>
      <c r="G115" s="1201"/>
      <c r="H115" s="1201"/>
      <c r="I115" s="1201"/>
      <c r="J115" s="1393"/>
      <c r="K115" s="1393"/>
      <c r="L115" s="1394"/>
      <c r="O115" s="617"/>
    </row>
    <row r="116" spans="1:16" ht="15.95" customHeight="1">
      <c r="A116" s="576" t="s">
        <v>656</v>
      </c>
      <c r="B116" s="589"/>
      <c r="C116" s="588"/>
      <c r="D116" s="587" t="s">
        <v>657</v>
      </c>
      <c r="E116" s="1201">
        <v>54490124000</v>
      </c>
      <c r="F116" s="1201">
        <v>42490124000</v>
      </c>
      <c r="G116" s="1201">
        <v>24852054288.549999</v>
      </c>
      <c r="H116" s="1201">
        <v>28264042990.5</v>
      </c>
      <c r="I116" s="1201"/>
      <c r="J116" s="1393">
        <v>0.58489013325896622</v>
      </c>
      <c r="K116" s="1393">
        <v>0.66519088036787088</v>
      </c>
      <c r="L116" s="1394">
        <v>0</v>
      </c>
      <c r="O116" s="617"/>
    </row>
    <row r="117" spans="1:16" ht="15.95" customHeight="1">
      <c r="A117" s="576" t="s">
        <v>658</v>
      </c>
      <c r="B117" s="585"/>
      <c r="C117" s="588"/>
      <c r="D117" s="590" t="s">
        <v>659</v>
      </c>
      <c r="E117" s="1201">
        <v>18569122000</v>
      </c>
      <c r="F117" s="1201">
        <v>18569122000</v>
      </c>
      <c r="G117" s="1201">
        <v>15145737556.34</v>
      </c>
      <c r="H117" s="1201">
        <v>16305623247.67</v>
      </c>
      <c r="I117" s="1201"/>
      <c r="J117" s="1393">
        <v>0.8156410171864884</v>
      </c>
      <c r="K117" s="1393">
        <v>0.87810415848794576</v>
      </c>
      <c r="L117" s="1394">
        <v>0</v>
      </c>
      <c r="O117" s="617"/>
    </row>
    <row r="118" spans="1:16" ht="45">
      <c r="A118" s="591" t="s">
        <v>660</v>
      </c>
      <c r="B118" s="585"/>
      <c r="C118" s="592" t="s">
        <v>661</v>
      </c>
      <c r="D118" s="593" t="s">
        <v>662</v>
      </c>
      <c r="E118" s="1201">
        <v>61674872000</v>
      </c>
      <c r="F118" s="1201">
        <v>63560662701.139992</v>
      </c>
      <c r="G118" s="1201">
        <v>52931502233.930008</v>
      </c>
      <c r="H118" s="1201">
        <v>58181017027.029999</v>
      </c>
      <c r="I118" s="1201"/>
      <c r="J118" s="1393">
        <v>0.8327714026962254</v>
      </c>
      <c r="K118" s="1393">
        <v>0.91536202667670574</v>
      </c>
      <c r="L118" s="1394">
        <v>0</v>
      </c>
      <c r="O118" s="617"/>
    </row>
    <row r="119" spans="1:16" ht="30">
      <c r="A119" s="591" t="s">
        <v>663</v>
      </c>
      <c r="B119" s="585"/>
      <c r="C119" s="592" t="s">
        <v>664</v>
      </c>
      <c r="D119" s="593" t="s">
        <v>665</v>
      </c>
      <c r="E119" s="1201">
        <v>3258596000</v>
      </c>
      <c r="F119" s="1201">
        <v>5691727713.0100012</v>
      </c>
      <c r="G119" s="1201">
        <v>4523341575.9899988</v>
      </c>
      <c r="H119" s="1201">
        <v>5027477865.0699987</v>
      </c>
      <c r="I119" s="1201"/>
      <c r="J119" s="1393">
        <v>0.79472206051787475</v>
      </c>
      <c r="K119" s="1393">
        <v>0.88329556833478218</v>
      </c>
      <c r="L119" s="1394">
        <v>0</v>
      </c>
      <c r="O119" s="617"/>
    </row>
    <row r="120" spans="1:16" ht="30">
      <c r="A120" s="591" t="s">
        <v>666</v>
      </c>
      <c r="B120" s="585"/>
      <c r="C120" s="592" t="s">
        <v>667</v>
      </c>
      <c r="D120" s="593" t="s">
        <v>772</v>
      </c>
      <c r="E120" s="1201">
        <v>22256104000</v>
      </c>
      <c r="F120" s="1201">
        <v>22661165011</v>
      </c>
      <c r="G120" s="1201">
        <v>17654104686.380001</v>
      </c>
      <c r="H120" s="1201">
        <v>20406340555.220001</v>
      </c>
      <c r="I120" s="1201"/>
      <c r="J120" s="1393">
        <v>0.77904664997631357</v>
      </c>
      <c r="K120" s="1393">
        <v>0.90049829941728587</v>
      </c>
      <c r="L120" s="1394">
        <v>0</v>
      </c>
      <c r="O120" s="617"/>
    </row>
    <row r="121" spans="1:16" ht="21.75" customHeight="1">
      <c r="A121" s="576" t="s">
        <v>668</v>
      </c>
      <c r="B121" s="577" t="s">
        <v>636</v>
      </c>
      <c r="C121" s="578" t="s">
        <v>669</v>
      </c>
      <c r="D121" s="594"/>
      <c r="E121" s="1202">
        <v>28621946000</v>
      </c>
      <c r="F121" s="1202">
        <v>29599177760.880001</v>
      </c>
      <c r="G121" s="1202">
        <v>24163894329.80999</v>
      </c>
      <c r="H121" s="1202">
        <v>26560761189.319965</v>
      </c>
      <c r="I121" s="1202"/>
      <c r="J121" s="1391">
        <v>0.81637045883573167</v>
      </c>
      <c r="K121" s="1391">
        <v>0.89734793999663787</v>
      </c>
      <c r="L121" s="1392">
        <v>0</v>
      </c>
      <c r="O121" s="617"/>
    </row>
    <row r="122" spans="1:16" ht="21.75" customHeight="1">
      <c r="A122" s="576" t="s">
        <v>670</v>
      </c>
      <c r="B122" s="595" t="s">
        <v>671</v>
      </c>
      <c r="C122" s="578" t="s">
        <v>672</v>
      </c>
      <c r="D122" s="594"/>
      <c r="E122" s="1202">
        <v>96583959000</v>
      </c>
      <c r="F122" s="1202">
        <v>95375611801.440094</v>
      </c>
      <c r="G122" s="1202">
        <v>68340011468.510292</v>
      </c>
      <c r="H122" s="1202">
        <v>76302185542.180817</v>
      </c>
      <c r="I122" s="1202"/>
      <c r="J122" s="1391">
        <v>0.71653549767822733</v>
      </c>
      <c r="K122" s="1391">
        <v>0.80001778338294982</v>
      </c>
      <c r="L122" s="1392">
        <v>0</v>
      </c>
      <c r="O122" s="617"/>
    </row>
    <row r="123" spans="1:16" ht="12" customHeight="1">
      <c r="A123" s="576"/>
      <c r="B123" s="595"/>
      <c r="C123" s="586" t="s">
        <v>564</v>
      </c>
      <c r="D123" s="594"/>
      <c r="E123" s="1201"/>
      <c r="F123" s="1201"/>
      <c r="G123" s="1201"/>
      <c r="H123" s="1201"/>
      <c r="I123" s="1201"/>
      <c r="J123" s="1393"/>
      <c r="K123" s="1393"/>
      <c r="L123" s="1394"/>
      <c r="O123" s="617"/>
    </row>
    <row r="124" spans="1:16" ht="15.75" customHeight="1">
      <c r="A124" s="576" t="s">
        <v>673</v>
      </c>
      <c r="B124" s="595"/>
      <c r="C124" s="588" t="s">
        <v>674</v>
      </c>
      <c r="D124" s="587" t="s">
        <v>675</v>
      </c>
      <c r="E124" s="1201">
        <v>61310435000</v>
      </c>
      <c r="F124" s="1201">
        <v>61985613029.860016</v>
      </c>
      <c r="G124" s="1201">
        <v>48019272908.18998</v>
      </c>
      <c r="H124" s="1201">
        <v>53012232695.090019</v>
      </c>
      <c r="I124" s="1201"/>
      <c r="J124" s="1393">
        <v>0.77468416558303455</v>
      </c>
      <c r="K124" s="1393">
        <v>0.85523446657779612</v>
      </c>
      <c r="L124" s="1394">
        <v>0</v>
      </c>
      <c r="O124" s="617"/>
    </row>
    <row r="125" spans="1:16" ht="15.75" customHeight="1">
      <c r="A125" s="576" t="s">
        <v>676</v>
      </c>
      <c r="B125" s="595"/>
      <c r="C125" s="588" t="s">
        <v>677</v>
      </c>
      <c r="D125" s="587" t="s">
        <v>678</v>
      </c>
      <c r="E125" s="1201">
        <v>21973104000</v>
      </c>
      <c r="F125" s="1201">
        <v>23608317656.380005</v>
      </c>
      <c r="G125" s="1201">
        <v>14356572414.009995</v>
      </c>
      <c r="H125" s="1201">
        <v>16488452807.059992</v>
      </c>
      <c r="I125" s="1201"/>
      <c r="J125" s="1393">
        <v>0.60811501365622378</v>
      </c>
      <c r="K125" s="1393">
        <v>0.69841710227090614</v>
      </c>
      <c r="L125" s="1394">
        <v>0</v>
      </c>
      <c r="O125" s="617"/>
    </row>
    <row r="126" spans="1:16" ht="21.75" customHeight="1">
      <c r="A126" s="576" t="s">
        <v>679</v>
      </c>
      <c r="B126" s="595" t="s">
        <v>680</v>
      </c>
      <c r="C126" s="578" t="s">
        <v>681</v>
      </c>
      <c r="D126" s="594"/>
      <c r="E126" s="1202">
        <v>40384979000</v>
      </c>
      <c r="F126" s="1202">
        <v>42823286368.80999</v>
      </c>
      <c r="G126" s="1202">
        <v>9724258326.2299976</v>
      </c>
      <c r="H126" s="1202">
        <v>18146091953.080036</v>
      </c>
      <c r="I126" s="1202"/>
      <c r="J126" s="1391">
        <v>0.22707874968962183</v>
      </c>
      <c r="K126" s="1391">
        <v>0.42374356318193745</v>
      </c>
      <c r="L126" s="1392">
        <v>0</v>
      </c>
      <c r="O126" s="617"/>
    </row>
    <row r="127" spans="1:16" ht="12" customHeight="1">
      <c r="A127" s="576"/>
      <c r="B127" s="595"/>
      <c r="C127" s="586" t="s">
        <v>564</v>
      </c>
      <c r="D127" s="594"/>
      <c r="E127" s="1201"/>
      <c r="F127" s="1201"/>
      <c r="G127" s="1201"/>
      <c r="H127" s="1201"/>
      <c r="I127" s="1201"/>
      <c r="J127" s="1393"/>
      <c r="K127" s="1393"/>
      <c r="L127" s="1394"/>
      <c r="O127" s="617"/>
    </row>
    <row r="128" spans="1:16" ht="30" customHeight="1">
      <c r="A128" s="591" t="s">
        <v>682</v>
      </c>
      <c r="B128" s="595"/>
      <c r="C128" s="592" t="s">
        <v>683</v>
      </c>
      <c r="D128" s="596" t="s">
        <v>684</v>
      </c>
      <c r="E128" s="1201">
        <v>18876510000</v>
      </c>
      <c r="F128" s="1201">
        <v>21106849950.160004</v>
      </c>
      <c r="G128" s="1201">
        <v>7355101665.8300009</v>
      </c>
      <c r="H128" s="1201">
        <v>9019310911.5200005</v>
      </c>
      <c r="I128" s="1201"/>
      <c r="J128" s="1393">
        <v>0.34846988931070905</v>
      </c>
      <c r="K128" s="1393">
        <v>0.42731676838644644</v>
      </c>
      <c r="L128" s="1394">
        <v>0</v>
      </c>
      <c r="O128" s="1232"/>
    </row>
    <row r="129" spans="1:15" ht="47.25" customHeight="1">
      <c r="A129" s="591" t="s">
        <v>685</v>
      </c>
      <c r="B129" s="595"/>
      <c r="C129" s="592" t="s">
        <v>686</v>
      </c>
      <c r="D129" s="596" t="s">
        <v>687</v>
      </c>
      <c r="E129" s="1201">
        <v>77324000</v>
      </c>
      <c r="F129" s="1201">
        <v>119366626.71000002</v>
      </c>
      <c r="G129" s="1201">
        <v>22667308.300000001</v>
      </c>
      <c r="H129" s="1201">
        <v>30527742.680000003</v>
      </c>
      <c r="I129" s="1201"/>
      <c r="J129" s="1393">
        <v>0.18989653075369206</v>
      </c>
      <c r="K129" s="1393">
        <v>0.25574772045931093</v>
      </c>
      <c r="L129" s="1394">
        <v>0</v>
      </c>
      <c r="M129" s="597"/>
      <c r="O129" s="617"/>
    </row>
    <row r="130" spans="1:15" ht="30">
      <c r="A130" s="591" t="s">
        <v>688</v>
      </c>
      <c r="B130" s="595"/>
      <c r="C130" s="592" t="s">
        <v>689</v>
      </c>
      <c r="D130" s="596" t="s">
        <v>690</v>
      </c>
      <c r="E130" s="1201">
        <v>20150000</v>
      </c>
      <c r="F130" s="1201">
        <v>521371089.82999998</v>
      </c>
      <c r="G130" s="1201">
        <v>202410776.31000003</v>
      </c>
      <c r="H130" s="1201">
        <v>233229263.91000006</v>
      </c>
      <c r="I130" s="1201"/>
      <c r="J130" s="1393">
        <v>0.38822784818390826</v>
      </c>
      <c r="K130" s="1393">
        <v>0.44733831326560047</v>
      </c>
      <c r="L130" s="1394">
        <v>0</v>
      </c>
      <c r="O130" s="617"/>
    </row>
    <row r="131" spans="1:15" ht="21.75" customHeight="1">
      <c r="A131" s="591" t="s">
        <v>691</v>
      </c>
      <c r="B131" s="598" t="s">
        <v>692</v>
      </c>
      <c r="C131" s="599" t="s">
        <v>693</v>
      </c>
      <c r="D131" s="600"/>
      <c r="E131" s="1200">
        <v>26000000000</v>
      </c>
      <c r="F131" s="1200">
        <v>26000000000</v>
      </c>
      <c r="G131" s="1200">
        <v>22639982301.680004</v>
      </c>
      <c r="H131" s="1200">
        <v>24778367452.289997</v>
      </c>
      <c r="I131" s="1200"/>
      <c r="J131" s="1391">
        <v>0.87076855006461551</v>
      </c>
      <c r="K131" s="1391">
        <v>0.95301413278038449</v>
      </c>
      <c r="L131" s="1392">
        <v>0</v>
      </c>
      <c r="O131" s="617"/>
    </row>
    <row r="132" spans="1:15" ht="21.75" customHeight="1">
      <c r="A132" s="591" t="s">
        <v>694</v>
      </c>
      <c r="B132" s="598" t="s">
        <v>695</v>
      </c>
      <c r="C132" s="599" t="s">
        <v>696</v>
      </c>
      <c r="D132" s="600"/>
      <c r="E132" s="1202">
        <v>32064252000</v>
      </c>
      <c r="F132" s="1202">
        <v>32064252000</v>
      </c>
      <c r="G132" s="1202">
        <v>23734197891.699997</v>
      </c>
      <c r="H132" s="1202">
        <v>26094748974.469997</v>
      </c>
      <c r="I132" s="1202"/>
      <c r="J132" s="1391">
        <v>0.74020744010183048</v>
      </c>
      <c r="K132" s="1391">
        <v>0.8138268428800397</v>
      </c>
      <c r="L132" s="1392">
        <v>0</v>
      </c>
      <c r="O132" s="617"/>
    </row>
    <row r="133" spans="1:15" ht="21.75" customHeight="1">
      <c r="A133" s="591" t="s">
        <v>697</v>
      </c>
      <c r="B133" s="601" t="s">
        <v>698</v>
      </c>
      <c r="C133" s="602" t="s">
        <v>699</v>
      </c>
      <c r="D133" s="603"/>
      <c r="E133" s="1203">
        <v>11882663000</v>
      </c>
      <c r="F133" s="1203">
        <v>11020878249.34</v>
      </c>
      <c r="G133" s="1203">
        <v>6621286497.4799929</v>
      </c>
      <c r="H133" s="1203">
        <v>7608351777.9600039</v>
      </c>
      <c r="I133" s="1203"/>
      <c r="J133" s="1395">
        <v>0.60079481395927015</v>
      </c>
      <c r="K133" s="1395">
        <v>0.69035802826472925</v>
      </c>
      <c r="L133" s="1395">
        <v>0</v>
      </c>
      <c r="O133" s="617"/>
    </row>
  </sheetData>
  <mergeCells count="9">
    <mergeCell ref="E107:I107"/>
    <mergeCell ref="B108:D108"/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19" priority="71">
      <formula>ISERROR(J10)</formula>
    </cfRule>
  </conditionalFormatting>
  <conditionalFormatting sqref="J12:J34">
    <cfRule type="containsErrors" dxfId="18" priority="57">
      <formula>ISERROR(J12)</formula>
    </cfRule>
  </conditionalFormatting>
  <conditionalFormatting sqref="K10:K11">
    <cfRule type="containsErrors" dxfId="17" priority="32">
      <formula>ISERROR(K10)</formula>
    </cfRule>
  </conditionalFormatting>
  <conditionalFormatting sqref="K12:K34">
    <cfRule type="containsErrors" dxfId="16" priority="31">
      <formula>ISERROR(K12)</formula>
    </cfRule>
  </conditionalFormatting>
  <conditionalFormatting sqref="L10:L11">
    <cfRule type="containsErrors" dxfId="15" priority="30">
      <formula>ISERROR(L10)</formula>
    </cfRule>
  </conditionalFormatting>
  <conditionalFormatting sqref="L12:L34">
    <cfRule type="containsErrors" dxfId="14" priority="29">
      <formula>ISERROR(L12)</formula>
    </cfRule>
  </conditionalFormatting>
  <conditionalFormatting sqref="J43:J44">
    <cfRule type="containsErrors" dxfId="13" priority="28">
      <formula>ISERROR(J43)</formula>
    </cfRule>
  </conditionalFormatting>
  <conditionalFormatting sqref="J45:J67">
    <cfRule type="containsErrors" dxfId="12" priority="27">
      <formula>ISERROR(J45)</formula>
    </cfRule>
  </conditionalFormatting>
  <conditionalFormatting sqref="K43:K67">
    <cfRule type="containsErrors" dxfId="11" priority="26">
      <formula>ISERROR(K43)</formula>
    </cfRule>
  </conditionalFormatting>
  <conditionalFormatting sqref="L43:L67">
    <cfRule type="containsErrors" dxfId="10" priority="24">
      <formula>ISERROR(L43)</formula>
    </cfRule>
  </conditionalFormatting>
  <conditionalFormatting sqref="J76:J77">
    <cfRule type="containsErrors" dxfId="9" priority="22">
      <formula>ISERROR(J76)</formula>
    </cfRule>
  </conditionalFormatting>
  <conditionalFormatting sqref="J78:J100">
    <cfRule type="containsErrors" dxfId="8" priority="21">
      <formula>ISERROR(J78)</formula>
    </cfRule>
  </conditionalFormatting>
  <conditionalFormatting sqref="K76:K100">
    <cfRule type="containsErrors" dxfId="7" priority="20">
      <formula>ISERROR(K76)</formula>
    </cfRule>
  </conditionalFormatting>
  <conditionalFormatting sqref="L76:L100">
    <cfRule type="containsErrors" dxfId="6" priority="19">
      <formula>ISERROR(L76)</formula>
    </cfRule>
  </conditionalFormatting>
  <conditionalFormatting sqref="J109:J110">
    <cfRule type="containsErrors" dxfId="5" priority="6">
      <formula>ISERROR(J109)</formula>
    </cfRule>
  </conditionalFormatting>
  <conditionalFormatting sqref="J111:J133">
    <cfRule type="containsErrors" dxfId="4" priority="5">
      <formula>ISERROR(J111)</formula>
    </cfRule>
  </conditionalFormatting>
  <conditionalFormatting sqref="K109:K110">
    <cfRule type="containsErrors" dxfId="3" priority="4">
      <formula>ISERROR(K109)</formula>
    </cfRule>
  </conditionalFormatting>
  <conditionalFormatting sqref="K111:K133">
    <cfRule type="containsErrors" dxfId="2" priority="3">
      <formula>ISERROR(K111)</formula>
    </cfRule>
  </conditionalFormatting>
  <conditionalFormatting sqref="L109:L110">
    <cfRule type="containsErrors" dxfId="1" priority="2">
      <formula>ISERROR(L109)</formula>
    </cfRule>
  </conditionalFormatting>
  <conditionalFormatting sqref="L111:L133">
    <cfRule type="containsErrors" dxfId="0" priority="1">
      <formula>ISERROR(L111)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4" fitToWidth="0" fitToHeight="4" orientation="landscape" useFirstPageNumber="1" r:id="rId1"/>
  <headerFooter alignWithMargins="0">
    <oddHeader>&amp;C&amp;"Arial,Normalny"&amp;12&amp;K01+000- &amp;P -</oddHeader>
  </headerFooter>
  <rowBreaks count="3" manualBreakCount="3">
    <brk id="35" min="1" max="11" man="1"/>
    <brk id="68" min="1" max="11" man="1"/>
    <brk id="101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188"/>
  <sheetViews>
    <sheetView showGridLines="0" zoomScale="70" zoomScaleNormal="70" zoomScaleSheetLayoutView="55" workbookViewId="0">
      <selection activeCell="B1" sqref="B1"/>
    </sheetView>
  </sheetViews>
  <sheetFormatPr defaultColWidth="16.28515625" defaultRowHeight="15"/>
  <cols>
    <col min="1" max="1" width="5.42578125" style="979" customWidth="1"/>
    <col min="2" max="2" width="1.42578125" style="979" customWidth="1"/>
    <col min="3" max="3" width="42.5703125" style="979" bestFit="1" customWidth="1"/>
    <col min="4" max="4" width="3.7109375" style="979" customWidth="1"/>
    <col min="5" max="5" width="17.7109375" style="979" customWidth="1"/>
    <col min="6" max="6" width="14.7109375" style="979" customWidth="1"/>
    <col min="7" max="7" width="14.5703125" style="979" customWidth="1"/>
    <col min="8" max="8" width="14.5703125" style="979" bestFit="1" customWidth="1"/>
    <col min="9" max="9" width="14.7109375" style="979" customWidth="1"/>
    <col min="10" max="10" width="14.5703125" style="979" customWidth="1"/>
    <col min="11" max="11" width="14.7109375" style="979" customWidth="1"/>
    <col min="12" max="12" width="22.5703125" style="979" bestFit="1" customWidth="1"/>
    <col min="13" max="16384" width="16.28515625" style="979"/>
  </cols>
  <sheetData>
    <row r="1" spans="1:20" ht="16.5" customHeight="1">
      <c r="A1" s="984" t="s">
        <v>348</v>
      </c>
      <c r="B1" s="984"/>
      <c r="C1" s="973"/>
      <c r="D1" s="973"/>
      <c r="E1" s="973"/>
      <c r="F1" s="973"/>
      <c r="G1" s="973"/>
      <c r="H1" s="973"/>
      <c r="I1" s="973"/>
      <c r="J1" s="973"/>
      <c r="K1" s="973"/>
      <c r="L1" s="973"/>
    </row>
    <row r="2" spans="1:20" ht="15" customHeight="1">
      <c r="A2" s="991" t="s">
        <v>349</v>
      </c>
      <c r="B2" s="991"/>
      <c r="C2" s="991"/>
      <c r="D2" s="991"/>
      <c r="E2" s="991"/>
      <c r="F2" s="991"/>
      <c r="G2" s="992"/>
      <c r="H2" s="992"/>
      <c r="I2" s="992"/>
      <c r="J2" s="992"/>
      <c r="K2" s="992"/>
      <c r="L2" s="992"/>
    </row>
    <row r="3" spans="1:20" ht="15" customHeight="1">
      <c r="A3" s="991"/>
      <c r="B3" s="991"/>
      <c r="C3" s="991"/>
      <c r="D3" s="991"/>
      <c r="E3" s="991"/>
      <c r="F3" s="991"/>
      <c r="G3" s="992"/>
      <c r="H3" s="992"/>
      <c r="I3" s="992"/>
      <c r="J3" s="992"/>
      <c r="K3" s="992"/>
      <c r="L3" s="992"/>
    </row>
    <row r="4" spans="1:20" ht="15.2" customHeight="1">
      <c r="A4" s="973"/>
      <c r="B4" s="993"/>
      <c r="C4" s="993"/>
      <c r="D4" s="973"/>
      <c r="E4" s="973"/>
      <c r="F4" s="973"/>
      <c r="G4" s="973"/>
      <c r="H4" s="973"/>
      <c r="I4" s="973"/>
      <c r="J4" s="984"/>
      <c r="K4" s="984"/>
      <c r="L4" s="994" t="s">
        <v>2</v>
      </c>
    </row>
    <row r="5" spans="1:20" ht="15.95" customHeight="1">
      <c r="A5" s="995" t="s">
        <v>4</v>
      </c>
      <c r="B5" s="996" t="s">
        <v>4</v>
      </c>
      <c r="C5" s="996" t="s">
        <v>3</v>
      </c>
      <c r="D5" s="997"/>
      <c r="E5" s="972" t="s">
        <v>4</v>
      </c>
      <c r="F5" s="985" t="s">
        <v>4</v>
      </c>
      <c r="G5" s="970" t="s">
        <v>4</v>
      </c>
      <c r="H5" s="971" t="s">
        <v>4</v>
      </c>
      <c r="I5" s="972" t="s">
        <v>4</v>
      </c>
      <c r="J5" s="971" t="s">
        <v>4</v>
      </c>
      <c r="K5" s="972" t="s">
        <v>4</v>
      </c>
      <c r="L5" s="972" t="s">
        <v>4</v>
      </c>
    </row>
    <row r="6" spans="1:20" ht="15.95" customHeight="1">
      <c r="A6" s="998"/>
      <c r="B6" s="999"/>
      <c r="C6" s="974" t="s">
        <v>773</v>
      </c>
      <c r="D6" s="999"/>
      <c r="E6" s="986"/>
      <c r="F6" s="987" t="s">
        <v>5</v>
      </c>
      <c r="G6" s="975" t="s">
        <v>6</v>
      </c>
      <c r="H6" s="976" t="s">
        <v>7</v>
      </c>
      <c r="I6" s="977" t="s">
        <v>7</v>
      </c>
      <c r="J6" s="976" t="s">
        <v>8</v>
      </c>
      <c r="K6" s="978" t="s">
        <v>9</v>
      </c>
      <c r="L6" s="977" t="s">
        <v>10</v>
      </c>
    </row>
    <row r="7" spans="1:20" ht="15.95" customHeight="1">
      <c r="A7" s="998" t="s">
        <v>4</v>
      </c>
      <c r="B7" s="999"/>
      <c r="C7" s="974" t="s">
        <v>11</v>
      </c>
      <c r="D7" s="973"/>
      <c r="E7" s="978" t="s">
        <v>12</v>
      </c>
      <c r="F7" s="987" t="s">
        <v>13</v>
      </c>
      <c r="G7" s="980" t="s">
        <v>14</v>
      </c>
      <c r="H7" s="976" t="s">
        <v>15</v>
      </c>
      <c r="I7" s="977" t="s">
        <v>16</v>
      </c>
      <c r="J7" s="976" t="s">
        <v>17</v>
      </c>
      <c r="K7" s="977" t="s">
        <v>18</v>
      </c>
      <c r="L7" s="981" t="s">
        <v>19</v>
      </c>
    </row>
    <row r="8" spans="1:20" ht="15.95" customHeight="1">
      <c r="A8" s="1000" t="s">
        <v>4</v>
      </c>
      <c r="B8" s="1001"/>
      <c r="C8" s="974" t="s">
        <v>701</v>
      </c>
      <c r="D8" s="973"/>
      <c r="E8" s="978" t="s">
        <v>4</v>
      </c>
      <c r="F8" s="987" t="s">
        <v>20</v>
      </c>
      <c r="G8" s="980" t="s">
        <v>21</v>
      </c>
      <c r="H8" s="976" t="s">
        <v>22</v>
      </c>
      <c r="I8" s="977" t="s">
        <v>4</v>
      </c>
      <c r="J8" s="976" t="s">
        <v>23</v>
      </c>
      <c r="K8" s="977" t="s">
        <v>24</v>
      </c>
      <c r="L8" s="977" t="s">
        <v>25</v>
      </c>
    </row>
    <row r="9" spans="1:20" ht="15.95" customHeight="1">
      <c r="A9" s="1002" t="s">
        <v>4</v>
      </c>
      <c r="B9" s="1003"/>
      <c r="C9" s="974" t="s">
        <v>26</v>
      </c>
      <c r="D9" s="973"/>
      <c r="E9" s="988" t="s">
        <v>4</v>
      </c>
      <c r="F9" s="987" t="s">
        <v>4</v>
      </c>
      <c r="G9" s="980" t="s">
        <v>4</v>
      </c>
      <c r="H9" s="976" t="s">
        <v>27</v>
      </c>
      <c r="I9" s="977"/>
      <c r="J9" s="976" t="s">
        <v>28</v>
      </c>
      <c r="K9" s="977" t="s">
        <v>4</v>
      </c>
      <c r="L9" s="977" t="s">
        <v>29</v>
      </c>
    </row>
    <row r="10" spans="1:20" ht="15.95" customHeight="1">
      <c r="A10" s="998"/>
      <c r="B10" s="999"/>
      <c r="C10" s="974" t="s">
        <v>30</v>
      </c>
      <c r="D10" s="1004"/>
      <c r="E10" s="982"/>
      <c r="F10" s="1005"/>
      <c r="G10" s="1006"/>
      <c r="H10" s="996"/>
      <c r="I10" s="1007"/>
      <c r="J10" s="1008"/>
      <c r="K10" s="996"/>
      <c r="L10" s="1007"/>
    </row>
    <row r="11" spans="1:20" s="1017" customFormat="1" ht="9.9499999999999993" customHeight="1">
      <c r="A11" s="1009">
        <v>1</v>
      </c>
      <c r="B11" s="1010"/>
      <c r="C11" s="1010"/>
      <c r="D11" s="1010"/>
      <c r="E11" s="1011" t="s">
        <v>32</v>
      </c>
      <c r="F11" s="1011">
        <v>3</v>
      </c>
      <c r="G11" s="1012" t="s">
        <v>34</v>
      </c>
      <c r="H11" s="1013" t="s">
        <v>35</v>
      </c>
      <c r="I11" s="1014" t="s">
        <v>36</v>
      </c>
      <c r="J11" s="1015">
        <v>7</v>
      </c>
      <c r="K11" s="1049">
        <v>8</v>
      </c>
      <c r="L11" s="1016">
        <v>9</v>
      </c>
    </row>
    <row r="12" spans="1:20" ht="18.95" customHeight="1">
      <c r="A12" s="1018"/>
      <c r="B12" s="1019"/>
      <c r="C12" s="1020" t="s">
        <v>40</v>
      </c>
      <c r="D12" s="1021" t="s">
        <v>41</v>
      </c>
      <c r="E12" s="1110">
        <v>523492865000</v>
      </c>
      <c r="F12" s="1110">
        <v>287955066000</v>
      </c>
      <c r="G12" s="1110">
        <v>28621946000</v>
      </c>
      <c r="H12" s="1110">
        <v>96583959000</v>
      </c>
      <c r="I12" s="1110">
        <v>40384979000</v>
      </c>
      <c r="J12" s="1110">
        <v>26000000000</v>
      </c>
      <c r="K12" s="1110">
        <v>32064252000</v>
      </c>
      <c r="L12" s="1111">
        <v>11882663000</v>
      </c>
      <c r="O12" s="1173"/>
    </row>
    <row r="13" spans="1:20" ht="18.95" customHeight="1">
      <c r="A13" s="1022"/>
      <c r="B13" s="1023"/>
      <c r="C13" s="1024"/>
      <c r="D13" s="1005" t="s">
        <v>42</v>
      </c>
      <c r="E13" s="1112">
        <v>523492864999.99994</v>
      </c>
      <c r="F13" s="1110">
        <v>286609658819.53003</v>
      </c>
      <c r="G13" s="1110">
        <v>29599177760.880001</v>
      </c>
      <c r="H13" s="1110">
        <v>95375611801.440002</v>
      </c>
      <c r="I13" s="1110">
        <v>42823286368.810005</v>
      </c>
      <c r="J13" s="1110">
        <v>26000000000</v>
      </c>
      <c r="K13" s="1110">
        <v>32064252000</v>
      </c>
      <c r="L13" s="1113">
        <v>11020878249.34</v>
      </c>
    </row>
    <row r="14" spans="1:20" ht="18.95" customHeight="1">
      <c r="A14" s="1022"/>
      <c r="B14" s="1023"/>
      <c r="C14" s="989" t="s">
        <v>4</v>
      </c>
      <c r="D14" s="1005" t="s">
        <v>43</v>
      </c>
      <c r="E14" s="1112">
        <v>401063048769.89996</v>
      </c>
      <c r="F14" s="1110">
        <v>221572541880.60001</v>
      </c>
      <c r="G14" s="1110">
        <v>26560761189.32</v>
      </c>
      <c r="H14" s="1110">
        <v>76302185542.179993</v>
      </c>
      <c r="I14" s="1110">
        <v>18146091953.080002</v>
      </c>
      <c r="J14" s="1110">
        <v>24778367452.289997</v>
      </c>
      <c r="K14" s="1110">
        <v>26094748974.469997</v>
      </c>
      <c r="L14" s="1113">
        <v>7608351777.9599981</v>
      </c>
      <c r="T14" s="1214"/>
    </row>
    <row r="15" spans="1:20" ht="18.95" customHeight="1">
      <c r="A15" s="1022"/>
      <c r="B15" s="1023"/>
      <c r="C15" s="1024"/>
      <c r="D15" s="1005" t="s">
        <v>44</v>
      </c>
      <c r="E15" s="1050">
        <v>0.76612896867257196</v>
      </c>
      <c r="F15" s="1051">
        <v>0.76946915697117835</v>
      </c>
      <c r="G15" s="1051">
        <v>0.92798586054630949</v>
      </c>
      <c r="H15" s="1051">
        <v>0.79000888276054193</v>
      </c>
      <c r="I15" s="1051">
        <v>0.44932775508141287</v>
      </c>
      <c r="J15" s="1051">
        <v>0.95301413278038449</v>
      </c>
      <c r="K15" s="1051">
        <v>0.8138268428800397</v>
      </c>
      <c r="L15" s="1052">
        <v>0.64029012503005411</v>
      </c>
      <c r="T15" s="1214"/>
    </row>
    <row r="16" spans="1:20" ht="18.95" customHeight="1">
      <c r="A16" s="1025"/>
      <c r="B16" s="1026"/>
      <c r="C16" s="1027"/>
      <c r="D16" s="1005" t="s">
        <v>45</v>
      </c>
      <c r="E16" s="1053">
        <v>0.76612896867257207</v>
      </c>
      <c r="F16" s="1054">
        <v>0.77308121014901998</v>
      </c>
      <c r="G16" s="1054">
        <v>0.89734793999663909</v>
      </c>
      <c r="H16" s="1054">
        <v>0.80001778338294194</v>
      </c>
      <c r="I16" s="1054">
        <v>0.42374356318193651</v>
      </c>
      <c r="J16" s="1054">
        <v>0.95301413278038449</v>
      </c>
      <c r="K16" s="1054">
        <v>0.8138268428800397</v>
      </c>
      <c r="L16" s="1055">
        <v>0.6903580282647287</v>
      </c>
    </row>
    <row r="17" spans="1:15" ht="18.95" customHeight="1">
      <c r="A17" s="1028" t="s">
        <v>350</v>
      </c>
      <c r="B17" s="1029" t="s">
        <v>47</v>
      </c>
      <c r="C17" s="1030" t="s">
        <v>351</v>
      </c>
      <c r="D17" s="1031" t="s">
        <v>41</v>
      </c>
      <c r="E17" s="1114">
        <v>6570504000</v>
      </c>
      <c r="F17" s="1109">
        <v>2808075000</v>
      </c>
      <c r="G17" s="1109">
        <v>2056000</v>
      </c>
      <c r="H17" s="1109">
        <v>1561547000</v>
      </c>
      <c r="I17" s="1109">
        <v>248556000</v>
      </c>
      <c r="J17" s="1109">
        <v>0</v>
      </c>
      <c r="K17" s="1109">
        <v>0</v>
      </c>
      <c r="L17" s="1117">
        <v>1950270000</v>
      </c>
    </row>
    <row r="18" spans="1:15" ht="18.95" customHeight="1">
      <c r="A18" s="1032"/>
      <c r="B18" s="1029"/>
      <c r="C18" s="1030"/>
      <c r="D18" s="1033" t="s">
        <v>42</v>
      </c>
      <c r="E18" s="1116">
        <v>10842076538.060001</v>
      </c>
      <c r="F18" s="1109">
        <v>4716327920.71</v>
      </c>
      <c r="G18" s="1109">
        <v>3297504.0000000005</v>
      </c>
      <c r="H18" s="1109">
        <v>2475650749.2600007</v>
      </c>
      <c r="I18" s="1109">
        <v>283029130.62</v>
      </c>
      <c r="J18" s="1109">
        <v>0</v>
      </c>
      <c r="K18" s="1109">
        <v>0</v>
      </c>
      <c r="L18" s="1117">
        <v>3363771233.4699998</v>
      </c>
    </row>
    <row r="19" spans="1:15" ht="18.95" customHeight="1">
      <c r="A19" s="1032"/>
      <c r="B19" s="1029"/>
      <c r="C19" s="1030"/>
      <c r="D19" s="1033" t="s">
        <v>43</v>
      </c>
      <c r="E19" s="1116">
        <v>8927720271.4500008</v>
      </c>
      <c r="F19" s="1109">
        <v>3600084369.5200019</v>
      </c>
      <c r="G19" s="1182">
        <v>2155604.9399999995</v>
      </c>
      <c r="H19" s="1109">
        <v>2108209423.4299998</v>
      </c>
      <c r="I19" s="1109">
        <v>95500796.429999977</v>
      </c>
      <c r="J19" s="1109">
        <v>0</v>
      </c>
      <c r="K19" s="1109">
        <v>0</v>
      </c>
      <c r="L19" s="1117">
        <v>3121770077.1299982</v>
      </c>
    </row>
    <row r="20" spans="1:15" ht="18.95" customHeight="1">
      <c r="A20" s="1032"/>
      <c r="B20" s="1030"/>
      <c r="C20" s="1030"/>
      <c r="D20" s="1033" t="s">
        <v>44</v>
      </c>
      <c r="E20" s="1056">
        <v>1.3587572995085309</v>
      </c>
      <c r="F20" s="990">
        <v>1.2820470854660229</v>
      </c>
      <c r="G20" s="990">
        <v>1.0484459824902721</v>
      </c>
      <c r="H20" s="990">
        <v>1.3500774702458522</v>
      </c>
      <c r="I20" s="990">
        <v>0.38422245461787274</v>
      </c>
      <c r="J20" s="990">
        <v>0</v>
      </c>
      <c r="K20" s="990">
        <v>0</v>
      </c>
      <c r="L20" s="1057">
        <v>1.6006860984017588</v>
      </c>
    </row>
    <row r="21" spans="1:15" s="1037" customFormat="1" ht="18.95" customHeight="1">
      <c r="A21" s="1034"/>
      <c r="B21" s="1035"/>
      <c r="C21" s="1035"/>
      <c r="D21" s="1036" t="s">
        <v>45</v>
      </c>
      <c r="E21" s="1058">
        <v>0.82343269207795677</v>
      </c>
      <c r="F21" s="1059">
        <v>0.76332359200715671</v>
      </c>
      <c r="G21" s="1059">
        <v>0.65370805918658448</v>
      </c>
      <c r="H21" s="1059">
        <v>0.85157788272847734</v>
      </c>
      <c r="I21" s="1059">
        <v>0.33742391188072107</v>
      </c>
      <c r="J21" s="1059">
        <v>0</v>
      </c>
      <c r="K21" s="1059">
        <v>0</v>
      </c>
      <c r="L21" s="1060">
        <v>0.92805659495150683</v>
      </c>
      <c r="O21" s="979"/>
    </row>
    <row r="22" spans="1:15" ht="18.95" customHeight="1">
      <c r="A22" s="1028" t="s">
        <v>352</v>
      </c>
      <c r="B22" s="1029" t="s">
        <v>47</v>
      </c>
      <c r="C22" s="1030" t="s">
        <v>353</v>
      </c>
      <c r="D22" s="1033" t="s">
        <v>41</v>
      </c>
      <c r="E22" s="1114">
        <v>13185000</v>
      </c>
      <c r="F22" s="1109">
        <v>7036000</v>
      </c>
      <c r="G22" s="1109">
        <v>8000</v>
      </c>
      <c r="H22" s="1109">
        <v>1530000</v>
      </c>
      <c r="I22" s="1109">
        <v>310000</v>
      </c>
      <c r="J22" s="1109">
        <v>0</v>
      </c>
      <c r="K22" s="1109">
        <v>0</v>
      </c>
      <c r="L22" s="1117">
        <v>4301000</v>
      </c>
    </row>
    <row r="23" spans="1:15" ht="18.95" customHeight="1">
      <c r="A23" s="1028"/>
      <c r="B23" s="1029"/>
      <c r="C23" s="1030"/>
      <c r="D23" s="1033" t="s">
        <v>42</v>
      </c>
      <c r="E23" s="1116">
        <v>14687104.710000001</v>
      </c>
      <c r="F23" s="1109">
        <v>8176725.71</v>
      </c>
      <c r="G23" s="1109">
        <v>8000</v>
      </c>
      <c r="H23" s="1109">
        <v>1891379</v>
      </c>
      <c r="I23" s="1109">
        <v>310000</v>
      </c>
      <c r="J23" s="1109">
        <v>0</v>
      </c>
      <c r="K23" s="1109">
        <v>0</v>
      </c>
      <c r="L23" s="1117">
        <v>4301000</v>
      </c>
    </row>
    <row r="24" spans="1:15" ht="18.95" customHeight="1">
      <c r="A24" s="1028"/>
      <c r="B24" s="1029"/>
      <c r="C24" s="1030"/>
      <c r="D24" s="1033" t="s">
        <v>43</v>
      </c>
      <c r="E24" s="1116">
        <v>10140643.6</v>
      </c>
      <c r="F24" s="1109">
        <v>4667473.34</v>
      </c>
      <c r="G24" s="1109">
        <v>1727.69</v>
      </c>
      <c r="H24" s="1109">
        <v>1478024.2100000002</v>
      </c>
      <c r="I24" s="1109">
        <v>0</v>
      </c>
      <c r="J24" s="1109">
        <v>0</v>
      </c>
      <c r="K24" s="1109">
        <v>0</v>
      </c>
      <c r="L24" s="1117">
        <v>3993418.36</v>
      </c>
    </row>
    <row r="25" spans="1:15" ht="18.95" customHeight="1">
      <c r="A25" s="1028"/>
      <c r="B25" s="1030"/>
      <c r="C25" s="1030"/>
      <c r="D25" s="1033" t="s">
        <v>44</v>
      </c>
      <c r="E25" s="1056">
        <v>0.76910455821008716</v>
      </c>
      <c r="F25" s="990">
        <v>0.66337028709494028</v>
      </c>
      <c r="G25" s="990">
        <v>0.21596124999999999</v>
      </c>
      <c r="H25" s="990">
        <v>0.96602889542483672</v>
      </c>
      <c r="I25" s="990">
        <v>0</v>
      </c>
      <c r="J25" s="990">
        <v>0</v>
      </c>
      <c r="K25" s="990">
        <v>0</v>
      </c>
      <c r="L25" s="1057">
        <v>0.92848601720530111</v>
      </c>
    </row>
    <row r="26" spans="1:15" ht="18.95" customHeight="1">
      <c r="A26" s="1034"/>
      <c r="B26" s="1035"/>
      <c r="C26" s="1035"/>
      <c r="D26" s="1033" t="s">
        <v>45</v>
      </c>
      <c r="E26" s="1058">
        <v>0.6904453805041334</v>
      </c>
      <c r="F26" s="1059">
        <v>0.57082425233999934</v>
      </c>
      <c r="G26" s="1059">
        <v>0.21596124999999999</v>
      </c>
      <c r="H26" s="1059">
        <v>0.78145322011082929</v>
      </c>
      <c r="I26" s="1059">
        <v>0</v>
      </c>
      <c r="J26" s="1059">
        <v>0</v>
      </c>
      <c r="K26" s="1059">
        <v>0</v>
      </c>
      <c r="L26" s="1060">
        <v>0.92848601720530111</v>
      </c>
    </row>
    <row r="27" spans="1:15" ht="18.95" customHeight="1">
      <c r="A27" s="1028" t="s">
        <v>354</v>
      </c>
      <c r="B27" s="1029" t="s">
        <v>47</v>
      </c>
      <c r="C27" s="1030" t="s">
        <v>355</v>
      </c>
      <c r="D27" s="1031" t="s">
        <v>41</v>
      </c>
      <c r="E27" s="1114">
        <v>116372000</v>
      </c>
      <c r="F27" s="1109">
        <v>6197000</v>
      </c>
      <c r="G27" s="1109">
        <v>1218000</v>
      </c>
      <c r="H27" s="1109">
        <v>41825000</v>
      </c>
      <c r="I27" s="1109">
        <v>100000</v>
      </c>
      <c r="J27" s="1109">
        <v>0</v>
      </c>
      <c r="K27" s="1109">
        <v>0</v>
      </c>
      <c r="L27" s="1117">
        <v>67032000</v>
      </c>
    </row>
    <row r="28" spans="1:15" ht="18.95" customHeight="1">
      <c r="A28" s="1028"/>
      <c r="B28" s="1029"/>
      <c r="C28" s="1030"/>
      <c r="D28" s="1033" t="s">
        <v>42</v>
      </c>
      <c r="E28" s="1116">
        <v>140474234.57999998</v>
      </c>
      <c r="F28" s="1109">
        <v>6197000</v>
      </c>
      <c r="G28" s="1109">
        <v>1349963</v>
      </c>
      <c r="H28" s="1109">
        <v>42074721</v>
      </c>
      <c r="I28" s="1109">
        <v>410168.57999999996</v>
      </c>
      <c r="J28" s="1109">
        <v>0</v>
      </c>
      <c r="K28" s="1109">
        <v>0</v>
      </c>
      <c r="L28" s="1117">
        <v>90442382</v>
      </c>
    </row>
    <row r="29" spans="1:15" ht="18.95" customHeight="1">
      <c r="A29" s="1028"/>
      <c r="B29" s="1029"/>
      <c r="C29" s="1030"/>
      <c r="D29" s="1033" t="s">
        <v>43</v>
      </c>
      <c r="E29" s="1116">
        <v>112178426.68000001</v>
      </c>
      <c r="F29" s="1109">
        <v>5215100</v>
      </c>
      <c r="G29" s="1109">
        <v>940634.78</v>
      </c>
      <c r="H29" s="1109">
        <v>34489648.080000006</v>
      </c>
      <c r="I29" s="1109">
        <v>268118.07</v>
      </c>
      <c r="J29" s="1109">
        <v>0</v>
      </c>
      <c r="K29" s="1109">
        <v>0</v>
      </c>
      <c r="L29" s="1117">
        <v>71264925.75</v>
      </c>
    </row>
    <row r="30" spans="1:15" ht="18.95" customHeight="1">
      <c r="A30" s="1032"/>
      <c r="B30" s="1030"/>
      <c r="C30" s="1030"/>
      <c r="D30" s="1033" t="s">
        <v>44</v>
      </c>
      <c r="E30" s="1056">
        <v>0.96396406936376455</v>
      </c>
      <c r="F30" s="990">
        <v>0.84155236404711953</v>
      </c>
      <c r="G30" s="990">
        <v>0.77227814449917898</v>
      </c>
      <c r="H30" s="990">
        <v>0.82461800549910358</v>
      </c>
      <c r="I30" s="990">
        <v>2.6811807000000001</v>
      </c>
      <c r="J30" s="990">
        <v>0</v>
      </c>
      <c r="K30" s="990">
        <v>0</v>
      </c>
      <c r="L30" s="1057">
        <v>1.0631478361081275</v>
      </c>
    </row>
    <row r="31" spans="1:15" ht="18.95" customHeight="1">
      <c r="A31" s="1034"/>
      <c r="B31" s="1035"/>
      <c r="C31" s="1035"/>
      <c r="D31" s="1038" t="s">
        <v>45</v>
      </c>
      <c r="E31" s="1058">
        <v>0.7985694103648201</v>
      </c>
      <c r="F31" s="1059">
        <v>0.84155236404711953</v>
      </c>
      <c r="G31" s="1059">
        <v>0.69678560079054019</v>
      </c>
      <c r="H31" s="1059">
        <v>0.81972375003983999</v>
      </c>
      <c r="I31" s="1059">
        <v>0.6536777390408598</v>
      </c>
      <c r="J31" s="1059">
        <v>0</v>
      </c>
      <c r="K31" s="1059">
        <v>0</v>
      </c>
      <c r="L31" s="1060">
        <v>0.78795940768123507</v>
      </c>
    </row>
    <row r="32" spans="1:15" ht="18.95" customHeight="1">
      <c r="A32" s="1028" t="s">
        <v>356</v>
      </c>
      <c r="B32" s="1029" t="s">
        <v>47</v>
      </c>
      <c r="C32" s="1030" t="s">
        <v>357</v>
      </c>
      <c r="D32" s="1033" t="s">
        <v>41</v>
      </c>
      <c r="E32" s="1114">
        <v>1409287000</v>
      </c>
      <c r="F32" s="1109">
        <v>409287000</v>
      </c>
      <c r="G32" s="1109">
        <v>0</v>
      </c>
      <c r="H32" s="1109">
        <v>0</v>
      </c>
      <c r="I32" s="1109">
        <v>1000000000</v>
      </c>
      <c r="J32" s="1109">
        <v>0</v>
      </c>
      <c r="K32" s="1109">
        <v>0</v>
      </c>
      <c r="L32" s="1117">
        <v>0</v>
      </c>
    </row>
    <row r="33" spans="1:12" ht="18.95" customHeight="1">
      <c r="A33" s="1028"/>
      <c r="B33" s="1029"/>
      <c r="C33" s="1030"/>
      <c r="D33" s="1033" t="s">
        <v>42</v>
      </c>
      <c r="E33" s="1116">
        <v>1559252600</v>
      </c>
      <c r="F33" s="1109">
        <v>559252600</v>
      </c>
      <c r="G33" s="1109">
        <v>0</v>
      </c>
      <c r="H33" s="1109">
        <v>0</v>
      </c>
      <c r="I33" s="1109">
        <v>1000000000</v>
      </c>
      <c r="J33" s="1109">
        <v>0</v>
      </c>
      <c r="K33" s="1109">
        <v>0</v>
      </c>
      <c r="L33" s="1117">
        <v>0</v>
      </c>
    </row>
    <row r="34" spans="1:12" ht="18.95" customHeight="1">
      <c r="A34" s="1028"/>
      <c r="B34" s="1029"/>
      <c r="C34" s="1030"/>
      <c r="D34" s="1033" t="s">
        <v>43</v>
      </c>
      <c r="E34" s="1116">
        <v>429764396.69999999</v>
      </c>
      <c r="F34" s="1109">
        <v>429764396.69999999</v>
      </c>
      <c r="G34" s="1109">
        <v>0</v>
      </c>
      <c r="H34" s="1109">
        <v>0</v>
      </c>
      <c r="I34" s="1109">
        <v>0</v>
      </c>
      <c r="J34" s="1109">
        <v>0</v>
      </c>
      <c r="K34" s="1109">
        <v>0</v>
      </c>
      <c r="L34" s="1117">
        <v>0</v>
      </c>
    </row>
    <row r="35" spans="1:12" ht="18.95" customHeight="1">
      <c r="A35" s="1032"/>
      <c r="B35" s="1030"/>
      <c r="C35" s="1030"/>
      <c r="D35" s="1033" t="s">
        <v>44</v>
      </c>
      <c r="E35" s="1056">
        <v>0.3049516505154734</v>
      </c>
      <c r="F35" s="990">
        <v>1.0500318766537906</v>
      </c>
      <c r="G35" s="990">
        <v>0</v>
      </c>
      <c r="H35" s="990">
        <v>0</v>
      </c>
      <c r="I35" s="990">
        <v>0</v>
      </c>
      <c r="J35" s="990">
        <v>0</v>
      </c>
      <c r="K35" s="990">
        <v>0</v>
      </c>
      <c r="L35" s="1057">
        <v>0</v>
      </c>
    </row>
    <row r="36" spans="1:12" ht="18.95" customHeight="1">
      <c r="A36" s="1034"/>
      <c r="B36" s="1035"/>
      <c r="C36" s="1035"/>
      <c r="D36" s="1033" t="s">
        <v>45</v>
      </c>
      <c r="E36" s="1058">
        <v>0.2756220491150696</v>
      </c>
      <c r="F36" s="1059">
        <v>0.76846204505799343</v>
      </c>
      <c r="G36" s="1059">
        <v>0</v>
      </c>
      <c r="H36" s="1059">
        <v>0</v>
      </c>
      <c r="I36" s="1059">
        <v>0</v>
      </c>
      <c r="J36" s="1059">
        <v>0</v>
      </c>
      <c r="K36" s="1059">
        <v>0</v>
      </c>
      <c r="L36" s="1060">
        <v>0</v>
      </c>
    </row>
    <row r="37" spans="1:12" ht="18.95" customHeight="1">
      <c r="A37" s="1028" t="s">
        <v>358</v>
      </c>
      <c r="B37" s="1029" t="s">
        <v>47</v>
      </c>
      <c r="C37" s="1030" t="s">
        <v>359</v>
      </c>
      <c r="D37" s="1031" t="s">
        <v>41</v>
      </c>
      <c r="E37" s="1114">
        <v>749580000</v>
      </c>
      <c r="F37" s="1109">
        <v>143607000</v>
      </c>
      <c r="G37" s="1109">
        <v>154000</v>
      </c>
      <c r="H37" s="1109">
        <v>277431000</v>
      </c>
      <c r="I37" s="1109">
        <v>215191000</v>
      </c>
      <c r="J37" s="1109">
        <v>0</v>
      </c>
      <c r="K37" s="1109">
        <v>0</v>
      </c>
      <c r="L37" s="1117">
        <v>113197000</v>
      </c>
    </row>
    <row r="38" spans="1:12" ht="18.95" customHeight="1">
      <c r="A38" s="1028"/>
      <c r="B38" s="1029"/>
      <c r="C38" s="1030"/>
      <c r="D38" s="1033" t="s">
        <v>42</v>
      </c>
      <c r="E38" s="1116">
        <v>912136138</v>
      </c>
      <c r="F38" s="1109">
        <v>250282677</v>
      </c>
      <c r="G38" s="1109">
        <v>138230</v>
      </c>
      <c r="H38" s="1109">
        <v>337877925</v>
      </c>
      <c r="I38" s="1109">
        <v>206676639</v>
      </c>
      <c r="J38" s="1109">
        <v>0</v>
      </c>
      <c r="K38" s="1109">
        <v>0</v>
      </c>
      <c r="L38" s="1117">
        <v>117160667</v>
      </c>
    </row>
    <row r="39" spans="1:12" ht="18.95" customHeight="1">
      <c r="A39" s="1028"/>
      <c r="B39" s="1029"/>
      <c r="C39" s="1030"/>
      <c r="D39" s="1033" t="s">
        <v>43</v>
      </c>
      <c r="E39" s="1116">
        <v>622194401.51999998</v>
      </c>
      <c r="F39" s="1109">
        <v>228079888.63</v>
      </c>
      <c r="G39" s="1109">
        <v>132333.44</v>
      </c>
      <c r="H39" s="1109">
        <v>202157590.70000005</v>
      </c>
      <c r="I39" s="1109">
        <v>96584155.140000001</v>
      </c>
      <c r="J39" s="1109">
        <v>0</v>
      </c>
      <c r="K39" s="1109">
        <v>0</v>
      </c>
      <c r="L39" s="1117">
        <v>95240433.609999985</v>
      </c>
    </row>
    <row r="40" spans="1:12" ht="18.95" customHeight="1">
      <c r="A40" s="1032"/>
      <c r="B40" s="1030"/>
      <c r="C40" s="1030"/>
      <c r="D40" s="1033" t="s">
        <v>44</v>
      </c>
      <c r="E40" s="1056">
        <v>0.83005736748579206</v>
      </c>
      <c r="F40" s="990">
        <v>1.588222639773827</v>
      </c>
      <c r="G40" s="990">
        <v>0.85930805194805193</v>
      </c>
      <c r="H40" s="990">
        <v>0.72867700689540837</v>
      </c>
      <c r="I40" s="990">
        <v>0.44882990059993216</v>
      </c>
      <c r="J40" s="990">
        <v>0</v>
      </c>
      <c r="K40" s="990">
        <v>0</v>
      </c>
      <c r="L40" s="1057">
        <v>0.84136888442273194</v>
      </c>
    </row>
    <row r="41" spans="1:12" ht="18.95" customHeight="1">
      <c r="A41" s="1034"/>
      <c r="B41" s="1035"/>
      <c r="C41" s="1035"/>
      <c r="D41" s="1039" t="s">
        <v>45</v>
      </c>
      <c r="E41" s="1058">
        <v>0.6821288792309641</v>
      </c>
      <c r="F41" s="1059">
        <v>0.9112891525848591</v>
      </c>
      <c r="G41" s="1059">
        <v>0.95734240034724738</v>
      </c>
      <c r="H41" s="1059">
        <v>0.59831547355453907</v>
      </c>
      <c r="I41" s="1059">
        <v>0.46732013645722198</v>
      </c>
      <c r="J41" s="1059">
        <v>0</v>
      </c>
      <c r="K41" s="1059">
        <v>0</v>
      </c>
      <c r="L41" s="1060">
        <v>0.8129045015593841</v>
      </c>
    </row>
    <row r="42" spans="1:12" ht="18.75" customHeight="1">
      <c r="A42" s="1040" t="s">
        <v>360</v>
      </c>
      <c r="B42" s="1041" t="s">
        <v>47</v>
      </c>
      <c r="C42" s="1042" t="s">
        <v>361</v>
      </c>
      <c r="D42" s="1043" t="s">
        <v>41</v>
      </c>
      <c r="E42" s="1183">
        <v>0</v>
      </c>
      <c r="F42" s="1182">
        <v>0</v>
      </c>
      <c r="G42" s="1182">
        <v>0</v>
      </c>
      <c r="H42" s="1182">
        <v>0</v>
      </c>
      <c r="I42" s="1182">
        <v>0</v>
      </c>
      <c r="J42" s="1182">
        <v>0</v>
      </c>
      <c r="K42" s="1182">
        <v>0</v>
      </c>
      <c r="L42" s="1185">
        <v>0</v>
      </c>
    </row>
    <row r="43" spans="1:12" ht="18.95" customHeight="1">
      <c r="A43" s="1032"/>
      <c r="B43" s="1030"/>
      <c r="C43" s="1030" t="s">
        <v>362</v>
      </c>
      <c r="D43" s="1033" t="s">
        <v>42</v>
      </c>
      <c r="E43" s="1184">
        <v>44495.199999999997</v>
      </c>
      <c r="F43" s="1182">
        <v>0</v>
      </c>
      <c r="G43" s="1182">
        <v>0</v>
      </c>
      <c r="H43" s="1182">
        <v>0</v>
      </c>
      <c r="I43" s="1182">
        <v>44495.199999999997</v>
      </c>
      <c r="J43" s="1182">
        <v>0</v>
      </c>
      <c r="K43" s="1182">
        <v>0</v>
      </c>
      <c r="L43" s="1185">
        <v>0</v>
      </c>
    </row>
    <row r="44" spans="1:12" ht="18.95" customHeight="1">
      <c r="A44" s="1032"/>
      <c r="B44" s="1030"/>
      <c r="C44" s="1030"/>
      <c r="D44" s="1033" t="s">
        <v>43</v>
      </c>
      <c r="E44" s="1184">
        <v>0</v>
      </c>
      <c r="F44" s="1182">
        <v>0</v>
      </c>
      <c r="G44" s="1182">
        <v>0</v>
      </c>
      <c r="H44" s="1182">
        <v>0</v>
      </c>
      <c r="I44" s="1182">
        <v>0</v>
      </c>
      <c r="J44" s="1182">
        <v>0</v>
      </c>
      <c r="K44" s="1182">
        <v>0</v>
      </c>
      <c r="L44" s="1185">
        <v>0</v>
      </c>
    </row>
    <row r="45" spans="1:12" ht="18.95" customHeight="1">
      <c r="A45" s="1032"/>
      <c r="B45" s="1030"/>
      <c r="C45" s="1030"/>
      <c r="D45" s="1033" t="s">
        <v>44</v>
      </c>
      <c r="E45" s="1177">
        <v>0</v>
      </c>
      <c r="F45" s="1176">
        <v>0</v>
      </c>
      <c r="G45" s="1176">
        <v>0</v>
      </c>
      <c r="H45" s="1176">
        <v>0</v>
      </c>
      <c r="I45" s="1176">
        <v>0</v>
      </c>
      <c r="J45" s="1176">
        <v>0</v>
      </c>
      <c r="K45" s="1176">
        <v>0</v>
      </c>
      <c r="L45" s="1178">
        <v>0</v>
      </c>
    </row>
    <row r="46" spans="1:12" ht="18.95" customHeight="1">
      <c r="A46" s="1034"/>
      <c r="B46" s="1035"/>
      <c r="C46" s="1035"/>
      <c r="D46" s="1036" t="s">
        <v>45</v>
      </c>
      <c r="E46" s="1179">
        <v>0</v>
      </c>
      <c r="F46" s="1180">
        <v>0</v>
      </c>
      <c r="G46" s="1180">
        <v>0</v>
      </c>
      <c r="H46" s="1180">
        <v>0</v>
      </c>
      <c r="I46" s="1180">
        <v>0</v>
      </c>
      <c r="J46" s="1180">
        <v>0</v>
      </c>
      <c r="K46" s="1180">
        <v>0</v>
      </c>
      <c r="L46" s="1181">
        <v>0</v>
      </c>
    </row>
    <row r="47" spans="1:12" ht="18.95" customHeight="1">
      <c r="A47" s="1028" t="s">
        <v>363</v>
      </c>
      <c r="B47" s="1029" t="s">
        <v>47</v>
      </c>
      <c r="C47" s="1030" t="s">
        <v>364</v>
      </c>
      <c r="D47" s="1044" t="s">
        <v>41</v>
      </c>
      <c r="E47" s="1114">
        <v>981301000</v>
      </c>
      <c r="F47" s="1109">
        <v>583164000</v>
      </c>
      <c r="G47" s="1109">
        <v>210000</v>
      </c>
      <c r="H47" s="1109">
        <v>96899000</v>
      </c>
      <c r="I47" s="1109">
        <v>301028000</v>
      </c>
      <c r="J47" s="1109">
        <v>0</v>
      </c>
      <c r="K47" s="1109">
        <v>0</v>
      </c>
      <c r="L47" s="1117">
        <v>0</v>
      </c>
    </row>
    <row r="48" spans="1:12" ht="18.95" customHeight="1">
      <c r="A48" s="1028"/>
      <c r="B48" s="1029"/>
      <c r="C48" s="1030"/>
      <c r="D48" s="1033" t="s">
        <v>42</v>
      </c>
      <c r="E48" s="1116">
        <v>1026746500</v>
      </c>
      <c r="F48" s="1109">
        <v>628164000</v>
      </c>
      <c r="G48" s="1109">
        <v>254515</v>
      </c>
      <c r="H48" s="1109">
        <v>97124329</v>
      </c>
      <c r="I48" s="1109">
        <v>301203656</v>
      </c>
      <c r="J48" s="1109">
        <v>0</v>
      </c>
      <c r="K48" s="1109">
        <v>0</v>
      </c>
      <c r="L48" s="1117">
        <v>0</v>
      </c>
    </row>
    <row r="49" spans="1:12" ht="18.95" customHeight="1">
      <c r="A49" s="1028"/>
      <c r="B49" s="1029"/>
      <c r="C49" s="1030"/>
      <c r="D49" s="1033" t="s">
        <v>43</v>
      </c>
      <c r="E49" s="1116">
        <v>396548690.51000005</v>
      </c>
      <c r="F49" s="1109">
        <v>313270424.48000002</v>
      </c>
      <c r="G49" s="1109">
        <v>152948.90000000002</v>
      </c>
      <c r="H49" s="1109">
        <v>82754674.110000089</v>
      </c>
      <c r="I49" s="1109">
        <v>370643.02</v>
      </c>
      <c r="J49" s="1109">
        <v>0</v>
      </c>
      <c r="K49" s="1109">
        <v>0</v>
      </c>
      <c r="L49" s="1117">
        <v>0</v>
      </c>
    </row>
    <row r="50" spans="1:12" ht="18.95" customHeight="1">
      <c r="A50" s="1028"/>
      <c r="B50" s="1030"/>
      <c r="C50" s="1030"/>
      <c r="D50" s="1033" t="s">
        <v>44</v>
      </c>
      <c r="E50" s="1056">
        <v>0.40410505085595555</v>
      </c>
      <c r="F50" s="990">
        <v>0.5371909522535685</v>
      </c>
      <c r="G50" s="990">
        <v>0.72832809523809539</v>
      </c>
      <c r="H50" s="990">
        <v>0.85403021816530711</v>
      </c>
      <c r="I50" s="990">
        <v>1.23125762387552E-3</v>
      </c>
      <c r="J50" s="990">
        <v>0</v>
      </c>
      <c r="K50" s="990">
        <v>0</v>
      </c>
      <c r="L50" s="1057">
        <v>0</v>
      </c>
    </row>
    <row r="51" spans="1:12" ht="18.95" customHeight="1">
      <c r="A51" s="1034"/>
      <c r="B51" s="1035"/>
      <c r="C51" s="1035"/>
      <c r="D51" s="1038" t="s">
        <v>45</v>
      </c>
      <c r="E51" s="1058">
        <v>0.38621869225753391</v>
      </c>
      <c r="F51" s="1059">
        <v>0.49870801968912581</v>
      </c>
      <c r="G51" s="1059">
        <v>0.60094257705832677</v>
      </c>
      <c r="H51" s="1059">
        <v>0.85204886316383288</v>
      </c>
      <c r="I51" s="1059">
        <v>1.2305395788422967E-3</v>
      </c>
      <c r="J51" s="1059">
        <v>0</v>
      </c>
      <c r="K51" s="1059">
        <v>0</v>
      </c>
      <c r="L51" s="1060">
        <v>0</v>
      </c>
    </row>
    <row r="52" spans="1:12" ht="18.95" customHeight="1">
      <c r="A52" s="1028" t="s">
        <v>365</v>
      </c>
      <c r="B52" s="1029" t="s">
        <v>47</v>
      </c>
      <c r="C52" s="1030" t="s">
        <v>366</v>
      </c>
      <c r="D52" s="1031" t="s">
        <v>41</v>
      </c>
      <c r="E52" s="1114">
        <v>20219000</v>
      </c>
      <c r="F52" s="1109">
        <v>20219000</v>
      </c>
      <c r="G52" s="1109">
        <v>0</v>
      </c>
      <c r="H52" s="1109">
        <v>0</v>
      </c>
      <c r="I52" s="1109">
        <v>0</v>
      </c>
      <c r="J52" s="1109">
        <v>0</v>
      </c>
      <c r="K52" s="1109">
        <v>0</v>
      </c>
      <c r="L52" s="1117">
        <v>0</v>
      </c>
    </row>
    <row r="53" spans="1:12" ht="18.95" customHeight="1">
      <c r="A53" s="1028"/>
      <c r="B53" s="1029"/>
      <c r="C53" s="1030"/>
      <c r="D53" s="1033" t="s">
        <v>42</v>
      </c>
      <c r="E53" s="1116">
        <v>24636836.18</v>
      </c>
      <c r="F53" s="1109">
        <v>20219000</v>
      </c>
      <c r="G53" s="1109">
        <v>0</v>
      </c>
      <c r="H53" s="1109">
        <v>4417836.18</v>
      </c>
      <c r="I53" s="1109">
        <v>0</v>
      </c>
      <c r="J53" s="1109">
        <v>0</v>
      </c>
      <c r="K53" s="1109">
        <v>0</v>
      </c>
      <c r="L53" s="1117">
        <v>0</v>
      </c>
    </row>
    <row r="54" spans="1:12" ht="18.95" customHeight="1">
      <c r="A54" s="1028"/>
      <c r="B54" s="1029"/>
      <c r="C54" s="1030"/>
      <c r="D54" s="1033" t="s">
        <v>43</v>
      </c>
      <c r="E54" s="1116">
        <v>13503641.640000001</v>
      </c>
      <c r="F54" s="1109">
        <v>10042937</v>
      </c>
      <c r="G54" s="1109">
        <v>0</v>
      </c>
      <c r="H54" s="1109">
        <v>3460704.6399999997</v>
      </c>
      <c r="I54" s="1109">
        <v>0</v>
      </c>
      <c r="J54" s="1109">
        <v>0</v>
      </c>
      <c r="K54" s="1109">
        <v>0</v>
      </c>
      <c r="L54" s="1117">
        <v>0</v>
      </c>
    </row>
    <row r="55" spans="1:12" ht="18.95" customHeight="1">
      <c r="A55" s="1032"/>
      <c r="B55" s="1030"/>
      <c r="C55" s="1030"/>
      <c r="D55" s="1033" t="s">
        <v>44</v>
      </c>
      <c r="E55" s="1056">
        <v>0.66786891735496323</v>
      </c>
      <c r="F55" s="990">
        <v>0.49670789851130126</v>
      </c>
      <c r="G55" s="990">
        <v>0</v>
      </c>
      <c r="H55" s="990">
        <v>0</v>
      </c>
      <c r="I55" s="990">
        <v>0</v>
      </c>
      <c r="J55" s="990">
        <v>0</v>
      </c>
      <c r="K55" s="990">
        <v>0</v>
      </c>
      <c r="L55" s="1057">
        <v>0</v>
      </c>
    </row>
    <row r="56" spans="1:12" ht="18.95" customHeight="1">
      <c r="A56" s="1034"/>
      <c r="B56" s="1035"/>
      <c r="C56" s="1035"/>
      <c r="D56" s="1038" t="s">
        <v>45</v>
      </c>
      <c r="E56" s="1058">
        <v>0.54810778223878265</v>
      </c>
      <c r="F56" s="1059">
        <v>0.49670789851130126</v>
      </c>
      <c r="G56" s="1059">
        <v>0</v>
      </c>
      <c r="H56" s="1059">
        <v>0.78334834045385537</v>
      </c>
      <c r="I56" s="1059">
        <v>0</v>
      </c>
      <c r="J56" s="1059">
        <v>0</v>
      </c>
      <c r="K56" s="1059">
        <v>0</v>
      </c>
      <c r="L56" s="1060">
        <v>0</v>
      </c>
    </row>
    <row r="57" spans="1:12" ht="18.95" customHeight="1">
      <c r="A57" s="1028" t="s">
        <v>367</v>
      </c>
      <c r="B57" s="1029" t="s">
        <v>47</v>
      </c>
      <c r="C57" s="1030" t="s">
        <v>368</v>
      </c>
      <c r="D57" s="1033" t="s">
        <v>41</v>
      </c>
      <c r="E57" s="1114">
        <v>18976350000</v>
      </c>
      <c r="F57" s="1109">
        <v>10207497000</v>
      </c>
      <c r="G57" s="1109">
        <v>14026000</v>
      </c>
      <c r="H57" s="1109">
        <v>4121864000</v>
      </c>
      <c r="I57" s="1109">
        <v>3590486000</v>
      </c>
      <c r="J57" s="1109">
        <v>0</v>
      </c>
      <c r="K57" s="1109">
        <v>0</v>
      </c>
      <c r="L57" s="1117">
        <v>1042477000</v>
      </c>
    </row>
    <row r="58" spans="1:12" ht="18.95" customHeight="1">
      <c r="A58" s="1028"/>
      <c r="B58" s="1029"/>
      <c r="C58" s="1030"/>
      <c r="D58" s="1033" t="s">
        <v>42</v>
      </c>
      <c r="E58" s="1116">
        <v>20275537480.049999</v>
      </c>
      <c r="F58" s="1109">
        <v>10470842124.360001</v>
      </c>
      <c r="G58" s="1109">
        <v>16272051</v>
      </c>
      <c r="H58" s="1109">
        <v>4188410517.3099999</v>
      </c>
      <c r="I58" s="1109">
        <v>4193620981.3800001</v>
      </c>
      <c r="J58" s="1109">
        <v>0</v>
      </c>
      <c r="K58" s="1109">
        <v>0</v>
      </c>
      <c r="L58" s="1117">
        <v>1406391806</v>
      </c>
    </row>
    <row r="59" spans="1:12" ht="18.95" customHeight="1">
      <c r="A59" s="1028"/>
      <c r="B59" s="1029"/>
      <c r="C59" s="1030"/>
      <c r="D59" s="1033" t="s">
        <v>43</v>
      </c>
      <c r="E59" s="1116">
        <v>7508101682.4399986</v>
      </c>
      <c r="F59" s="1109">
        <v>1491347605.23</v>
      </c>
      <c r="G59" s="1109">
        <v>12102041.750000002</v>
      </c>
      <c r="H59" s="1109">
        <v>3172803954.9200001</v>
      </c>
      <c r="I59" s="1109">
        <v>1696630390.2299998</v>
      </c>
      <c r="J59" s="1109">
        <v>0</v>
      </c>
      <c r="K59" s="1109">
        <v>0</v>
      </c>
      <c r="L59" s="1117">
        <v>1135217690.309999</v>
      </c>
    </row>
    <row r="60" spans="1:12" ht="18.95" customHeight="1">
      <c r="A60" s="1032"/>
      <c r="B60" s="1030"/>
      <c r="C60" s="1030"/>
      <c r="D60" s="1033" t="s">
        <v>44</v>
      </c>
      <c r="E60" s="1056">
        <v>0.39565573371275292</v>
      </c>
      <c r="F60" s="990">
        <v>0.14610316370702828</v>
      </c>
      <c r="G60" s="990">
        <v>0.86282915656637682</v>
      </c>
      <c r="H60" s="990">
        <v>0.76974979157973189</v>
      </c>
      <c r="I60" s="990">
        <v>0.47253502457048985</v>
      </c>
      <c r="J60" s="990">
        <v>0</v>
      </c>
      <c r="K60" s="990">
        <v>0</v>
      </c>
      <c r="L60" s="1057">
        <v>1.0889618574894209</v>
      </c>
    </row>
    <row r="61" spans="1:12" ht="18.95" customHeight="1">
      <c r="A61" s="1034"/>
      <c r="B61" s="1035"/>
      <c r="C61" s="1035"/>
      <c r="D61" s="1033" t="s">
        <v>45</v>
      </c>
      <c r="E61" s="1058">
        <v>0.37030346001074216</v>
      </c>
      <c r="F61" s="1059">
        <v>0.14242862107150281</v>
      </c>
      <c r="G61" s="1059">
        <v>0.74373179816115387</v>
      </c>
      <c r="H61" s="1059">
        <v>0.75751981373538535</v>
      </c>
      <c r="I61" s="1059">
        <v>0.40457408949525225</v>
      </c>
      <c r="J61" s="1059">
        <v>0</v>
      </c>
      <c r="K61" s="1059">
        <v>0</v>
      </c>
      <c r="L61" s="1060">
        <v>0.80718451676616143</v>
      </c>
    </row>
    <row r="62" spans="1:12" ht="18.95" customHeight="1">
      <c r="A62" s="1028" t="s">
        <v>369</v>
      </c>
      <c r="B62" s="1029" t="s">
        <v>47</v>
      </c>
      <c r="C62" s="1030" t="s">
        <v>132</v>
      </c>
      <c r="D62" s="1031" t="s">
        <v>41</v>
      </c>
      <c r="E62" s="1114">
        <v>69772000</v>
      </c>
      <c r="F62" s="1109">
        <v>65072000</v>
      </c>
      <c r="G62" s="1109">
        <v>10000</v>
      </c>
      <c r="H62" s="1109">
        <v>3390000</v>
      </c>
      <c r="I62" s="1109">
        <v>1300000</v>
      </c>
      <c r="J62" s="1109">
        <v>0</v>
      </c>
      <c r="K62" s="1109">
        <v>0</v>
      </c>
      <c r="L62" s="1117">
        <v>0</v>
      </c>
    </row>
    <row r="63" spans="1:12" ht="18.95" customHeight="1">
      <c r="A63" s="1028"/>
      <c r="B63" s="1029"/>
      <c r="C63" s="1030"/>
      <c r="D63" s="1033" t="s">
        <v>42</v>
      </c>
      <c r="E63" s="1116">
        <v>71100607.75</v>
      </c>
      <c r="F63" s="1109">
        <v>65283133</v>
      </c>
      <c r="G63" s="1109">
        <v>10000</v>
      </c>
      <c r="H63" s="1109">
        <v>3773750.75</v>
      </c>
      <c r="I63" s="1109">
        <v>1989430</v>
      </c>
      <c r="J63" s="1109">
        <v>0</v>
      </c>
      <c r="K63" s="1109">
        <v>0</v>
      </c>
      <c r="L63" s="1117">
        <v>44294</v>
      </c>
    </row>
    <row r="64" spans="1:12" ht="18.95" customHeight="1">
      <c r="A64" s="1028"/>
      <c r="B64" s="1029"/>
      <c r="C64" s="1030"/>
      <c r="D64" s="1033" t="s">
        <v>43</v>
      </c>
      <c r="E64" s="1116">
        <v>59110661.430000007</v>
      </c>
      <c r="F64" s="1109">
        <v>56393515.93</v>
      </c>
      <c r="G64" s="1109">
        <v>2739.84</v>
      </c>
      <c r="H64" s="1109">
        <v>2668492.92</v>
      </c>
      <c r="I64" s="1109">
        <v>12595.2</v>
      </c>
      <c r="J64" s="1109">
        <v>0</v>
      </c>
      <c r="K64" s="1109">
        <v>0</v>
      </c>
      <c r="L64" s="1117">
        <v>33317.54</v>
      </c>
    </row>
    <row r="65" spans="1:12" ht="18.95" customHeight="1">
      <c r="A65" s="1032"/>
      <c r="B65" s="1030"/>
      <c r="C65" s="1030"/>
      <c r="D65" s="1033" t="s">
        <v>44</v>
      </c>
      <c r="E65" s="1056">
        <v>0.8471974635957118</v>
      </c>
      <c r="F65" s="990">
        <v>0.86663259051512176</v>
      </c>
      <c r="G65" s="990">
        <v>0.27398400000000001</v>
      </c>
      <c r="H65" s="990">
        <v>0.78716605309734511</v>
      </c>
      <c r="I65" s="990">
        <v>9.6886153846153858E-3</v>
      </c>
      <c r="J65" s="990">
        <v>0</v>
      </c>
      <c r="K65" s="990">
        <v>0</v>
      </c>
      <c r="L65" s="1057">
        <v>0</v>
      </c>
    </row>
    <row r="66" spans="1:12" ht="18.95" customHeight="1">
      <c r="A66" s="1034"/>
      <c r="B66" s="1035"/>
      <c r="C66" s="1035"/>
      <c r="D66" s="1038" t="s">
        <v>45</v>
      </c>
      <c r="E66" s="1058">
        <v>0.83136647211007852</v>
      </c>
      <c r="F66" s="1059">
        <v>0.86382980317442792</v>
      </c>
      <c r="G66" s="1059">
        <v>0.27398400000000001</v>
      </c>
      <c r="H66" s="1059">
        <v>0.70711954677981848</v>
      </c>
      <c r="I66" s="1059">
        <v>6.33105965025158E-3</v>
      </c>
      <c r="J66" s="1059">
        <v>0</v>
      </c>
      <c r="K66" s="1059">
        <v>0</v>
      </c>
      <c r="L66" s="1060">
        <v>0.75219081591186165</v>
      </c>
    </row>
    <row r="67" spans="1:12" ht="18.95" customHeight="1">
      <c r="A67" s="1028" t="s">
        <v>370</v>
      </c>
      <c r="B67" s="1029" t="s">
        <v>47</v>
      </c>
      <c r="C67" s="1030" t="s">
        <v>371</v>
      </c>
      <c r="D67" s="1031" t="s">
        <v>41</v>
      </c>
      <c r="E67" s="1114">
        <v>476360000</v>
      </c>
      <c r="F67" s="1109">
        <v>400721000</v>
      </c>
      <c r="G67" s="1109">
        <v>331000</v>
      </c>
      <c r="H67" s="1109">
        <v>15169000</v>
      </c>
      <c r="I67" s="1109">
        <v>60139000</v>
      </c>
      <c r="J67" s="1109">
        <v>0</v>
      </c>
      <c r="K67" s="1109">
        <v>0</v>
      </c>
      <c r="L67" s="1117">
        <v>0</v>
      </c>
    </row>
    <row r="68" spans="1:12" ht="18.95" customHeight="1">
      <c r="A68" s="1028"/>
      <c r="B68" s="1029"/>
      <c r="C68" s="1030"/>
      <c r="D68" s="1033" t="s">
        <v>42</v>
      </c>
      <c r="E68" s="1116">
        <v>975979827.63</v>
      </c>
      <c r="F68" s="1109">
        <v>839616853.09000003</v>
      </c>
      <c r="G68" s="1109">
        <v>331000</v>
      </c>
      <c r="H68" s="1109">
        <v>59790861.500000007</v>
      </c>
      <c r="I68" s="1109">
        <v>76241113.040000007</v>
      </c>
      <c r="J68" s="1109">
        <v>0</v>
      </c>
      <c r="K68" s="1109">
        <v>0</v>
      </c>
      <c r="L68" s="1117">
        <v>0</v>
      </c>
    </row>
    <row r="69" spans="1:12" ht="18.95" customHeight="1">
      <c r="A69" s="1028"/>
      <c r="B69" s="1029"/>
      <c r="C69" s="1030"/>
      <c r="D69" s="1033" t="s">
        <v>43</v>
      </c>
      <c r="E69" s="1116">
        <v>761389909.28999996</v>
      </c>
      <c r="F69" s="1109">
        <v>710617306.26000011</v>
      </c>
      <c r="G69" s="1109">
        <v>94777.8</v>
      </c>
      <c r="H69" s="1109">
        <v>48933395.419999987</v>
      </c>
      <c r="I69" s="1109">
        <v>1744429.81</v>
      </c>
      <c r="J69" s="1109">
        <v>0</v>
      </c>
      <c r="K69" s="1109">
        <v>0</v>
      </c>
      <c r="L69" s="1117">
        <v>0</v>
      </c>
    </row>
    <row r="70" spans="1:12" ht="18.95" customHeight="1">
      <c r="A70" s="1032"/>
      <c r="B70" s="1030"/>
      <c r="C70" s="1030"/>
      <c r="D70" s="1033" t="s">
        <v>44</v>
      </c>
      <c r="E70" s="1056">
        <v>1.5983497969812746</v>
      </c>
      <c r="F70" s="990">
        <v>1.7733468080285288</v>
      </c>
      <c r="G70" s="990">
        <v>0.28633776435045316</v>
      </c>
      <c r="H70" s="990">
        <v>3.2258814305491454</v>
      </c>
      <c r="I70" s="990">
        <v>2.9006631470426845E-2</v>
      </c>
      <c r="J70" s="990">
        <v>0</v>
      </c>
      <c r="K70" s="990">
        <v>0</v>
      </c>
      <c r="L70" s="1057">
        <v>0</v>
      </c>
    </row>
    <row r="71" spans="1:12" ht="18.95" customHeight="1">
      <c r="A71" s="1034"/>
      <c r="B71" s="1035"/>
      <c r="C71" s="1035"/>
      <c r="D71" s="1036" t="s">
        <v>45</v>
      </c>
      <c r="E71" s="1058">
        <v>0.78012873599949817</v>
      </c>
      <c r="F71" s="1059">
        <v>0.84635903108036803</v>
      </c>
      <c r="G71" s="1059">
        <v>0.28633776435045316</v>
      </c>
      <c r="H71" s="1059">
        <v>0.81840927179147571</v>
      </c>
      <c r="I71" s="1059">
        <v>2.2880434721418385E-2</v>
      </c>
      <c r="J71" s="1059">
        <v>0</v>
      </c>
      <c r="K71" s="1059">
        <v>0</v>
      </c>
      <c r="L71" s="1060">
        <v>0</v>
      </c>
    </row>
    <row r="72" spans="1:12" ht="18.95" customHeight="1">
      <c r="A72" s="1045" t="s">
        <v>372</v>
      </c>
      <c r="B72" s="1041" t="s">
        <v>47</v>
      </c>
      <c r="C72" s="1046" t="s">
        <v>373</v>
      </c>
      <c r="D72" s="1043" t="s">
        <v>41</v>
      </c>
      <c r="E72" s="1114">
        <v>533093000</v>
      </c>
      <c r="F72" s="1109">
        <v>368961000</v>
      </c>
      <c r="G72" s="1109">
        <v>237000</v>
      </c>
      <c r="H72" s="1109">
        <v>137861000</v>
      </c>
      <c r="I72" s="1109">
        <v>9147000</v>
      </c>
      <c r="J72" s="1109">
        <v>0</v>
      </c>
      <c r="K72" s="1109">
        <v>0</v>
      </c>
      <c r="L72" s="1117">
        <v>16887000</v>
      </c>
    </row>
    <row r="73" spans="1:12" ht="18.95" customHeight="1">
      <c r="A73" s="1028"/>
      <c r="B73" s="1029"/>
      <c r="C73" s="1030"/>
      <c r="D73" s="1033" t="s">
        <v>42</v>
      </c>
      <c r="E73" s="1116">
        <v>556744277.80000007</v>
      </c>
      <c r="F73" s="1109">
        <v>376989692.33000004</v>
      </c>
      <c r="G73" s="1109">
        <v>276816</v>
      </c>
      <c r="H73" s="1109">
        <v>145634883.27999997</v>
      </c>
      <c r="I73" s="1109">
        <v>14625893.189999999</v>
      </c>
      <c r="J73" s="1109">
        <v>0</v>
      </c>
      <c r="K73" s="1109">
        <v>0</v>
      </c>
      <c r="L73" s="1117">
        <v>19216993</v>
      </c>
    </row>
    <row r="74" spans="1:12" ht="18.95" customHeight="1">
      <c r="A74" s="1028"/>
      <c r="B74" s="1029"/>
      <c r="C74" s="1030"/>
      <c r="D74" s="1033" t="s">
        <v>43</v>
      </c>
      <c r="E74" s="1116">
        <v>449777061.28999978</v>
      </c>
      <c r="F74" s="1109">
        <v>320220959.78999996</v>
      </c>
      <c r="G74" s="1109">
        <v>153165.64000000001</v>
      </c>
      <c r="H74" s="1109">
        <v>109820467.27999987</v>
      </c>
      <c r="I74" s="1109">
        <v>5813125.2000000002</v>
      </c>
      <c r="J74" s="1109">
        <v>0</v>
      </c>
      <c r="K74" s="1109">
        <v>0</v>
      </c>
      <c r="L74" s="1117">
        <v>13769343.37999999</v>
      </c>
    </row>
    <row r="75" spans="1:12" ht="18.95" customHeight="1">
      <c r="A75" s="1032"/>
      <c r="B75" s="1030"/>
      <c r="C75" s="1030" t="s">
        <v>4</v>
      </c>
      <c r="D75" s="1033" t="s">
        <v>44</v>
      </c>
      <c r="E75" s="1056">
        <v>0.84371218772334244</v>
      </c>
      <c r="F75" s="990">
        <v>0.86789920829030698</v>
      </c>
      <c r="G75" s="990">
        <v>0.6462685232067511</v>
      </c>
      <c r="H75" s="990">
        <v>0.79660286288362825</v>
      </c>
      <c r="I75" s="990">
        <v>0.6355225975729748</v>
      </c>
      <c r="J75" s="990">
        <v>0</v>
      </c>
      <c r="K75" s="990">
        <v>0</v>
      </c>
      <c r="L75" s="1057">
        <v>0.81538126250962217</v>
      </c>
    </row>
    <row r="76" spans="1:12" ht="18.95" customHeight="1">
      <c r="A76" s="1034"/>
      <c r="B76" s="1035"/>
      <c r="C76" s="1035"/>
      <c r="D76" s="1039" t="s">
        <v>45</v>
      </c>
      <c r="E76" s="1058">
        <v>0.80787011061400393</v>
      </c>
      <c r="F76" s="1059">
        <v>0.84941569041546294</v>
      </c>
      <c r="G76" s="1059">
        <v>0.55331209178660201</v>
      </c>
      <c r="H76" s="1059">
        <v>0.75408078618676311</v>
      </c>
      <c r="I76" s="1059">
        <v>0.39745437249429277</v>
      </c>
      <c r="J76" s="1059">
        <v>0</v>
      </c>
      <c r="K76" s="1059">
        <v>0</v>
      </c>
      <c r="L76" s="1060">
        <v>0.71651914428027264</v>
      </c>
    </row>
    <row r="77" spans="1:12" ht="18.95" customHeight="1">
      <c r="A77" s="1028" t="s">
        <v>374</v>
      </c>
      <c r="B77" s="1029" t="s">
        <v>47</v>
      </c>
      <c r="C77" s="1030" t="s">
        <v>375</v>
      </c>
      <c r="D77" s="1044" t="s">
        <v>41</v>
      </c>
      <c r="E77" s="1114">
        <v>25105000</v>
      </c>
      <c r="F77" s="1109">
        <v>0</v>
      </c>
      <c r="G77" s="1109">
        <v>37000</v>
      </c>
      <c r="H77" s="1109">
        <v>23085000</v>
      </c>
      <c r="I77" s="1109">
        <v>950000</v>
      </c>
      <c r="J77" s="1109">
        <v>0</v>
      </c>
      <c r="K77" s="1109">
        <v>0</v>
      </c>
      <c r="L77" s="1117">
        <v>1033000</v>
      </c>
    </row>
    <row r="78" spans="1:12" ht="18.95" customHeight="1">
      <c r="A78" s="1028"/>
      <c r="B78" s="1029"/>
      <c r="C78" s="1030"/>
      <c r="D78" s="1033" t="s">
        <v>42</v>
      </c>
      <c r="E78" s="1116">
        <v>25162022</v>
      </c>
      <c r="F78" s="1109">
        <v>0</v>
      </c>
      <c r="G78" s="1109">
        <v>37000</v>
      </c>
      <c r="H78" s="1109">
        <v>22791758</v>
      </c>
      <c r="I78" s="1109">
        <v>1243242</v>
      </c>
      <c r="J78" s="1109">
        <v>0</v>
      </c>
      <c r="K78" s="1109">
        <v>0</v>
      </c>
      <c r="L78" s="1117">
        <v>1090022</v>
      </c>
    </row>
    <row r="79" spans="1:12" ht="18.95" customHeight="1">
      <c r="A79" s="1028"/>
      <c r="B79" s="1029"/>
      <c r="C79" s="1030"/>
      <c r="D79" s="1033" t="s">
        <v>43</v>
      </c>
      <c r="E79" s="1116">
        <v>20331237.490000002</v>
      </c>
      <c r="F79" s="1109">
        <v>0</v>
      </c>
      <c r="G79" s="1109">
        <v>17495.88</v>
      </c>
      <c r="H79" s="1109">
        <v>19443759.190000001</v>
      </c>
      <c r="I79" s="1109">
        <v>0</v>
      </c>
      <c r="J79" s="1109">
        <v>0</v>
      </c>
      <c r="K79" s="1109">
        <v>0</v>
      </c>
      <c r="L79" s="1117">
        <v>869982.41999999993</v>
      </c>
    </row>
    <row r="80" spans="1:12" ht="18.95" customHeight="1">
      <c r="A80" s="1032"/>
      <c r="B80" s="1030"/>
      <c r="C80" s="1030"/>
      <c r="D80" s="1033" t="s">
        <v>44</v>
      </c>
      <c r="E80" s="1056">
        <v>0.80984813742282424</v>
      </c>
      <c r="F80" s="990">
        <v>0</v>
      </c>
      <c r="G80" s="990">
        <v>0.47286162162162165</v>
      </c>
      <c r="H80" s="990">
        <v>0.84226810439679456</v>
      </c>
      <c r="I80" s="990">
        <v>0</v>
      </c>
      <c r="J80" s="990">
        <v>0</v>
      </c>
      <c r="K80" s="990">
        <v>0</v>
      </c>
      <c r="L80" s="1057">
        <v>0.84219014520813162</v>
      </c>
    </row>
    <row r="81" spans="1:12" ht="18.95" customHeight="1">
      <c r="A81" s="1034"/>
      <c r="B81" s="1035"/>
      <c r="C81" s="1035"/>
      <c r="D81" s="1033" t="s">
        <v>45</v>
      </c>
      <c r="E81" s="1058">
        <v>0.80801286518229742</v>
      </c>
      <c r="F81" s="1059">
        <v>0</v>
      </c>
      <c r="G81" s="1059">
        <v>0.47286162162162165</v>
      </c>
      <c r="H81" s="1059">
        <v>0.85310484562007027</v>
      </c>
      <c r="I81" s="1059">
        <v>0</v>
      </c>
      <c r="J81" s="1059">
        <v>0</v>
      </c>
      <c r="K81" s="1059">
        <v>0</v>
      </c>
      <c r="L81" s="1060">
        <v>0.79813290006990678</v>
      </c>
    </row>
    <row r="82" spans="1:12" ht="18.95" customHeight="1">
      <c r="A82" s="1028" t="s">
        <v>376</v>
      </c>
      <c r="B82" s="1029" t="s">
        <v>47</v>
      </c>
      <c r="C82" s="1030" t="s">
        <v>710</v>
      </c>
      <c r="D82" s="1031" t="s">
        <v>41</v>
      </c>
      <c r="E82" s="1114">
        <v>26723025000</v>
      </c>
      <c r="F82" s="1109">
        <v>24645177000</v>
      </c>
      <c r="G82" s="1109">
        <v>70515000</v>
      </c>
      <c r="H82" s="1109">
        <v>873634000</v>
      </c>
      <c r="I82" s="1109">
        <v>819096000</v>
      </c>
      <c r="J82" s="1109">
        <v>0</v>
      </c>
      <c r="K82" s="1109">
        <v>0</v>
      </c>
      <c r="L82" s="1117">
        <v>314603000</v>
      </c>
    </row>
    <row r="83" spans="1:12" ht="18.95" customHeight="1">
      <c r="A83" s="1028"/>
      <c r="B83" s="1029"/>
      <c r="C83" s="1030"/>
      <c r="D83" s="1033" t="s">
        <v>42</v>
      </c>
      <c r="E83" s="1116">
        <v>27538818281</v>
      </c>
      <c r="F83" s="1109">
        <v>25206102973</v>
      </c>
      <c r="G83" s="1109">
        <v>66406720</v>
      </c>
      <c r="H83" s="1109">
        <v>989965657</v>
      </c>
      <c r="I83" s="1109">
        <v>914059892.99999988</v>
      </c>
      <c r="J83" s="1109">
        <v>0</v>
      </c>
      <c r="K83" s="1109">
        <v>0</v>
      </c>
      <c r="L83" s="1117">
        <v>362283038</v>
      </c>
    </row>
    <row r="84" spans="1:12" ht="18.95" customHeight="1">
      <c r="A84" s="1028"/>
      <c r="B84" s="1029"/>
      <c r="C84" s="1030"/>
      <c r="D84" s="1033" t="s">
        <v>43</v>
      </c>
      <c r="E84" s="1116">
        <v>24445783267.939999</v>
      </c>
      <c r="F84" s="1109">
        <v>22876930722.25</v>
      </c>
      <c r="G84" s="1109">
        <v>56410413.759999998</v>
      </c>
      <c r="H84" s="1109">
        <v>739006858.39999998</v>
      </c>
      <c r="I84" s="1109">
        <v>453443966.74999994</v>
      </c>
      <c r="J84" s="1109">
        <v>0</v>
      </c>
      <c r="K84" s="1109">
        <v>0</v>
      </c>
      <c r="L84" s="1117">
        <v>319991306.77999997</v>
      </c>
    </row>
    <row r="85" spans="1:12" ht="18.95" customHeight="1">
      <c r="A85" s="1032"/>
      <c r="B85" s="1030"/>
      <c r="C85" s="1030"/>
      <c r="D85" s="1033" t="s">
        <v>44</v>
      </c>
      <c r="E85" s="1056">
        <v>0.91478353472108787</v>
      </c>
      <c r="F85" s="990">
        <v>0.92825183289411961</v>
      </c>
      <c r="G85" s="990">
        <v>0.79997750492802944</v>
      </c>
      <c r="H85" s="990">
        <v>0.84589983723160955</v>
      </c>
      <c r="I85" s="990">
        <v>0.55359074729946178</v>
      </c>
      <c r="J85" s="990">
        <v>0</v>
      </c>
      <c r="K85" s="990">
        <v>0</v>
      </c>
      <c r="L85" s="1057">
        <v>1.0171273216720755</v>
      </c>
    </row>
    <row r="86" spans="1:12" ht="18.95" customHeight="1">
      <c r="A86" s="1034"/>
      <c r="B86" s="1035"/>
      <c r="C86" s="1035"/>
      <c r="D86" s="1038" t="s">
        <v>45</v>
      </c>
      <c r="E86" s="1058">
        <v>0.887684541090349</v>
      </c>
      <c r="F86" s="1059">
        <v>0.90759490853286851</v>
      </c>
      <c r="G86" s="1059">
        <v>0.84946845379503755</v>
      </c>
      <c r="H86" s="1059">
        <v>0.74649747006324685</v>
      </c>
      <c r="I86" s="1059">
        <v>0.49607686566551934</v>
      </c>
      <c r="J86" s="1059">
        <v>0</v>
      </c>
      <c r="K86" s="1059">
        <v>0</v>
      </c>
      <c r="L86" s="1060">
        <v>0.88326328648044505</v>
      </c>
    </row>
    <row r="87" spans="1:12" ht="18.95" customHeight="1">
      <c r="A87" s="1028" t="s">
        <v>377</v>
      </c>
      <c r="B87" s="1029" t="s">
        <v>47</v>
      </c>
      <c r="C87" s="1030" t="s">
        <v>83</v>
      </c>
      <c r="D87" s="1033" t="s">
        <v>41</v>
      </c>
      <c r="E87" s="1114">
        <v>17202263000</v>
      </c>
      <c r="F87" s="1109">
        <v>1007275000</v>
      </c>
      <c r="G87" s="1109">
        <v>399637000</v>
      </c>
      <c r="H87" s="1109">
        <v>14390703000</v>
      </c>
      <c r="I87" s="1109">
        <v>519364000</v>
      </c>
      <c r="J87" s="1109">
        <v>0</v>
      </c>
      <c r="K87" s="1109">
        <v>0</v>
      </c>
      <c r="L87" s="1117">
        <v>885284000</v>
      </c>
    </row>
    <row r="88" spans="1:12" ht="18.95" customHeight="1">
      <c r="A88" s="1028"/>
      <c r="B88" s="1029"/>
      <c r="C88" s="1030"/>
      <c r="D88" s="1033" t="s">
        <v>42</v>
      </c>
      <c r="E88" s="1116">
        <v>18719325625.180004</v>
      </c>
      <c r="F88" s="1109">
        <v>1238294550.2700002</v>
      </c>
      <c r="G88" s="1109">
        <v>406768117.69999999</v>
      </c>
      <c r="H88" s="1109">
        <v>15084515077.920002</v>
      </c>
      <c r="I88" s="1109">
        <v>943137496.22999978</v>
      </c>
      <c r="J88" s="1109">
        <v>0</v>
      </c>
      <c r="K88" s="1109">
        <v>0</v>
      </c>
      <c r="L88" s="1117">
        <v>1046610383.0600001</v>
      </c>
    </row>
    <row r="89" spans="1:12" ht="18.95" customHeight="1">
      <c r="A89" s="1028"/>
      <c r="B89" s="1029"/>
      <c r="C89" s="1030"/>
      <c r="D89" s="1033" t="s">
        <v>43</v>
      </c>
      <c r="E89" s="1116">
        <v>14872889301.289986</v>
      </c>
      <c r="F89" s="1109">
        <v>1121126684.1300004</v>
      </c>
      <c r="G89" s="1109">
        <v>298249253.24000019</v>
      </c>
      <c r="H89" s="1109">
        <v>12406159079.219986</v>
      </c>
      <c r="I89" s="1109">
        <v>318901355.14999986</v>
      </c>
      <c r="J89" s="1109">
        <v>0</v>
      </c>
      <c r="K89" s="1109">
        <v>0</v>
      </c>
      <c r="L89" s="1117">
        <v>728452929.54999936</v>
      </c>
    </row>
    <row r="90" spans="1:12" ht="18.95" customHeight="1">
      <c r="A90" s="1028"/>
      <c r="B90" s="1030"/>
      <c r="C90" s="1030"/>
      <c r="D90" s="1033" t="s">
        <v>44</v>
      </c>
      <c r="E90" s="1056">
        <v>0.8645891125655959</v>
      </c>
      <c r="F90" s="990">
        <v>1.1130293952793431</v>
      </c>
      <c r="G90" s="990">
        <v>0.74630040071364812</v>
      </c>
      <c r="H90" s="990">
        <v>0.86209541529833433</v>
      </c>
      <c r="I90" s="990">
        <v>0.61402283398541269</v>
      </c>
      <c r="J90" s="990">
        <v>0</v>
      </c>
      <c r="K90" s="990">
        <v>0</v>
      </c>
      <c r="L90" s="1057">
        <v>0.82284660013057886</v>
      </c>
    </row>
    <row r="91" spans="1:12" ht="18.95" customHeight="1">
      <c r="A91" s="1034"/>
      <c r="B91" s="1035"/>
      <c r="C91" s="1035"/>
      <c r="D91" s="1036" t="s">
        <v>45</v>
      </c>
      <c r="E91" s="1058">
        <v>0.7945205718994468</v>
      </c>
      <c r="F91" s="1059">
        <v>0.90537964806963545</v>
      </c>
      <c r="G91" s="1059">
        <v>0.73321688761252735</v>
      </c>
      <c r="H91" s="1059">
        <v>0.82244334770691663</v>
      </c>
      <c r="I91" s="1059">
        <v>0.33812816946070229</v>
      </c>
      <c r="J91" s="1059">
        <v>0</v>
      </c>
      <c r="K91" s="1059">
        <v>0</v>
      </c>
      <c r="L91" s="1060">
        <v>0.69601156394054098</v>
      </c>
    </row>
    <row r="92" spans="1:12" ht="18.95" customHeight="1">
      <c r="A92" s="1028" t="s">
        <v>378</v>
      </c>
      <c r="B92" s="1029" t="s">
        <v>47</v>
      </c>
      <c r="C92" s="1030" t="s">
        <v>379</v>
      </c>
      <c r="D92" s="1031" t="s">
        <v>41</v>
      </c>
      <c r="E92" s="1114">
        <v>2862076000</v>
      </c>
      <c r="F92" s="1109">
        <v>8050000</v>
      </c>
      <c r="G92" s="1109">
        <v>139526000</v>
      </c>
      <c r="H92" s="1109">
        <v>2522026000</v>
      </c>
      <c r="I92" s="1109">
        <v>192463000</v>
      </c>
      <c r="J92" s="1109">
        <v>0</v>
      </c>
      <c r="K92" s="1109">
        <v>0</v>
      </c>
      <c r="L92" s="1117">
        <v>11000</v>
      </c>
    </row>
    <row r="93" spans="1:12" ht="18.95" customHeight="1">
      <c r="A93" s="1028"/>
      <c r="B93" s="1029"/>
      <c r="C93" s="1030" t="s">
        <v>380</v>
      </c>
      <c r="D93" s="1033" t="s">
        <v>42</v>
      </c>
      <c r="E93" s="1116">
        <v>2870548685</v>
      </c>
      <c r="F93" s="1109">
        <v>12134534</v>
      </c>
      <c r="G93" s="1109">
        <v>149508922.49000001</v>
      </c>
      <c r="H93" s="1109">
        <v>2523089746.5100002</v>
      </c>
      <c r="I93" s="1109">
        <v>185804482</v>
      </c>
      <c r="J93" s="1109">
        <v>0</v>
      </c>
      <c r="K93" s="1109">
        <v>0</v>
      </c>
      <c r="L93" s="1117">
        <v>11000</v>
      </c>
    </row>
    <row r="94" spans="1:12" ht="18.95" customHeight="1">
      <c r="A94" s="1028"/>
      <c r="B94" s="1029"/>
      <c r="C94" s="1030" t="s">
        <v>381</v>
      </c>
      <c r="D94" s="1033" t="s">
        <v>43</v>
      </c>
      <c r="E94" s="1116">
        <v>2271030698.2699995</v>
      </c>
      <c r="F94" s="1109">
        <v>10825978.880000001</v>
      </c>
      <c r="G94" s="1109">
        <v>140843865.38</v>
      </c>
      <c r="H94" s="1109">
        <v>2047216795.6899993</v>
      </c>
      <c r="I94" s="1109">
        <v>72144058.319999993</v>
      </c>
      <c r="J94" s="1109">
        <v>0</v>
      </c>
      <c r="K94" s="1109">
        <v>0</v>
      </c>
      <c r="L94" s="1117">
        <v>0</v>
      </c>
    </row>
    <row r="95" spans="1:12" ht="18.95" customHeight="1">
      <c r="A95" s="1032"/>
      <c r="B95" s="1030"/>
      <c r="C95" s="1030" t="s">
        <v>382</v>
      </c>
      <c r="D95" s="1033" t="s">
        <v>44</v>
      </c>
      <c r="E95" s="1056">
        <v>0.7934907033461025</v>
      </c>
      <c r="F95" s="990">
        <v>1.3448420968944101</v>
      </c>
      <c r="G95" s="990">
        <v>1.0094453032409729</v>
      </c>
      <c r="H95" s="990">
        <v>0.81173500816010591</v>
      </c>
      <c r="I95" s="990">
        <v>0.37484637732966852</v>
      </c>
      <c r="J95" s="990">
        <v>0</v>
      </c>
      <c r="K95" s="990">
        <v>0</v>
      </c>
      <c r="L95" s="1057">
        <v>0</v>
      </c>
    </row>
    <row r="96" spans="1:12" ht="18.95" customHeight="1">
      <c r="A96" s="1034"/>
      <c r="B96" s="1035"/>
      <c r="C96" s="1035"/>
      <c r="D96" s="1038" t="s">
        <v>45</v>
      </c>
      <c r="E96" s="1058">
        <v>0.79114864351098768</v>
      </c>
      <c r="F96" s="1059">
        <v>0.89216272169990218</v>
      </c>
      <c r="G96" s="1059">
        <v>0.94204321076168829</v>
      </c>
      <c r="H96" s="1059">
        <v>0.81139277686089439</v>
      </c>
      <c r="I96" s="1059">
        <v>0.38827942977177476</v>
      </c>
      <c r="J96" s="1059">
        <v>0</v>
      </c>
      <c r="K96" s="1059">
        <v>0</v>
      </c>
      <c r="L96" s="1060">
        <v>0</v>
      </c>
    </row>
    <row r="97" spans="1:12" ht="18.95" customHeight="1">
      <c r="A97" s="1028" t="s">
        <v>383</v>
      </c>
      <c r="B97" s="1029" t="s">
        <v>47</v>
      </c>
      <c r="C97" s="1030" t="s">
        <v>113</v>
      </c>
      <c r="D97" s="1033" t="s">
        <v>41</v>
      </c>
      <c r="E97" s="1114">
        <v>49125102000</v>
      </c>
      <c r="F97" s="1109">
        <v>1725128000</v>
      </c>
      <c r="G97" s="1109">
        <v>1792145000</v>
      </c>
      <c r="H97" s="1109">
        <v>24132984000</v>
      </c>
      <c r="I97" s="1109">
        <v>21474228000</v>
      </c>
      <c r="J97" s="1109">
        <v>0</v>
      </c>
      <c r="K97" s="1109">
        <v>0</v>
      </c>
      <c r="L97" s="1117">
        <v>617000</v>
      </c>
    </row>
    <row r="98" spans="1:12" ht="18.95" customHeight="1">
      <c r="A98" s="1028"/>
      <c r="B98" s="1029"/>
      <c r="C98" s="1030"/>
      <c r="D98" s="1033" t="s">
        <v>42</v>
      </c>
      <c r="E98" s="1116">
        <v>49075973348.000015</v>
      </c>
      <c r="F98" s="1109">
        <v>2013609746.76</v>
      </c>
      <c r="G98" s="1109">
        <v>1498366668.0899997</v>
      </c>
      <c r="H98" s="1109">
        <v>23791873738.150013</v>
      </c>
      <c r="I98" s="1109">
        <v>21771506195</v>
      </c>
      <c r="J98" s="1109">
        <v>0</v>
      </c>
      <c r="K98" s="1109">
        <v>0</v>
      </c>
      <c r="L98" s="1117">
        <v>617000</v>
      </c>
    </row>
    <row r="99" spans="1:12" ht="18.95" customHeight="1">
      <c r="A99" s="1028"/>
      <c r="B99" s="1029"/>
      <c r="C99" s="1030"/>
      <c r="D99" s="1033" t="s">
        <v>43</v>
      </c>
      <c r="E99" s="1116">
        <v>35133212139.970001</v>
      </c>
      <c r="F99" s="1109">
        <v>1692119726.5499997</v>
      </c>
      <c r="G99" s="1109">
        <v>1390586175.3499997</v>
      </c>
      <c r="H99" s="1109">
        <v>18873494221.770004</v>
      </c>
      <c r="I99" s="1109">
        <v>13176963016.299999</v>
      </c>
      <c r="J99" s="1109">
        <v>0</v>
      </c>
      <c r="K99" s="1109">
        <v>0</v>
      </c>
      <c r="L99" s="1117">
        <v>49000</v>
      </c>
    </row>
    <row r="100" spans="1:12" ht="18.95" customHeight="1">
      <c r="A100" s="1032"/>
      <c r="B100" s="1030"/>
      <c r="C100" s="1030"/>
      <c r="D100" s="1033" t="s">
        <v>44</v>
      </c>
      <c r="E100" s="1056">
        <v>0.7151784059393913</v>
      </c>
      <c r="F100" s="990">
        <v>0.9808661887987441</v>
      </c>
      <c r="G100" s="990">
        <v>0.77593396480195498</v>
      </c>
      <c r="H100" s="990">
        <v>0.78206218600111799</v>
      </c>
      <c r="I100" s="990">
        <v>0.61361754267953195</v>
      </c>
      <c r="J100" s="990">
        <v>0</v>
      </c>
      <c r="K100" s="990">
        <v>0</v>
      </c>
      <c r="L100" s="1057">
        <v>7.9416531604538085E-2</v>
      </c>
    </row>
    <row r="101" spans="1:12" ht="18.95" customHeight="1">
      <c r="A101" s="1034"/>
      <c r="B101" s="1035"/>
      <c r="C101" s="1035"/>
      <c r="D101" s="1036" t="s">
        <v>45</v>
      </c>
      <c r="E101" s="1058">
        <v>0.71589435202514995</v>
      </c>
      <c r="F101" s="1059">
        <v>0.84034144613806427</v>
      </c>
      <c r="G101" s="1059">
        <v>0.92806801229942593</v>
      </c>
      <c r="H101" s="1059">
        <v>0.79327481431218927</v>
      </c>
      <c r="I101" s="1059">
        <v>0.60523892551477187</v>
      </c>
      <c r="J101" s="1059">
        <v>0</v>
      </c>
      <c r="K101" s="1059">
        <v>0</v>
      </c>
      <c r="L101" s="1060">
        <v>7.9416531604538085E-2</v>
      </c>
    </row>
    <row r="102" spans="1:12" ht="18.95" customHeight="1">
      <c r="A102" s="1045" t="s">
        <v>384</v>
      </c>
      <c r="B102" s="1041" t="s">
        <v>47</v>
      </c>
      <c r="C102" s="1046" t="s">
        <v>385</v>
      </c>
      <c r="D102" s="1043" t="s">
        <v>41</v>
      </c>
      <c r="E102" s="1114">
        <v>98715611000</v>
      </c>
      <c r="F102" s="1109">
        <v>74454085000</v>
      </c>
      <c r="G102" s="1109">
        <v>24129302000</v>
      </c>
      <c r="H102" s="1109">
        <v>131398000</v>
      </c>
      <c r="I102" s="1109">
        <v>826000</v>
      </c>
      <c r="J102" s="1109">
        <v>0</v>
      </c>
      <c r="K102" s="1109">
        <v>0</v>
      </c>
      <c r="L102" s="1117">
        <v>0</v>
      </c>
    </row>
    <row r="103" spans="1:12" ht="18.95" customHeight="1">
      <c r="A103" s="1028"/>
      <c r="B103" s="1029"/>
      <c r="C103" s="1030" t="s">
        <v>386</v>
      </c>
      <c r="D103" s="1033" t="s">
        <v>42</v>
      </c>
      <c r="E103" s="1116">
        <v>87418261000</v>
      </c>
      <c r="F103" s="1109">
        <v>62465585000</v>
      </c>
      <c r="G103" s="1109">
        <v>24816720293</v>
      </c>
      <c r="H103" s="1109">
        <v>135229707</v>
      </c>
      <c r="I103" s="1109">
        <v>726000</v>
      </c>
      <c r="J103" s="1109">
        <v>0</v>
      </c>
      <c r="K103" s="1109">
        <v>0</v>
      </c>
      <c r="L103" s="1117">
        <v>0</v>
      </c>
    </row>
    <row r="104" spans="1:12" ht="18.95" customHeight="1">
      <c r="A104" s="1028"/>
      <c r="B104" s="1029"/>
      <c r="C104" s="1030"/>
      <c r="D104" s="1033" t="s">
        <v>43</v>
      </c>
      <c r="E104" s="1116">
        <v>68360250201.549995</v>
      </c>
      <c r="F104" s="1109">
        <v>45763092610.309998</v>
      </c>
      <c r="G104" s="1109">
        <v>22474326168.739998</v>
      </c>
      <c r="H104" s="1109">
        <v>122626003.64000002</v>
      </c>
      <c r="I104" s="1109">
        <v>205418.86</v>
      </c>
      <c r="J104" s="1109">
        <v>0</v>
      </c>
      <c r="K104" s="1109">
        <v>0</v>
      </c>
      <c r="L104" s="1117">
        <v>0</v>
      </c>
    </row>
    <row r="105" spans="1:12" ht="18.95" customHeight="1">
      <c r="A105" s="1032"/>
      <c r="B105" s="1030"/>
      <c r="C105" s="1030"/>
      <c r="D105" s="1033" t="s">
        <v>44</v>
      </c>
      <c r="E105" s="1056">
        <v>0.69249685545227491</v>
      </c>
      <c r="F105" s="990">
        <v>0.61464851270833554</v>
      </c>
      <c r="G105" s="990">
        <v>0.93141219620608995</v>
      </c>
      <c r="H105" s="990">
        <v>0.93324102071568837</v>
      </c>
      <c r="I105" s="990">
        <v>0.24869111380145276</v>
      </c>
      <c r="J105" s="990">
        <v>0</v>
      </c>
      <c r="K105" s="990">
        <v>0</v>
      </c>
      <c r="L105" s="1057">
        <v>0</v>
      </c>
    </row>
    <row r="106" spans="1:12" ht="18.95" customHeight="1">
      <c r="A106" s="1034"/>
      <c r="B106" s="1035"/>
      <c r="C106" s="1035"/>
      <c r="D106" s="1039" t="s">
        <v>45</v>
      </c>
      <c r="E106" s="1058">
        <v>0.78199050655503199</v>
      </c>
      <c r="F106" s="1059">
        <v>0.73261288772545707</v>
      </c>
      <c r="G106" s="1059">
        <v>0.90561226074177437</v>
      </c>
      <c r="H106" s="1059">
        <v>0.90679782098470429</v>
      </c>
      <c r="I106" s="1059">
        <v>0.28294608815426997</v>
      </c>
      <c r="J106" s="1059">
        <v>0</v>
      </c>
      <c r="K106" s="1059">
        <v>0</v>
      </c>
      <c r="L106" s="1060">
        <v>0</v>
      </c>
    </row>
    <row r="107" spans="1:12" ht="18.95" customHeight="1">
      <c r="A107" s="1028" t="s">
        <v>387</v>
      </c>
      <c r="B107" s="1029" t="s">
        <v>47</v>
      </c>
      <c r="C107" s="1030" t="s">
        <v>388</v>
      </c>
      <c r="D107" s="1044" t="s">
        <v>41</v>
      </c>
      <c r="E107" s="1114">
        <v>20404751000</v>
      </c>
      <c r="F107" s="1109">
        <v>4231645000</v>
      </c>
      <c r="G107" s="1109">
        <v>258046000</v>
      </c>
      <c r="H107" s="1109">
        <v>13953967000</v>
      </c>
      <c r="I107" s="1109">
        <v>1914029000</v>
      </c>
      <c r="J107" s="1109">
        <v>0</v>
      </c>
      <c r="K107" s="1109">
        <v>0</v>
      </c>
      <c r="L107" s="1117">
        <v>47064000</v>
      </c>
    </row>
    <row r="108" spans="1:12" ht="18.95" customHeight="1">
      <c r="A108" s="1028"/>
      <c r="B108" s="1029"/>
      <c r="C108" s="1030" t="s">
        <v>389</v>
      </c>
      <c r="D108" s="1033" t="s">
        <v>42</v>
      </c>
      <c r="E108" s="1116">
        <v>22874570123.299995</v>
      </c>
      <c r="F108" s="1109">
        <v>4288340825.8599997</v>
      </c>
      <c r="G108" s="1109">
        <v>392209694.24000001</v>
      </c>
      <c r="H108" s="1109">
        <v>14950704363.239998</v>
      </c>
      <c r="I108" s="1109">
        <v>2962935357.29</v>
      </c>
      <c r="J108" s="1109">
        <v>0</v>
      </c>
      <c r="K108" s="1109">
        <v>0</v>
      </c>
      <c r="L108" s="1117">
        <v>280379882.67000008</v>
      </c>
    </row>
    <row r="109" spans="1:12" ht="18.95" customHeight="1">
      <c r="A109" s="1028"/>
      <c r="B109" s="1029"/>
      <c r="C109" s="1030"/>
      <c r="D109" s="1033" t="s">
        <v>43</v>
      </c>
      <c r="E109" s="1116">
        <v>16851432525.36002</v>
      </c>
      <c r="F109" s="1109">
        <v>3019642391.29</v>
      </c>
      <c r="G109" s="1109">
        <v>377189456.65999973</v>
      </c>
      <c r="H109" s="1109">
        <v>13066269335.840019</v>
      </c>
      <c r="I109" s="1109">
        <v>196637890.92999998</v>
      </c>
      <c r="J109" s="1109">
        <v>0</v>
      </c>
      <c r="K109" s="1109">
        <v>0</v>
      </c>
      <c r="L109" s="1117">
        <v>191693450.64000002</v>
      </c>
    </row>
    <row r="110" spans="1:12" ht="18.95" customHeight="1">
      <c r="A110" s="1028"/>
      <c r="B110" s="1030"/>
      <c r="C110" s="1030"/>
      <c r="D110" s="1033" t="s">
        <v>44</v>
      </c>
      <c r="E110" s="1056">
        <v>0.82585827807259293</v>
      </c>
      <c r="F110" s="990">
        <v>0.71358594383271756</v>
      </c>
      <c r="G110" s="990">
        <v>1.461714022538616</v>
      </c>
      <c r="H110" s="990">
        <v>0.93638384954185572</v>
      </c>
      <c r="I110" s="990">
        <v>0.1027350635387447</v>
      </c>
      <c r="J110" s="990">
        <v>0</v>
      </c>
      <c r="K110" s="990">
        <v>0</v>
      </c>
      <c r="L110" s="1057">
        <v>4.0730377919428866</v>
      </c>
    </row>
    <row r="111" spans="1:12" ht="18.95" customHeight="1">
      <c r="A111" s="1034"/>
      <c r="B111" s="1035"/>
      <c r="C111" s="1035"/>
      <c r="D111" s="1033" t="s">
        <v>45</v>
      </c>
      <c r="E111" s="1058">
        <v>0.7366884900798718</v>
      </c>
      <c r="F111" s="1059">
        <v>0.70415167868202966</v>
      </c>
      <c r="G111" s="1059">
        <v>0.96170355348022296</v>
      </c>
      <c r="H111" s="1059">
        <v>0.87395677276360784</v>
      </c>
      <c r="I111" s="1059">
        <v>6.6365906514360001E-2</v>
      </c>
      <c r="J111" s="1059">
        <v>0</v>
      </c>
      <c r="K111" s="1059">
        <v>0</v>
      </c>
      <c r="L111" s="1060">
        <v>0.68369188550384796</v>
      </c>
    </row>
    <row r="112" spans="1:12" ht="18.95" customHeight="1">
      <c r="A112" s="1028" t="s">
        <v>390</v>
      </c>
      <c r="B112" s="1029" t="s">
        <v>47</v>
      </c>
      <c r="C112" s="1030" t="s">
        <v>391</v>
      </c>
      <c r="D112" s="1031" t="s">
        <v>41</v>
      </c>
      <c r="E112" s="1114">
        <v>16247932000</v>
      </c>
      <c r="F112" s="1109">
        <v>188481000</v>
      </c>
      <c r="G112" s="1109">
        <v>312093000</v>
      </c>
      <c r="H112" s="1109">
        <v>14803723000</v>
      </c>
      <c r="I112" s="1109">
        <v>923854000</v>
      </c>
      <c r="J112" s="1109">
        <v>0</v>
      </c>
      <c r="K112" s="1109">
        <v>0</v>
      </c>
      <c r="L112" s="1117">
        <v>19781000</v>
      </c>
    </row>
    <row r="113" spans="1:12" ht="18.95" customHeight="1">
      <c r="A113" s="1028"/>
      <c r="B113" s="1029"/>
      <c r="C113" s="1030"/>
      <c r="D113" s="1033" t="s">
        <v>42</v>
      </c>
      <c r="E113" s="1116">
        <v>16263640755.349995</v>
      </c>
      <c r="F113" s="1109">
        <v>188481000</v>
      </c>
      <c r="G113" s="1109">
        <v>290290365.10000002</v>
      </c>
      <c r="H113" s="1109">
        <v>14841349628.249994</v>
      </c>
      <c r="I113" s="1109">
        <v>919298864</v>
      </c>
      <c r="J113" s="1109">
        <v>0</v>
      </c>
      <c r="K113" s="1109">
        <v>0</v>
      </c>
      <c r="L113" s="1117">
        <v>24220898</v>
      </c>
    </row>
    <row r="114" spans="1:12" ht="18.95" customHeight="1">
      <c r="A114" s="1028"/>
      <c r="B114" s="1029"/>
      <c r="C114" s="1030"/>
      <c r="D114" s="1033" t="s">
        <v>43</v>
      </c>
      <c r="E114" s="1116">
        <v>13285588322.730005</v>
      </c>
      <c r="F114" s="1109">
        <v>169568333.59</v>
      </c>
      <c r="G114" s="1109">
        <v>260181001.86999995</v>
      </c>
      <c r="H114" s="1109">
        <v>12485949908.840006</v>
      </c>
      <c r="I114" s="1109">
        <v>359500104.01000005</v>
      </c>
      <c r="J114" s="1109">
        <v>0</v>
      </c>
      <c r="K114" s="1109">
        <v>0</v>
      </c>
      <c r="L114" s="1117">
        <v>10388974.42</v>
      </c>
    </row>
    <row r="115" spans="1:12" ht="18.95" customHeight="1">
      <c r="A115" s="1032"/>
      <c r="B115" s="1030"/>
      <c r="C115" s="1030"/>
      <c r="D115" s="1033" t="s">
        <v>44</v>
      </c>
      <c r="E115" s="1056">
        <v>0.81767872506667338</v>
      </c>
      <c r="F115" s="990">
        <v>0.89965743809720877</v>
      </c>
      <c r="G115" s="990">
        <v>0.83366497124254613</v>
      </c>
      <c r="H115" s="990">
        <v>0.8434330950964164</v>
      </c>
      <c r="I115" s="990">
        <v>0.38913086267960095</v>
      </c>
      <c r="J115" s="990">
        <v>0</v>
      </c>
      <c r="K115" s="990">
        <v>0</v>
      </c>
      <c r="L115" s="1057">
        <v>0.52519965724685302</v>
      </c>
    </row>
    <row r="116" spans="1:12" ht="18.95" customHeight="1">
      <c r="A116" s="1034"/>
      <c r="B116" s="1035"/>
      <c r="C116" s="1035"/>
      <c r="D116" s="1038" t="s">
        <v>45</v>
      </c>
      <c r="E116" s="1058">
        <v>0.81688894403054579</v>
      </c>
      <c r="F116" s="1059">
        <v>0.89965743809720877</v>
      </c>
      <c r="G116" s="1059">
        <v>0.89627846167189218</v>
      </c>
      <c r="H116" s="1059">
        <v>0.84129477585201773</v>
      </c>
      <c r="I116" s="1059">
        <v>0.39105901039164132</v>
      </c>
      <c r="J116" s="1059">
        <v>0</v>
      </c>
      <c r="K116" s="1059">
        <v>0</v>
      </c>
      <c r="L116" s="1060">
        <v>0.42892606293953262</v>
      </c>
    </row>
    <row r="117" spans="1:12" ht="18.95" customHeight="1">
      <c r="A117" s="1028" t="s">
        <v>392</v>
      </c>
      <c r="B117" s="1029" t="s">
        <v>47</v>
      </c>
      <c r="C117" s="1030" t="s">
        <v>393</v>
      </c>
      <c r="D117" s="1031" t="s">
        <v>41</v>
      </c>
      <c r="E117" s="1183">
        <v>0</v>
      </c>
      <c r="F117" s="1182">
        <v>0</v>
      </c>
      <c r="G117" s="1182">
        <v>0</v>
      </c>
      <c r="H117" s="1182">
        <v>0</v>
      </c>
      <c r="I117" s="1182">
        <v>0</v>
      </c>
      <c r="J117" s="1182">
        <v>0</v>
      </c>
      <c r="K117" s="1182">
        <v>0</v>
      </c>
      <c r="L117" s="1185">
        <v>0</v>
      </c>
    </row>
    <row r="118" spans="1:12" ht="18.95" customHeight="1">
      <c r="A118" s="1028"/>
      <c r="B118" s="1029"/>
      <c r="C118" s="1030" t="s">
        <v>394</v>
      </c>
      <c r="D118" s="1033" t="s">
        <v>42</v>
      </c>
      <c r="E118" s="1116">
        <v>7481553</v>
      </c>
      <c r="F118" s="1109">
        <v>7481553</v>
      </c>
      <c r="G118" s="1109">
        <v>0</v>
      </c>
      <c r="H118" s="1109">
        <v>0</v>
      </c>
      <c r="I118" s="1109">
        <v>0</v>
      </c>
      <c r="J118" s="1109">
        <v>0</v>
      </c>
      <c r="K118" s="1109">
        <v>0</v>
      </c>
      <c r="L118" s="1117">
        <v>0</v>
      </c>
    </row>
    <row r="119" spans="1:12" ht="18.95" customHeight="1">
      <c r="A119" s="1028"/>
      <c r="B119" s="1029"/>
      <c r="C119" s="1030" t="s">
        <v>395</v>
      </c>
      <c r="D119" s="1033" t="s">
        <v>43</v>
      </c>
      <c r="E119" s="1116">
        <v>7481552.9500000002</v>
      </c>
      <c r="F119" s="1109">
        <v>7481552.9500000002</v>
      </c>
      <c r="G119" s="1109">
        <v>0</v>
      </c>
      <c r="H119" s="1109">
        <v>0</v>
      </c>
      <c r="I119" s="1109">
        <v>0</v>
      </c>
      <c r="J119" s="1109">
        <v>0</v>
      </c>
      <c r="K119" s="1109">
        <v>0</v>
      </c>
      <c r="L119" s="1117">
        <v>0</v>
      </c>
    </row>
    <row r="120" spans="1:12" ht="18.95" customHeight="1">
      <c r="A120" s="1032"/>
      <c r="B120" s="1030"/>
      <c r="C120" s="1030" t="s">
        <v>396</v>
      </c>
      <c r="D120" s="1033" t="s">
        <v>44</v>
      </c>
      <c r="E120" s="1056">
        <v>0</v>
      </c>
      <c r="F120" s="990">
        <v>0</v>
      </c>
      <c r="G120" s="990">
        <v>0</v>
      </c>
      <c r="H120" s="990">
        <v>0</v>
      </c>
      <c r="I120" s="990">
        <v>0</v>
      </c>
      <c r="J120" s="990">
        <v>0</v>
      </c>
      <c r="K120" s="990">
        <v>0</v>
      </c>
      <c r="L120" s="1057">
        <v>0</v>
      </c>
    </row>
    <row r="121" spans="1:12" ht="18.95" customHeight="1">
      <c r="A121" s="1034"/>
      <c r="B121" s="1035"/>
      <c r="C121" s="1035" t="s">
        <v>397</v>
      </c>
      <c r="D121" s="1038" t="s">
        <v>45</v>
      </c>
      <c r="E121" s="1058">
        <v>0.9999999933168956</v>
      </c>
      <c r="F121" s="1059">
        <v>0.9999999933168956</v>
      </c>
      <c r="G121" s="1059">
        <v>0</v>
      </c>
      <c r="H121" s="1059">
        <v>0</v>
      </c>
      <c r="I121" s="1059">
        <v>0</v>
      </c>
      <c r="J121" s="1059">
        <v>0</v>
      </c>
      <c r="K121" s="1059">
        <v>0</v>
      </c>
      <c r="L121" s="1060">
        <v>0</v>
      </c>
    </row>
    <row r="122" spans="1:12" ht="18.95" customHeight="1">
      <c r="A122" s="1028" t="s">
        <v>398</v>
      </c>
      <c r="B122" s="1029" t="s">
        <v>47</v>
      </c>
      <c r="C122" s="1030" t="s">
        <v>399</v>
      </c>
      <c r="D122" s="1031" t="s">
        <v>41</v>
      </c>
      <c r="E122" s="1114">
        <v>26000000000</v>
      </c>
      <c r="F122" s="1109">
        <v>0</v>
      </c>
      <c r="G122" s="1109">
        <v>0</v>
      </c>
      <c r="H122" s="1109">
        <v>0</v>
      </c>
      <c r="I122" s="1109">
        <v>0</v>
      </c>
      <c r="J122" s="1109">
        <v>26000000000</v>
      </c>
      <c r="K122" s="1109">
        <v>0</v>
      </c>
      <c r="L122" s="1117">
        <v>0</v>
      </c>
    </row>
    <row r="123" spans="1:12" ht="18.95" customHeight="1">
      <c r="A123" s="1028"/>
      <c r="B123" s="1029"/>
      <c r="C123" s="1030"/>
      <c r="D123" s="1033" t="s">
        <v>42</v>
      </c>
      <c r="E123" s="1116">
        <v>26000000000</v>
      </c>
      <c r="F123" s="1109">
        <v>0</v>
      </c>
      <c r="G123" s="1109">
        <v>0</v>
      </c>
      <c r="H123" s="1109">
        <v>0</v>
      </c>
      <c r="I123" s="1109">
        <v>0</v>
      </c>
      <c r="J123" s="1109">
        <v>26000000000</v>
      </c>
      <c r="K123" s="1109">
        <v>0</v>
      </c>
      <c r="L123" s="1117">
        <v>0</v>
      </c>
    </row>
    <row r="124" spans="1:12" ht="18.95" customHeight="1">
      <c r="A124" s="1028"/>
      <c r="B124" s="1029"/>
      <c r="C124" s="1030"/>
      <c r="D124" s="1033" t="s">
        <v>43</v>
      </c>
      <c r="E124" s="1116">
        <v>24778367452.289997</v>
      </c>
      <c r="F124" s="1109">
        <v>0</v>
      </c>
      <c r="G124" s="1109">
        <v>0</v>
      </c>
      <c r="H124" s="1109">
        <v>0</v>
      </c>
      <c r="I124" s="1109">
        <v>0</v>
      </c>
      <c r="J124" s="1109">
        <v>24778367452.289997</v>
      </c>
      <c r="K124" s="1109">
        <v>0</v>
      </c>
      <c r="L124" s="1117">
        <v>0</v>
      </c>
    </row>
    <row r="125" spans="1:12" ht="18.95" customHeight="1">
      <c r="A125" s="1032"/>
      <c r="B125" s="1030"/>
      <c r="C125" s="1030"/>
      <c r="D125" s="1033" t="s">
        <v>44</v>
      </c>
      <c r="E125" s="1056">
        <v>0.95301413278038449</v>
      </c>
      <c r="F125" s="990">
        <v>0</v>
      </c>
      <c r="G125" s="990">
        <v>0</v>
      </c>
      <c r="H125" s="990">
        <v>0</v>
      </c>
      <c r="I125" s="990">
        <v>0</v>
      </c>
      <c r="J125" s="990">
        <v>0.95301413278038449</v>
      </c>
      <c r="K125" s="990">
        <v>0</v>
      </c>
      <c r="L125" s="1057">
        <v>0</v>
      </c>
    </row>
    <row r="126" spans="1:12" ht="18.95" customHeight="1">
      <c r="A126" s="1034"/>
      <c r="B126" s="1035"/>
      <c r="C126" s="1035"/>
      <c r="D126" s="1038" t="s">
        <v>45</v>
      </c>
      <c r="E126" s="1058">
        <v>0.95301413278038449</v>
      </c>
      <c r="F126" s="1059">
        <v>0</v>
      </c>
      <c r="G126" s="1059">
        <v>0</v>
      </c>
      <c r="H126" s="1059">
        <v>0</v>
      </c>
      <c r="I126" s="1059">
        <v>0</v>
      </c>
      <c r="J126" s="1059">
        <v>0.95301413278038449</v>
      </c>
      <c r="K126" s="1059">
        <v>0</v>
      </c>
      <c r="L126" s="1060">
        <v>0</v>
      </c>
    </row>
    <row r="127" spans="1:12" ht="18.95" customHeight="1">
      <c r="A127" s="1028" t="s">
        <v>400</v>
      </c>
      <c r="B127" s="1029" t="s">
        <v>47</v>
      </c>
      <c r="C127" s="1030" t="s">
        <v>401</v>
      </c>
      <c r="D127" s="1031" t="s">
        <v>41</v>
      </c>
      <c r="E127" s="1114">
        <v>141273150000</v>
      </c>
      <c r="F127" s="1109">
        <v>89833709000</v>
      </c>
      <c r="G127" s="1109">
        <v>1287083000</v>
      </c>
      <c r="H127" s="1109">
        <v>5532059000</v>
      </c>
      <c r="I127" s="1109">
        <v>5685186000</v>
      </c>
      <c r="J127" s="1109">
        <v>0</v>
      </c>
      <c r="K127" s="1109">
        <v>32064252000</v>
      </c>
      <c r="L127" s="1117">
        <v>6870861000</v>
      </c>
    </row>
    <row r="128" spans="1:12" ht="18.95" customHeight="1">
      <c r="A128" s="1032"/>
      <c r="B128" s="1030"/>
      <c r="C128" s="1030"/>
      <c r="D128" s="1033" t="s">
        <v>42</v>
      </c>
      <c r="E128" s="1116">
        <v>122065611497.69002</v>
      </c>
      <c r="F128" s="1109">
        <v>79702141896.750015</v>
      </c>
      <c r="G128" s="1109">
        <v>323655600</v>
      </c>
      <c r="H128" s="1109">
        <v>1514141889.9899998</v>
      </c>
      <c r="I128" s="1109">
        <v>4861633244.8699999</v>
      </c>
      <c r="J128" s="1109">
        <v>0</v>
      </c>
      <c r="K128" s="1109">
        <v>32064252000</v>
      </c>
      <c r="L128" s="1117">
        <v>3599786866.0799999</v>
      </c>
    </row>
    <row r="129" spans="1:12" ht="18.95" customHeight="1">
      <c r="A129" s="1032"/>
      <c r="B129" s="1030"/>
      <c r="C129" s="1030"/>
      <c r="D129" s="1033" t="s">
        <v>43</v>
      </c>
      <c r="E129" s="1116">
        <v>96879224368.410019</v>
      </c>
      <c r="F129" s="1109">
        <v>69023352759.570007</v>
      </c>
      <c r="G129" s="1109">
        <v>0</v>
      </c>
      <c r="H129" s="1236">
        <v>0</v>
      </c>
      <c r="I129" s="1109">
        <v>335601891.20999992</v>
      </c>
      <c r="J129" s="1109">
        <v>0</v>
      </c>
      <c r="K129" s="1109">
        <v>26094748974.469997</v>
      </c>
      <c r="L129" s="1117">
        <v>1425520743.1599998</v>
      </c>
    </row>
    <row r="130" spans="1:12" ht="18.95" customHeight="1">
      <c r="A130" s="1032"/>
      <c r="B130" s="1030"/>
      <c r="C130" s="1030"/>
      <c r="D130" s="1033" t="s">
        <v>44</v>
      </c>
      <c r="E130" s="1056">
        <v>0.68575822347282567</v>
      </c>
      <c r="F130" s="990">
        <v>0.76834579722818752</v>
      </c>
      <c r="G130" s="990">
        <v>0</v>
      </c>
      <c r="H130" s="990">
        <v>0</v>
      </c>
      <c r="I130" s="990">
        <v>5.9030943087877846E-2</v>
      </c>
      <c r="J130" s="990">
        <v>0</v>
      </c>
      <c r="K130" s="990">
        <v>0.8138268428800397</v>
      </c>
      <c r="L130" s="1057">
        <v>0.20747337825055692</v>
      </c>
    </row>
    <row r="131" spans="1:12" ht="18.95" customHeight="1">
      <c r="A131" s="1034"/>
      <c r="B131" s="1035"/>
      <c r="C131" s="1035"/>
      <c r="D131" s="1036" t="s">
        <v>45</v>
      </c>
      <c r="E131" s="1058">
        <v>0.79366517055660157</v>
      </c>
      <c r="F131" s="1059">
        <v>0.86601628409166442</v>
      </c>
      <c r="G131" s="1059">
        <v>0</v>
      </c>
      <c r="H131" s="1059">
        <v>0</v>
      </c>
      <c r="I131" s="1059">
        <v>6.9030688722586664E-2</v>
      </c>
      <c r="J131" s="1059">
        <v>0</v>
      </c>
      <c r="K131" s="1059">
        <v>0.8138268428800397</v>
      </c>
      <c r="L131" s="1060">
        <v>0.39600142902691499</v>
      </c>
    </row>
    <row r="132" spans="1:12" ht="18.95" customHeight="1">
      <c r="A132" s="1045" t="s">
        <v>402</v>
      </c>
      <c r="B132" s="1041" t="s">
        <v>47</v>
      </c>
      <c r="C132" s="1046" t="s">
        <v>115</v>
      </c>
      <c r="D132" s="1043" t="s">
        <v>41</v>
      </c>
      <c r="E132" s="1114">
        <v>2509690000</v>
      </c>
      <c r="F132" s="1109">
        <v>166009000</v>
      </c>
      <c r="G132" s="1109">
        <v>32454000</v>
      </c>
      <c r="H132" s="1109">
        <v>2108636000</v>
      </c>
      <c r="I132" s="1109">
        <v>111366000</v>
      </c>
      <c r="J132" s="1109">
        <v>0</v>
      </c>
      <c r="K132" s="1109">
        <v>0</v>
      </c>
      <c r="L132" s="1117">
        <v>91225000</v>
      </c>
    </row>
    <row r="133" spans="1:12" ht="18.95" customHeight="1">
      <c r="A133" s="1028"/>
      <c r="B133" s="1030"/>
      <c r="C133" s="1030"/>
      <c r="D133" s="1033" t="s">
        <v>42</v>
      </c>
      <c r="E133" s="1116">
        <v>4926406791.9699993</v>
      </c>
      <c r="F133" s="1109">
        <v>2443834826.8099999</v>
      </c>
      <c r="G133" s="1109">
        <v>32718673.539999999</v>
      </c>
      <c r="H133" s="1109">
        <v>2163418102.1400003</v>
      </c>
      <c r="I133" s="1109">
        <v>154685260.48000002</v>
      </c>
      <c r="J133" s="1109">
        <v>0</v>
      </c>
      <c r="K133" s="1109">
        <v>0</v>
      </c>
      <c r="L133" s="1117">
        <v>131749929</v>
      </c>
    </row>
    <row r="134" spans="1:12" ht="18.95" customHeight="1">
      <c r="A134" s="1028"/>
      <c r="B134" s="1030"/>
      <c r="C134" s="1030"/>
      <c r="D134" s="1033" t="s">
        <v>43</v>
      </c>
      <c r="E134" s="1116">
        <v>4205792590.0599999</v>
      </c>
      <c r="F134" s="1109">
        <v>2208372275.5400004</v>
      </c>
      <c r="G134" s="1109">
        <v>27694295.630000003</v>
      </c>
      <c r="H134" s="1109">
        <v>1836445945.6199996</v>
      </c>
      <c r="I134" s="1109">
        <v>49292339.680000007</v>
      </c>
      <c r="J134" s="1109">
        <v>0</v>
      </c>
      <c r="K134" s="1109">
        <v>0</v>
      </c>
      <c r="L134" s="1117">
        <v>83987733.590000018</v>
      </c>
    </row>
    <row r="135" spans="1:12" ht="18.95" customHeight="1">
      <c r="A135" s="1028"/>
      <c r="B135" s="1030"/>
      <c r="C135" s="1030"/>
      <c r="D135" s="1033" t="s">
        <v>44</v>
      </c>
      <c r="E135" s="1056">
        <v>1.6758215516896509</v>
      </c>
      <c r="F135" s="990" t="s">
        <v>827</v>
      </c>
      <c r="G135" s="990">
        <v>0.85333997750662482</v>
      </c>
      <c r="H135" s="990">
        <v>0.8709165287987114</v>
      </c>
      <c r="I135" s="990">
        <v>0.44261569671174333</v>
      </c>
      <c r="J135" s="990">
        <v>0</v>
      </c>
      <c r="K135" s="990">
        <v>0</v>
      </c>
      <c r="L135" s="1057">
        <v>0.92066575598794209</v>
      </c>
    </row>
    <row r="136" spans="1:12" ht="18.95" customHeight="1">
      <c r="A136" s="1047"/>
      <c r="B136" s="1035"/>
      <c r="C136" s="1035"/>
      <c r="D136" s="1036" t="s">
        <v>45</v>
      </c>
      <c r="E136" s="1058">
        <v>0.85372417822162106</v>
      </c>
      <c r="F136" s="1059">
        <v>0.90365038230617456</v>
      </c>
      <c r="G136" s="1059">
        <v>0.84643699250651239</v>
      </c>
      <c r="H136" s="1059">
        <v>0.84886316879914803</v>
      </c>
      <c r="I136" s="1059">
        <v>0.31866216294327049</v>
      </c>
      <c r="J136" s="1059">
        <v>0</v>
      </c>
      <c r="K136" s="1059">
        <v>0</v>
      </c>
      <c r="L136" s="1060">
        <v>0.63747839735078737</v>
      </c>
    </row>
    <row r="137" spans="1:12" ht="18.95" customHeight="1">
      <c r="A137" s="1028" t="s">
        <v>403</v>
      </c>
      <c r="B137" s="1029" t="s">
        <v>47</v>
      </c>
      <c r="C137" s="1030" t="s">
        <v>404</v>
      </c>
      <c r="D137" s="1044" t="s">
        <v>41</v>
      </c>
      <c r="E137" s="1114">
        <v>21057563000</v>
      </c>
      <c r="F137" s="1109">
        <v>12744678000</v>
      </c>
      <c r="G137" s="1109">
        <v>12396000</v>
      </c>
      <c r="H137" s="1109">
        <v>6490193000</v>
      </c>
      <c r="I137" s="1109">
        <v>1668718000</v>
      </c>
      <c r="J137" s="1109">
        <v>0</v>
      </c>
      <c r="K137" s="1109">
        <v>0</v>
      </c>
      <c r="L137" s="1117">
        <v>141578000</v>
      </c>
    </row>
    <row r="138" spans="1:12" ht="18.95" customHeight="1">
      <c r="A138" s="1028"/>
      <c r="B138" s="1029"/>
      <c r="C138" s="1030"/>
      <c r="D138" s="1033" t="s">
        <v>42</v>
      </c>
      <c r="E138" s="1116">
        <v>21376695703.809998</v>
      </c>
      <c r="F138" s="1109">
        <v>12887074266.330002</v>
      </c>
      <c r="G138" s="1109">
        <v>15644024.49</v>
      </c>
      <c r="H138" s="1109">
        <v>6469291252.0299988</v>
      </c>
      <c r="I138" s="1109">
        <v>1785271929.9599996</v>
      </c>
      <c r="J138" s="1109">
        <v>0</v>
      </c>
      <c r="K138" s="1109">
        <v>0</v>
      </c>
      <c r="L138" s="1117">
        <v>219414231</v>
      </c>
    </row>
    <row r="139" spans="1:12" ht="18.95" customHeight="1">
      <c r="A139" s="1028"/>
      <c r="B139" s="1029"/>
      <c r="C139" s="1030"/>
      <c r="D139" s="1033" t="s">
        <v>43</v>
      </c>
      <c r="E139" s="1116">
        <v>14347343525.549999</v>
      </c>
      <c r="F139" s="1109">
        <v>9108440278.5800018</v>
      </c>
      <c r="G139" s="1109">
        <v>12794224.589999996</v>
      </c>
      <c r="H139" s="1109">
        <v>4357858348.3499975</v>
      </c>
      <c r="I139" s="1109">
        <v>722893583.77999973</v>
      </c>
      <c r="J139" s="1109">
        <v>0</v>
      </c>
      <c r="K139" s="1109">
        <v>0</v>
      </c>
      <c r="L139" s="1117">
        <v>145357090.25</v>
      </c>
    </row>
    <row r="140" spans="1:12" ht="18.95" customHeight="1">
      <c r="A140" s="1028"/>
      <c r="B140" s="1030"/>
      <c r="C140" s="1030"/>
      <c r="D140" s="1033" t="s">
        <v>44</v>
      </c>
      <c r="E140" s="1056">
        <v>0.68133921886165072</v>
      </c>
      <c r="F140" s="990">
        <v>0.71468579108707198</v>
      </c>
      <c r="G140" s="990">
        <v>1.032125249273959</v>
      </c>
      <c r="H140" s="990">
        <v>0.67145281324453643</v>
      </c>
      <c r="I140" s="990">
        <v>0.43320296405983499</v>
      </c>
      <c r="J140" s="990">
        <v>0</v>
      </c>
      <c r="K140" s="990">
        <v>0</v>
      </c>
      <c r="L140" s="1057">
        <v>1.0266926376273149</v>
      </c>
    </row>
    <row r="141" spans="1:12" ht="18.95" customHeight="1">
      <c r="A141" s="1034"/>
      <c r="B141" s="1035"/>
      <c r="C141" s="1035"/>
      <c r="D141" s="1036" t="s">
        <v>45</v>
      </c>
      <c r="E141" s="1058">
        <v>0.6711675052282684</v>
      </c>
      <c r="F141" s="1059">
        <v>0.7067888405343935</v>
      </c>
      <c r="G141" s="1059">
        <v>0.81783460503902572</v>
      </c>
      <c r="H141" s="1059">
        <v>0.67362222206065392</v>
      </c>
      <c r="I141" s="1059">
        <v>0.40492071356109693</v>
      </c>
      <c r="J141" s="1059">
        <v>0</v>
      </c>
      <c r="K141" s="1059">
        <v>0</v>
      </c>
      <c r="L141" s="1060">
        <v>0.66247795135038434</v>
      </c>
    </row>
    <row r="142" spans="1:12" ht="18.95" customHeight="1">
      <c r="A142" s="1028" t="s">
        <v>405</v>
      </c>
      <c r="B142" s="1029" t="s">
        <v>47</v>
      </c>
      <c r="C142" s="1030" t="s">
        <v>406</v>
      </c>
      <c r="D142" s="1043" t="s">
        <v>41</v>
      </c>
      <c r="E142" s="1114">
        <v>4219883000</v>
      </c>
      <c r="F142" s="1109">
        <v>4105428000</v>
      </c>
      <c r="G142" s="1109">
        <v>14678000</v>
      </c>
      <c r="H142" s="1109">
        <v>63556000</v>
      </c>
      <c r="I142" s="1109">
        <v>35134000</v>
      </c>
      <c r="J142" s="1109">
        <v>0</v>
      </c>
      <c r="K142" s="1109">
        <v>0</v>
      </c>
      <c r="L142" s="1117">
        <v>1087000</v>
      </c>
    </row>
    <row r="143" spans="1:12" ht="18.95" customHeight="1">
      <c r="A143" s="1028"/>
      <c r="B143" s="1029"/>
      <c r="C143" s="1030"/>
      <c r="D143" s="1033" t="s">
        <v>42</v>
      </c>
      <c r="E143" s="1116">
        <v>4788468182.4800014</v>
      </c>
      <c r="F143" s="1109">
        <v>4612808782.500001</v>
      </c>
      <c r="G143" s="1109">
        <v>25451000</v>
      </c>
      <c r="H143" s="1109">
        <v>82612424.140000001</v>
      </c>
      <c r="I143" s="1109">
        <v>57821514.579999998</v>
      </c>
      <c r="J143" s="1109">
        <v>0</v>
      </c>
      <c r="K143" s="1109">
        <v>0</v>
      </c>
      <c r="L143" s="1117">
        <v>9774461.2600000016</v>
      </c>
    </row>
    <row r="144" spans="1:12" ht="18.95" customHeight="1">
      <c r="A144" s="1028"/>
      <c r="B144" s="1029"/>
      <c r="C144" s="1030"/>
      <c r="D144" s="1033" t="s">
        <v>43</v>
      </c>
      <c r="E144" s="1116">
        <v>4199881390.2700014</v>
      </c>
      <c r="F144" s="1109">
        <v>4080855728.920001</v>
      </c>
      <c r="G144" s="1109">
        <v>21085818.859999999</v>
      </c>
      <c r="H144" s="1109">
        <v>62040535.029999994</v>
      </c>
      <c r="I144" s="1109">
        <v>27418173.109999999</v>
      </c>
      <c r="J144" s="1109">
        <v>0</v>
      </c>
      <c r="K144" s="1109">
        <v>0</v>
      </c>
      <c r="L144" s="1117">
        <v>8481134.3500000015</v>
      </c>
    </row>
    <row r="145" spans="1:12" ht="18.95" customHeight="1">
      <c r="A145" s="1028"/>
      <c r="B145" s="1030"/>
      <c r="C145" s="1030"/>
      <c r="D145" s="1033" t="s">
        <v>44</v>
      </c>
      <c r="E145" s="1056">
        <v>0.99526015064161766</v>
      </c>
      <c r="F145" s="990">
        <v>0.99401468712153784</v>
      </c>
      <c r="G145" s="990">
        <v>1.4365593991006949</v>
      </c>
      <c r="H145" s="990">
        <v>0.97615543819623629</v>
      </c>
      <c r="I145" s="990">
        <v>0.78038860107018837</v>
      </c>
      <c r="J145" s="990">
        <v>0</v>
      </c>
      <c r="K145" s="990">
        <v>0</v>
      </c>
      <c r="L145" s="1108">
        <v>7.8023315087396519</v>
      </c>
    </row>
    <row r="146" spans="1:12" ht="18.95" customHeight="1">
      <c r="A146" s="1034"/>
      <c r="B146" s="1035"/>
      <c r="C146" s="1035"/>
      <c r="D146" s="1033" t="s">
        <v>45</v>
      </c>
      <c r="E146" s="1058">
        <v>0.87708244687444825</v>
      </c>
      <c r="F146" s="1059">
        <v>0.88467914481993815</v>
      </c>
      <c r="G146" s="1059">
        <v>0.82848685159718671</v>
      </c>
      <c r="H146" s="1059">
        <v>0.7509831078780882</v>
      </c>
      <c r="I146" s="1059">
        <v>0.47418635276433468</v>
      </c>
      <c r="J146" s="1059">
        <v>0</v>
      </c>
      <c r="K146" s="1059">
        <v>0</v>
      </c>
      <c r="L146" s="1060">
        <v>0.86768304916275252</v>
      </c>
    </row>
    <row r="147" spans="1:12" ht="18.75" customHeight="1">
      <c r="A147" s="1028" t="s">
        <v>407</v>
      </c>
      <c r="B147" s="1029" t="s">
        <v>47</v>
      </c>
      <c r="C147" s="1030" t="s">
        <v>408</v>
      </c>
      <c r="D147" s="1031" t="s">
        <v>41</v>
      </c>
      <c r="E147" s="1114">
        <v>2290427000</v>
      </c>
      <c r="F147" s="1109">
        <v>1325452000</v>
      </c>
      <c r="G147" s="1109">
        <v>114259000</v>
      </c>
      <c r="H147" s="1109">
        <v>332910000</v>
      </c>
      <c r="I147" s="1109">
        <v>390654000</v>
      </c>
      <c r="J147" s="1109">
        <v>0</v>
      </c>
      <c r="K147" s="1109">
        <v>0</v>
      </c>
      <c r="L147" s="1117">
        <v>127152000</v>
      </c>
    </row>
    <row r="148" spans="1:12" ht="18.95" customHeight="1">
      <c r="A148" s="1028"/>
      <c r="B148" s="1029"/>
      <c r="C148" s="1030" t="s">
        <v>409</v>
      </c>
      <c r="D148" s="1033" t="s">
        <v>42</v>
      </c>
      <c r="E148" s="1116">
        <v>15925228233.649998</v>
      </c>
      <c r="F148" s="1109">
        <v>14901172666.219997</v>
      </c>
      <c r="G148" s="1109">
        <v>149927808</v>
      </c>
      <c r="H148" s="1109">
        <v>343831034.83000004</v>
      </c>
      <c r="I148" s="1109">
        <v>394336800.59999996</v>
      </c>
      <c r="J148" s="1109">
        <v>0</v>
      </c>
      <c r="K148" s="1109">
        <v>0</v>
      </c>
      <c r="L148" s="1117">
        <v>135959924</v>
      </c>
    </row>
    <row r="149" spans="1:12" ht="18.95" customHeight="1">
      <c r="A149" s="1028"/>
      <c r="B149" s="1029"/>
      <c r="C149" s="1030"/>
      <c r="D149" s="1033" t="s">
        <v>43</v>
      </c>
      <c r="E149" s="1116">
        <v>2488261337.2000008</v>
      </c>
      <c r="F149" s="1109">
        <v>1974578190.5200007</v>
      </c>
      <c r="G149" s="1109">
        <v>134724985.35000002</v>
      </c>
      <c r="H149" s="1109">
        <v>263965378.62000003</v>
      </c>
      <c r="I149" s="1109">
        <v>3886324</v>
      </c>
      <c r="J149" s="1109">
        <v>0</v>
      </c>
      <c r="K149" s="1109">
        <v>0</v>
      </c>
      <c r="L149" s="1117">
        <v>111106458.71000001</v>
      </c>
    </row>
    <row r="150" spans="1:12" ht="18.95" customHeight="1">
      <c r="A150" s="1028"/>
      <c r="B150" s="1030"/>
      <c r="C150" s="1030"/>
      <c r="D150" s="1033" t="s">
        <v>44</v>
      </c>
      <c r="E150" s="1056">
        <v>1.0863744346359874</v>
      </c>
      <c r="F150" s="990">
        <v>1.4897394930333205</v>
      </c>
      <c r="G150" s="990">
        <v>1.1791192409350688</v>
      </c>
      <c r="H150" s="990">
        <v>0.79290312282598907</v>
      </c>
      <c r="I150" s="990">
        <v>9.9482508818545309E-3</v>
      </c>
      <c r="J150" s="990">
        <v>0</v>
      </c>
      <c r="K150" s="990">
        <v>0</v>
      </c>
      <c r="L150" s="1057">
        <v>0.87380818791682402</v>
      </c>
    </row>
    <row r="151" spans="1:12" ht="18.95" customHeight="1">
      <c r="A151" s="1034"/>
      <c r="B151" s="1035"/>
      <c r="C151" s="1035"/>
      <c r="D151" s="1038" t="s">
        <v>45</v>
      </c>
      <c r="E151" s="1058">
        <v>0.15624651029756081</v>
      </c>
      <c r="F151" s="1059">
        <v>0.13251159722457567</v>
      </c>
      <c r="G151" s="1059">
        <v>0.89859904674921964</v>
      </c>
      <c r="H151" s="1059">
        <v>0.76771830312092715</v>
      </c>
      <c r="I151" s="1059">
        <v>9.8553419160646305E-3</v>
      </c>
      <c r="J151" s="1059">
        <v>0</v>
      </c>
      <c r="K151" s="1059">
        <v>0</v>
      </c>
      <c r="L151" s="1060">
        <v>0.81720006485146324</v>
      </c>
    </row>
    <row r="152" spans="1:12" ht="18.95" customHeight="1">
      <c r="A152" s="1028" t="s">
        <v>410</v>
      </c>
      <c r="B152" s="1029" t="s">
        <v>47</v>
      </c>
      <c r="C152" s="1030" t="s">
        <v>411</v>
      </c>
      <c r="D152" s="1031" t="s">
        <v>41</v>
      </c>
      <c r="E152" s="1114">
        <v>154707000</v>
      </c>
      <c r="F152" s="1109">
        <v>21376000</v>
      </c>
      <c r="G152" s="1109">
        <v>4175000</v>
      </c>
      <c r="H152" s="1109">
        <v>123837000</v>
      </c>
      <c r="I152" s="1109">
        <v>5319000</v>
      </c>
      <c r="J152" s="1109">
        <v>0</v>
      </c>
      <c r="K152" s="1109">
        <v>0</v>
      </c>
      <c r="L152" s="1117">
        <v>0</v>
      </c>
    </row>
    <row r="153" spans="1:12" ht="18.95" customHeight="1">
      <c r="A153" s="1028"/>
      <c r="B153" s="1029"/>
      <c r="C153" s="1030" t="s">
        <v>412</v>
      </c>
      <c r="D153" s="1033" t="s">
        <v>42</v>
      </c>
      <c r="E153" s="1116">
        <v>410154396</v>
      </c>
      <c r="F153" s="1109">
        <v>252850570</v>
      </c>
      <c r="G153" s="1109">
        <v>25832267</v>
      </c>
      <c r="H153" s="1109">
        <v>125729987</v>
      </c>
      <c r="I153" s="1109">
        <v>5741572</v>
      </c>
      <c r="J153" s="1109">
        <v>0</v>
      </c>
      <c r="K153" s="1109">
        <v>0</v>
      </c>
      <c r="L153" s="1117">
        <v>0</v>
      </c>
    </row>
    <row r="154" spans="1:12" ht="18.95" customHeight="1">
      <c r="A154" s="1028"/>
      <c r="B154" s="1029"/>
      <c r="C154" s="1030"/>
      <c r="D154" s="1033" t="s">
        <v>43</v>
      </c>
      <c r="E154" s="1116">
        <v>354811009.16999996</v>
      </c>
      <c r="F154" s="1109">
        <v>228441312.5999999</v>
      </c>
      <c r="G154" s="1109">
        <v>24129763.990000002</v>
      </c>
      <c r="H154" s="1109">
        <v>100295219.20000002</v>
      </c>
      <c r="I154" s="1109">
        <v>1944713.3800000001</v>
      </c>
      <c r="J154" s="1109">
        <v>0</v>
      </c>
      <c r="K154" s="1109">
        <v>0</v>
      </c>
      <c r="L154" s="1117">
        <v>0</v>
      </c>
    </row>
    <row r="155" spans="1:12" ht="18.95" customHeight="1">
      <c r="A155" s="1028"/>
      <c r="B155" s="1030"/>
      <c r="C155" s="1030"/>
      <c r="D155" s="1033" t="s">
        <v>44</v>
      </c>
      <c r="E155" s="1056">
        <v>2.2934386237856073</v>
      </c>
      <c r="F155" s="990" t="s">
        <v>827</v>
      </c>
      <c r="G155" s="990">
        <v>5.7795841892215574</v>
      </c>
      <c r="H155" s="990">
        <v>0.80989703561940307</v>
      </c>
      <c r="I155" s="990">
        <v>0.36561635269787557</v>
      </c>
      <c r="J155" s="990">
        <v>0</v>
      </c>
      <c r="K155" s="990">
        <v>0</v>
      </c>
      <c r="L155" s="1057">
        <v>0</v>
      </c>
    </row>
    <row r="156" spans="1:12" ht="18.95" customHeight="1">
      <c r="A156" s="1034"/>
      <c r="B156" s="1035"/>
      <c r="C156" s="1035"/>
      <c r="D156" s="1038" t="s">
        <v>45</v>
      </c>
      <c r="E156" s="1058">
        <v>0.86506694218145097</v>
      </c>
      <c r="F156" s="1059">
        <v>0.90346370427402989</v>
      </c>
      <c r="G156" s="1059">
        <v>0.93409393724522904</v>
      </c>
      <c r="H156" s="1059">
        <v>0.79770324958357008</v>
      </c>
      <c r="I156" s="1059">
        <v>0.33870747941504525</v>
      </c>
      <c r="J156" s="1059">
        <v>0</v>
      </c>
      <c r="K156" s="1059">
        <v>0</v>
      </c>
      <c r="L156" s="1060">
        <v>0</v>
      </c>
    </row>
    <row r="157" spans="1:12" ht="18.95" customHeight="1">
      <c r="A157" s="1028" t="s">
        <v>426</v>
      </c>
      <c r="B157" s="1029" t="s">
        <v>47</v>
      </c>
      <c r="C157" s="1030" t="s">
        <v>178</v>
      </c>
      <c r="D157" s="1033" t="s">
        <v>41</v>
      </c>
      <c r="E157" s="1114">
        <v>58771447000</v>
      </c>
      <c r="F157" s="1109">
        <v>54851523000</v>
      </c>
      <c r="G157" s="1109">
        <v>16000</v>
      </c>
      <c r="H157" s="1109">
        <v>3919908000</v>
      </c>
      <c r="I157" s="1109">
        <v>0</v>
      </c>
      <c r="J157" s="1109">
        <v>0</v>
      </c>
      <c r="K157" s="1109">
        <v>0</v>
      </c>
      <c r="L157" s="1117">
        <v>0</v>
      </c>
    </row>
    <row r="158" spans="1:12" ht="18.95" customHeight="1">
      <c r="A158" s="1028"/>
      <c r="B158" s="1029"/>
      <c r="C158" s="1030"/>
      <c r="D158" s="1033" t="s">
        <v>42</v>
      </c>
      <c r="E158" s="1116">
        <v>60035710005.470001</v>
      </c>
      <c r="F158" s="1109">
        <v>54607368207.970001</v>
      </c>
      <c r="G158" s="1109">
        <v>1341788618</v>
      </c>
      <c r="H158" s="1109">
        <v>3925615919.2500005</v>
      </c>
      <c r="I158" s="1109">
        <v>160882354.25</v>
      </c>
      <c r="J158" s="1109">
        <v>0</v>
      </c>
      <c r="K158" s="1109">
        <v>0</v>
      </c>
      <c r="L158" s="1117">
        <v>54906</v>
      </c>
    </row>
    <row r="159" spans="1:12" ht="18.95" customHeight="1">
      <c r="A159" s="1028"/>
      <c r="B159" s="1029"/>
      <c r="C159" s="1030"/>
      <c r="D159" s="1033" t="s">
        <v>43</v>
      </c>
      <c r="E159" s="1116">
        <v>54634510905.310013</v>
      </c>
      <c r="F159" s="1109">
        <v>49896845937.280014</v>
      </c>
      <c r="G159" s="1109">
        <v>1291685026.4200001</v>
      </c>
      <c r="H159" s="1109">
        <v>3354863422.2599998</v>
      </c>
      <c r="I159" s="1109">
        <v>91063613.349999994</v>
      </c>
      <c r="J159" s="1109">
        <v>0</v>
      </c>
      <c r="K159" s="1109">
        <v>0</v>
      </c>
      <c r="L159" s="1117">
        <v>52906</v>
      </c>
    </row>
    <row r="160" spans="1:12" ht="18.95" customHeight="1">
      <c r="A160" s="1032"/>
      <c r="B160" s="1030"/>
      <c r="C160" s="1030"/>
      <c r="D160" s="1033" t="s">
        <v>44</v>
      </c>
      <c r="E160" s="1056">
        <v>0.92960976280386654</v>
      </c>
      <c r="F160" s="990">
        <v>0.90967111227303599</v>
      </c>
      <c r="G160" s="990" t="s">
        <v>827</v>
      </c>
      <c r="H160" s="990">
        <v>0.85585259201491459</v>
      </c>
      <c r="I160" s="990">
        <v>0</v>
      </c>
      <c r="J160" s="990">
        <v>0</v>
      </c>
      <c r="K160" s="990">
        <v>0</v>
      </c>
      <c r="L160" s="1057">
        <v>0</v>
      </c>
    </row>
    <row r="161" spans="1:12" ht="18.75" customHeight="1">
      <c r="A161" s="1034"/>
      <c r="B161" s="1035"/>
      <c r="C161" s="1035"/>
      <c r="D161" s="1039" t="s">
        <v>45</v>
      </c>
      <c r="E161" s="1058">
        <v>0.91003356003172331</v>
      </c>
      <c r="F161" s="1059">
        <v>0.91373833925212899</v>
      </c>
      <c r="G161" s="1059">
        <v>0.96265910225510654</v>
      </c>
      <c r="H161" s="1059">
        <v>0.85460816627749858</v>
      </c>
      <c r="I161" s="1059">
        <v>0.56602611128187164</v>
      </c>
      <c r="J161" s="1059">
        <v>0</v>
      </c>
      <c r="K161" s="1059">
        <v>0</v>
      </c>
      <c r="L161" s="1060">
        <v>0.96357410847630498</v>
      </c>
    </row>
    <row r="162" spans="1:12" ht="18.95" customHeight="1">
      <c r="A162" s="1045" t="s">
        <v>413</v>
      </c>
      <c r="B162" s="1041" t="s">
        <v>47</v>
      </c>
      <c r="C162" s="1046" t="s">
        <v>414</v>
      </c>
      <c r="D162" s="1043" t="s">
        <v>41</v>
      </c>
      <c r="E162" s="1114">
        <v>1753630000</v>
      </c>
      <c r="F162" s="1109">
        <v>1069581000</v>
      </c>
      <c r="G162" s="1109">
        <v>882000</v>
      </c>
      <c r="H162" s="1109">
        <v>498572000</v>
      </c>
      <c r="I162" s="1109">
        <v>31544000</v>
      </c>
      <c r="J162" s="1109">
        <v>0</v>
      </c>
      <c r="K162" s="1109">
        <v>0</v>
      </c>
      <c r="L162" s="1117">
        <v>153051000</v>
      </c>
    </row>
    <row r="163" spans="1:12" ht="18.95" customHeight="1">
      <c r="A163" s="1028"/>
      <c r="B163" s="1029"/>
      <c r="C163" s="1030" t="s">
        <v>415</v>
      </c>
      <c r="D163" s="1033" t="s">
        <v>42</v>
      </c>
      <c r="E163" s="1116">
        <v>2380432488.0999999</v>
      </c>
      <c r="F163" s="1109">
        <v>1098488572</v>
      </c>
      <c r="G163" s="1109">
        <v>1076990.1000000001</v>
      </c>
      <c r="H163" s="1109">
        <v>619267487.84000003</v>
      </c>
      <c r="I163" s="1109">
        <v>507891533.71999997</v>
      </c>
      <c r="J163" s="1109">
        <v>0</v>
      </c>
      <c r="K163" s="1109">
        <v>0</v>
      </c>
      <c r="L163" s="1117">
        <v>153707904.44</v>
      </c>
    </row>
    <row r="164" spans="1:12" ht="18.95" customHeight="1">
      <c r="A164" s="1028"/>
      <c r="B164" s="1029"/>
      <c r="C164" s="1030"/>
      <c r="D164" s="1033" t="s">
        <v>43</v>
      </c>
      <c r="E164" s="1116">
        <v>1661532384.9600003</v>
      </c>
      <c r="F164" s="1109">
        <v>919562889.92999995</v>
      </c>
      <c r="G164" s="1109">
        <v>697242.15000000014</v>
      </c>
      <c r="H164" s="1109">
        <v>463016357.1400004</v>
      </c>
      <c r="I164" s="1109">
        <v>167161982.72</v>
      </c>
      <c r="J164" s="1109">
        <v>0</v>
      </c>
      <c r="K164" s="1109">
        <v>0</v>
      </c>
      <c r="L164" s="1117">
        <v>111093913.02</v>
      </c>
    </row>
    <row r="165" spans="1:12" ht="18.95" customHeight="1">
      <c r="A165" s="1028"/>
      <c r="B165" s="1030"/>
      <c r="C165" s="1030"/>
      <c r="D165" s="1033" t="s">
        <v>44</v>
      </c>
      <c r="E165" s="1056">
        <v>0.94748172930435737</v>
      </c>
      <c r="F165" s="990">
        <v>0.85974123505372657</v>
      </c>
      <c r="G165" s="990">
        <v>0.79052397959183685</v>
      </c>
      <c r="H165" s="990">
        <v>0.92868503875067276</v>
      </c>
      <c r="I165" s="990">
        <v>5.2993273750951051</v>
      </c>
      <c r="J165" s="990">
        <v>0</v>
      </c>
      <c r="K165" s="990">
        <v>0</v>
      </c>
      <c r="L165" s="1057">
        <v>0.72586205264911696</v>
      </c>
    </row>
    <row r="166" spans="1:12" ht="18.95" customHeight="1">
      <c r="A166" s="1034"/>
      <c r="B166" s="1035"/>
      <c r="C166" s="1035"/>
      <c r="D166" s="1038" t="s">
        <v>45</v>
      </c>
      <c r="E166" s="1058">
        <v>0.69799601260113564</v>
      </c>
      <c r="F166" s="1059">
        <v>0.83711648292869079</v>
      </c>
      <c r="G166" s="1059">
        <v>0.64739884795598412</v>
      </c>
      <c r="H166" s="1059">
        <v>0.74768394309702535</v>
      </c>
      <c r="I166" s="1059">
        <v>0.3291292955715151</v>
      </c>
      <c r="J166" s="1059">
        <v>0</v>
      </c>
      <c r="K166" s="1059">
        <v>0</v>
      </c>
      <c r="L166" s="1060">
        <v>0.72275992197503147</v>
      </c>
    </row>
    <row r="167" spans="1:12" ht="18.95" customHeight="1">
      <c r="A167" s="1028" t="s">
        <v>416</v>
      </c>
      <c r="B167" s="1029" t="s">
        <v>47</v>
      </c>
      <c r="C167" s="1030" t="s">
        <v>417</v>
      </c>
      <c r="D167" s="1033" t="s">
        <v>41</v>
      </c>
      <c r="E167" s="1114">
        <v>3840018000</v>
      </c>
      <c r="F167" s="1109">
        <v>2206536000</v>
      </c>
      <c r="G167" s="1109">
        <v>9355000</v>
      </c>
      <c r="H167" s="1109">
        <v>408150000</v>
      </c>
      <c r="I167" s="1109">
        <v>1185341000</v>
      </c>
      <c r="J167" s="1109">
        <v>0</v>
      </c>
      <c r="K167" s="1109">
        <v>0</v>
      </c>
      <c r="L167" s="1117">
        <v>30636000</v>
      </c>
    </row>
    <row r="168" spans="1:12" ht="18.95" customHeight="1">
      <c r="A168" s="1028"/>
      <c r="B168" s="1029"/>
      <c r="C168" s="1030" t="s">
        <v>418</v>
      </c>
      <c r="D168" s="1033" t="s">
        <v>42</v>
      </c>
      <c r="E168" s="1116">
        <v>3928411230.75</v>
      </c>
      <c r="F168" s="1109">
        <v>2340397795.9300003</v>
      </c>
      <c r="G168" s="1109">
        <v>15389920.130000001</v>
      </c>
      <c r="H168" s="1109">
        <v>424101662.87</v>
      </c>
      <c r="I168" s="1109">
        <v>1100135227.8199999</v>
      </c>
      <c r="J168" s="1109">
        <v>0</v>
      </c>
      <c r="K168" s="1109">
        <v>0</v>
      </c>
      <c r="L168" s="1117">
        <v>48386624</v>
      </c>
    </row>
    <row r="169" spans="1:12" ht="18.95" customHeight="1">
      <c r="A169" s="1028"/>
      <c r="B169" s="1029"/>
      <c r="C169" s="1030"/>
      <c r="D169" s="1033" t="s">
        <v>43</v>
      </c>
      <c r="E169" s="1116">
        <v>2551649122.9499998</v>
      </c>
      <c r="F169" s="1109">
        <v>1914166869.4700005</v>
      </c>
      <c r="G169" s="1109">
        <v>14272745.000000002</v>
      </c>
      <c r="H169" s="1109">
        <v>328057620.75999963</v>
      </c>
      <c r="I169" s="1109">
        <v>268731531.42999995</v>
      </c>
      <c r="J169" s="1109">
        <v>0</v>
      </c>
      <c r="K169" s="1109">
        <v>0</v>
      </c>
      <c r="L169" s="1117">
        <v>26420356.290000003</v>
      </c>
    </row>
    <row r="170" spans="1:12" ht="18.95" customHeight="1">
      <c r="A170" s="1032"/>
      <c r="B170" s="1030"/>
      <c r="C170" s="1030"/>
      <c r="D170" s="1033" t="s">
        <v>44</v>
      </c>
      <c r="E170" s="1056">
        <v>0.6644888443101048</v>
      </c>
      <c r="F170" s="990">
        <v>0.86749859031078602</v>
      </c>
      <c r="G170" s="990">
        <v>1.5256809192944951</v>
      </c>
      <c r="H170" s="990">
        <v>0.80376729329903129</v>
      </c>
      <c r="I170" s="990">
        <v>0.22671242404506378</v>
      </c>
      <c r="J170" s="990">
        <v>0</v>
      </c>
      <c r="K170" s="990">
        <v>0</v>
      </c>
      <c r="L170" s="1057">
        <v>0.86239575303564442</v>
      </c>
    </row>
    <row r="171" spans="1:12" ht="18.95" customHeight="1">
      <c r="A171" s="1034"/>
      <c r="B171" s="1035"/>
      <c r="C171" s="1035"/>
      <c r="D171" s="1039" t="s">
        <v>45</v>
      </c>
      <c r="E171" s="1058">
        <v>0.64953717242653508</v>
      </c>
      <c r="F171" s="1059">
        <v>0.81788099134205983</v>
      </c>
      <c r="G171" s="1059">
        <v>0.92740864666202794</v>
      </c>
      <c r="H171" s="1059">
        <v>0.77353533240108807</v>
      </c>
      <c r="I171" s="1059">
        <v>0.24427136286010179</v>
      </c>
      <c r="J171" s="1059">
        <v>0</v>
      </c>
      <c r="K171" s="1059">
        <v>0</v>
      </c>
      <c r="L171" s="1060">
        <v>0.54602603169834707</v>
      </c>
    </row>
    <row r="172" spans="1:12" ht="18.95" customHeight="1">
      <c r="A172" s="1028" t="s">
        <v>419</v>
      </c>
      <c r="B172" s="1029" t="s">
        <v>47</v>
      </c>
      <c r="C172" s="1030" t="s">
        <v>420</v>
      </c>
      <c r="D172" s="1044" t="s">
        <v>41</v>
      </c>
      <c r="E172" s="1114">
        <v>112398000</v>
      </c>
      <c r="F172" s="1109">
        <v>107379000</v>
      </c>
      <c r="G172" s="1109">
        <v>22000</v>
      </c>
      <c r="H172" s="1109">
        <v>32000</v>
      </c>
      <c r="I172" s="1109">
        <v>650000</v>
      </c>
      <c r="J172" s="1109">
        <v>0</v>
      </c>
      <c r="K172" s="1109">
        <v>0</v>
      </c>
      <c r="L172" s="1117">
        <v>4315000</v>
      </c>
    </row>
    <row r="173" spans="1:12" ht="18.95" customHeight="1">
      <c r="A173" s="1032"/>
      <c r="B173" s="1030"/>
      <c r="C173" s="1030" t="s">
        <v>421</v>
      </c>
      <c r="D173" s="1033" t="s">
        <v>42</v>
      </c>
      <c r="E173" s="1116">
        <v>117251073.93000001</v>
      </c>
      <c r="F173" s="1109">
        <v>107466418.93000001</v>
      </c>
      <c r="G173" s="1109">
        <v>10000</v>
      </c>
      <c r="H173" s="1109">
        <v>230000</v>
      </c>
      <c r="I173" s="1109">
        <v>4923655</v>
      </c>
      <c r="J173" s="1109">
        <v>0</v>
      </c>
      <c r="K173" s="1109">
        <v>0</v>
      </c>
      <c r="L173" s="1117">
        <v>4621000</v>
      </c>
    </row>
    <row r="174" spans="1:12" ht="18.95" customHeight="1">
      <c r="A174" s="1032"/>
      <c r="B174" s="1030"/>
      <c r="C174" s="1030" t="s">
        <v>422</v>
      </c>
      <c r="D174" s="1033" t="s">
        <v>43</v>
      </c>
      <c r="E174" s="1116">
        <v>110009844.53</v>
      </c>
      <c r="F174" s="1109">
        <v>105998818.93000001</v>
      </c>
      <c r="G174" s="1109">
        <v>8800</v>
      </c>
      <c r="H174" s="1109">
        <v>135157.6</v>
      </c>
      <c r="I174" s="1109">
        <v>660400</v>
      </c>
      <c r="J174" s="1109">
        <v>0</v>
      </c>
      <c r="K174" s="1109">
        <v>0</v>
      </c>
      <c r="L174" s="1117">
        <v>3206668</v>
      </c>
    </row>
    <row r="175" spans="1:12" ht="18.95" customHeight="1">
      <c r="A175" s="1032"/>
      <c r="B175" s="1030"/>
      <c r="C175" s="1030" t="s">
        <v>423</v>
      </c>
      <c r="D175" s="1033" t="s">
        <v>44</v>
      </c>
      <c r="E175" s="1056">
        <v>0.97875268714745811</v>
      </c>
      <c r="F175" s="990">
        <v>0.9871466388213711</v>
      </c>
      <c r="G175" s="990">
        <v>0.4</v>
      </c>
      <c r="H175" s="1107">
        <v>4.2236750000000001</v>
      </c>
      <c r="I175" s="990">
        <v>1.016</v>
      </c>
      <c r="J175" s="990">
        <v>0</v>
      </c>
      <c r="K175" s="990">
        <v>0</v>
      </c>
      <c r="L175" s="1057">
        <v>0.74314438006952488</v>
      </c>
    </row>
    <row r="176" spans="1:12" ht="18.95" customHeight="1">
      <c r="A176" s="1034"/>
      <c r="B176" s="1035"/>
      <c r="C176" s="1035"/>
      <c r="D176" s="1038" t="s">
        <v>45</v>
      </c>
      <c r="E176" s="1058">
        <v>0.93824167952335269</v>
      </c>
      <c r="F176" s="1059">
        <v>0.9863436409753642</v>
      </c>
      <c r="G176" s="1059">
        <v>0.88</v>
      </c>
      <c r="H176" s="1059">
        <v>0.58764173913043483</v>
      </c>
      <c r="I176" s="1059">
        <v>0.13412800043869849</v>
      </c>
      <c r="J176" s="1059">
        <v>0</v>
      </c>
      <c r="K176" s="1059">
        <v>0</v>
      </c>
      <c r="L176" s="1060">
        <v>0.69393378056697685</v>
      </c>
    </row>
    <row r="177" spans="1:14" ht="18.95" customHeight="1">
      <c r="A177" s="1028" t="s">
        <v>424</v>
      </c>
      <c r="B177" s="1029" t="s">
        <v>47</v>
      </c>
      <c r="C177" s="1030" t="s">
        <v>425</v>
      </c>
      <c r="D177" s="1031" t="s">
        <v>41</v>
      </c>
      <c r="E177" s="1114">
        <v>288064000</v>
      </c>
      <c r="F177" s="1109">
        <v>243718000</v>
      </c>
      <c r="G177" s="1109">
        <v>27075000</v>
      </c>
      <c r="H177" s="1109">
        <v>17070000</v>
      </c>
      <c r="I177" s="1109">
        <v>0</v>
      </c>
      <c r="J177" s="1109">
        <v>0</v>
      </c>
      <c r="K177" s="1109">
        <v>0</v>
      </c>
      <c r="L177" s="1117">
        <v>201000</v>
      </c>
    </row>
    <row r="178" spans="1:14" ht="18.95" customHeight="1">
      <c r="A178" s="1032"/>
      <c r="B178" s="1030"/>
      <c r="C178" s="1030"/>
      <c r="D178" s="1033" t="s">
        <v>42</v>
      </c>
      <c r="E178" s="1116">
        <v>345297363.36000001</v>
      </c>
      <c r="F178" s="1109">
        <v>294672907</v>
      </c>
      <c r="G178" s="1109">
        <v>25437000</v>
      </c>
      <c r="H178" s="1109">
        <v>11205413</v>
      </c>
      <c r="I178" s="1109">
        <v>13100239</v>
      </c>
      <c r="J178" s="1109">
        <v>0</v>
      </c>
      <c r="K178" s="1109">
        <v>0</v>
      </c>
      <c r="L178" s="1117">
        <v>881804.36</v>
      </c>
    </row>
    <row r="179" spans="1:14" ht="18.95" customHeight="1">
      <c r="A179" s="1032"/>
      <c r="B179" s="1030"/>
      <c r="C179" s="1030"/>
      <c r="D179" s="1033" t="s">
        <v>43</v>
      </c>
      <c r="E179" s="1116">
        <v>313235805.10000002</v>
      </c>
      <c r="F179" s="1109">
        <v>281434842.43000001</v>
      </c>
      <c r="G179" s="1109">
        <v>20128481.670000002</v>
      </c>
      <c r="H179" s="1109">
        <v>8565219.3000000007</v>
      </c>
      <c r="I179" s="1109">
        <v>2717337</v>
      </c>
      <c r="J179" s="1109">
        <v>0</v>
      </c>
      <c r="K179" s="1109">
        <v>0</v>
      </c>
      <c r="L179" s="1117">
        <v>389924.7</v>
      </c>
    </row>
    <row r="180" spans="1:14" ht="19.5" customHeight="1">
      <c r="A180" s="1032"/>
      <c r="B180" s="1030"/>
      <c r="C180" s="1030"/>
      <c r="D180" s="1033" t="s">
        <v>44</v>
      </c>
      <c r="E180" s="1056">
        <v>1.0873826826677406</v>
      </c>
      <c r="F180" s="990">
        <v>1.1547560805110826</v>
      </c>
      <c r="G180" s="990">
        <v>0.74343422603878118</v>
      </c>
      <c r="H180" s="990">
        <v>0.50177031634446401</v>
      </c>
      <c r="I180" s="990">
        <v>0</v>
      </c>
      <c r="J180" s="990">
        <v>0</v>
      </c>
      <c r="K180" s="990">
        <v>0</v>
      </c>
      <c r="L180" s="1057">
        <v>1.9399238805970149</v>
      </c>
    </row>
    <row r="181" spans="1:14" ht="18.75" customHeight="1">
      <c r="A181" s="1034"/>
      <c r="B181" s="1035"/>
      <c r="C181" s="1035"/>
      <c r="D181" s="1038" t="s">
        <v>45</v>
      </c>
      <c r="E181" s="1058">
        <v>0.90714797834533922</v>
      </c>
      <c r="F181" s="1059">
        <v>0.95507539289996557</v>
      </c>
      <c r="G181" s="1059">
        <v>0.79130721665290726</v>
      </c>
      <c r="H181" s="1059">
        <v>0.76438229452140682</v>
      </c>
      <c r="I181" s="1059">
        <v>0.20742652099705966</v>
      </c>
      <c r="J181" s="1059">
        <v>0</v>
      </c>
      <c r="K181" s="1059">
        <v>0</v>
      </c>
      <c r="L181" s="1060">
        <v>0.44218958046431073</v>
      </c>
    </row>
    <row r="182" spans="1:14" s="983" customFormat="1" ht="18.75" customHeight="1">
      <c r="A182" s="1722" t="s">
        <v>780</v>
      </c>
      <c r="B182" s="1722"/>
      <c r="C182" s="1722"/>
      <c r="D182" s="1722"/>
      <c r="E182" s="1722"/>
      <c r="F182" s="1722"/>
      <c r="G182" s="1722"/>
      <c r="H182" s="1722"/>
      <c r="I182" s="1722"/>
      <c r="J182" s="1722"/>
      <c r="K182" s="1722"/>
      <c r="L182" s="1722"/>
      <c r="M182" s="1722"/>
      <c r="N182" s="1722"/>
    </row>
    <row r="183" spans="1:14">
      <c r="E183" s="1048"/>
      <c r="F183" s="1048"/>
      <c r="G183" s="1048"/>
      <c r="H183" s="1048"/>
      <c r="I183" s="1048"/>
      <c r="J183" s="1048"/>
      <c r="K183" s="1048"/>
      <c r="L183" s="1048"/>
    </row>
    <row r="187" spans="1:14">
      <c r="H187" s="1037"/>
      <c r="I187" s="1037"/>
      <c r="J187" s="1037"/>
    </row>
    <row r="188" spans="1:14">
      <c r="H188" s="1061"/>
      <c r="I188" s="1062"/>
      <c r="J188" s="1037"/>
    </row>
  </sheetData>
  <mergeCells count="1">
    <mergeCell ref="A182:N182"/>
  </mergeCells>
  <printOptions horizontalCentered="1"/>
  <pageMargins left="0.70866141732283472" right="0.70866141732283472" top="0.62992125984251968" bottom="0.19685039370078741" header="0.43307086614173229" footer="0"/>
  <pageSetup paperSize="9" scale="65" firstPageNumber="28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showGridLines="0" zoomScale="93" zoomScaleNormal="93" workbookViewId="0">
      <selection activeCell="A433" sqref="A433:N433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7" ht="15.75" customHeight="1">
      <c r="A1" s="1" t="s">
        <v>0</v>
      </c>
    </row>
    <row r="2" spans="1:17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7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7" ht="15.95" customHeight="1">
      <c r="A5" s="10"/>
      <c r="B5" s="11"/>
      <c r="C5" s="12" t="s">
        <v>3</v>
      </c>
      <c r="D5" s="13"/>
      <c r="E5" s="14" t="s">
        <v>4</v>
      </c>
      <c r="F5" s="1152" t="s">
        <v>4</v>
      </c>
      <c r="G5" s="1154"/>
      <c r="H5" s="970" t="s">
        <v>4</v>
      </c>
      <c r="I5" s="971" t="s">
        <v>4</v>
      </c>
      <c r="J5" s="971"/>
      <c r="K5" s="972" t="s">
        <v>4</v>
      </c>
      <c r="L5" s="971" t="s">
        <v>4</v>
      </c>
      <c r="M5" s="15" t="s">
        <v>4</v>
      </c>
      <c r="N5" s="972" t="s">
        <v>4</v>
      </c>
    </row>
    <row r="6" spans="1:17" ht="15.95" customHeight="1">
      <c r="A6" s="16"/>
      <c r="B6" s="17"/>
      <c r="C6" s="974" t="s">
        <v>773</v>
      </c>
      <c r="D6" s="18"/>
      <c r="E6" s="19"/>
      <c r="F6" s="20" t="s">
        <v>5</v>
      </c>
      <c r="G6" s="1153"/>
      <c r="H6" s="975" t="s">
        <v>6</v>
      </c>
      <c r="I6" s="976" t="s">
        <v>7</v>
      </c>
      <c r="J6" s="976"/>
      <c r="K6" s="977" t="s">
        <v>7</v>
      </c>
      <c r="L6" s="976" t="s">
        <v>8</v>
      </c>
      <c r="M6" s="978" t="s">
        <v>9</v>
      </c>
      <c r="N6" s="977" t="s">
        <v>10</v>
      </c>
    </row>
    <row r="7" spans="1:17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53"/>
      <c r="H7" s="980" t="s">
        <v>14</v>
      </c>
      <c r="I7" s="976" t="s">
        <v>15</v>
      </c>
      <c r="J7" s="976"/>
      <c r="K7" s="977" t="s">
        <v>16</v>
      </c>
      <c r="L7" s="976" t="s">
        <v>17</v>
      </c>
      <c r="M7" s="977" t="s">
        <v>18</v>
      </c>
      <c r="N7" s="981" t="s">
        <v>19</v>
      </c>
    </row>
    <row r="8" spans="1:17" ht="15.95" customHeight="1">
      <c r="A8" s="16"/>
      <c r="B8" s="17"/>
      <c r="C8" s="21" t="s">
        <v>702</v>
      </c>
      <c r="D8" s="22"/>
      <c r="E8" s="23" t="s">
        <v>4</v>
      </c>
      <c r="F8" s="20" t="s">
        <v>20</v>
      </c>
      <c r="G8" s="1153"/>
      <c r="H8" s="980" t="s">
        <v>21</v>
      </c>
      <c r="I8" s="976" t="s">
        <v>22</v>
      </c>
      <c r="J8" s="976"/>
      <c r="K8" s="977" t="s">
        <v>4</v>
      </c>
      <c r="L8" s="976" t="s">
        <v>23</v>
      </c>
      <c r="M8" s="977" t="s">
        <v>24</v>
      </c>
      <c r="N8" s="977" t="s">
        <v>25</v>
      </c>
    </row>
    <row r="9" spans="1:17" ht="15.95" customHeight="1">
      <c r="A9" s="16"/>
      <c r="B9" s="17"/>
      <c r="C9" s="21" t="s">
        <v>26</v>
      </c>
      <c r="D9" s="22"/>
      <c r="E9" s="24" t="s">
        <v>4</v>
      </c>
      <c r="F9" s="1151" t="s">
        <v>4</v>
      </c>
      <c r="G9" s="1153"/>
      <c r="H9" s="980" t="s">
        <v>4</v>
      </c>
      <c r="I9" s="976" t="s">
        <v>27</v>
      </c>
      <c r="J9" s="976"/>
      <c r="K9" s="977"/>
      <c r="L9" s="976" t="s">
        <v>28</v>
      </c>
      <c r="M9" s="977" t="s">
        <v>4</v>
      </c>
      <c r="N9" s="977" t="s">
        <v>29</v>
      </c>
    </row>
    <row r="10" spans="1:17" ht="15.95" customHeight="1">
      <c r="A10" s="16"/>
      <c r="B10" s="17"/>
      <c r="C10" s="21" t="s">
        <v>30</v>
      </c>
      <c r="D10" s="25"/>
      <c r="E10" s="26"/>
      <c r="F10" s="1155"/>
      <c r="G10" s="1156"/>
      <c r="H10" s="982"/>
      <c r="I10" s="27"/>
      <c r="J10" s="27"/>
      <c r="K10" s="28"/>
      <c r="L10" s="29"/>
      <c r="M10" s="30"/>
      <c r="N10" s="28"/>
    </row>
    <row r="11" spans="1:17" ht="9.9499999999999993" customHeight="1">
      <c r="A11" s="31"/>
      <c r="B11" s="32"/>
      <c r="C11" s="33" t="s">
        <v>31</v>
      </c>
      <c r="D11" s="34"/>
      <c r="E11" s="35" t="s">
        <v>32</v>
      </c>
      <c r="F11" s="1725" t="s">
        <v>33</v>
      </c>
      <c r="G11" s="1726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7" ht="18.399999999999999" customHeight="1">
      <c r="A12" s="16"/>
      <c r="B12" s="17"/>
      <c r="C12" s="41" t="s">
        <v>40</v>
      </c>
      <c r="D12" s="42" t="s">
        <v>41</v>
      </c>
      <c r="E12" s="618">
        <v>523492865000</v>
      </c>
      <c r="F12" s="619">
        <v>287955066000</v>
      </c>
      <c r="G12" s="619"/>
      <c r="H12" s="619">
        <v>28621946000</v>
      </c>
      <c r="I12" s="619">
        <v>96583959000</v>
      </c>
      <c r="J12" s="619"/>
      <c r="K12" s="619">
        <v>40384979000</v>
      </c>
      <c r="L12" s="619">
        <v>26000000000</v>
      </c>
      <c r="M12" s="619">
        <v>32064252000</v>
      </c>
      <c r="N12" s="620">
        <v>11882663000</v>
      </c>
      <c r="O12" s="44"/>
      <c r="P12" s="44"/>
      <c r="Q12" s="1174"/>
    </row>
    <row r="13" spans="1:17" ht="18.399999999999999" customHeight="1">
      <c r="A13" s="16"/>
      <c r="B13" s="17"/>
      <c r="C13" s="45"/>
      <c r="D13" s="46" t="s">
        <v>42</v>
      </c>
      <c r="E13" s="621">
        <v>523492865000</v>
      </c>
      <c r="F13" s="619">
        <v>286609658819.52997</v>
      </c>
      <c r="G13" s="619"/>
      <c r="H13" s="619">
        <v>29599177760.879997</v>
      </c>
      <c r="I13" s="619">
        <v>95375611801.439987</v>
      </c>
      <c r="J13" s="619"/>
      <c r="K13" s="619">
        <v>42823286368.809998</v>
      </c>
      <c r="L13" s="619">
        <v>26000000000</v>
      </c>
      <c r="M13" s="619">
        <v>32064252000</v>
      </c>
      <c r="N13" s="622">
        <v>11020878249.34</v>
      </c>
      <c r="O13" s="44"/>
      <c r="P13" s="44"/>
    </row>
    <row r="14" spans="1:17" ht="18.399999999999999" customHeight="1">
      <c r="A14" s="16"/>
      <c r="B14" s="17"/>
      <c r="C14" s="47" t="s">
        <v>4</v>
      </c>
      <c r="D14" s="46" t="s">
        <v>43</v>
      </c>
      <c r="E14" s="621">
        <v>401063048769.90002</v>
      </c>
      <c r="F14" s="619">
        <v>221572541880.60001</v>
      </c>
      <c r="G14" s="619"/>
      <c r="H14" s="619">
        <v>26560761189.320004</v>
      </c>
      <c r="I14" s="619">
        <v>76302185542.180008</v>
      </c>
      <c r="J14" s="619"/>
      <c r="K14" s="619">
        <v>18146091953.079994</v>
      </c>
      <c r="L14" s="619">
        <v>24778367452.289997</v>
      </c>
      <c r="M14" s="619">
        <v>26094748974.469997</v>
      </c>
      <c r="N14" s="622">
        <v>7608351777.9599972</v>
      </c>
      <c r="O14" s="44"/>
      <c r="P14" s="44"/>
    </row>
    <row r="15" spans="1:17" ht="18.399999999999999" customHeight="1">
      <c r="A15" s="16"/>
      <c r="B15" s="17"/>
      <c r="C15" s="45"/>
      <c r="D15" s="46" t="s">
        <v>44</v>
      </c>
      <c r="E15" s="270">
        <v>0.76612896867257207</v>
      </c>
      <c r="F15" s="270">
        <v>0.76946915697117835</v>
      </c>
      <c r="G15" s="270"/>
      <c r="H15" s="270">
        <v>0.9279858605463096</v>
      </c>
      <c r="I15" s="270">
        <v>0.79000888276054215</v>
      </c>
      <c r="J15" s="270"/>
      <c r="K15" s="270">
        <v>0.44932775508141265</v>
      </c>
      <c r="L15" s="270">
        <v>0.95301413278038449</v>
      </c>
      <c r="M15" s="270">
        <v>0.8138268428800397</v>
      </c>
      <c r="N15" s="271">
        <v>0.640290125030054</v>
      </c>
      <c r="O15" s="44"/>
      <c r="P15" s="44"/>
    </row>
    <row r="16" spans="1:17" ht="18.399999999999999" customHeight="1">
      <c r="A16" s="48"/>
      <c r="B16" s="49"/>
      <c r="C16" s="50"/>
      <c r="D16" s="46" t="s">
        <v>45</v>
      </c>
      <c r="E16" s="272">
        <v>0.76612896867257207</v>
      </c>
      <c r="F16" s="272">
        <v>0.77308121014902009</v>
      </c>
      <c r="G16" s="272"/>
      <c r="H16" s="272">
        <v>0.89734793999663931</v>
      </c>
      <c r="I16" s="272">
        <v>0.80001778338294227</v>
      </c>
      <c r="J16" s="272"/>
      <c r="K16" s="272">
        <v>0.4237435631819364</v>
      </c>
      <c r="L16" s="272">
        <v>0.95301413278038449</v>
      </c>
      <c r="M16" s="272">
        <v>0.8138268428800397</v>
      </c>
      <c r="N16" s="273">
        <v>0.6903580282647287</v>
      </c>
      <c r="O16" s="44"/>
      <c r="P16" s="44"/>
    </row>
    <row r="17" spans="1:17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23">
        <v>204971000</v>
      </c>
      <c r="F17" s="1109">
        <v>30000000</v>
      </c>
      <c r="G17" s="1115"/>
      <c r="H17" s="1109">
        <v>857000</v>
      </c>
      <c r="I17" s="1109">
        <v>162574000</v>
      </c>
      <c r="J17" s="1182"/>
      <c r="K17" s="1109">
        <v>11540000</v>
      </c>
      <c r="L17" s="1109">
        <v>0</v>
      </c>
      <c r="M17" s="1109">
        <v>0</v>
      </c>
      <c r="N17" s="1117">
        <v>0</v>
      </c>
      <c r="O17" s="44"/>
      <c r="P17" s="44"/>
    </row>
    <row r="18" spans="1:17" ht="18.399999999999999" customHeight="1">
      <c r="A18" s="56"/>
      <c r="B18" s="52"/>
      <c r="C18" s="53" t="s">
        <v>4</v>
      </c>
      <c r="D18" s="57" t="s">
        <v>42</v>
      </c>
      <c r="E18" s="623">
        <v>204971000</v>
      </c>
      <c r="F18" s="1109">
        <v>30000000</v>
      </c>
      <c r="G18" s="1109"/>
      <c r="H18" s="1109">
        <v>1040450</v>
      </c>
      <c r="I18" s="1109">
        <v>162390550</v>
      </c>
      <c r="J18" s="1182"/>
      <c r="K18" s="1109">
        <v>11540000</v>
      </c>
      <c r="L18" s="1109">
        <v>0</v>
      </c>
      <c r="M18" s="1109">
        <v>0</v>
      </c>
      <c r="N18" s="1117">
        <v>0</v>
      </c>
      <c r="O18" s="44"/>
      <c r="P18" s="44"/>
    </row>
    <row r="19" spans="1:17" ht="18.399999999999999" customHeight="1">
      <c r="A19" s="56"/>
      <c r="B19" s="52"/>
      <c r="C19" s="53" t="s">
        <v>4</v>
      </c>
      <c r="D19" s="57" t="s">
        <v>43</v>
      </c>
      <c r="E19" s="623">
        <v>153751794.07000005</v>
      </c>
      <c r="F19" s="1109">
        <v>20477000</v>
      </c>
      <c r="G19" s="1109"/>
      <c r="H19" s="1109">
        <v>911154.61999999988</v>
      </c>
      <c r="I19" s="1109">
        <v>130904932.95000005</v>
      </c>
      <c r="J19" s="1182"/>
      <c r="K19" s="1109">
        <v>1458706.5000000002</v>
      </c>
      <c r="L19" s="1109">
        <v>0</v>
      </c>
      <c r="M19" s="1109">
        <v>0</v>
      </c>
      <c r="N19" s="1117">
        <v>0</v>
      </c>
      <c r="O19" s="44"/>
      <c r="P19" s="44"/>
    </row>
    <row r="20" spans="1:17" ht="18.399999999999999" customHeight="1">
      <c r="A20" s="56"/>
      <c r="B20" s="52"/>
      <c r="C20" s="53" t="s">
        <v>4</v>
      </c>
      <c r="D20" s="57" t="s">
        <v>44</v>
      </c>
      <c r="E20" s="176">
        <v>0.75011486537119909</v>
      </c>
      <c r="F20" s="176">
        <v>0.68256666666666665</v>
      </c>
      <c r="G20" s="176"/>
      <c r="H20" s="176">
        <v>1.0631909218203033</v>
      </c>
      <c r="I20" s="176">
        <v>0.80520214148633884</v>
      </c>
      <c r="J20" s="176"/>
      <c r="K20" s="176">
        <v>0.12640437608318894</v>
      </c>
      <c r="L20" s="176">
        <v>0</v>
      </c>
      <c r="M20" s="176">
        <v>0</v>
      </c>
      <c r="N20" s="274">
        <v>0</v>
      </c>
      <c r="O20" s="44"/>
      <c r="P20" s="44"/>
    </row>
    <row r="21" spans="1:17" s="17" customFormat="1" ht="18.399999999999999" customHeight="1">
      <c r="A21" s="58"/>
      <c r="B21" s="59"/>
      <c r="C21" s="60" t="s">
        <v>4</v>
      </c>
      <c r="D21" s="61" t="s">
        <v>45</v>
      </c>
      <c r="E21" s="177">
        <v>0.75011486537119909</v>
      </c>
      <c r="F21" s="177">
        <v>0.68256666666666665</v>
      </c>
      <c r="G21" s="177"/>
      <c r="H21" s="177">
        <v>0.87573128934595601</v>
      </c>
      <c r="I21" s="177">
        <v>0.80611176543216367</v>
      </c>
      <c r="J21" s="177"/>
      <c r="K21" s="177">
        <v>0.12640437608318894</v>
      </c>
      <c r="L21" s="177">
        <v>0</v>
      </c>
      <c r="M21" s="177">
        <v>0</v>
      </c>
      <c r="N21" s="275">
        <v>0</v>
      </c>
      <c r="O21" s="44"/>
      <c r="P21" s="44"/>
      <c r="Q21" s="2"/>
    </row>
    <row r="22" spans="1:17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23">
        <v>524622000</v>
      </c>
      <c r="F22" s="1109">
        <v>0</v>
      </c>
      <c r="G22" s="1115"/>
      <c r="H22" s="1109">
        <v>105235000</v>
      </c>
      <c r="I22" s="1109">
        <v>384163000</v>
      </c>
      <c r="J22" s="1182"/>
      <c r="K22" s="1109">
        <v>35224000</v>
      </c>
      <c r="L22" s="1109">
        <v>0</v>
      </c>
      <c r="M22" s="1109">
        <v>0</v>
      </c>
      <c r="N22" s="1117">
        <v>0</v>
      </c>
      <c r="O22" s="44"/>
      <c r="P22" s="44"/>
    </row>
    <row r="23" spans="1:17" ht="18.399999999999999" customHeight="1">
      <c r="A23" s="56"/>
      <c r="B23" s="52"/>
      <c r="C23" s="53" t="s">
        <v>4</v>
      </c>
      <c r="D23" s="62" t="s">
        <v>42</v>
      </c>
      <c r="E23" s="623">
        <v>524622000</v>
      </c>
      <c r="F23" s="1109">
        <v>0</v>
      </c>
      <c r="G23" s="1109"/>
      <c r="H23" s="1109">
        <v>114275000</v>
      </c>
      <c r="I23" s="1109">
        <v>379080000</v>
      </c>
      <c r="J23" s="1182"/>
      <c r="K23" s="1109">
        <v>31267000</v>
      </c>
      <c r="L23" s="1109">
        <v>0</v>
      </c>
      <c r="M23" s="1109">
        <v>0</v>
      </c>
      <c r="N23" s="1117">
        <v>0</v>
      </c>
      <c r="O23" s="44"/>
      <c r="P23" s="44"/>
    </row>
    <row r="24" spans="1:17" ht="18.399999999999999" customHeight="1">
      <c r="A24" s="56"/>
      <c r="B24" s="52"/>
      <c r="C24" s="53" t="s">
        <v>4</v>
      </c>
      <c r="D24" s="62" t="s">
        <v>43</v>
      </c>
      <c r="E24" s="623">
        <v>422777280.48000014</v>
      </c>
      <c r="F24" s="1109">
        <v>0</v>
      </c>
      <c r="G24" s="1109"/>
      <c r="H24" s="1109">
        <v>110725485.38000001</v>
      </c>
      <c r="I24" s="1109">
        <v>296751311.00000012</v>
      </c>
      <c r="J24" s="1182"/>
      <c r="K24" s="1109">
        <v>15300484.1</v>
      </c>
      <c r="L24" s="1109">
        <v>0</v>
      </c>
      <c r="M24" s="1109">
        <v>0</v>
      </c>
      <c r="N24" s="1117">
        <v>0</v>
      </c>
      <c r="O24" s="44"/>
      <c r="P24" s="44"/>
    </row>
    <row r="25" spans="1:17" ht="18.399999999999999" customHeight="1">
      <c r="A25" s="56"/>
      <c r="B25" s="52"/>
      <c r="C25" s="53" t="s">
        <v>4</v>
      </c>
      <c r="D25" s="62" t="s">
        <v>44</v>
      </c>
      <c r="E25" s="176">
        <v>0.80587028466209987</v>
      </c>
      <c r="F25" s="176">
        <v>0</v>
      </c>
      <c r="G25" s="176"/>
      <c r="H25" s="176">
        <v>1.0521735675393169</v>
      </c>
      <c r="I25" s="176">
        <v>0.77246197837896968</v>
      </c>
      <c r="J25" s="176"/>
      <c r="K25" s="176">
        <v>0.43437667783329548</v>
      </c>
      <c r="L25" s="176">
        <v>0</v>
      </c>
      <c r="M25" s="176">
        <v>0</v>
      </c>
      <c r="N25" s="274">
        <v>0</v>
      </c>
      <c r="O25" s="44"/>
      <c r="P25" s="44"/>
    </row>
    <row r="26" spans="1:17" ht="18.399999999999999" customHeight="1">
      <c r="A26" s="58"/>
      <c r="B26" s="59"/>
      <c r="C26" s="60" t="s">
        <v>4</v>
      </c>
      <c r="D26" s="62" t="s">
        <v>45</v>
      </c>
      <c r="E26" s="177">
        <v>0.80587028466209987</v>
      </c>
      <c r="F26" s="177">
        <v>0</v>
      </c>
      <c r="G26" s="177"/>
      <c r="H26" s="177">
        <v>0.96893883509078982</v>
      </c>
      <c r="I26" s="177">
        <v>0.78281975044845442</v>
      </c>
      <c r="J26" s="177"/>
      <c r="K26" s="177">
        <v>0.48934928518885723</v>
      </c>
      <c r="L26" s="177">
        <v>0</v>
      </c>
      <c r="M26" s="177">
        <v>0</v>
      </c>
      <c r="N26" s="275">
        <v>0</v>
      </c>
      <c r="O26" s="44"/>
      <c r="P26" s="44"/>
    </row>
    <row r="27" spans="1:17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23">
        <v>112971000</v>
      </c>
      <c r="F27" s="1109">
        <v>0</v>
      </c>
      <c r="G27" s="1115"/>
      <c r="H27" s="1109">
        <v>23899000</v>
      </c>
      <c r="I27" s="1109">
        <v>86504000</v>
      </c>
      <c r="J27" s="1182"/>
      <c r="K27" s="1109">
        <v>2568000</v>
      </c>
      <c r="L27" s="1109">
        <v>0</v>
      </c>
      <c r="M27" s="1109">
        <v>0</v>
      </c>
      <c r="N27" s="1117">
        <v>0</v>
      </c>
      <c r="O27" s="44"/>
      <c r="P27" s="44"/>
    </row>
    <row r="28" spans="1:17" ht="18.399999999999999" customHeight="1">
      <c r="A28" s="56"/>
      <c r="B28" s="52"/>
      <c r="C28" s="53" t="s">
        <v>4</v>
      </c>
      <c r="D28" s="62" t="s">
        <v>42</v>
      </c>
      <c r="E28" s="623">
        <v>112971000</v>
      </c>
      <c r="F28" s="1109">
        <v>0</v>
      </c>
      <c r="G28" s="1109"/>
      <c r="H28" s="1109">
        <v>24529000</v>
      </c>
      <c r="I28" s="1109">
        <v>85874000</v>
      </c>
      <c r="J28" s="1182"/>
      <c r="K28" s="1109">
        <v>2568000</v>
      </c>
      <c r="L28" s="1109">
        <v>0</v>
      </c>
      <c r="M28" s="1109">
        <v>0</v>
      </c>
      <c r="N28" s="1117">
        <v>0</v>
      </c>
      <c r="O28" s="44"/>
      <c r="P28" s="44"/>
    </row>
    <row r="29" spans="1:17" ht="18.399999999999999" customHeight="1">
      <c r="A29" s="56"/>
      <c r="B29" s="52"/>
      <c r="C29" s="53" t="s">
        <v>4</v>
      </c>
      <c r="D29" s="62" t="s">
        <v>43</v>
      </c>
      <c r="E29" s="623">
        <v>90598755.829999998</v>
      </c>
      <c r="F29" s="1109">
        <v>0</v>
      </c>
      <c r="G29" s="1109"/>
      <c r="H29" s="1109">
        <v>22254019.5</v>
      </c>
      <c r="I29" s="1109">
        <v>67055746.569999985</v>
      </c>
      <c r="J29" s="1182"/>
      <c r="K29" s="1109">
        <v>1288989.76</v>
      </c>
      <c r="L29" s="1109">
        <v>0</v>
      </c>
      <c r="M29" s="1109">
        <v>0</v>
      </c>
      <c r="N29" s="1117">
        <v>0</v>
      </c>
      <c r="O29" s="44"/>
      <c r="P29" s="44"/>
    </row>
    <row r="30" spans="1:17" ht="18.399999999999999" customHeight="1">
      <c r="A30" s="56"/>
      <c r="B30" s="52"/>
      <c r="C30" s="53" t="s">
        <v>4</v>
      </c>
      <c r="D30" s="62" t="s">
        <v>44</v>
      </c>
      <c r="E30" s="176">
        <v>0.80196471510387624</v>
      </c>
      <c r="F30" s="176">
        <v>0</v>
      </c>
      <c r="G30" s="176"/>
      <c r="H30" s="176">
        <v>0.93116948407883171</v>
      </c>
      <c r="I30" s="176">
        <v>0.77517509675853125</v>
      </c>
      <c r="J30" s="176"/>
      <c r="K30" s="176">
        <v>0.50194305295950159</v>
      </c>
      <c r="L30" s="176">
        <v>0</v>
      </c>
      <c r="M30" s="176">
        <v>0</v>
      </c>
      <c r="N30" s="274">
        <v>0</v>
      </c>
      <c r="O30" s="44"/>
      <c r="P30" s="44"/>
    </row>
    <row r="31" spans="1:17" ht="18.399999999999999" customHeight="1">
      <c r="A31" s="58"/>
      <c r="B31" s="59"/>
      <c r="C31" s="60" t="s">
        <v>4</v>
      </c>
      <c r="D31" s="64" t="s">
        <v>45</v>
      </c>
      <c r="E31" s="177">
        <v>0.80196471510387624</v>
      </c>
      <c r="F31" s="177">
        <v>0</v>
      </c>
      <c r="G31" s="177"/>
      <c r="H31" s="177">
        <v>0.90725343470993514</v>
      </c>
      <c r="I31" s="177">
        <v>0.78086203705428869</v>
      </c>
      <c r="J31" s="177"/>
      <c r="K31" s="177">
        <v>0.50194305295950159</v>
      </c>
      <c r="L31" s="177">
        <v>0</v>
      </c>
      <c r="M31" s="177">
        <v>0</v>
      </c>
      <c r="N31" s="275">
        <v>0</v>
      </c>
      <c r="O31" s="44"/>
      <c r="P31" s="44"/>
    </row>
    <row r="32" spans="1:17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23">
        <v>191296000</v>
      </c>
      <c r="F32" s="1109">
        <v>0</v>
      </c>
      <c r="G32" s="1115"/>
      <c r="H32" s="1109">
        <v>34920000</v>
      </c>
      <c r="I32" s="1109">
        <v>128663000</v>
      </c>
      <c r="J32" s="1182"/>
      <c r="K32" s="1109">
        <v>27713000</v>
      </c>
      <c r="L32" s="1109">
        <v>0</v>
      </c>
      <c r="M32" s="1109">
        <v>0</v>
      </c>
      <c r="N32" s="1117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23">
        <v>191296000</v>
      </c>
      <c r="F33" s="1109">
        <v>0</v>
      </c>
      <c r="G33" s="1109"/>
      <c r="H33" s="1109">
        <v>34865000</v>
      </c>
      <c r="I33" s="1109">
        <v>128819000</v>
      </c>
      <c r="J33" s="1182"/>
      <c r="K33" s="1109">
        <v>27612000</v>
      </c>
      <c r="L33" s="1109">
        <v>0</v>
      </c>
      <c r="M33" s="1109">
        <v>0</v>
      </c>
      <c r="N33" s="1117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23">
        <v>128472639.49999997</v>
      </c>
      <c r="F34" s="1109">
        <v>0</v>
      </c>
      <c r="G34" s="1109"/>
      <c r="H34" s="1109">
        <v>27663001.129999999</v>
      </c>
      <c r="I34" s="1109">
        <v>99833474.389999971</v>
      </c>
      <c r="J34" s="1182"/>
      <c r="K34" s="1109">
        <v>976163.98</v>
      </c>
      <c r="L34" s="1109">
        <v>0</v>
      </c>
      <c r="M34" s="1109">
        <v>0</v>
      </c>
      <c r="N34" s="1117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76">
        <v>0.67159083044078272</v>
      </c>
      <c r="F35" s="176">
        <v>0</v>
      </c>
      <c r="G35" s="176"/>
      <c r="H35" s="176">
        <v>0.79218216294387167</v>
      </c>
      <c r="I35" s="176">
        <v>0.77592994403985582</v>
      </c>
      <c r="J35" s="176"/>
      <c r="K35" s="176">
        <v>3.5224045754699958E-2</v>
      </c>
      <c r="L35" s="176">
        <v>0</v>
      </c>
      <c r="M35" s="176">
        <v>0</v>
      </c>
      <c r="N35" s="274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7">
        <v>0.67159083044078272</v>
      </c>
      <c r="F36" s="177">
        <v>0</v>
      </c>
      <c r="G36" s="177"/>
      <c r="H36" s="177">
        <v>0.79343184081457041</v>
      </c>
      <c r="I36" s="177">
        <v>0.77499029172715184</v>
      </c>
      <c r="J36" s="177"/>
      <c r="K36" s="177">
        <v>3.5352889323482545E-2</v>
      </c>
      <c r="L36" s="177">
        <v>0</v>
      </c>
      <c r="M36" s="177">
        <v>0</v>
      </c>
      <c r="N36" s="275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23">
        <v>598102000</v>
      </c>
      <c r="F37" s="1109">
        <v>0</v>
      </c>
      <c r="G37" s="1115"/>
      <c r="H37" s="1109">
        <v>78592000</v>
      </c>
      <c r="I37" s="1109">
        <v>494966000</v>
      </c>
      <c r="J37" s="1182"/>
      <c r="K37" s="1109">
        <v>24544000</v>
      </c>
      <c r="L37" s="1109">
        <v>0</v>
      </c>
      <c r="M37" s="1109">
        <v>0</v>
      </c>
      <c r="N37" s="1117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23">
        <v>598102000</v>
      </c>
      <c r="F38" s="1109">
        <v>0</v>
      </c>
      <c r="G38" s="1109"/>
      <c r="H38" s="1109">
        <v>78809000</v>
      </c>
      <c r="I38" s="1109">
        <v>494749000</v>
      </c>
      <c r="J38" s="1182"/>
      <c r="K38" s="1109">
        <v>24544000</v>
      </c>
      <c r="L38" s="1109">
        <v>0</v>
      </c>
      <c r="M38" s="1109">
        <v>0</v>
      </c>
      <c r="N38" s="1117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23">
        <v>478875342.87999988</v>
      </c>
      <c r="F39" s="1109">
        <v>0</v>
      </c>
      <c r="G39" s="1109"/>
      <c r="H39" s="1109">
        <v>65978317.669999994</v>
      </c>
      <c r="I39" s="1109">
        <v>390362150.29999983</v>
      </c>
      <c r="J39" s="1182"/>
      <c r="K39" s="1109">
        <v>22534874.91</v>
      </c>
      <c r="L39" s="1109">
        <v>0</v>
      </c>
      <c r="M39" s="1109">
        <v>0</v>
      </c>
      <c r="N39" s="1117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76">
        <v>0.80065832062089726</v>
      </c>
      <c r="F40" s="176">
        <v>0</v>
      </c>
      <c r="G40" s="176"/>
      <c r="H40" s="176">
        <v>0.83950424559751624</v>
      </c>
      <c r="I40" s="176">
        <v>0.78866457554660285</v>
      </c>
      <c r="J40" s="176"/>
      <c r="K40" s="176">
        <v>0.91814190474250323</v>
      </c>
      <c r="L40" s="176">
        <v>0</v>
      </c>
      <c r="M40" s="176">
        <v>0</v>
      </c>
      <c r="N40" s="274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76">
        <v>0.80065832062089726</v>
      </c>
      <c r="F41" s="177">
        <v>0</v>
      </c>
      <c r="G41" s="177"/>
      <c r="H41" s="177">
        <v>0.83719267685162857</v>
      </c>
      <c r="I41" s="177">
        <v>0.78901048875288249</v>
      </c>
      <c r="J41" s="177"/>
      <c r="K41" s="177">
        <v>0.91814190474250323</v>
      </c>
      <c r="L41" s="177">
        <v>0</v>
      </c>
      <c r="M41" s="177">
        <v>0</v>
      </c>
      <c r="N41" s="275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23">
        <v>40441000</v>
      </c>
      <c r="F42" s="1109">
        <v>0</v>
      </c>
      <c r="G42" s="1115"/>
      <c r="H42" s="1109">
        <v>10641000</v>
      </c>
      <c r="I42" s="1109">
        <v>29500000</v>
      </c>
      <c r="J42" s="1182"/>
      <c r="K42" s="1109">
        <v>300000</v>
      </c>
      <c r="L42" s="1109">
        <v>0</v>
      </c>
      <c r="M42" s="1109">
        <v>0</v>
      </c>
      <c r="N42" s="1117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23">
        <v>40441000</v>
      </c>
      <c r="F43" s="1109">
        <v>0</v>
      </c>
      <c r="G43" s="1109"/>
      <c r="H43" s="1109">
        <v>10641000</v>
      </c>
      <c r="I43" s="1109">
        <v>29318000</v>
      </c>
      <c r="J43" s="1182"/>
      <c r="K43" s="1109">
        <v>482000</v>
      </c>
      <c r="L43" s="1109">
        <v>0</v>
      </c>
      <c r="M43" s="1109">
        <v>0</v>
      </c>
      <c r="N43" s="1117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23">
        <v>35013636.869999997</v>
      </c>
      <c r="F44" s="1109">
        <v>0</v>
      </c>
      <c r="G44" s="1109"/>
      <c r="H44" s="1109">
        <v>9487185.6699999999</v>
      </c>
      <c r="I44" s="1109">
        <v>25195916.989999998</v>
      </c>
      <c r="J44" s="1182"/>
      <c r="K44" s="1109">
        <v>330534.21000000002</v>
      </c>
      <c r="L44" s="1109">
        <v>0</v>
      </c>
      <c r="M44" s="1109">
        <v>0</v>
      </c>
      <c r="N44" s="1117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76">
        <v>0.86579552607502286</v>
      </c>
      <c r="F45" s="176">
        <v>0</v>
      </c>
      <c r="G45" s="176"/>
      <c r="H45" s="176">
        <v>0.89156899445540827</v>
      </c>
      <c r="I45" s="176">
        <v>0.85409888101694909</v>
      </c>
      <c r="J45" s="176"/>
      <c r="K45" s="176">
        <v>1.1017807000000002</v>
      </c>
      <c r="L45" s="176">
        <v>0</v>
      </c>
      <c r="M45" s="176">
        <v>0</v>
      </c>
      <c r="N45" s="274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7">
        <v>0.86579552607502286</v>
      </c>
      <c r="F46" s="177">
        <v>0</v>
      </c>
      <c r="G46" s="177"/>
      <c r="H46" s="177">
        <v>0.89156899445540827</v>
      </c>
      <c r="I46" s="177">
        <v>0.85940094788184729</v>
      </c>
      <c r="J46" s="177"/>
      <c r="K46" s="177">
        <v>0.68575562240663901</v>
      </c>
      <c r="L46" s="177">
        <v>0</v>
      </c>
      <c r="M46" s="177">
        <v>0</v>
      </c>
      <c r="N46" s="275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23">
        <v>321658000</v>
      </c>
      <c r="F47" s="1109">
        <v>0</v>
      </c>
      <c r="G47" s="1115"/>
      <c r="H47" s="1109">
        <v>357000</v>
      </c>
      <c r="I47" s="1109">
        <v>296943000</v>
      </c>
      <c r="J47" s="1182"/>
      <c r="K47" s="1109">
        <v>24358000</v>
      </c>
      <c r="L47" s="1109">
        <v>0</v>
      </c>
      <c r="M47" s="1109">
        <v>0</v>
      </c>
      <c r="N47" s="1117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23">
        <v>321658000</v>
      </c>
      <c r="F48" s="1109">
        <v>0</v>
      </c>
      <c r="G48" s="1109"/>
      <c r="H48" s="1109">
        <v>433586</v>
      </c>
      <c r="I48" s="1109">
        <v>300215602</v>
      </c>
      <c r="J48" s="1182"/>
      <c r="K48" s="1109">
        <v>21008812</v>
      </c>
      <c r="L48" s="1109">
        <v>0</v>
      </c>
      <c r="M48" s="1109">
        <v>0</v>
      </c>
      <c r="N48" s="1117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23">
        <v>255127690.02000007</v>
      </c>
      <c r="F49" s="1109">
        <v>0</v>
      </c>
      <c r="G49" s="1109"/>
      <c r="H49" s="1109">
        <v>272694.77</v>
      </c>
      <c r="I49" s="1109">
        <v>252421611.54000005</v>
      </c>
      <c r="J49" s="1182"/>
      <c r="K49" s="1109">
        <v>2433383.71</v>
      </c>
      <c r="L49" s="1109">
        <v>0</v>
      </c>
      <c r="M49" s="1109">
        <v>0</v>
      </c>
      <c r="N49" s="1117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76">
        <v>0.79316444801621622</v>
      </c>
      <c r="F50" s="176">
        <v>0</v>
      </c>
      <c r="G50" s="176"/>
      <c r="H50" s="176">
        <v>0.76385089635854342</v>
      </c>
      <c r="I50" s="176">
        <v>0.8500675602388339</v>
      </c>
      <c r="J50" s="176"/>
      <c r="K50" s="176">
        <v>9.9900800968880862E-2</v>
      </c>
      <c r="L50" s="176">
        <v>0</v>
      </c>
      <c r="M50" s="176">
        <v>0</v>
      </c>
      <c r="N50" s="274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7">
        <v>0.79316444801621622</v>
      </c>
      <c r="F51" s="177">
        <v>0</v>
      </c>
      <c r="G51" s="177"/>
      <c r="H51" s="177">
        <v>0.62892890914374544</v>
      </c>
      <c r="I51" s="177">
        <v>0.84080111046327322</v>
      </c>
      <c r="J51" s="177"/>
      <c r="K51" s="177">
        <v>0.11582681162552171</v>
      </c>
      <c r="L51" s="177">
        <v>0</v>
      </c>
      <c r="M51" s="177">
        <v>0</v>
      </c>
      <c r="N51" s="275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23">
        <v>52979000</v>
      </c>
      <c r="F52" s="1109">
        <v>0</v>
      </c>
      <c r="G52" s="1115"/>
      <c r="H52" s="1109">
        <v>113000</v>
      </c>
      <c r="I52" s="1109">
        <v>38277000</v>
      </c>
      <c r="J52" s="1182"/>
      <c r="K52" s="1109">
        <v>14589000</v>
      </c>
      <c r="L52" s="1109">
        <v>0</v>
      </c>
      <c r="M52" s="1109">
        <v>0</v>
      </c>
      <c r="N52" s="1117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23">
        <v>53699000</v>
      </c>
      <c r="F53" s="1109">
        <v>0</v>
      </c>
      <c r="G53" s="1109"/>
      <c r="H53" s="1109">
        <v>123000</v>
      </c>
      <c r="I53" s="1109">
        <v>41701000</v>
      </c>
      <c r="J53" s="1182"/>
      <c r="K53" s="1109">
        <v>11875000</v>
      </c>
      <c r="L53" s="1109">
        <v>0</v>
      </c>
      <c r="M53" s="1109">
        <v>0</v>
      </c>
      <c r="N53" s="1117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23">
        <v>35501754.75</v>
      </c>
      <c r="F54" s="1109">
        <v>0</v>
      </c>
      <c r="G54" s="1109"/>
      <c r="H54" s="1109">
        <v>101320.9</v>
      </c>
      <c r="I54" s="1109">
        <v>34812812.090000004</v>
      </c>
      <c r="J54" s="1182"/>
      <c r="K54" s="1109">
        <v>587621.76</v>
      </c>
      <c r="L54" s="1109">
        <v>0</v>
      </c>
      <c r="M54" s="1109">
        <v>0</v>
      </c>
      <c r="N54" s="1117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76">
        <v>0.67010994450631378</v>
      </c>
      <c r="F55" s="176">
        <v>0</v>
      </c>
      <c r="G55" s="176"/>
      <c r="H55" s="176">
        <v>0.89664513274336277</v>
      </c>
      <c r="I55" s="176">
        <v>0.90949688037202503</v>
      </c>
      <c r="J55" s="176"/>
      <c r="K55" s="176">
        <v>4.0278412502570429E-2</v>
      </c>
      <c r="L55" s="176">
        <v>0</v>
      </c>
      <c r="M55" s="176">
        <v>0</v>
      </c>
      <c r="N55" s="274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7">
        <v>0.66112506285033246</v>
      </c>
      <c r="F56" s="177">
        <v>0</v>
      </c>
      <c r="G56" s="177"/>
      <c r="H56" s="177">
        <v>0.82374715447154467</v>
      </c>
      <c r="I56" s="177">
        <v>0.83481959881058021</v>
      </c>
      <c r="J56" s="177"/>
      <c r="K56" s="177">
        <v>4.9483937684210527E-2</v>
      </c>
      <c r="L56" s="177">
        <v>0</v>
      </c>
      <c r="M56" s="177">
        <v>0</v>
      </c>
      <c r="N56" s="275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23">
        <v>63882000</v>
      </c>
      <c r="F57" s="1109">
        <v>0</v>
      </c>
      <c r="G57" s="1115"/>
      <c r="H57" s="1109">
        <v>75000</v>
      </c>
      <c r="I57" s="1109">
        <v>63458000</v>
      </c>
      <c r="J57" s="1182"/>
      <c r="K57" s="1109">
        <v>349000</v>
      </c>
      <c r="L57" s="1109">
        <v>0</v>
      </c>
      <c r="M57" s="1109">
        <v>0</v>
      </c>
      <c r="N57" s="1117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23">
        <v>63882000</v>
      </c>
      <c r="F58" s="1109">
        <v>0</v>
      </c>
      <c r="G58" s="1109"/>
      <c r="H58" s="1109">
        <v>75000</v>
      </c>
      <c r="I58" s="1109">
        <v>63458000</v>
      </c>
      <c r="J58" s="1182"/>
      <c r="K58" s="1109">
        <v>349000</v>
      </c>
      <c r="L58" s="1109">
        <v>0</v>
      </c>
      <c r="M58" s="1109">
        <v>0</v>
      </c>
      <c r="N58" s="1117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23">
        <v>41191366.570000008</v>
      </c>
      <c r="F59" s="1109">
        <v>0</v>
      </c>
      <c r="G59" s="1109"/>
      <c r="H59" s="1109">
        <v>11905.4</v>
      </c>
      <c r="I59" s="1109">
        <v>40935395.510000013</v>
      </c>
      <c r="J59" s="1182"/>
      <c r="K59" s="1109">
        <v>244065.66</v>
      </c>
      <c r="L59" s="1109">
        <v>0</v>
      </c>
      <c r="M59" s="1109">
        <v>0</v>
      </c>
      <c r="N59" s="1117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76">
        <v>0.64480395995742157</v>
      </c>
      <c r="F60" s="176">
        <v>0</v>
      </c>
      <c r="G60" s="176"/>
      <c r="H60" s="176">
        <v>0.15873866666666667</v>
      </c>
      <c r="I60" s="176">
        <v>0.64507856393204976</v>
      </c>
      <c r="J60" s="176"/>
      <c r="K60" s="176">
        <v>0.69932853868194844</v>
      </c>
      <c r="L60" s="176">
        <v>0</v>
      </c>
      <c r="M60" s="176">
        <v>0</v>
      </c>
      <c r="N60" s="274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7">
        <v>0.64480395995742157</v>
      </c>
      <c r="F61" s="177">
        <v>0</v>
      </c>
      <c r="G61" s="177"/>
      <c r="H61" s="177">
        <v>0.15873866666666667</v>
      </c>
      <c r="I61" s="177">
        <v>0.64507856393204976</v>
      </c>
      <c r="J61" s="177"/>
      <c r="K61" s="177">
        <v>0.69932853868194844</v>
      </c>
      <c r="L61" s="177">
        <v>0</v>
      </c>
      <c r="M61" s="177">
        <v>0</v>
      </c>
      <c r="N61" s="275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711</v>
      </c>
      <c r="D62" s="62" t="s">
        <v>41</v>
      </c>
      <c r="E62" s="623">
        <v>39246000</v>
      </c>
      <c r="F62" s="1109">
        <v>0</v>
      </c>
      <c r="G62" s="1115"/>
      <c r="H62" s="1109">
        <v>30000</v>
      </c>
      <c r="I62" s="1109">
        <v>37209000</v>
      </c>
      <c r="J62" s="1182"/>
      <c r="K62" s="1109">
        <v>2007000</v>
      </c>
      <c r="L62" s="1109">
        <v>0</v>
      </c>
      <c r="M62" s="1109">
        <v>0</v>
      </c>
      <c r="N62" s="1117">
        <v>0</v>
      </c>
      <c r="O62" s="44"/>
      <c r="P62" s="44"/>
    </row>
    <row r="63" spans="1:16" ht="18.399999999999999" customHeight="1">
      <c r="A63" s="56"/>
      <c r="B63" s="52"/>
      <c r="C63" s="53" t="s">
        <v>712</v>
      </c>
      <c r="D63" s="62" t="s">
        <v>42</v>
      </c>
      <c r="E63" s="623">
        <v>39246000</v>
      </c>
      <c r="F63" s="1109">
        <v>0</v>
      </c>
      <c r="G63" s="1109"/>
      <c r="H63" s="1109">
        <v>30000</v>
      </c>
      <c r="I63" s="1109">
        <v>37609000</v>
      </c>
      <c r="J63" s="1182"/>
      <c r="K63" s="1109">
        <v>1607000</v>
      </c>
      <c r="L63" s="1109">
        <v>0</v>
      </c>
      <c r="M63" s="1109">
        <v>0</v>
      </c>
      <c r="N63" s="1117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23">
        <v>33897371.74000001</v>
      </c>
      <c r="F64" s="1109">
        <v>0</v>
      </c>
      <c r="G64" s="1109"/>
      <c r="H64" s="1109">
        <v>17988</v>
      </c>
      <c r="I64" s="1109">
        <v>33044955.240000006</v>
      </c>
      <c r="J64" s="1182"/>
      <c r="K64" s="1109">
        <v>834428.5</v>
      </c>
      <c r="L64" s="1109">
        <v>0</v>
      </c>
      <c r="M64" s="1109">
        <v>0</v>
      </c>
      <c r="N64" s="1117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76">
        <v>0.86371532742190316</v>
      </c>
      <c r="F65" s="176">
        <v>0</v>
      </c>
      <c r="G65" s="176"/>
      <c r="H65" s="176">
        <v>0.59960000000000002</v>
      </c>
      <c r="I65" s="176">
        <v>0.88809038780940108</v>
      </c>
      <c r="J65" s="176"/>
      <c r="K65" s="176">
        <v>0.41575909317389137</v>
      </c>
      <c r="L65" s="176">
        <v>0</v>
      </c>
      <c r="M65" s="176">
        <v>0</v>
      </c>
      <c r="N65" s="274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7">
        <v>0.86371532742190316</v>
      </c>
      <c r="F66" s="177">
        <v>0</v>
      </c>
      <c r="G66" s="177"/>
      <c r="H66" s="177">
        <v>0.59960000000000002</v>
      </c>
      <c r="I66" s="177">
        <v>0.87864487861947949</v>
      </c>
      <c r="J66" s="177"/>
      <c r="K66" s="177">
        <v>0.51924611076540139</v>
      </c>
      <c r="L66" s="177">
        <v>0</v>
      </c>
      <c r="M66" s="177">
        <v>0</v>
      </c>
      <c r="N66" s="275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23">
        <v>82531000</v>
      </c>
      <c r="F67" s="1109">
        <v>7650000</v>
      </c>
      <c r="G67" s="1115"/>
      <c r="H67" s="1109">
        <v>77000</v>
      </c>
      <c r="I67" s="1109">
        <v>70916000</v>
      </c>
      <c r="J67" s="1182"/>
      <c r="K67" s="1109">
        <v>3888000</v>
      </c>
      <c r="L67" s="1109">
        <v>0</v>
      </c>
      <c r="M67" s="1109">
        <v>0</v>
      </c>
      <c r="N67" s="1117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23">
        <v>89783685</v>
      </c>
      <c r="F68" s="1109">
        <v>11934534</v>
      </c>
      <c r="G68" s="1109"/>
      <c r="H68" s="1109">
        <v>82550</v>
      </c>
      <c r="I68" s="1109">
        <v>73278601</v>
      </c>
      <c r="J68" s="1182"/>
      <c r="K68" s="1109">
        <v>4488000</v>
      </c>
      <c r="L68" s="1109">
        <v>0</v>
      </c>
      <c r="M68" s="1109">
        <v>0</v>
      </c>
      <c r="N68" s="1117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23">
        <v>71419939.279999986</v>
      </c>
      <c r="F69" s="1109">
        <v>10625978.880000001</v>
      </c>
      <c r="G69" s="1109"/>
      <c r="H69" s="1109">
        <v>48817.57</v>
      </c>
      <c r="I69" s="1109">
        <v>58821811.979999997</v>
      </c>
      <c r="J69" s="1182"/>
      <c r="K69" s="1109">
        <v>1923330.85</v>
      </c>
      <c r="L69" s="1109">
        <v>0</v>
      </c>
      <c r="M69" s="1109">
        <v>0</v>
      </c>
      <c r="N69" s="1117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76">
        <v>0.86537106396384367</v>
      </c>
      <c r="F70" s="176">
        <v>1.3890168470588236</v>
      </c>
      <c r="G70" s="176"/>
      <c r="H70" s="176">
        <v>0.6339944155844156</v>
      </c>
      <c r="I70" s="176">
        <v>0.82945755513565345</v>
      </c>
      <c r="J70" s="176"/>
      <c r="K70" s="176">
        <v>0.49468386059670783</v>
      </c>
      <c r="L70" s="176">
        <v>0</v>
      </c>
      <c r="M70" s="176">
        <v>0</v>
      </c>
      <c r="N70" s="274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76">
        <v>0.79546678530737502</v>
      </c>
      <c r="F71" s="177">
        <v>0.89035557483853167</v>
      </c>
      <c r="G71" s="177"/>
      <c r="H71" s="177">
        <v>0.59136971532404603</v>
      </c>
      <c r="I71" s="177">
        <v>0.80271472404338062</v>
      </c>
      <c r="J71" s="177"/>
      <c r="K71" s="177">
        <v>0.42854965463458111</v>
      </c>
      <c r="L71" s="177">
        <v>0</v>
      </c>
      <c r="M71" s="177">
        <v>0</v>
      </c>
      <c r="N71" s="275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23">
        <v>378377000</v>
      </c>
      <c r="F72" s="1109">
        <v>0</v>
      </c>
      <c r="G72" s="1115"/>
      <c r="H72" s="1109">
        <v>2677000</v>
      </c>
      <c r="I72" s="1109">
        <v>364439000</v>
      </c>
      <c r="J72" s="1182"/>
      <c r="K72" s="1109">
        <v>11250000</v>
      </c>
      <c r="L72" s="1109">
        <v>0</v>
      </c>
      <c r="M72" s="1109">
        <v>0</v>
      </c>
      <c r="N72" s="1117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23">
        <v>378377000</v>
      </c>
      <c r="F73" s="1109">
        <v>0</v>
      </c>
      <c r="G73" s="1109"/>
      <c r="H73" s="1109">
        <v>2584589</v>
      </c>
      <c r="I73" s="1109">
        <v>364531411</v>
      </c>
      <c r="J73" s="1182"/>
      <c r="K73" s="1109">
        <v>11250000</v>
      </c>
      <c r="L73" s="1109">
        <v>0</v>
      </c>
      <c r="M73" s="1109">
        <v>0</v>
      </c>
      <c r="N73" s="1117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23">
        <v>320108625.16999996</v>
      </c>
      <c r="F74" s="1109">
        <v>0</v>
      </c>
      <c r="G74" s="1109"/>
      <c r="H74" s="1109">
        <v>1692990.3800000001</v>
      </c>
      <c r="I74" s="1109">
        <v>312532686.64999998</v>
      </c>
      <c r="J74" s="1182"/>
      <c r="K74" s="1109">
        <v>5882948.1399999997</v>
      </c>
      <c r="L74" s="1109">
        <v>0</v>
      </c>
      <c r="M74" s="1109">
        <v>0</v>
      </c>
      <c r="N74" s="1117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76">
        <v>0.84600444839406186</v>
      </c>
      <c r="F75" s="176">
        <v>0</v>
      </c>
      <c r="G75" s="176"/>
      <c r="H75" s="176">
        <v>0.63242076204706765</v>
      </c>
      <c r="I75" s="176">
        <v>0.85757201246299097</v>
      </c>
      <c r="J75" s="176"/>
      <c r="K75" s="176">
        <v>0.52292872355555553</v>
      </c>
      <c r="L75" s="176">
        <v>0</v>
      </c>
      <c r="M75" s="176">
        <v>0</v>
      </c>
      <c r="N75" s="274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7">
        <v>0.84600444839406186</v>
      </c>
      <c r="F76" s="177">
        <v>0</v>
      </c>
      <c r="G76" s="177"/>
      <c r="H76" s="177">
        <v>0.65503272667337054</v>
      </c>
      <c r="I76" s="177">
        <v>0.85735461257685686</v>
      </c>
      <c r="J76" s="177"/>
      <c r="K76" s="177">
        <v>0.52292872355555553</v>
      </c>
      <c r="L76" s="177">
        <v>0</v>
      </c>
      <c r="M76" s="177">
        <v>0</v>
      </c>
      <c r="N76" s="275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23">
        <v>409417000</v>
      </c>
      <c r="F77" s="1109">
        <v>610000</v>
      </c>
      <c r="G77" s="1115"/>
      <c r="H77" s="1109">
        <v>12141000</v>
      </c>
      <c r="I77" s="1109">
        <v>362213000</v>
      </c>
      <c r="J77" s="1182"/>
      <c r="K77" s="1109">
        <v>34453000</v>
      </c>
      <c r="L77" s="1109">
        <v>0</v>
      </c>
      <c r="M77" s="1109">
        <v>0</v>
      </c>
      <c r="N77" s="1117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23">
        <v>409417000.00000006</v>
      </c>
      <c r="F78" s="1109">
        <v>399823</v>
      </c>
      <c r="G78" s="1109"/>
      <c r="H78" s="1109">
        <v>11737384.49</v>
      </c>
      <c r="I78" s="1109">
        <v>359346122.51000005</v>
      </c>
      <c r="J78" s="1182"/>
      <c r="K78" s="1109">
        <v>37933670</v>
      </c>
      <c r="L78" s="1109">
        <v>0</v>
      </c>
      <c r="M78" s="1109">
        <v>0</v>
      </c>
      <c r="N78" s="1117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23">
        <v>324202800.81000012</v>
      </c>
      <c r="F79" s="1109">
        <v>393418.63</v>
      </c>
      <c r="G79" s="1109"/>
      <c r="H79" s="1109">
        <v>8998357.8399999999</v>
      </c>
      <c r="I79" s="1109">
        <v>296855068.04000008</v>
      </c>
      <c r="J79" s="1182"/>
      <c r="K79" s="1109">
        <v>17955956.299999997</v>
      </c>
      <c r="L79" s="1109">
        <v>0</v>
      </c>
      <c r="M79" s="1109">
        <v>0</v>
      </c>
      <c r="N79" s="1117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76">
        <v>0.79186453129694201</v>
      </c>
      <c r="F80" s="176">
        <v>0.64494857377049186</v>
      </c>
      <c r="G80" s="176"/>
      <c r="H80" s="176">
        <v>0.74115458693682557</v>
      </c>
      <c r="I80" s="176">
        <v>0.81955939748159257</v>
      </c>
      <c r="J80" s="176"/>
      <c r="K80" s="176">
        <v>0.52117250457144504</v>
      </c>
      <c r="L80" s="176">
        <v>0</v>
      </c>
      <c r="M80" s="176">
        <v>0</v>
      </c>
      <c r="N80" s="274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7">
        <v>0.7918645312969419</v>
      </c>
      <c r="F81" s="177">
        <v>0.98398198702926043</v>
      </c>
      <c r="G81" s="177"/>
      <c r="H81" s="177">
        <v>0.76664080039862437</v>
      </c>
      <c r="I81" s="177">
        <v>0.82609787456865924</v>
      </c>
      <c r="J81" s="177"/>
      <c r="K81" s="177">
        <v>0.47335141313772161</v>
      </c>
      <c r="L81" s="177">
        <v>0</v>
      </c>
      <c r="M81" s="177">
        <v>0</v>
      </c>
      <c r="N81" s="275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23">
        <v>12101000</v>
      </c>
      <c r="F82" s="1109">
        <v>0</v>
      </c>
      <c r="G82" s="1115"/>
      <c r="H82" s="1109">
        <v>11000</v>
      </c>
      <c r="I82" s="1109">
        <v>11590000</v>
      </c>
      <c r="J82" s="1182"/>
      <c r="K82" s="1109">
        <v>500000</v>
      </c>
      <c r="L82" s="1109">
        <v>0</v>
      </c>
      <c r="M82" s="1109">
        <v>0</v>
      </c>
      <c r="N82" s="1117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23">
        <v>13101000</v>
      </c>
      <c r="F83" s="1109">
        <v>0</v>
      </c>
      <c r="G83" s="1109"/>
      <c r="H83" s="1109">
        <v>5000</v>
      </c>
      <c r="I83" s="1109">
        <v>12996000</v>
      </c>
      <c r="J83" s="1182"/>
      <c r="K83" s="1109">
        <v>100000</v>
      </c>
      <c r="L83" s="1109">
        <v>0</v>
      </c>
      <c r="M83" s="1109">
        <v>0</v>
      </c>
      <c r="N83" s="1117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23">
        <v>10752559.500000004</v>
      </c>
      <c r="F84" s="1109">
        <v>0</v>
      </c>
      <c r="G84" s="1109"/>
      <c r="H84" s="1109">
        <v>3000</v>
      </c>
      <c r="I84" s="1109">
        <v>10749559.500000004</v>
      </c>
      <c r="J84" s="1182"/>
      <c r="K84" s="1109">
        <v>0</v>
      </c>
      <c r="L84" s="1109">
        <v>0</v>
      </c>
      <c r="M84" s="1109">
        <v>0</v>
      </c>
      <c r="N84" s="1117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76">
        <v>0.88856784563259261</v>
      </c>
      <c r="F85" s="176">
        <v>0</v>
      </c>
      <c r="G85" s="176"/>
      <c r="H85" s="176">
        <v>0.27272727272727271</v>
      </c>
      <c r="I85" s="176">
        <v>0.92748572044866295</v>
      </c>
      <c r="J85" s="176"/>
      <c r="K85" s="176">
        <v>0</v>
      </c>
      <c r="L85" s="176">
        <v>0</v>
      </c>
      <c r="M85" s="176">
        <v>0</v>
      </c>
      <c r="N85" s="274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7">
        <v>0.82074341653308935</v>
      </c>
      <c r="F86" s="177">
        <v>0</v>
      </c>
      <c r="G86" s="177"/>
      <c r="H86" s="177">
        <v>0.6</v>
      </c>
      <c r="I86" s="177">
        <v>0.82714369806094212</v>
      </c>
      <c r="J86" s="177"/>
      <c r="K86" s="177">
        <v>0</v>
      </c>
      <c r="L86" s="177">
        <v>0</v>
      </c>
      <c r="M86" s="177">
        <v>0</v>
      </c>
      <c r="N86" s="275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23">
        <v>9915807000</v>
      </c>
      <c r="F87" s="1109">
        <v>0</v>
      </c>
      <c r="G87" s="1115"/>
      <c r="H87" s="1109">
        <v>683951000</v>
      </c>
      <c r="I87" s="1109">
        <v>8672519000</v>
      </c>
      <c r="J87" s="1182"/>
      <c r="K87" s="1109">
        <v>558800000</v>
      </c>
      <c r="L87" s="1109">
        <v>0</v>
      </c>
      <c r="M87" s="1109">
        <v>0</v>
      </c>
      <c r="N87" s="1117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23">
        <v>9918074545</v>
      </c>
      <c r="F88" s="1109">
        <v>0</v>
      </c>
      <c r="G88" s="1109"/>
      <c r="H88" s="1109">
        <v>645859274</v>
      </c>
      <c r="I88" s="1109">
        <v>8715948526</v>
      </c>
      <c r="J88" s="1182"/>
      <c r="K88" s="1109">
        <v>554199194</v>
      </c>
      <c r="L88" s="1109">
        <v>0</v>
      </c>
      <c r="M88" s="1109">
        <v>0</v>
      </c>
      <c r="N88" s="1117">
        <v>2067551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23">
        <v>8081418725.5800037</v>
      </c>
      <c r="F89" s="1109">
        <v>0</v>
      </c>
      <c r="G89" s="1109"/>
      <c r="H89" s="1109">
        <v>568840861.68000007</v>
      </c>
      <c r="I89" s="1109">
        <v>7303502809.5400038</v>
      </c>
      <c r="J89" s="1182"/>
      <c r="K89" s="1109">
        <v>207958529.49999997</v>
      </c>
      <c r="L89" s="1109">
        <v>0</v>
      </c>
      <c r="M89" s="1109">
        <v>0</v>
      </c>
      <c r="N89" s="1117">
        <v>1116524.8599999999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76">
        <v>0.81500363264230569</v>
      </c>
      <c r="F90" s="176">
        <v>0</v>
      </c>
      <c r="G90" s="176"/>
      <c r="H90" s="176">
        <v>0.83169826739050035</v>
      </c>
      <c r="I90" s="176">
        <v>0.84214318925562504</v>
      </c>
      <c r="J90" s="176"/>
      <c r="K90" s="176">
        <v>0.37215198550465278</v>
      </c>
      <c r="L90" s="176">
        <v>0</v>
      </c>
      <c r="M90" s="176">
        <v>0</v>
      </c>
      <c r="N90" s="274">
        <v>2.0791896834264429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7">
        <v>0.81481730036543132</v>
      </c>
      <c r="F91" s="177">
        <v>0</v>
      </c>
      <c r="G91" s="177"/>
      <c r="H91" s="177">
        <v>0.88075047394922146</v>
      </c>
      <c r="I91" s="177">
        <v>0.83794698738219742</v>
      </c>
      <c r="J91" s="177"/>
      <c r="K91" s="177">
        <v>0.37524148672796515</v>
      </c>
      <c r="L91" s="177">
        <v>0</v>
      </c>
      <c r="M91" s="177">
        <v>0</v>
      </c>
      <c r="N91" s="275">
        <v>0.5400228869807806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23">
        <v>594305000</v>
      </c>
      <c r="F92" s="1109">
        <v>361180000</v>
      </c>
      <c r="G92" s="1115"/>
      <c r="H92" s="1109">
        <v>2634000</v>
      </c>
      <c r="I92" s="1109">
        <v>208987000</v>
      </c>
      <c r="J92" s="1182"/>
      <c r="K92" s="1109">
        <v>19110000</v>
      </c>
      <c r="L92" s="1109">
        <v>0</v>
      </c>
      <c r="M92" s="1109">
        <v>0</v>
      </c>
      <c r="N92" s="1117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23">
        <v>980875535.98000002</v>
      </c>
      <c r="F93" s="1109">
        <v>657184186.64999998</v>
      </c>
      <c r="G93" s="1109"/>
      <c r="H93" s="1109">
        <v>4631500</v>
      </c>
      <c r="I93" s="1109">
        <v>238638326</v>
      </c>
      <c r="J93" s="1182"/>
      <c r="K93" s="1109">
        <v>77105447.329999998</v>
      </c>
      <c r="L93" s="1109">
        <v>0</v>
      </c>
      <c r="M93" s="1109">
        <v>0</v>
      </c>
      <c r="N93" s="1117">
        <v>3316076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23">
        <v>631036002.19999993</v>
      </c>
      <c r="F94" s="1109">
        <v>399615783.18000001</v>
      </c>
      <c r="G94" s="1109"/>
      <c r="H94" s="1109">
        <v>1784051.81</v>
      </c>
      <c r="I94" s="1109">
        <v>170040910.14999995</v>
      </c>
      <c r="J94" s="1182"/>
      <c r="K94" s="1109">
        <v>56705559.629999995</v>
      </c>
      <c r="L94" s="1109">
        <v>0</v>
      </c>
      <c r="M94" s="1109">
        <v>0</v>
      </c>
      <c r="N94" s="1117">
        <v>2889697.4299999997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76">
        <v>1.0618049691656639</v>
      </c>
      <c r="F95" s="176">
        <v>1.1064172522841798</v>
      </c>
      <c r="G95" s="176"/>
      <c r="H95" s="176">
        <v>0.67731655656795753</v>
      </c>
      <c r="I95" s="176">
        <v>0.81364348093422056</v>
      </c>
      <c r="J95" s="176"/>
      <c r="K95" s="176">
        <v>2.967323894819466</v>
      </c>
      <c r="L95" s="176">
        <v>0</v>
      </c>
      <c r="M95" s="176">
        <v>0</v>
      </c>
      <c r="N95" s="274">
        <v>1.2070582414369255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7">
        <v>0.64333952581407505</v>
      </c>
      <c r="F96" s="177">
        <v>0.60807273105131099</v>
      </c>
      <c r="G96" s="177"/>
      <c r="H96" s="177">
        <v>0.38519957033358526</v>
      </c>
      <c r="I96" s="177">
        <v>0.71254652595073908</v>
      </c>
      <c r="J96" s="177"/>
      <c r="K96" s="177">
        <v>0.73542870956066853</v>
      </c>
      <c r="L96" s="177">
        <v>0</v>
      </c>
      <c r="M96" s="177">
        <v>0</v>
      </c>
      <c r="N96" s="275">
        <v>0.87142074849912965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23">
        <v>46916000</v>
      </c>
      <c r="F97" s="1109">
        <v>2385000</v>
      </c>
      <c r="G97" s="1115"/>
      <c r="H97" s="1109">
        <v>58000</v>
      </c>
      <c r="I97" s="1109">
        <v>33614000</v>
      </c>
      <c r="J97" s="1182"/>
      <c r="K97" s="1109">
        <v>140000</v>
      </c>
      <c r="L97" s="1109">
        <v>0</v>
      </c>
      <c r="M97" s="1109">
        <v>0</v>
      </c>
      <c r="N97" s="1117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23">
        <v>52602965</v>
      </c>
      <c r="F98" s="1109">
        <v>2770200</v>
      </c>
      <c r="G98" s="1109"/>
      <c r="H98" s="1109">
        <v>94000</v>
      </c>
      <c r="I98" s="1109">
        <v>35798755</v>
      </c>
      <c r="J98" s="1182"/>
      <c r="K98" s="1109">
        <v>3221010</v>
      </c>
      <c r="L98" s="1109">
        <v>0</v>
      </c>
      <c r="M98" s="1109">
        <v>0</v>
      </c>
      <c r="N98" s="1117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23">
        <v>31639335.47000001</v>
      </c>
      <c r="F99" s="1109">
        <v>2770200</v>
      </c>
      <c r="G99" s="1109"/>
      <c r="H99" s="1109">
        <v>42764.32</v>
      </c>
      <c r="I99" s="1109">
        <v>25010141.47000001</v>
      </c>
      <c r="J99" s="1182"/>
      <c r="K99" s="1109">
        <v>0</v>
      </c>
      <c r="L99" s="1109">
        <v>0</v>
      </c>
      <c r="M99" s="1109">
        <v>0</v>
      </c>
      <c r="N99" s="1117">
        <v>3816229.6799999992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76">
        <v>0.67438263001960974</v>
      </c>
      <c r="F100" s="176">
        <v>1.1615094339622642</v>
      </c>
      <c r="G100" s="176"/>
      <c r="H100" s="176">
        <v>0.73731586206896549</v>
      </c>
      <c r="I100" s="176">
        <v>0.74403943208187096</v>
      </c>
      <c r="J100" s="176"/>
      <c r="K100" s="176">
        <v>0</v>
      </c>
      <c r="L100" s="176">
        <v>0</v>
      </c>
      <c r="M100" s="176">
        <v>0</v>
      </c>
      <c r="N100" s="274">
        <v>0.3560247858942065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76">
        <v>0.60147437449581043</v>
      </c>
      <c r="F101" s="177">
        <v>1</v>
      </c>
      <c r="G101" s="177"/>
      <c r="H101" s="177">
        <v>0.45493957446808508</v>
      </c>
      <c r="I101" s="177">
        <v>0.69863159961847865</v>
      </c>
      <c r="J101" s="177"/>
      <c r="K101" s="177">
        <v>0</v>
      </c>
      <c r="L101" s="177">
        <v>0</v>
      </c>
      <c r="M101" s="177">
        <v>0</v>
      </c>
      <c r="N101" s="275">
        <v>0.3560247858942065</v>
      </c>
      <c r="O101" s="44"/>
      <c r="P101" s="44"/>
    </row>
    <row r="102" spans="1:16" ht="18.399999999999999" customHeight="1">
      <c r="A102" s="175" t="s">
        <v>84</v>
      </c>
      <c r="B102" s="52" t="s">
        <v>47</v>
      </c>
      <c r="C102" s="53" t="s">
        <v>85</v>
      </c>
      <c r="D102" s="54" t="s">
        <v>41</v>
      </c>
      <c r="E102" s="623">
        <v>427532000</v>
      </c>
      <c r="F102" s="1109">
        <v>294175000</v>
      </c>
      <c r="G102" s="1115"/>
      <c r="H102" s="1109">
        <v>419000</v>
      </c>
      <c r="I102" s="1109">
        <v>123461000</v>
      </c>
      <c r="J102" s="1182"/>
      <c r="K102" s="1109">
        <v>7318000</v>
      </c>
      <c r="L102" s="1109">
        <v>0</v>
      </c>
      <c r="M102" s="1109">
        <v>0</v>
      </c>
      <c r="N102" s="1117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23">
        <v>791755869</v>
      </c>
      <c r="F103" s="1109">
        <v>639103557</v>
      </c>
      <c r="G103" s="1109"/>
      <c r="H103" s="1109">
        <v>419000</v>
      </c>
      <c r="I103" s="1109">
        <v>131306312</v>
      </c>
      <c r="J103" s="1182"/>
      <c r="K103" s="1109">
        <v>18854000</v>
      </c>
      <c r="L103" s="1109">
        <v>0</v>
      </c>
      <c r="M103" s="1109">
        <v>0</v>
      </c>
      <c r="N103" s="1117">
        <v>2073000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23">
        <v>643074509.25999987</v>
      </c>
      <c r="F104" s="1109">
        <v>548540693.51999998</v>
      </c>
      <c r="G104" s="1109"/>
      <c r="H104" s="1109">
        <v>148830.79999999999</v>
      </c>
      <c r="I104" s="1109">
        <v>90090448.899999991</v>
      </c>
      <c r="J104" s="1182"/>
      <c r="K104" s="1109">
        <v>3257228.75</v>
      </c>
      <c r="L104" s="1109">
        <v>0</v>
      </c>
      <c r="M104" s="1109">
        <v>0</v>
      </c>
      <c r="N104" s="1117">
        <v>1037307.2899999998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76">
        <v>1.5041552661789057</v>
      </c>
      <c r="F105" s="176">
        <v>1.8646747463924533</v>
      </c>
      <c r="G105" s="176"/>
      <c r="H105" s="176">
        <v>0.35520477326968969</v>
      </c>
      <c r="I105" s="176">
        <v>0.72970775305562074</v>
      </c>
      <c r="J105" s="176"/>
      <c r="K105" s="176">
        <v>0.4450982167258814</v>
      </c>
      <c r="L105" s="176">
        <v>0</v>
      </c>
      <c r="M105" s="176">
        <v>0</v>
      </c>
      <c r="N105" s="274">
        <v>0.48045729041222779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7">
        <v>0.81221312583664584</v>
      </c>
      <c r="F106" s="177">
        <v>0.85829704358850878</v>
      </c>
      <c r="G106" s="177"/>
      <c r="H106" s="177">
        <v>0.35520477326968969</v>
      </c>
      <c r="I106" s="177">
        <v>0.68610904935019412</v>
      </c>
      <c r="J106" s="177"/>
      <c r="K106" s="177">
        <v>0.17276062108836321</v>
      </c>
      <c r="L106" s="177">
        <v>0</v>
      </c>
      <c r="M106" s="177">
        <v>0</v>
      </c>
      <c r="N106" s="275">
        <v>0.5003894307766521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23">
        <v>8191237000</v>
      </c>
      <c r="F107" s="1109">
        <v>148658000</v>
      </c>
      <c r="G107" s="1115"/>
      <c r="H107" s="1109">
        <v>68779000</v>
      </c>
      <c r="I107" s="1109">
        <v>7753961000</v>
      </c>
      <c r="J107" s="1182"/>
      <c r="K107" s="1109">
        <v>153866000</v>
      </c>
      <c r="L107" s="1109">
        <v>0</v>
      </c>
      <c r="M107" s="1109">
        <v>0</v>
      </c>
      <c r="N107" s="1117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23">
        <v>8761386839</v>
      </c>
      <c r="F108" s="1109">
        <v>149735707</v>
      </c>
      <c r="G108" s="1109"/>
      <c r="H108" s="1109">
        <v>62795705</v>
      </c>
      <c r="I108" s="1109">
        <v>8044504692</v>
      </c>
      <c r="J108" s="1182"/>
      <c r="K108" s="1109">
        <v>421172730</v>
      </c>
      <c r="L108" s="1109">
        <v>0</v>
      </c>
      <c r="M108" s="1109">
        <v>0</v>
      </c>
      <c r="N108" s="1117">
        <v>83178005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23">
        <v>6913340993.4200001</v>
      </c>
      <c r="F109" s="1109">
        <v>137458410.35999998</v>
      </c>
      <c r="G109" s="1109"/>
      <c r="H109" s="1109">
        <v>52711865.420000002</v>
      </c>
      <c r="I109" s="1109">
        <v>6536112072.75</v>
      </c>
      <c r="J109" s="1182"/>
      <c r="K109" s="1109">
        <v>124452453.06000002</v>
      </c>
      <c r="L109" s="1109">
        <v>0</v>
      </c>
      <c r="M109" s="1109">
        <v>0</v>
      </c>
      <c r="N109" s="1117">
        <v>62606191.829999983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76">
        <v>0.84399230463237729</v>
      </c>
      <c r="F110" s="648">
        <v>0.9246620455004102</v>
      </c>
      <c r="G110" s="648"/>
      <c r="H110" s="176">
        <v>0.76639476322714783</v>
      </c>
      <c r="I110" s="176">
        <v>0.84293847657345711</v>
      </c>
      <c r="J110" s="176"/>
      <c r="K110" s="176">
        <v>0.80883660496795928</v>
      </c>
      <c r="L110" s="176">
        <v>0</v>
      </c>
      <c r="M110" s="176">
        <v>0</v>
      </c>
      <c r="N110" s="274">
        <v>0.94896687781365074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7">
        <v>0.78906925586783805</v>
      </c>
      <c r="F111" s="177">
        <v>0.91800688769579841</v>
      </c>
      <c r="G111" s="177"/>
      <c r="H111" s="177">
        <v>0.83941832359394641</v>
      </c>
      <c r="I111" s="177">
        <v>0.81249403449909752</v>
      </c>
      <c r="J111" s="177"/>
      <c r="K111" s="177">
        <v>0.29549029221336343</v>
      </c>
      <c r="L111" s="177">
        <v>0</v>
      </c>
      <c r="M111" s="177">
        <v>0</v>
      </c>
      <c r="N111" s="275">
        <v>0.75267724718812368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23">
        <v>1092143000</v>
      </c>
      <c r="F112" s="1109">
        <v>306947000</v>
      </c>
      <c r="G112" s="1115"/>
      <c r="H112" s="1109">
        <v>5764000</v>
      </c>
      <c r="I112" s="1109">
        <v>276886000</v>
      </c>
      <c r="J112" s="1182"/>
      <c r="K112" s="1109">
        <v>494592000</v>
      </c>
      <c r="L112" s="1109">
        <v>0</v>
      </c>
      <c r="M112" s="1109">
        <v>0</v>
      </c>
      <c r="N112" s="1117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23">
        <v>1249053256</v>
      </c>
      <c r="F113" s="1109">
        <v>412368057</v>
      </c>
      <c r="G113" s="1109"/>
      <c r="H113" s="1109">
        <v>5439000</v>
      </c>
      <c r="I113" s="1109">
        <v>323106088</v>
      </c>
      <c r="J113" s="1182"/>
      <c r="K113" s="1109">
        <v>489391912</v>
      </c>
      <c r="L113" s="1109">
        <v>0</v>
      </c>
      <c r="M113" s="1109">
        <v>0</v>
      </c>
      <c r="N113" s="1117">
        <v>18748199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23">
        <v>592303972.78999996</v>
      </c>
      <c r="F114" s="1109">
        <v>265943855.72999999</v>
      </c>
      <c r="G114" s="1109"/>
      <c r="H114" s="1109">
        <v>3556926.94</v>
      </c>
      <c r="I114" s="1109">
        <v>217749849.49999994</v>
      </c>
      <c r="J114" s="1182"/>
      <c r="K114" s="1109">
        <v>98638536.700000003</v>
      </c>
      <c r="L114" s="1109">
        <v>0</v>
      </c>
      <c r="M114" s="1109">
        <v>0</v>
      </c>
      <c r="N114" s="1117">
        <v>6414803.9200000018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76">
        <v>0.54233188583363168</v>
      </c>
      <c r="F115" s="176">
        <v>0.8664162077817994</v>
      </c>
      <c r="G115" s="176"/>
      <c r="H115" s="176">
        <v>0.61709350104094374</v>
      </c>
      <c r="I115" s="176">
        <v>0.78642419443381006</v>
      </c>
      <c r="J115" s="176"/>
      <c r="K115" s="176">
        <v>0.19943415320102226</v>
      </c>
      <c r="L115" s="176">
        <v>0</v>
      </c>
      <c r="M115" s="176">
        <v>0</v>
      </c>
      <c r="N115" s="274">
        <v>0.80648779482021649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7">
        <v>0.47420233680572543</v>
      </c>
      <c r="F116" s="177">
        <v>0.64491866238320195</v>
      </c>
      <c r="G116" s="177"/>
      <c r="H116" s="177">
        <v>0.65396707850707847</v>
      </c>
      <c r="I116" s="177">
        <v>0.67392679242862163</v>
      </c>
      <c r="J116" s="177"/>
      <c r="K116" s="177">
        <v>0.20155326289904033</v>
      </c>
      <c r="L116" s="177">
        <v>0</v>
      </c>
      <c r="M116" s="177">
        <v>0</v>
      </c>
      <c r="N116" s="275">
        <v>0.34215574093276918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23">
        <v>826575000</v>
      </c>
      <c r="F117" s="1109">
        <v>164878000</v>
      </c>
      <c r="G117" s="1115"/>
      <c r="H117" s="1109">
        <v>5586000</v>
      </c>
      <c r="I117" s="1109">
        <v>319245000</v>
      </c>
      <c r="J117" s="1182"/>
      <c r="K117" s="1109">
        <v>278148000</v>
      </c>
      <c r="L117" s="1109">
        <v>0</v>
      </c>
      <c r="M117" s="1109">
        <v>0</v>
      </c>
      <c r="N117" s="1117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23">
        <v>1669168909</v>
      </c>
      <c r="F118" s="1109">
        <v>171815300</v>
      </c>
      <c r="G118" s="1109"/>
      <c r="H118" s="1109">
        <v>6258965</v>
      </c>
      <c r="I118" s="1109">
        <v>334804994</v>
      </c>
      <c r="J118" s="1182"/>
      <c r="K118" s="1109">
        <v>733057333</v>
      </c>
      <c r="L118" s="1109">
        <v>0</v>
      </c>
      <c r="M118" s="1109">
        <v>0</v>
      </c>
      <c r="N118" s="1117">
        <v>423232317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23">
        <v>1329298598.1700001</v>
      </c>
      <c r="F119" s="1109">
        <v>152944055</v>
      </c>
      <c r="G119" s="1109"/>
      <c r="H119" s="1109">
        <v>5244333.6499999994</v>
      </c>
      <c r="I119" s="1109">
        <v>252099257.69000006</v>
      </c>
      <c r="J119" s="1182"/>
      <c r="K119" s="1109">
        <v>578709106.00999999</v>
      </c>
      <c r="L119" s="1109">
        <v>0</v>
      </c>
      <c r="M119" s="1109">
        <v>0</v>
      </c>
      <c r="N119" s="1117">
        <v>340301845.81999999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76">
        <v>1.6082008265069716</v>
      </c>
      <c r="F120" s="176">
        <v>0.927619542934776</v>
      </c>
      <c r="G120" s="176"/>
      <c r="H120" s="176">
        <v>0.93883523988542772</v>
      </c>
      <c r="I120" s="176">
        <v>0.78967331576062294</v>
      </c>
      <c r="J120" s="176"/>
      <c r="K120" s="176">
        <v>2.0805797848986871</v>
      </c>
      <c r="L120" s="176">
        <v>0</v>
      </c>
      <c r="M120" s="176">
        <v>0</v>
      </c>
      <c r="N120" s="274">
        <v>5.7955285571715658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7">
        <v>0.79638351217935377</v>
      </c>
      <c r="F121" s="177">
        <v>0.89016551494540941</v>
      </c>
      <c r="G121" s="177"/>
      <c r="H121" s="177">
        <v>0.83789151241459237</v>
      </c>
      <c r="I121" s="177">
        <v>0.75297340902268639</v>
      </c>
      <c r="J121" s="177"/>
      <c r="K121" s="177">
        <v>0.78944590001120685</v>
      </c>
      <c r="L121" s="177">
        <v>0</v>
      </c>
      <c r="M121" s="177">
        <v>0</v>
      </c>
      <c r="N121" s="275">
        <v>0.80405449241722249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23">
        <v>1220384000</v>
      </c>
      <c r="F122" s="1109">
        <v>1066200000</v>
      </c>
      <c r="G122" s="1115"/>
      <c r="H122" s="1109">
        <v>34000</v>
      </c>
      <c r="I122" s="1109">
        <v>66221000</v>
      </c>
      <c r="J122" s="1182"/>
      <c r="K122" s="1109">
        <v>1100000</v>
      </c>
      <c r="L122" s="1109">
        <v>0</v>
      </c>
      <c r="M122" s="1109">
        <v>0</v>
      </c>
      <c r="N122" s="1117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23">
        <v>1691408673</v>
      </c>
      <c r="F123" s="1109">
        <v>1095485000</v>
      </c>
      <c r="G123" s="1109"/>
      <c r="H123" s="1109">
        <v>34000</v>
      </c>
      <c r="I123" s="1109">
        <v>75642130</v>
      </c>
      <c r="J123" s="1182"/>
      <c r="K123" s="1109">
        <v>443392687</v>
      </c>
      <c r="L123" s="1109">
        <v>0</v>
      </c>
      <c r="M123" s="1109">
        <v>0</v>
      </c>
      <c r="N123" s="1117">
        <v>76854856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23">
        <v>1189518940.6499999</v>
      </c>
      <c r="F124" s="1109">
        <v>916544969.3599999</v>
      </c>
      <c r="G124" s="1109"/>
      <c r="H124" s="1109">
        <v>11353.32</v>
      </c>
      <c r="I124" s="1109">
        <v>69040243.310000002</v>
      </c>
      <c r="J124" s="1182"/>
      <c r="K124" s="1109">
        <v>145569845.31</v>
      </c>
      <c r="L124" s="1109">
        <v>0</v>
      </c>
      <c r="M124" s="1109">
        <v>0</v>
      </c>
      <c r="N124" s="1117">
        <v>58352529.350000001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76">
        <v>0.97470873155498583</v>
      </c>
      <c r="F125" s="176">
        <v>0.85963699996248344</v>
      </c>
      <c r="G125" s="176"/>
      <c r="H125" s="176">
        <v>0.33392117647058822</v>
      </c>
      <c r="I125" s="176">
        <v>1.0425732518385407</v>
      </c>
      <c r="J125" s="176"/>
      <c r="K125" s="176" t="s">
        <v>827</v>
      </c>
      <c r="L125" s="176">
        <v>0</v>
      </c>
      <c r="M125" s="176">
        <v>0</v>
      </c>
      <c r="N125" s="274">
        <v>0.67203963364774444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7">
        <v>0.70327116068299822</v>
      </c>
      <c r="F126" s="177">
        <v>0.83665679526419801</v>
      </c>
      <c r="G126" s="177"/>
      <c r="H126" s="177">
        <v>0.33392117647058822</v>
      </c>
      <c r="I126" s="177">
        <v>0.91272209428793194</v>
      </c>
      <c r="J126" s="177"/>
      <c r="K126" s="177">
        <v>0.32830908036604584</v>
      </c>
      <c r="L126" s="177">
        <v>0</v>
      </c>
      <c r="M126" s="177">
        <v>0</v>
      </c>
      <c r="N126" s="275">
        <v>0.75925624465420893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23">
        <v>24444000</v>
      </c>
      <c r="F127" s="1109">
        <v>0</v>
      </c>
      <c r="G127" s="1115"/>
      <c r="H127" s="1109">
        <v>22000</v>
      </c>
      <c r="I127" s="1109">
        <v>23922000</v>
      </c>
      <c r="J127" s="1182"/>
      <c r="K127" s="1109">
        <v>500000</v>
      </c>
      <c r="L127" s="1109">
        <v>0</v>
      </c>
      <c r="M127" s="1109">
        <v>0</v>
      </c>
      <c r="N127" s="1117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23">
        <v>24822568.970000003</v>
      </c>
      <c r="F128" s="1109">
        <v>0</v>
      </c>
      <c r="G128" s="1109"/>
      <c r="H128" s="1109">
        <v>78200</v>
      </c>
      <c r="I128" s="1109">
        <v>24244368.970000003</v>
      </c>
      <c r="J128" s="1182"/>
      <c r="K128" s="1109">
        <v>500000</v>
      </c>
      <c r="L128" s="1109">
        <v>0</v>
      </c>
      <c r="M128" s="1109">
        <v>0</v>
      </c>
      <c r="N128" s="1117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23">
        <v>17985984.190000001</v>
      </c>
      <c r="F129" s="1109">
        <v>0</v>
      </c>
      <c r="G129" s="1109"/>
      <c r="H129" s="1109">
        <v>26039</v>
      </c>
      <c r="I129" s="1109">
        <v>17693040.360000003</v>
      </c>
      <c r="J129" s="1182"/>
      <c r="K129" s="1109">
        <v>266904.83</v>
      </c>
      <c r="L129" s="1109">
        <v>0</v>
      </c>
      <c r="M129" s="1109">
        <v>0</v>
      </c>
      <c r="N129" s="1117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76">
        <v>0.73580364056619219</v>
      </c>
      <c r="F130" s="176">
        <v>0</v>
      </c>
      <c r="G130" s="176"/>
      <c r="H130" s="176">
        <v>1.1835909090909091</v>
      </c>
      <c r="I130" s="176">
        <v>0.73961375971908716</v>
      </c>
      <c r="J130" s="176"/>
      <c r="K130" s="176">
        <v>0.53380966000000007</v>
      </c>
      <c r="L130" s="176">
        <v>0</v>
      </c>
      <c r="M130" s="176">
        <v>0</v>
      </c>
      <c r="N130" s="274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7">
        <v>0.72458190011426526</v>
      </c>
      <c r="F131" s="177">
        <v>0</v>
      </c>
      <c r="G131" s="177"/>
      <c r="H131" s="177">
        <v>0.33297953964194371</v>
      </c>
      <c r="I131" s="177">
        <v>0.7297793719396608</v>
      </c>
      <c r="J131" s="177"/>
      <c r="K131" s="177">
        <v>0.53380966000000007</v>
      </c>
      <c r="L131" s="177">
        <v>0</v>
      </c>
      <c r="M131" s="177">
        <v>0</v>
      </c>
      <c r="N131" s="275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23">
        <v>5503668000</v>
      </c>
      <c r="F132" s="1109">
        <v>2793267000</v>
      </c>
      <c r="G132" s="1115"/>
      <c r="H132" s="1109">
        <v>18109000</v>
      </c>
      <c r="I132" s="1109">
        <v>1397928000</v>
      </c>
      <c r="J132" s="1182"/>
      <c r="K132" s="1109">
        <v>1213000000</v>
      </c>
      <c r="L132" s="1109">
        <v>0</v>
      </c>
      <c r="M132" s="1109">
        <v>0</v>
      </c>
      <c r="N132" s="1117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23">
        <v>5718477652</v>
      </c>
      <c r="F133" s="1109">
        <v>2949410495</v>
      </c>
      <c r="G133" s="1109"/>
      <c r="H133" s="1109">
        <v>24780168</v>
      </c>
      <c r="I133" s="1109">
        <v>1426169490</v>
      </c>
      <c r="J133" s="1182"/>
      <c r="K133" s="1109">
        <v>1187657086</v>
      </c>
      <c r="L133" s="1109">
        <v>0</v>
      </c>
      <c r="M133" s="1109">
        <v>0</v>
      </c>
      <c r="N133" s="1117">
        <v>130460413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23">
        <v>3965239150.4999995</v>
      </c>
      <c r="F134" s="1109">
        <v>2482453813.1599998</v>
      </c>
      <c r="G134" s="1109"/>
      <c r="H134" s="1109">
        <v>17010944.649999999</v>
      </c>
      <c r="I134" s="1109">
        <v>1207519916.2599998</v>
      </c>
      <c r="J134" s="1182"/>
      <c r="K134" s="1109">
        <v>186724279.25999996</v>
      </c>
      <c r="L134" s="1109">
        <v>0</v>
      </c>
      <c r="M134" s="1109">
        <v>0</v>
      </c>
      <c r="N134" s="1117">
        <v>71530197.169999987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76">
        <v>0.72047208343599201</v>
      </c>
      <c r="F135" s="176">
        <v>0.8887277203217594</v>
      </c>
      <c r="G135" s="176"/>
      <c r="H135" s="176">
        <v>0.93936410900657119</v>
      </c>
      <c r="I135" s="176">
        <v>0.86379263900572834</v>
      </c>
      <c r="J135" s="176"/>
      <c r="K135" s="176">
        <v>0.15393592684253912</v>
      </c>
      <c r="L135" s="176">
        <v>0</v>
      </c>
      <c r="M135" s="176">
        <v>0</v>
      </c>
      <c r="N135" s="274">
        <v>0.87913815901381431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76">
        <v>0.6934081746587194</v>
      </c>
      <c r="F136" s="177">
        <v>0.84167796153447938</v>
      </c>
      <c r="G136" s="177"/>
      <c r="H136" s="177">
        <v>0.68647414537302565</v>
      </c>
      <c r="I136" s="177">
        <v>0.84668752537960956</v>
      </c>
      <c r="J136" s="177"/>
      <c r="K136" s="177">
        <v>0.15722070070653371</v>
      </c>
      <c r="L136" s="177">
        <v>0</v>
      </c>
      <c r="M136" s="177">
        <v>0</v>
      </c>
      <c r="N136" s="275">
        <v>0.54829043941475175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23">
        <v>320649000</v>
      </c>
      <c r="F137" s="1109">
        <v>243718000</v>
      </c>
      <c r="G137" s="1115"/>
      <c r="H137" s="1109">
        <v>27090000</v>
      </c>
      <c r="I137" s="1109">
        <v>49259000</v>
      </c>
      <c r="J137" s="1182"/>
      <c r="K137" s="1109">
        <v>381000</v>
      </c>
      <c r="L137" s="1109">
        <v>0</v>
      </c>
      <c r="M137" s="1109">
        <v>0</v>
      </c>
      <c r="N137" s="1117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23">
        <v>372092124.36000001</v>
      </c>
      <c r="F138" s="1109">
        <v>294672907</v>
      </c>
      <c r="G138" s="1109"/>
      <c r="H138" s="1109">
        <v>25452000</v>
      </c>
      <c r="I138" s="1109">
        <v>43394413</v>
      </c>
      <c r="J138" s="1182"/>
      <c r="K138" s="1109">
        <v>7691000</v>
      </c>
      <c r="L138" s="1109">
        <v>0</v>
      </c>
      <c r="M138" s="1109">
        <v>0</v>
      </c>
      <c r="N138" s="1117">
        <v>881804.36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23">
        <v>334582919.06</v>
      </c>
      <c r="F139" s="1109">
        <v>281434842.43000001</v>
      </c>
      <c r="G139" s="1109"/>
      <c r="H139" s="1109">
        <v>20138160.670000002</v>
      </c>
      <c r="I139" s="1109">
        <v>32619991.25999999</v>
      </c>
      <c r="J139" s="1182"/>
      <c r="K139" s="1109">
        <v>0</v>
      </c>
      <c r="L139" s="1109">
        <v>0</v>
      </c>
      <c r="M139" s="1109">
        <v>0</v>
      </c>
      <c r="N139" s="1117">
        <v>389924.7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76">
        <v>1.0434553641520792</v>
      </c>
      <c r="F140" s="176">
        <v>1.1547560805110826</v>
      </c>
      <c r="G140" s="176"/>
      <c r="H140" s="176">
        <v>0.74337986969361391</v>
      </c>
      <c r="I140" s="176">
        <v>0.66221383422318747</v>
      </c>
      <c r="J140" s="176"/>
      <c r="K140" s="176">
        <v>0</v>
      </c>
      <c r="L140" s="176">
        <v>0</v>
      </c>
      <c r="M140" s="176">
        <v>0</v>
      </c>
      <c r="N140" s="274">
        <v>1.9399238805970149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7">
        <v>0.89919376723031696</v>
      </c>
      <c r="F141" s="177">
        <v>0.95507539289996557</v>
      </c>
      <c r="G141" s="177"/>
      <c r="H141" s="177">
        <v>0.79122114843627223</v>
      </c>
      <c r="I141" s="177">
        <v>0.75170947144739553</v>
      </c>
      <c r="J141" s="177"/>
      <c r="K141" s="177">
        <v>0</v>
      </c>
      <c r="L141" s="177">
        <v>0</v>
      </c>
      <c r="M141" s="177">
        <v>0</v>
      </c>
      <c r="N141" s="275">
        <v>0.44218958046431073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23">
        <v>7013000</v>
      </c>
      <c r="F142" s="1109">
        <v>3303000</v>
      </c>
      <c r="G142" s="1115"/>
      <c r="H142" s="1109">
        <v>5000</v>
      </c>
      <c r="I142" s="1109">
        <v>3705000</v>
      </c>
      <c r="J142" s="1182"/>
      <c r="K142" s="1109">
        <v>0</v>
      </c>
      <c r="L142" s="1109">
        <v>0</v>
      </c>
      <c r="M142" s="1109">
        <v>0</v>
      </c>
      <c r="N142" s="1117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23">
        <v>6943000</v>
      </c>
      <c r="F143" s="1109">
        <v>3303000</v>
      </c>
      <c r="G143" s="1109"/>
      <c r="H143" s="1109">
        <v>5000</v>
      </c>
      <c r="I143" s="1109">
        <v>3635000</v>
      </c>
      <c r="J143" s="1182"/>
      <c r="K143" s="1109">
        <v>0</v>
      </c>
      <c r="L143" s="1109">
        <v>0</v>
      </c>
      <c r="M143" s="1109">
        <v>0</v>
      </c>
      <c r="N143" s="1117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23">
        <v>4412889.2</v>
      </c>
      <c r="F144" s="1109">
        <v>2038348</v>
      </c>
      <c r="G144" s="1109"/>
      <c r="H144" s="1109">
        <v>2535</v>
      </c>
      <c r="I144" s="1109">
        <v>2372006.2000000002</v>
      </c>
      <c r="J144" s="1182"/>
      <c r="K144" s="1109">
        <v>0</v>
      </c>
      <c r="L144" s="1109">
        <v>0</v>
      </c>
      <c r="M144" s="1109">
        <v>0</v>
      </c>
      <c r="N144" s="1117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76">
        <v>0.62924414658491379</v>
      </c>
      <c r="F145" s="176">
        <v>0.61712019376324556</v>
      </c>
      <c r="G145" s="176"/>
      <c r="H145" s="176">
        <v>0.50700000000000001</v>
      </c>
      <c r="I145" s="176">
        <v>0.64021759784075583</v>
      </c>
      <c r="J145" s="176"/>
      <c r="K145" s="176">
        <v>0</v>
      </c>
      <c r="L145" s="176">
        <v>0</v>
      </c>
      <c r="M145" s="176">
        <v>0</v>
      </c>
      <c r="N145" s="274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7">
        <v>0.6355882471554084</v>
      </c>
      <c r="F146" s="177">
        <v>0.61712019376324556</v>
      </c>
      <c r="G146" s="177"/>
      <c r="H146" s="177">
        <v>0.50700000000000001</v>
      </c>
      <c r="I146" s="177">
        <v>0.65254640990371393</v>
      </c>
      <c r="J146" s="177"/>
      <c r="K146" s="177">
        <v>0</v>
      </c>
      <c r="L146" s="177">
        <v>0</v>
      </c>
      <c r="M146" s="177">
        <v>0</v>
      </c>
      <c r="N146" s="275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23">
        <v>514644000</v>
      </c>
      <c r="F147" s="1109">
        <v>171440000</v>
      </c>
      <c r="G147" s="1115"/>
      <c r="H147" s="1109">
        <v>211000</v>
      </c>
      <c r="I147" s="1109">
        <v>144171000</v>
      </c>
      <c r="J147" s="1182"/>
      <c r="K147" s="1109">
        <v>90607000</v>
      </c>
      <c r="L147" s="1109">
        <v>0</v>
      </c>
      <c r="M147" s="1109">
        <v>0</v>
      </c>
      <c r="N147" s="1117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23">
        <v>606999038.67000008</v>
      </c>
      <c r="F148" s="1109">
        <v>177035112.5</v>
      </c>
      <c r="G148" s="1109"/>
      <c r="H148" s="1109">
        <v>161000</v>
      </c>
      <c r="I148" s="1109">
        <v>144055583.67000002</v>
      </c>
      <c r="J148" s="1182"/>
      <c r="K148" s="1109">
        <v>87896012.5</v>
      </c>
      <c r="L148" s="1109">
        <v>0</v>
      </c>
      <c r="M148" s="1109">
        <v>0</v>
      </c>
      <c r="N148" s="1117">
        <v>197851330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23">
        <v>345268213.83999997</v>
      </c>
      <c r="F149" s="1109">
        <v>141426549.78</v>
      </c>
      <c r="G149" s="1109"/>
      <c r="H149" s="1109">
        <v>112765.23</v>
      </c>
      <c r="I149" s="1109">
        <v>70121039.269999981</v>
      </c>
      <c r="J149" s="1182"/>
      <c r="K149" s="1109">
        <v>5220604.7699999996</v>
      </c>
      <c r="L149" s="1109">
        <v>0</v>
      </c>
      <c r="M149" s="1109">
        <v>0</v>
      </c>
      <c r="N149" s="1117">
        <v>128387254.78999999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76">
        <v>0.67088747530331638</v>
      </c>
      <c r="F150" s="176">
        <v>0.82493321150256649</v>
      </c>
      <c r="G150" s="176"/>
      <c r="H150" s="176">
        <v>0.53443236966824648</v>
      </c>
      <c r="I150" s="176">
        <v>0.48637409236254159</v>
      </c>
      <c r="J150" s="176"/>
      <c r="K150" s="176">
        <v>5.761811747436732E-2</v>
      </c>
      <c r="L150" s="176">
        <v>0</v>
      </c>
      <c r="M150" s="176">
        <v>0</v>
      </c>
      <c r="N150" s="274">
        <v>1.1864090448643902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7">
        <v>0.56881179679710803</v>
      </c>
      <c r="F151" s="177">
        <v>0.79886158052403311</v>
      </c>
      <c r="G151" s="177"/>
      <c r="H151" s="177">
        <v>0.70040515527950309</v>
      </c>
      <c r="I151" s="177">
        <v>0.48676377189677017</v>
      </c>
      <c r="J151" s="177"/>
      <c r="K151" s="177">
        <v>5.939524014243535E-2</v>
      </c>
      <c r="L151" s="177">
        <v>0</v>
      </c>
      <c r="M151" s="177">
        <v>0</v>
      </c>
      <c r="N151" s="275">
        <v>0.64890771666786362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710</v>
      </c>
      <c r="D152" s="62" t="s">
        <v>41</v>
      </c>
      <c r="E152" s="623">
        <v>22740939000</v>
      </c>
      <c r="F152" s="1109">
        <v>20917068000</v>
      </c>
      <c r="G152" s="1115"/>
      <c r="H152" s="1109">
        <v>62127000</v>
      </c>
      <c r="I152" s="1109">
        <v>961290000</v>
      </c>
      <c r="J152" s="1182"/>
      <c r="K152" s="1109">
        <v>492797000</v>
      </c>
      <c r="L152" s="1109">
        <v>0</v>
      </c>
      <c r="M152" s="1109">
        <v>0</v>
      </c>
      <c r="N152" s="1117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23">
        <v>23455253720.150002</v>
      </c>
      <c r="F153" s="1109">
        <v>21334942046</v>
      </c>
      <c r="G153" s="1109"/>
      <c r="H153" s="1109">
        <v>58370000</v>
      </c>
      <c r="I153" s="1109">
        <v>1077552465.1500001</v>
      </c>
      <c r="J153" s="1182"/>
      <c r="K153" s="1109">
        <v>632022348.99999988</v>
      </c>
      <c r="L153" s="1109">
        <v>0</v>
      </c>
      <c r="M153" s="1109">
        <v>0</v>
      </c>
      <c r="N153" s="1117">
        <v>352366860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23">
        <v>21157686041.720001</v>
      </c>
      <c r="F154" s="1109">
        <v>19578096836.709999</v>
      </c>
      <c r="G154" s="1109"/>
      <c r="H154" s="1109">
        <v>54317375.449999996</v>
      </c>
      <c r="I154" s="1109">
        <v>798896269.31999993</v>
      </c>
      <c r="J154" s="1182"/>
      <c r="K154" s="1109">
        <v>407547219.32999998</v>
      </c>
      <c r="L154" s="1109">
        <v>0</v>
      </c>
      <c r="M154" s="1109">
        <v>0</v>
      </c>
      <c r="N154" s="1117">
        <v>318828340.90999991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76">
        <v>0.93037873421673578</v>
      </c>
      <c r="F155" s="176">
        <v>0.93598667063232754</v>
      </c>
      <c r="G155" s="176"/>
      <c r="H155" s="176">
        <v>0.8742958045616237</v>
      </c>
      <c r="I155" s="176">
        <v>0.83106686777143202</v>
      </c>
      <c r="J155" s="176"/>
      <c r="K155" s="176">
        <v>0.82700832052549023</v>
      </c>
      <c r="L155" s="176">
        <v>0</v>
      </c>
      <c r="M155" s="176">
        <v>0</v>
      </c>
      <c r="N155" s="274">
        <v>1.036311024647578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7">
        <v>0.9020446461230901</v>
      </c>
      <c r="F156" s="177">
        <v>0.91765409038833623</v>
      </c>
      <c r="G156" s="177"/>
      <c r="H156" s="177">
        <v>0.93057007795100211</v>
      </c>
      <c r="I156" s="177">
        <v>0.74139895286564073</v>
      </c>
      <c r="J156" s="177"/>
      <c r="K156" s="177">
        <v>0.64483039242968299</v>
      </c>
      <c r="L156" s="177">
        <v>0</v>
      </c>
      <c r="M156" s="177">
        <v>0</v>
      </c>
      <c r="N156" s="275">
        <v>0.90481931504568824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23">
        <v>58146005000</v>
      </c>
      <c r="F157" s="1109">
        <v>2142125000</v>
      </c>
      <c r="G157" s="1115"/>
      <c r="H157" s="1109">
        <v>9603073000</v>
      </c>
      <c r="I157" s="1109">
        <v>24461567000</v>
      </c>
      <c r="J157" s="1182"/>
      <c r="K157" s="1109">
        <v>21935787000</v>
      </c>
      <c r="L157" s="1109">
        <v>0</v>
      </c>
      <c r="M157" s="1109">
        <v>0</v>
      </c>
      <c r="N157" s="1117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23">
        <v>58152866239</v>
      </c>
      <c r="F158" s="1109">
        <v>2431479816</v>
      </c>
      <c r="G158" s="1109"/>
      <c r="H158" s="1109">
        <v>9470006948.1899986</v>
      </c>
      <c r="I158" s="1109">
        <v>24109632564.810005</v>
      </c>
      <c r="J158" s="1182"/>
      <c r="K158" s="1109">
        <v>22138293910</v>
      </c>
      <c r="L158" s="1109">
        <v>0</v>
      </c>
      <c r="M158" s="1109">
        <v>0</v>
      </c>
      <c r="N158" s="1117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23">
        <v>43167747932.150002</v>
      </c>
      <c r="F159" s="1109">
        <v>2090560284.1799998</v>
      </c>
      <c r="G159" s="1109"/>
      <c r="H159" s="1109">
        <v>8633006031.5499973</v>
      </c>
      <c r="I159" s="1109">
        <v>19135801795.23</v>
      </c>
      <c r="J159" s="1182"/>
      <c r="K159" s="1109">
        <v>13308241675.249998</v>
      </c>
      <c r="L159" s="1109">
        <v>0</v>
      </c>
      <c r="M159" s="1109">
        <v>0</v>
      </c>
      <c r="N159" s="1117">
        <v>138145.94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76">
        <v>0.7424026454121827</v>
      </c>
      <c r="F160" s="176">
        <v>0.97592824143315626</v>
      </c>
      <c r="G160" s="176"/>
      <c r="H160" s="176">
        <v>0.89898369319383464</v>
      </c>
      <c r="I160" s="176">
        <v>0.78228029280503575</v>
      </c>
      <c r="J160" s="176"/>
      <c r="K160" s="176">
        <v>0.60669086890978652</v>
      </c>
      <c r="L160" s="176">
        <v>0</v>
      </c>
      <c r="M160" s="176">
        <v>0</v>
      </c>
      <c r="N160" s="608">
        <v>4.0007512308137851E-2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7">
        <v>0.74231505210313631</v>
      </c>
      <c r="F161" s="177">
        <v>0.85978928158209311</v>
      </c>
      <c r="G161" s="177"/>
      <c r="H161" s="177">
        <v>0.91161559635392064</v>
      </c>
      <c r="I161" s="177">
        <v>0.7936994370938808</v>
      </c>
      <c r="J161" s="177"/>
      <c r="K161" s="177">
        <v>0.60114125005986052</v>
      </c>
      <c r="L161" s="177">
        <v>0</v>
      </c>
      <c r="M161" s="177">
        <v>0</v>
      </c>
      <c r="N161" s="609">
        <v>4.0007512308137851E-2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23">
        <v>484571000</v>
      </c>
      <c r="F162" s="1109">
        <v>39520000</v>
      </c>
      <c r="G162" s="1115"/>
      <c r="H162" s="1109">
        <v>15726000</v>
      </c>
      <c r="I162" s="1109">
        <v>374165000</v>
      </c>
      <c r="J162" s="1182"/>
      <c r="K162" s="1109">
        <v>3356000</v>
      </c>
      <c r="L162" s="1109">
        <v>0</v>
      </c>
      <c r="M162" s="1109">
        <v>0</v>
      </c>
      <c r="N162" s="1117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23">
        <v>661968708</v>
      </c>
      <c r="F163" s="1109">
        <v>213212785</v>
      </c>
      <c r="G163" s="1109"/>
      <c r="H163" s="1109">
        <v>14217051</v>
      </c>
      <c r="I163" s="1109">
        <v>378126243</v>
      </c>
      <c r="J163" s="1182"/>
      <c r="K163" s="1109">
        <v>3533004</v>
      </c>
      <c r="L163" s="1109">
        <v>0</v>
      </c>
      <c r="M163" s="1109">
        <v>0</v>
      </c>
      <c r="N163" s="1117">
        <v>52879625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23">
        <v>508645497.3500002</v>
      </c>
      <c r="F164" s="1109">
        <v>145280527.25</v>
      </c>
      <c r="G164" s="1109"/>
      <c r="H164" s="1109">
        <v>10933960.32</v>
      </c>
      <c r="I164" s="1109">
        <v>317521281.91000021</v>
      </c>
      <c r="J164" s="1182"/>
      <c r="K164" s="1109">
        <v>195639.71000000002</v>
      </c>
      <c r="L164" s="1109">
        <v>0</v>
      </c>
      <c r="M164" s="1109">
        <v>0</v>
      </c>
      <c r="N164" s="1117">
        <v>34714088.160000004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76">
        <v>1.0496820844623393</v>
      </c>
      <c r="F165" s="176">
        <v>3.6761267016700403</v>
      </c>
      <c r="G165" s="176"/>
      <c r="H165" s="176">
        <v>0.695279175887066</v>
      </c>
      <c r="I165" s="176">
        <v>0.84861299669931767</v>
      </c>
      <c r="J165" s="176"/>
      <c r="K165" s="648">
        <v>5.8295503575685345E-2</v>
      </c>
      <c r="L165" s="176">
        <v>0</v>
      </c>
      <c r="M165" s="176">
        <v>0</v>
      </c>
      <c r="N165" s="274">
        <v>0.67010439657169341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76">
        <v>0.76838299333931692</v>
      </c>
      <c r="F166" s="177">
        <v>0.68138750333381748</v>
      </c>
      <c r="G166" s="177"/>
      <c r="H166" s="177">
        <v>0.76907372140678121</v>
      </c>
      <c r="I166" s="177">
        <v>0.83972294382646218</v>
      </c>
      <c r="J166" s="177"/>
      <c r="K166" s="177">
        <v>5.5374890603010929E-2</v>
      </c>
      <c r="L166" s="177">
        <v>0</v>
      </c>
      <c r="M166" s="177">
        <v>0</v>
      </c>
      <c r="N166" s="275">
        <v>0.65647379609821366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23">
        <v>448073000</v>
      </c>
      <c r="F167" s="1109">
        <v>1720000</v>
      </c>
      <c r="G167" s="1115"/>
      <c r="H167" s="1109">
        <v>2664000</v>
      </c>
      <c r="I167" s="1109">
        <v>392557000</v>
      </c>
      <c r="J167" s="1182"/>
      <c r="K167" s="1109">
        <v>10897000</v>
      </c>
      <c r="L167" s="1109">
        <v>0</v>
      </c>
      <c r="M167" s="1109">
        <v>0</v>
      </c>
      <c r="N167" s="1117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23">
        <v>448405230.81999999</v>
      </c>
      <c r="F168" s="1109">
        <v>1657000</v>
      </c>
      <c r="G168" s="1109"/>
      <c r="H168" s="1109">
        <v>3961048</v>
      </c>
      <c r="I168" s="1109">
        <v>391402807</v>
      </c>
      <c r="J168" s="1182"/>
      <c r="K168" s="1109">
        <v>11228575.82</v>
      </c>
      <c r="L168" s="1109">
        <v>0</v>
      </c>
      <c r="M168" s="1109">
        <v>0</v>
      </c>
      <c r="N168" s="1117">
        <v>40155800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23">
        <v>345018838.08000004</v>
      </c>
      <c r="F169" s="1109">
        <v>1654867.35</v>
      </c>
      <c r="G169" s="1109"/>
      <c r="H169" s="1109">
        <v>3628184.29</v>
      </c>
      <c r="I169" s="1109">
        <v>308744486.80000001</v>
      </c>
      <c r="J169" s="1182"/>
      <c r="K169" s="1109">
        <v>1035621.6</v>
      </c>
      <c r="L169" s="1109">
        <v>0</v>
      </c>
      <c r="M169" s="1109">
        <v>0</v>
      </c>
      <c r="N169" s="1117">
        <v>29955678.040000003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76">
        <v>0.7700058652942714</v>
      </c>
      <c r="F170" s="176">
        <v>0.9621321802325582</v>
      </c>
      <c r="G170" s="176"/>
      <c r="H170" s="176">
        <v>1.3619310397897899</v>
      </c>
      <c r="I170" s="176">
        <v>0.78649594020740943</v>
      </c>
      <c r="J170" s="176"/>
      <c r="K170" s="176">
        <v>9.5037313021932635E-2</v>
      </c>
      <c r="L170" s="176">
        <v>0</v>
      </c>
      <c r="M170" s="176">
        <v>0</v>
      </c>
      <c r="N170" s="274">
        <v>0.74451790828880338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7">
        <v>0.76943535526796392</v>
      </c>
      <c r="F171" s="177">
        <v>0.99871294508147257</v>
      </c>
      <c r="G171" s="177"/>
      <c r="H171" s="177">
        <v>0.91596574694373811</v>
      </c>
      <c r="I171" s="177">
        <v>0.78881520847140985</v>
      </c>
      <c r="J171" s="177"/>
      <c r="K171" s="177">
        <v>9.2230895226746573E-2</v>
      </c>
      <c r="L171" s="177">
        <v>0</v>
      </c>
      <c r="M171" s="177">
        <v>0</v>
      </c>
      <c r="N171" s="275">
        <v>0.74598633422818128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23">
        <v>1374981000</v>
      </c>
      <c r="F172" s="1109">
        <v>694366000</v>
      </c>
      <c r="G172" s="1115"/>
      <c r="H172" s="1109">
        <v>9247000</v>
      </c>
      <c r="I172" s="1109">
        <v>570064000</v>
      </c>
      <c r="J172" s="1182"/>
      <c r="K172" s="1109">
        <v>47723000</v>
      </c>
      <c r="L172" s="1109">
        <v>0</v>
      </c>
      <c r="M172" s="1109">
        <v>0</v>
      </c>
      <c r="N172" s="1117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23">
        <v>1906472992.74</v>
      </c>
      <c r="F173" s="1109">
        <v>1190967437</v>
      </c>
      <c r="G173" s="1109"/>
      <c r="H173" s="1109">
        <v>9780261</v>
      </c>
      <c r="I173" s="1109">
        <v>587033238.98000002</v>
      </c>
      <c r="J173" s="1182"/>
      <c r="K173" s="1109">
        <v>53140404.760000005</v>
      </c>
      <c r="L173" s="1109">
        <v>0</v>
      </c>
      <c r="M173" s="1109">
        <v>0</v>
      </c>
      <c r="N173" s="1117">
        <v>65551651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23">
        <v>1042389931.1300002</v>
      </c>
      <c r="F174" s="1109">
        <v>485182707.63999999</v>
      </c>
      <c r="G174" s="1109"/>
      <c r="H174" s="1109">
        <v>8062078.2400000012</v>
      </c>
      <c r="I174" s="1109">
        <v>474600106.95000029</v>
      </c>
      <c r="J174" s="1182"/>
      <c r="K174" s="1109">
        <v>27523793.739999998</v>
      </c>
      <c r="L174" s="1109">
        <v>0</v>
      </c>
      <c r="M174" s="1109">
        <v>0</v>
      </c>
      <c r="N174" s="1117">
        <v>47021244.559999995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76">
        <v>0.75811224382736941</v>
      </c>
      <c r="F175" s="176">
        <v>0.69874202890118464</v>
      </c>
      <c r="G175" s="176"/>
      <c r="H175" s="176">
        <v>0.87185879095923013</v>
      </c>
      <c r="I175" s="176">
        <v>0.83253828859566692</v>
      </c>
      <c r="J175" s="176"/>
      <c r="K175" s="176">
        <v>0.57674064371477063</v>
      </c>
      <c r="L175" s="176">
        <v>0</v>
      </c>
      <c r="M175" s="176">
        <v>0</v>
      </c>
      <c r="N175" s="274">
        <v>0.87757310539183653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7">
        <v>0.54676354456606702</v>
      </c>
      <c r="F176" s="177">
        <v>0.4073853680350456</v>
      </c>
      <c r="G176" s="177"/>
      <c r="H176" s="177">
        <v>0.82432137956236562</v>
      </c>
      <c r="I176" s="177">
        <v>0.80847228987346953</v>
      </c>
      <c r="J176" s="177"/>
      <c r="K176" s="177">
        <v>0.51794475153711639</v>
      </c>
      <c r="L176" s="177">
        <v>0</v>
      </c>
      <c r="M176" s="177">
        <v>0</v>
      </c>
      <c r="N176" s="275">
        <v>0.71731594616892247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23">
        <v>4034920000</v>
      </c>
      <c r="F177" s="1109">
        <v>2110167000</v>
      </c>
      <c r="G177" s="1115"/>
      <c r="H177" s="1109">
        <v>33000</v>
      </c>
      <c r="I177" s="1109">
        <v>16782000</v>
      </c>
      <c r="J177" s="1182"/>
      <c r="K177" s="1109">
        <v>226553000</v>
      </c>
      <c r="L177" s="1109">
        <v>0</v>
      </c>
      <c r="M177" s="1109">
        <v>0</v>
      </c>
      <c r="N177" s="1117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23">
        <v>5603873000</v>
      </c>
      <c r="F178" s="1109">
        <v>2310224200</v>
      </c>
      <c r="G178" s="1109"/>
      <c r="H178" s="1109">
        <v>24000</v>
      </c>
      <c r="I178" s="1109">
        <v>17243794</v>
      </c>
      <c r="J178" s="1182"/>
      <c r="K178" s="1109">
        <v>227722800</v>
      </c>
      <c r="L178" s="1109">
        <v>0</v>
      </c>
      <c r="M178" s="1109">
        <v>0</v>
      </c>
      <c r="N178" s="1117">
        <v>3048658206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23">
        <v>4905389996.1900005</v>
      </c>
      <c r="F179" s="1109">
        <v>1917276028.03</v>
      </c>
      <c r="G179" s="1109"/>
      <c r="H179" s="1109">
        <v>5655</v>
      </c>
      <c r="I179" s="1109">
        <v>13767682.220000003</v>
      </c>
      <c r="J179" s="1182"/>
      <c r="K179" s="1109">
        <v>75279984.289999992</v>
      </c>
      <c r="L179" s="1109">
        <v>0</v>
      </c>
      <c r="M179" s="1109">
        <v>0</v>
      </c>
      <c r="N179" s="1117">
        <v>2899060646.6500001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76">
        <v>1.2157341400052544</v>
      </c>
      <c r="F180" s="176">
        <v>0.90858971258198995</v>
      </c>
      <c r="G180" s="176"/>
      <c r="H180" s="176">
        <v>0.17136363636363636</v>
      </c>
      <c r="I180" s="176">
        <v>0.82038387677273283</v>
      </c>
      <c r="J180" s="176"/>
      <c r="K180" s="176">
        <v>0.33228420850750151</v>
      </c>
      <c r="L180" s="176">
        <v>0</v>
      </c>
      <c r="M180" s="176">
        <v>0</v>
      </c>
      <c r="N180" s="274">
        <v>1.7242098904474585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7">
        <v>0.87535709609942991</v>
      </c>
      <c r="F181" s="177">
        <v>0.82990907463872987</v>
      </c>
      <c r="G181" s="177"/>
      <c r="H181" s="177">
        <v>0.235625</v>
      </c>
      <c r="I181" s="177">
        <v>0.79841374931758069</v>
      </c>
      <c r="J181" s="177"/>
      <c r="K181" s="177">
        <v>0.3305772820727656</v>
      </c>
      <c r="L181" s="177">
        <v>0</v>
      </c>
      <c r="M181" s="177">
        <v>0</v>
      </c>
      <c r="N181" s="275">
        <v>0.95093003241374185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23">
        <v>2045524000</v>
      </c>
      <c r="F182" s="1109">
        <v>0</v>
      </c>
      <c r="G182" s="1115"/>
      <c r="H182" s="1109">
        <v>636000</v>
      </c>
      <c r="I182" s="1109">
        <v>54733000</v>
      </c>
      <c r="J182" s="1182"/>
      <c r="K182" s="1109">
        <v>1735000</v>
      </c>
      <c r="L182" s="1109">
        <v>0</v>
      </c>
      <c r="M182" s="1109">
        <v>0</v>
      </c>
      <c r="N182" s="1117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23">
        <v>2334061677</v>
      </c>
      <c r="F183" s="1109">
        <v>4078510</v>
      </c>
      <c r="G183" s="1109"/>
      <c r="H183" s="1109">
        <v>527648</v>
      </c>
      <c r="I183" s="1109">
        <v>121411858</v>
      </c>
      <c r="J183" s="1182"/>
      <c r="K183" s="1109">
        <v>1884500</v>
      </c>
      <c r="L183" s="1109">
        <v>0</v>
      </c>
      <c r="M183" s="1109">
        <v>0</v>
      </c>
      <c r="N183" s="1117">
        <v>2206159161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23">
        <v>1961954568.8799999</v>
      </c>
      <c r="F184" s="1109">
        <v>2600493</v>
      </c>
      <c r="G184" s="1109"/>
      <c r="H184" s="1109">
        <v>359560.81999999995</v>
      </c>
      <c r="I184" s="1109">
        <v>55460558.350000024</v>
      </c>
      <c r="J184" s="1157"/>
      <c r="K184" s="1109">
        <v>546943.99</v>
      </c>
      <c r="L184" s="1109">
        <v>0</v>
      </c>
      <c r="M184" s="1109">
        <v>0</v>
      </c>
      <c r="N184" s="1117">
        <v>1902987012.7199998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76">
        <v>0.95914522092138732</v>
      </c>
      <c r="F185" s="648">
        <v>0</v>
      </c>
      <c r="G185" s="648"/>
      <c r="H185" s="176">
        <v>0.56534720125786153</v>
      </c>
      <c r="I185" s="176">
        <v>1.0132928644510628</v>
      </c>
      <c r="J185" s="176"/>
      <c r="K185" s="176">
        <v>0.31524149279538904</v>
      </c>
      <c r="L185" s="176">
        <v>0</v>
      </c>
      <c r="M185" s="176">
        <v>0</v>
      </c>
      <c r="N185" s="274">
        <v>0.9570347374900674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7">
        <v>0.84057528908221724</v>
      </c>
      <c r="F186" s="177">
        <v>0.63760858744982851</v>
      </c>
      <c r="G186" s="177"/>
      <c r="H186" s="177">
        <v>0.68144069531202611</v>
      </c>
      <c r="I186" s="177">
        <v>0.45679688346421671</v>
      </c>
      <c r="J186" s="177"/>
      <c r="K186" s="177">
        <v>0.29023294773149377</v>
      </c>
      <c r="L186" s="177">
        <v>0</v>
      </c>
      <c r="M186" s="177">
        <v>0</v>
      </c>
      <c r="N186" s="275">
        <v>0.86257920387639697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23">
        <v>44635000</v>
      </c>
      <c r="F187" s="1109">
        <v>0</v>
      </c>
      <c r="G187" s="1115"/>
      <c r="H187" s="1109">
        <v>123000</v>
      </c>
      <c r="I187" s="1109">
        <v>43503000</v>
      </c>
      <c r="J187" s="1182"/>
      <c r="K187" s="1109">
        <v>1000000</v>
      </c>
      <c r="L187" s="1109">
        <v>0</v>
      </c>
      <c r="M187" s="1109">
        <v>0</v>
      </c>
      <c r="N187" s="1117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23">
        <v>44633000</v>
      </c>
      <c r="F188" s="1109">
        <v>0</v>
      </c>
      <c r="G188" s="1109"/>
      <c r="H188" s="1109">
        <v>173000</v>
      </c>
      <c r="I188" s="1109">
        <v>43312000</v>
      </c>
      <c r="J188" s="1182"/>
      <c r="K188" s="1109">
        <v>1139000</v>
      </c>
      <c r="L188" s="1109">
        <v>0</v>
      </c>
      <c r="M188" s="1109">
        <v>0</v>
      </c>
      <c r="N188" s="1117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23">
        <v>34727040.5</v>
      </c>
      <c r="F189" s="1109">
        <v>0</v>
      </c>
      <c r="G189" s="1109"/>
      <c r="H189" s="1109">
        <v>124963.71</v>
      </c>
      <c r="I189" s="1109">
        <v>34368905.469999999</v>
      </c>
      <c r="J189" s="1182"/>
      <c r="K189" s="1109">
        <v>233171.32</v>
      </c>
      <c r="L189" s="1109">
        <v>0</v>
      </c>
      <c r="M189" s="1109">
        <v>0</v>
      </c>
      <c r="N189" s="1117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76">
        <v>0.77802263918449643</v>
      </c>
      <c r="F190" s="176">
        <v>0</v>
      </c>
      <c r="G190" s="176"/>
      <c r="H190" s="176">
        <v>1.0159651219512196</v>
      </c>
      <c r="I190" s="176">
        <v>0.79003529572673148</v>
      </c>
      <c r="J190" s="176"/>
      <c r="K190" s="176">
        <v>0.23317132000000002</v>
      </c>
      <c r="L190" s="176">
        <v>0</v>
      </c>
      <c r="M190" s="176">
        <v>0</v>
      </c>
      <c r="N190" s="274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7">
        <v>0.77805750229650705</v>
      </c>
      <c r="F191" s="177">
        <v>0</v>
      </c>
      <c r="G191" s="177"/>
      <c r="H191" s="177">
        <v>0.72233358381502899</v>
      </c>
      <c r="I191" s="177">
        <v>0.79351924339674917</v>
      </c>
      <c r="J191" s="177"/>
      <c r="K191" s="177">
        <v>0.2047158208955224</v>
      </c>
      <c r="L191" s="177">
        <v>0</v>
      </c>
      <c r="M191" s="177">
        <v>0</v>
      </c>
      <c r="N191" s="275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23">
        <v>6214615000</v>
      </c>
      <c r="F192" s="1109">
        <v>141273000</v>
      </c>
      <c r="G192" s="1115"/>
      <c r="H192" s="1109">
        <v>2012491000</v>
      </c>
      <c r="I192" s="1109">
        <v>3840650000</v>
      </c>
      <c r="J192" s="1182"/>
      <c r="K192" s="1109">
        <v>203447000</v>
      </c>
      <c r="L192" s="1109">
        <v>0</v>
      </c>
      <c r="M192" s="1109">
        <v>0</v>
      </c>
      <c r="N192" s="1117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23">
        <v>6225727132</v>
      </c>
      <c r="F193" s="1109">
        <v>141248000</v>
      </c>
      <c r="G193" s="1109"/>
      <c r="H193" s="1109">
        <v>2028029792</v>
      </c>
      <c r="I193" s="1109">
        <v>3834258095</v>
      </c>
      <c r="J193" s="1182"/>
      <c r="K193" s="1109">
        <v>203571500</v>
      </c>
      <c r="L193" s="1109">
        <v>0</v>
      </c>
      <c r="M193" s="1109">
        <v>0</v>
      </c>
      <c r="N193" s="1117">
        <v>18619745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23">
        <v>5285518968.5200014</v>
      </c>
      <c r="F194" s="1109">
        <v>122950000</v>
      </c>
      <c r="G194" s="1109"/>
      <c r="H194" s="1109">
        <v>1851858213.1200004</v>
      </c>
      <c r="I194" s="1109">
        <v>3193759578.7200007</v>
      </c>
      <c r="J194" s="1182"/>
      <c r="K194" s="1109">
        <v>110387543.30000001</v>
      </c>
      <c r="L194" s="1109">
        <v>0</v>
      </c>
      <c r="M194" s="1109">
        <v>0</v>
      </c>
      <c r="N194" s="1117">
        <v>6563633.379999999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76">
        <v>0.85049821566098649</v>
      </c>
      <c r="F195" s="176">
        <v>0.87030076518513799</v>
      </c>
      <c r="G195" s="176"/>
      <c r="H195" s="176">
        <v>0.92018210919701027</v>
      </c>
      <c r="I195" s="176">
        <v>0.83156746350747934</v>
      </c>
      <c r="J195" s="176"/>
      <c r="K195" s="176">
        <v>0.54258624260864019</v>
      </c>
      <c r="L195" s="176">
        <v>0</v>
      </c>
      <c r="M195" s="176">
        <v>0</v>
      </c>
      <c r="N195" s="274">
        <v>0.39176515339620382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7">
        <v>0.84898018439527101</v>
      </c>
      <c r="F196" s="177">
        <v>0.8704548028998641</v>
      </c>
      <c r="G196" s="177"/>
      <c r="H196" s="177">
        <v>0.91313166129267609</v>
      </c>
      <c r="I196" s="177">
        <v>0.83295372914117838</v>
      </c>
      <c r="J196" s="177"/>
      <c r="K196" s="177">
        <v>0.54225440840196204</v>
      </c>
      <c r="L196" s="177">
        <v>0</v>
      </c>
      <c r="M196" s="177">
        <v>0</v>
      </c>
      <c r="N196" s="275">
        <v>0.35250930557856719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23">
        <v>17685298000</v>
      </c>
      <c r="F197" s="1109">
        <v>9592083000</v>
      </c>
      <c r="G197" s="1115"/>
      <c r="H197" s="1109">
        <v>6173000</v>
      </c>
      <c r="I197" s="1109">
        <v>3621540000</v>
      </c>
      <c r="J197" s="1182"/>
      <c r="K197" s="1109">
        <v>3420605000</v>
      </c>
      <c r="L197" s="1109">
        <v>0</v>
      </c>
      <c r="M197" s="1109">
        <v>0</v>
      </c>
      <c r="N197" s="1117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23">
        <v>17943168531</v>
      </c>
      <c r="F198" s="1109">
        <v>9802083000</v>
      </c>
      <c r="G198" s="1109"/>
      <c r="H198" s="1109">
        <v>7224000</v>
      </c>
      <c r="I198" s="1109">
        <v>3667351696</v>
      </c>
      <c r="J198" s="1182"/>
      <c r="K198" s="1109">
        <v>3431090822</v>
      </c>
      <c r="L198" s="1109">
        <v>0</v>
      </c>
      <c r="M198" s="1109">
        <v>0</v>
      </c>
      <c r="N198" s="1117">
        <v>1035419013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23">
        <v>5971657952.29</v>
      </c>
      <c r="F199" s="1109">
        <v>1158477887.6599998</v>
      </c>
      <c r="G199" s="1109"/>
      <c r="H199" s="1109">
        <v>4794476.28</v>
      </c>
      <c r="I199" s="1109">
        <v>2756137344.9000006</v>
      </c>
      <c r="J199" s="1182"/>
      <c r="K199" s="1109">
        <v>1217464960.1000001</v>
      </c>
      <c r="L199" s="1109">
        <v>0</v>
      </c>
      <c r="M199" s="1109">
        <v>0</v>
      </c>
      <c r="N199" s="1117">
        <v>834783283.34999955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76">
        <v>0.33766227474877719</v>
      </c>
      <c r="F200" s="176">
        <v>0.12077438108698599</v>
      </c>
      <c r="G200" s="176"/>
      <c r="H200" s="176">
        <v>0.77668496355094774</v>
      </c>
      <c r="I200" s="176">
        <v>0.76104015001905279</v>
      </c>
      <c r="J200" s="176"/>
      <c r="K200" s="176">
        <v>0.35592094383888234</v>
      </c>
      <c r="L200" s="176">
        <v>0</v>
      </c>
      <c r="M200" s="176">
        <v>0</v>
      </c>
      <c r="N200" s="274">
        <v>0.79891442252202804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7">
        <v>0.33280955601419582</v>
      </c>
      <c r="F201" s="177">
        <v>0.11818690860503832</v>
      </c>
      <c r="G201" s="177"/>
      <c r="H201" s="177">
        <v>0.66368719269102994</v>
      </c>
      <c r="I201" s="177">
        <v>0.75153341521788986</v>
      </c>
      <c r="J201" s="177"/>
      <c r="K201" s="177">
        <v>0.35483320706454913</v>
      </c>
      <c r="L201" s="177">
        <v>0</v>
      </c>
      <c r="M201" s="177">
        <v>0</v>
      </c>
      <c r="N201" s="275">
        <v>0.80622750101074259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23">
        <v>72351000</v>
      </c>
      <c r="F202" s="1109">
        <v>62123000</v>
      </c>
      <c r="G202" s="1115"/>
      <c r="H202" s="1109">
        <v>13000</v>
      </c>
      <c r="I202" s="1109">
        <v>8838000</v>
      </c>
      <c r="J202" s="1182"/>
      <c r="K202" s="1109">
        <v>1375000</v>
      </c>
      <c r="L202" s="1109">
        <v>0</v>
      </c>
      <c r="M202" s="1109">
        <v>0</v>
      </c>
      <c r="N202" s="1117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23">
        <v>72399948</v>
      </c>
      <c r="F203" s="1109">
        <v>62323053</v>
      </c>
      <c r="G203" s="1109"/>
      <c r="H203" s="1109">
        <v>13000</v>
      </c>
      <c r="I203" s="1109">
        <v>8637947</v>
      </c>
      <c r="J203" s="1182"/>
      <c r="K203" s="1109">
        <v>1375000</v>
      </c>
      <c r="L203" s="1109">
        <v>0</v>
      </c>
      <c r="M203" s="1109">
        <v>0</v>
      </c>
      <c r="N203" s="1117">
        <v>50948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23">
        <v>59334355.81000001</v>
      </c>
      <c r="F204" s="1109">
        <v>53578633.039999999</v>
      </c>
      <c r="G204" s="1109"/>
      <c r="H204" s="1109">
        <v>3861.34</v>
      </c>
      <c r="I204" s="1109">
        <v>5654567.2700000014</v>
      </c>
      <c r="J204" s="1182"/>
      <c r="K204" s="1109">
        <v>59148.2</v>
      </c>
      <c r="L204" s="1109">
        <v>0</v>
      </c>
      <c r="M204" s="1109">
        <v>0</v>
      </c>
      <c r="N204" s="1117">
        <v>38145.960000000006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76">
        <v>0.82009033475694892</v>
      </c>
      <c r="F205" s="176">
        <v>0.86246049031759575</v>
      </c>
      <c r="G205" s="176"/>
      <c r="H205" s="176">
        <v>0.29702615384615388</v>
      </c>
      <c r="I205" s="176">
        <v>0.63980168250735481</v>
      </c>
      <c r="J205" s="176"/>
      <c r="K205" s="176">
        <v>4.3016872727272726E-2</v>
      </c>
      <c r="L205" s="176">
        <v>0</v>
      </c>
      <c r="M205" s="176">
        <v>0</v>
      </c>
      <c r="N205" s="274" t="s">
        <v>827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7">
        <v>0.81953588986003156</v>
      </c>
      <c r="F206" s="177">
        <v>0.85969204749966277</v>
      </c>
      <c r="G206" s="177"/>
      <c r="H206" s="177">
        <v>0.29702615384615388</v>
      </c>
      <c r="I206" s="177">
        <v>0.65461935226043888</v>
      </c>
      <c r="J206" s="177"/>
      <c r="K206" s="177">
        <v>4.3016872727272726E-2</v>
      </c>
      <c r="L206" s="177">
        <v>0</v>
      </c>
      <c r="M206" s="177">
        <v>0</v>
      </c>
      <c r="N206" s="275">
        <v>0.74872340425531925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23">
        <v>402096000</v>
      </c>
      <c r="F207" s="1109">
        <v>88774000</v>
      </c>
      <c r="G207" s="1115"/>
      <c r="H207" s="1109">
        <v>1653000</v>
      </c>
      <c r="I207" s="1109">
        <v>274429000</v>
      </c>
      <c r="J207" s="1182"/>
      <c r="K207" s="1109">
        <v>11903000</v>
      </c>
      <c r="L207" s="1109">
        <v>0</v>
      </c>
      <c r="M207" s="1109">
        <v>0</v>
      </c>
      <c r="N207" s="1117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23">
        <v>442513421.68000007</v>
      </c>
      <c r="F208" s="1109">
        <v>90174796.160000011</v>
      </c>
      <c r="G208" s="1109"/>
      <c r="H208" s="1109">
        <v>1678767.99</v>
      </c>
      <c r="I208" s="1109">
        <v>294059242.14000005</v>
      </c>
      <c r="J208" s="1182"/>
      <c r="K208" s="1109">
        <v>19337217.949999999</v>
      </c>
      <c r="L208" s="1109">
        <v>0</v>
      </c>
      <c r="M208" s="1109">
        <v>0</v>
      </c>
      <c r="N208" s="1117">
        <v>37263397.439999998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23">
        <v>359794043.4000001</v>
      </c>
      <c r="F209" s="1109">
        <v>88613052.570000008</v>
      </c>
      <c r="G209" s="1109"/>
      <c r="H209" s="1109">
        <v>1171968.5800000003</v>
      </c>
      <c r="I209" s="1109">
        <v>240367141.34000012</v>
      </c>
      <c r="J209" s="1182"/>
      <c r="K209" s="1109">
        <v>6498888.7599999998</v>
      </c>
      <c r="L209" s="1109">
        <v>0</v>
      </c>
      <c r="M209" s="1109">
        <v>0</v>
      </c>
      <c r="N209" s="1117">
        <v>23142992.150000006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76">
        <v>0.89479637549241997</v>
      </c>
      <c r="F210" s="176">
        <v>0.99818699810755407</v>
      </c>
      <c r="G210" s="176"/>
      <c r="H210" s="176">
        <v>0.70899490623109518</v>
      </c>
      <c r="I210" s="176">
        <v>0.87588097956119848</v>
      </c>
      <c r="J210" s="176"/>
      <c r="K210" s="176">
        <v>0.54598746198437365</v>
      </c>
      <c r="L210" s="176">
        <v>0</v>
      </c>
      <c r="M210" s="176">
        <v>0</v>
      </c>
      <c r="N210" s="274">
        <v>0.91340696017681677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7">
        <v>0.8130692217968073</v>
      </c>
      <c r="F211" s="177">
        <v>0.98268093018775504</v>
      </c>
      <c r="G211" s="177"/>
      <c r="H211" s="177">
        <v>0.69811229841236155</v>
      </c>
      <c r="I211" s="177">
        <v>0.81741059927496718</v>
      </c>
      <c r="J211" s="177"/>
      <c r="K211" s="177">
        <v>0.33608189020799656</v>
      </c>
      <c r="L211" s="177">
        <v>0</v>
      </c>
      <c r="M211" s="177">
        <v>0</v>
      </c>
      <c r="N211" s="275">
        <v>0.62106500587510594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23">
        <v>26973277000</v>
      </c>
      <c r="F212" s="1109">
        <v>1424993000</v>
      </c>
      <c r="G212" s="1115"/>
      <c r="H212" s="1109">
        <v>10576001000</v>
      </c>
      <c r="I212" s="1109">
        <v>13156036000</v>
      </c>
      <c r="J212" s="1182"/>
      <c r="K212" s="1109">
        <v>1771382000</v>
      </c>
      <c r="L212" s="1109">
        <v>0</v>
      </c>
      <c r="M212" s="1109">
        <v>0</v>
      </c>
      <c r="N212" s="1117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23">
        <v>29634307559.439999</v>
      </c>
      <c r="F213" s="1109">
        <v>1432343586</v>
      </c>
      <c r="G213" s="1109"/>
      <c r="H213" s="1109">
        <v>10966142993</v>
      </c>
      <c r="I213" s="1109">
        <v>14190304510.93</v>
      </c>
      <c r="J213" s="1182"/>
      <c r="K213" s="1109">
        <v>2799775191.9899998</v>
      </c>
      <c r="L213" s="1109">
        <v>0</v>
      </c>
      <c r="M213" s="1109">
        <v>0</v>
      </c>
      <c r="N213" s="1117">
        <v>245741277.51999995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23">
        <v>22887711021.170006</v>
      </c>
      <c r="F214" s="1109">
        <v>213335274.79999998</v>
      </c>
      <c r="G214" s="1109"/>
      <c r="H214" s="1109">
        <v>9905531741.3700008</v>
      </c>
      <c r="I214" s="1109">
        <v>12385369198.190006</v>
      </c>
      <c r="J214" s="1182"/>
      <c r="K214" s="1109">
        <v>217712409.84999999</v>
      </c>
      <c r="L214" s="1109">
        <v>0</v>
      </c>
      <c r="M214" s="1109">
        <v>0</v>
      </c>
      <c r="N214" s="1117">
        <v>165762396.95999995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76">
        <v>0.84853282829409293</v>
      </c>
      <c r="F215" s="176">
        <v>0.14970970018800092</v>
      </c>
      <c r="G215" s="176"/>
      <c r="H215" s="176">
        <v>0.93660465249294145</v>
      </c>
      <c r="I215" s="176">
        <v>0.9414210479653603</v>
      </c>
      <c r="J215" s="176"/>
      <c r="K215" s="176">
        <v>0.1229053980733687</v>
      </c>
      <c r="L215" s="176">
        <v>0</v>
      </c>
      <c r="M215" s="176">
        <v>0</v>
      </c>
      <c r="N215" s="274">
        <v>3.6946929000334325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76">
        <v>0.77233831009083709</v>
      </c>
      <c r="F216" s="177">
        <v>0.14894141104493344</v>
      </c>
      <c r="G216" s="177"/>
      <c r="H216" s="177">
        <v>0.90328310944814261</v>
      </c>
      <c r="I216" s="177">
        <v>0.87280503308792612</v>
      </c>
      <c r="J216" s="177"/>
      <c r="K216" s="177">
        <v>7.7760675383103259E-2</v>
      </c>
      <c r="L216" s="177">
        <v>0</v>
      </c>
      <c r="M216" s="177">
        <v>0</v>
      </c>
      <c r="N216" s="275">
        <v>0.67454030772876228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23">
        <v>181117000</v>
      </c>
      <c r="F217" s="1109">
        <v>173666000</v>
      </c>
      <c r="G217" s="1115"/>
      <c r="H217" s="1109">
        <v>1153000</v>
      </c>
      <c r="I217" s="1109">
        <v>5138000</v>
      </c>
      <c r="J217" s="1182"/>
      <c r="K217" s="1109">
        <v>1160000</v>
      </c>
      <c r="L217" s="1109">
        <v>0</v>
      </c>
      <c r="M217" s="1109">
        <v>0</v>
      </c>
      <c r="N217" s="1117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23">
        <v>203921691.97999999</v>
      </c>
      <c r="F218" s="1109">
        <v>196470691.97999999</v>
      </c>
      <c r="G218" s="1109"/>
      <c r="H218" s="1109">
        <v>1138103</v>
      </c>
      <c r="I218" s="1109">
        <v>5152897</v>
      </c>
      <c r="J218" s="1182"/>
      <c r="K218" s="1109">
        <v>1160000</v>
      </c>
      <c r="L218" s="1109">
        <v>0</v>
      </c>
      <c r="M218" s="1109">
        <v>0</v>
      </c>
      <c r="N218" s="1117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23">
        <v>195532291.91999999</v>
      </c>
      <c r="F219" s="1109">
        <v>189854735.12</v>
      </c>
      <c r="G219" s="1109"/>
      <c r="H219" s="1109">
        <v>926477.13</v>
      </c>
      <c r="I219" s="1109">
        <v>4063079.6700000009</v>
      </c>
      <c r="J219" s="1182"/>
      <c r="K219" s="1109">
        <v>688000</v>
      </c>
      <c r="L219" s="1109">
        <v>0</v>
      </c>
      <c r="M219" s="1109">
        <v>0</v>
      </c>
      <c r="N219" s="1117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76">
        <v>1.0795910484383022</v>
      </c>
      <c r="F220" s="176">
        <v>1.0932176426013152</v>
      </c>
      <c r="G220" s="176"/>
      <c r="H220" s="176">
        <v>0.80353610581092805</v>
      </c>
      <c r="I220" s="176">
        <v>0.79079012650836922</v>
      </c>
      <c r="J220" s="176"/>
      <c r="K220" s="176">
        <v>0.59310344827586203</v>
      </c>
      <c r="L220" s="176">
        <v>0</v>
      </c>
      <c r="M220" s="176">
        <v>0</v>
      </c>
      <c r="N220" s="274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7">
        <v>0.95885969766854029</v>
      </c>
      <c r="F221" s="177">
        <v>0.96632598585913532</v>
      </c>
      <c r="G221" s="177"/>
      <c r="H221" s="177">
        <v>0.81405385101348471</v>
      </c>
      <c r="I221" s="177">
        <v>0.78850395612409885</v>
      </c>
      <c r="J221" s="177"/>
      <c r="K221" s="177">
        <v>0.59310344827586203</v>
      </c>
      <c r="L221" s="177">
        <v>0</v>
      </c>
      <c r="M221" s="177">
        <v>0</v>
      </c>
      <c r="N221" s="275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23">
        <v>1715647000</v>
      </c>
      <c r="F222" s="1109">
        <v>1172500000</v>
      </c>
      <c r="G222" s="1115"/>
      <c r="H222" s="1109">
        <v>289000</v>
      </c>
      <c r="I222" s="1109">
        <v>80638000</v>
      </c>
      <c r="J222" s="1182"/>
      <c r="K222" s="1109">
        <v>415674000</v>
      </c>
      <c r="L222" s="1109">
        <v>0</v>
      </c>
      <c r="M222" s="1109">
        <v>0</v>
      </c>
      <c r="N222" s="1117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23">
        <v>15212576869.469999</v>
      </c>
      <c r="F223" s="1109">
        <v>14669194851</v>
      </c>
      <c r="G223" s="1109"/>
      <c r="H223" s="1109">
        <v>401060</v>
      </c>
      <c r="I223" s="1109">
        <v>83855562</v>
      </c>
      <c r="J223" s="1182"/>
      <c r="K223" s="1109">
        <v>381224191</v>
      </c>
      <c r="L223" s="1109">
        <v>0</v>
      </c>
      <c r="M223" s="1109">
        <v>0</v>
      </c>
      <c r="N223" s="1117">
        <v>77901205.469999999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23">
        <v>1892136287.8600004</v>
      </c>
      <c r="F224" s="1109">
        <v>1762594753.3900003</v>
      </c>
      <c r="G224" s="1109"/>
      <c r="H224" s="1109">
        <v>309015.18</v>
      </c>
      <c r="I224" s="1109">
        <v>66609194.840000004</v>
      </c>
      <c r="J224" s="1182"/>
      <c r="K224" s="1109">
        <v>259757.76</v>
      </c>
      <c r="L224" s="1109">
        <v>0</v>
      </c>
      <c r="M224" s="1109">
        <v>0</v>
      </c>
      <c r="N224" s="1117">
        <v>62363566.690000027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76">
        <v>1.1028703969173148</v>
      </c>
      <c r="F225" s="176">
        <v>1.5032791073688703</v>
      </c>
      <c r="G225" s="176"/>
      <c r="H225" s="176">
        <v>1.069256678200692</v>
      </c>
      <c r="I225" s="176">
        <v>0.82602736724621151</v>
      </c>
      <c r="J225" s="176"/>
      <c r="K225" s="176">
        <v>6.2490740339785512E-4</v>
      </c>
      <c r="L225" s="176">
        <v>0</v>
      </c>
      <c r="M225" s="176">
        <v>0</v>
      </c>
      <c r="N225" s="274">
        <v>1.339826552013063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7">
        <v>0.12437973553693679</v>
      </c>
      <c r="F226" s="177">
        <v>0.12015620293364937</v>
      </c>
      <c r="G226" s="177"/>
      <c r="H226" s="177">
        <v>0.77049613524160976</v>
      </c>
      <c r="I226" s="177">
        <v>0.79433245990289836</v>
      </c>
      <c r="J226" s="177"/>
      <c r="K226" s="177">
        <v>6.8137795589157666E-4</v>
      </c>
      <c r="L226" s="177">
        <v>0</v>
      </c>
      <c r="M226" s="177">
        <v>0</v>
      </c>
      <c r="N226" s="275">
        <v>0.80054687618430287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23">
        <v>2060917000</v>
      </c>
      <c r="F227" s="1109">
        <v>39292000</v>
      </c>
      <c r="G227" s="1115"/>
      <c r="H227" s="1109">
        <v>279175000</v>
      </c>
      <c r="I227" s="1109">
        <v>1705603000</v>
      </c>
      <c r="J227" s="1182"/>
      <c r="K227" s="1109">
        <v>36847000</v>
      </c>
      <c r="L227" s="1109">
        <v>0</v>
      </c>
      <c r="M227" s="1109">
        <v>0</v>
      </c>
      <c r="N227" s="1117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23">
        <v>2234102830</v>
      </c>
      <c r="F228" s="1109">
        <v>154974682</v>
      </c>
      <c r="G228" s="1109"/>
      <c r="H228" s="1109">
        <v>284435160</v>
      </c>
      <c r="I228" s="1109">
        <v>1724145988</v>
      </c>
      <c r="J228" s="1182"/>
      <c r="K228" s="1109">
        <v>70547000</v>
      </c>
      <c r="L228" s="1109">
        <v>0</v>
      </c>
      <c r="M228" s="1109">
        <v>0</v>
      </c>
      <c r="N228" s="1117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23">
        <v>1964322149.3599994</v>
      </c>
      <c r="F229" s="1109">
        <v>138868616.50999999</v>
      </c>
      <c r="G229" s="1109"/>
      <c r="H229" s="1109">
        <v>195437032.34999996</v>
      </c>
      <c r="I229" s="1109">
        <v>1602429596.9699996</v>
      </c>
      <c r="J229" s="1182"/>
      <c r="K229" s="1109">
        <v>27586903.530000001</v>
      </c>
      <c r="L229" s="1109">
        <v>0</v>
      </c>
      <c r="M229" s="1109">
        <v>0</v>
      </c>
      <c r="N229" s="1117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76">
        <v>0.95313015971045867</v>
      </c>
      <c r="F230" s="176">
        <v>3.5342720276392137</v>
      </c>
      <c r="G230" s="176"/>
      <c r="H230" s="176">
        <v>0.7000520546252349</v>
      </c>
      <c r="I230" s="176">
        <v>0.93950913370227396</v>
      </c>
      <c r="J230" s="176"/>
      <c r="K230" s="176">
        <v>0.74868791299155968</v>
      </c>
      <c r="L230" s="176">
        <v>0</v>
      </c>
      <c r="M230" s="176">
        <v>0</v>
      </c>
      <c r="N230" s="274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7">
        <v>0.87924428678155309</v>
      </c>
      <c r="F231" s="177">
        <v>0.89607292441484077</v>
      </c>
      <c r="G231" s="177"/>
      <c r="H231" s="177">
        <v>0.68710574441640748</v>
      </c>
      <c r="I231" s="177">
        <v>0.92940482309668526</v>
      </c>
      <c r="J231" s="177"/>
      <c r="K231" s="177">
        <v>0.39104290090294413</v>
      </c>
      <c r="L231" s="177">
        <v>0</v>
      </c>
      <c r="M231" s="177">
        <v>0</v>
      </c>
      <c r="N231" s="275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23">
        <v>12923896000</v>
      </c>
      <c r="F232" s="1109">
        <v>7395334000</v>
      </c>
      <c r="G232" s="1115"/>
      <c r="H232" s="1109">
        <v>3158000</v>
      </c>
      <c r="I232" s="1109">
        <v>4124811000</v>
      </c>
      <c r="J232" s="1182"/>
      <c r="K232" s="1109">
        <v>1244952000</v>
      </c>
      <c r="L232" s="1109">
        <v>0</v>
      </c>
      <c r="M232" s="1109">
        <v>0</v>
      </c>
      <c r="N232" s="1117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23">
        <v>17419583798.880005</v>
      </c>
      <c r="F233" s="1109">
        <v>11723110732.400002</v>
      </c>
      <c r="G233" s="1109"/>
      <c r="H233" s="1109">
        <v>3357479.12</v>
      </c>
      <c r="I233" s="1109">
        <v>4204965309.3600006</v>
      </c>
      <c r="J233" s="1182"/>
      <c r="K233" s="1109">
        <v>1253431208</v>
      </c>
      <c r="L233" s="1109">
        <v>0</v>
      </c>
      <c r="M233" s="1109">
        <v>0</v>
      </c>
      <c r="N233" s="1117">
        <v>234719070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23">
        <v>11252916906.010002</v>
      </c>
      <c r="F234" s="1109">
        <v>7998137363.8500004</v>
      </c>
      <c r="G234" s="1109"/>
      <c r="H234" s="1109">
        <v>2835103.13</v>
      </c>
      <c r="I234" s="1109">
        <v>2592742622.6000004</v>
      </c>
      <c r="J234" s="1182"/>
      <c r="K234" s="1109">
        <v>501399666.64999998</v>
      </c>
      <c r="L234" s="1109">
        <v>0</v>
      </c>
      <c r="M234" s="1109">
        <v>0</v>
      </c>
      <c r="N234" s="1117">
        <v>157802149.78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76">
        <v>0.87070624105997152</v>
      </c>
      <c r="F235" s="176">
        <v>1.0815113102193898</v>
      </c>
      <c r="G235" s="176"/>
      <c r="H235" s="176">
        <v>0.89775273274224188</v>
      </c>
      <c r="I235" s="176">
        <v>0.62857246613238771</v>
      </c>
      <c r="J235" s="176"/>
      <c r="K235" s="176">
        <v>0.4027461835074766</v>
      </c>
      <c r="L235" s="176">
        <v>0</v>
      </c>
      <c r="M235" s="176">
        <v>0</v>
      </c>
      <c r="N235" s="274">
        <v>1.0138854786335221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7">
        <v>0.64599229441598427</v>
      </c>
      <c r="F236" s="177">
        <v>0.6822538442586723</v>
      </c>
      <c r="G236" s="177"/>
      <c r="H236" s="177">
        <v>0.84441422527744558</v>
      </c>
      <c r="I236" s="177">
        <v>0.61659072830606021</v>
      </c>
      <c r="J236" s="177"/>
      <c r="K236" s="177">
        <v>0.40002168722928427</v>
      </c>
      <c r="L236" s="177">
        <v>0</v>
      </c>
      <c r="M236" s="177">
        <v>0</v>
      </c>
      <c r="N236" s="275">
        <v>0.67230221123490308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23">
        <v>383978000</v>
      </c>
      <c r="F237" s="1109">
        <v>286328000</v>
      </c>
      <c r="G237" s="1115"/>
      <c r="H237" s="1109">
        <v>45000</v>
      </c>
      <c r="I237" s="1109">
        <v>69335000</v>
      </c>
      <c r="J237" s="1182"/>
      <c r="K237" s="1109">
        <v>1100000</v>
      </c>
      <c r="L237" s="1109">
        <v>0</v>
      </c>
      <c r="M237" s="1109">
        <v>0</v>
      </c>
      <c r="N237" s="1117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23">
        <v>245171845.93000001</v>
      </c>
      <c r="F238" s="1109">
        <v>135124000</v>
      </c>
      <c r="G238" s="1109"/>
      <c r="H238" s="1109">
        <v>48500</v>
      </c>
      <c r="I238" s="1109">
        <v>80095657.930000007</v>
      </c>
      <c r="J238" s="1182"/>
      <c r="K238" s="1109">
        <v>1496688</v>
      </c>
      <c r="L238" s="1109">
        <v>0</v>
      </c>
      <c r="M238" s="1109">
        <v>0</v>
      </c>
      <c r="N238" s="1117">
        <v>28407000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23">
        <v>215085282.08999997</v>
      </c>
      <c r="F239" s="1109">
        <v>134524000</v>
      </c>
      <c r="G239" s="1109"/>
      <c r="H239" s="1109">
        <v>6231</v>
      </c>
      <c r="I239" s="1109">
        <v>58374424.789999969</v>
      </c>
      <c r="J239" s="1182"/>
      <c r="K239" s="1109">
        <v>725951.02</v>
      </c>
      <c r="L239" s="1109">
        <v>0</v>
      </c>
      <c r="M239" s="1109">
        <v>0</v>
      </c>
      <c r="N239" s="1117">
        <v>21454675.280000005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76">
        <v>0.5601500140372625</v>
      </c>
      <c r="F240" s="176">
        <v>0.46982481629459921</v>
      </c>
      <c r="G240" s="176"/>
      <c r="H240" s="176">
        <v>0.13846666666666665</v>
      </c>
      <c r="I240" s="176">
        <v>0.84191858065911829</v>
      </c>
      <c r="J240" s="176"/>
      <c r="K240" s="176">
        <v>0.65995547272727273</v>
      </c>
      <c r="L240" s="176">
        <v>0</v>
      </c>
      <c r="M240" s="176">
        <v>0</v>
      </c>
      <c r="N240" s="274">
        <v>0.78964575929333847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7">
        <v>0.87728377324127926</v>
      </c>
      <c r="F241" s="177">
        <v>0.99555963411385096</v>
      </c>
      <c r="G241" s="177"/>
      <c r="H241" s="177">
        <v>0.12847422680412371</v>
      </c>
      <c r="I241" s="177">
        <v>0.72880885554391206</v>
      </c>
      <c r="J241" s="177"/>
      <c r="K241" s="177">
        <v>0.48503831125792418</v>
      </c>
      <c r="L241" s="177">
        <v>0</v>
      </c>
      <c r="M241" s="177">
        <v>0</v>
      </c>
      <c r="N241" s="275">
        <v>0.75526015700355564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23">
        <v>1414265000</v>
      </c>
      <c r="F242" s="1109">
        <v>408517000</v>
      </c>
      <c r="G242" s="1115"/>
      <c r="H242" s="1109">
        <v>46000</v>
      </c>
      <c r="I242" s="1109">
        <v>5552000</v>
      </c>
      <c r="J242" s="1182"/>
      <c r="K242" s="1109">
        <v>1000150000</v>
      </c>
      <c r="L242" s="1109">
        <v>0</v>
      </c>
      <c r="M242" s="1109">
        <v>0</v>
      </c>
      <c r="N242" s="1117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23">
        <v>1564200524.3800001</v>
      </c>
      <c r="F243" s="1109">
        <v>558482600</v>
      </c>
      <c r="G243" s="1109"/>
      <c r="H243" s="1109">
        <v>31000</v>
      </c>
      <c r="I243" s="1109">
        <v>5656924.3800000008</v>
      </c>
      <c r="J243" s="1182"/>
      <c r="K243" s="1109">
        <v>1000030000</v>
      </c>
      <c r="L243" s="1109">
        <v>0</v>
      </c>
      <c r="M243" s="1109">
        <v>0</v>
      </c>
      <c r="N243" s="1117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23">
        <v>432808688.48000002</v>
      </c>
      <c r="F244" s="1109">
        <v>429029579.69999999</v>
      </c>
      <c r="G244" s="1109"/>
      <c r="H244" s="1109">
        <v>16213.31</v>
      </c>
      <c r="I244" s="1109">
        <v>3762895.47</v>
      </c>
      <c r="J244" s="1182"/>
      <c r="K244" s="1109">
        <v>0</v>
      </c>
      <c r="L244" s="1109">
        <v>0</v>
      </c>
      <c r="M244" s="1109">
        <v>0</v>
      </c>
      <c r="N244" s="1117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76">
        <v>0.30603082765959705</v>
      </c>
      <c r="F245" s="176">
        <v>1.050212303771936</v>
      </c>
      <c r="G245" s="176"/>
      <c r="H245" s="176">
        <v>0.3524632608695652</v>
      </c>
      <c r="I245" s="176">
        <v>0.67775494776657064</v>
      </c>
      <c r="J245" s="176"/>
      <c r="K245" s="648">
        <v>0</v>
      </c>
      <c r="L245" s="176">
        <v>0</v>
      </c>
      <c r="M245" s="176">
        <v>0</v>
      </c>
      <c r="N245" s="274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7">
        <v>0.27669642205979428</v>
      </c>
      <c r="F246" s="177">
        <v>0.76820581285791179</v>
      </c>
      <c r="G246" s="177"/>
      <c r="H246" s="177">
        <v>0.52300999999999997</v>
      </c>
      <c r="I246" s="177">
        <v>0.66518397935522688</v>
      </c>
      <c r="J246" s="177"/>
      <c r="K246" s="177">
        <v>0</v>
      </c>
      <c r="L246" s="177">
        <v>0</v>
      </c>
      <c r="M246" s="177">
        <v>0</v>
      </c>
      <c r="N246" s="275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23">
        <v>39810000</v>
      </c>
      <c r="F247" s="1109">
        <v>0</v>
      </c>
      <c r="G247" s="1115"/>
      <c r="H247" s="1109">
        <v>14000</v>
      </c>
      <c r="I247" s="1109">
        <v>31740000</v>
      </c>
      <c r="J247" s="1182"/>
      <c r="K247" s="1109">
        <v>1769000</v>
      </c>
      <c r="L247" s="1109">
        <v>0</v>
      </c>
      <c r="M247" s="1109">
        <v>0</v>
      </c>
      <c r="N247" s="1117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23">
        <v>40215070</v>
      </c>
      <c r="F248" s="1109">
        <v>0</v>
      </c>
      <c r="G248" s="1109"/>
      <c r="H248" s="1109">
        <v>16000</v>
      </c>
      <c r="I248" s="1109">
        <v>32586070</v>
      </c>
      <c r="J248" s="1182"/>
      <c r="K248" s="1109">
        <v>1256000</v>
      </c>
      <c r="L248" s="1109">
        <v>0</v>
      </c>
      <c r="M248" s="1109">
        <v>0</v>
      </c>
      <c r="N248" s="1117">
        <v>6357000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23">
        <v>33712022.889999993</v>
      </c>
      <c r="F249" s="1109">
        <v>0</v>
      </c>
      <c r="G249" s="1109"/>
      <c r="H249" s="1109">
        <v>15058</v>
      </c>
      <c r="I249" s="1109">
        <v>28412368.859999992</v>
      </c>
      <c r="J249" s="1182"/>
      <c r="K249" s="1109">
        <v>105595.5</v>
      </c>
      <c r="L249" s="1109">
        <v>0</v>
      </c>
      <c r="M249" s="1109">
        <v>0</v>
      </c>
      <c r="N249" s="1117">
        <v>5179000.5299999993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76">
        <v>0.84682298141170542</v>
      </c>
      <c r="F250" s="176">
        <v>0</v>
      </c>
      <c r="G250" s="176"/>
      <c r="H250" s="176">
        <v>1.0755714285714286</v>
      </c>
      <c r="I250" s="176">
        <v>0.89515969943289198</v>
      </c>
      <c r="J250" s="176"/>
      <c r="K250" s="176">
        <v>5.9692198982475977E-2</v>
      </c>
      <c r="L250" s="176">
        <v>0</v>
      </c>
      <c r="M250" s="176">
        <v>0</v>
      </c>
      <c r="N250" s="274">
        <v>0.82376340543979631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7">
        <v>0.83829327886287386</v>
      </c>
      <c r="F251" s="177">
        <v>0</v>
      </c>
      <c r="G251" s="177"/>
      <c r="H251" s="177">
        <v>0.94112499999999999</v>
      </c>
      <c r="I251" s="177">
        <v>0.87191762799257444</v>
      </c>
      <c r="J251" s="177"/>
      <c r="K251" s="177">
        <v>8.4072850318471337E-2</v>
      </c>
      <c r="L251" s="177">
        <v>0</v>
      </c>
      <c r="M251" s="177">
        <v>0</v>
      </c>
      <c r="N251" s="275">
        <v>0.81469254837187344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23">
        <v>55424000</v>
      </c>
      <c r="F252" s="1109">
        <v>0</v>
      </c>
      <c r="G252" s="1115"/>
      <c r="H252" s="1109">
        <v>10000</v>
      </c>
      <c r="I252" s="1109">
        <v>54814000</v>
      </c>
      <c r="J252" s="1182"/>
      <c r="K252" s="1109">
        <v>600000</v>
      </c>
      <c r="L252" s="1109">
        <v>0</v>
      </c>
      <c r="M252" s="1109">
        <v>0</v>
      </c>
      <c r="N252" s="1117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23">
        <v>59335000</v>
      </c>
      <c r="F253" s="1109">
        <v>0</v>
      </c>
      <c r="G253" s="1109"/>
      <c r="H253" s="1109">
        <v>19000</v>
      </c>
      <c r="I253" s="1109">
        <v>59096000</v>
      </c>
      <c r="J253" s="1182"/>
      <c r="K253" s="1109">
        <v>220000</v>
      </c>
      <c r="L253" s="1109">
        <v>0</v>
      </c>
      <c r="M253" s="1109">
        <v>0</v>
      </c>
      <c r="N253" s="1117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23">
        <v>48830359.080000006</v>
      </c>
      <c r="F254" s="1109">
        <v>0</v>
      </c>
      <c r="G254" s="1109"/>
      <c r="H254" s="1109">
        <v>18753.28</v>
      </c>
      <c r="I254" s="1109">
        <v>48683968.700000003</v>
      </c>
      <c r="J254" s="1182"/>
      <c r="K254" s="1109">
        <v>127637.1</v>
      </c>
      <c r="L254" s="1109">
        <v>0</v>
      </c>
      <c r="M254" s="1109">
        <v>0</v>
      </c>
      <c r="N254" s="1117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76">
        <v>0.88103274898960748</v>
      </c>
      <c r="F255" s="176">
        <v>0</v>
      </c>
      <c r="G255" s="176"/>
      <c r="H255" s="176">
        <v>1.8753279999999999</v>
      </c>
      <c r="I255" s="176">
        <v>0.88816668551829825</v>
      </c>
      <c r="J255" s="176"/>
      <c r="K255" s="176">
        <v>0.21272850000000001</v>
      </c>
      <c r="L255" s="176">
        <v>0</v>
      </c>
      <c r="M255" s="176">
        <v>0</v>
      </c>
      <c r="N255" s="274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76">
        <v>0.82296046313305815</v>
      </c>
      <c r="F256" s="177">
        <v>0</v>
      </c>
      <c r="G256" s="177"/>
      <c r="H256" s="177">
        <v>0.98701473684210517</v>
      </c>
      <c r="I256" s="177">
        <v>0.8238115726952755</v>
      </c>
      <c r="J256" s="177"/>
      <c r="K256" s="177">
        <v>0.58016863636363636</v>
      </c>
      <c r="L256" s="177">
        <v>0</v>
      </c>
      <c r="M256" s="177">
        <v>0</v>
      </c>
      <c r="N256" s="275">
        <v>0</v>
      </c>
      <c r="O256" s="44"/>
      <c r="P256" s="44"/>
    </row>
    <row r="257" spans="1:16" ht="18.399999999999999" customHeight="1">
      <c r="A257" s="51" t="s">
        <v>774</v>
      </c>
      <c r="B257" s="52" t="s">
        <v>47</v>
      </c>
      <c r="C257" s="53" t="s">
        <v>776</v>
      </c>
      <c r="D257" s="62" t="s">
        <v>41</v>
      </c>
      <c r="E257" s="623">
        <v>307146000</v>
      </c>
      <c r="F257" s="1109">
        <v>0</v>
      </c>
      <c r="G257" s="1115"/>
      <c r="H257" s="1109">
        <v>481000</v>
      </c>
      <c r="I257" s="1109">
        <v>242872000</v>
      </c>
      <c r="J257" s="1182"/>
      <c r="K257" s="1109">
        <v>14162000</v>
      </c>
      <c r="L257" s="1109">
        <v>0</v>
      </c>
      <c r="M257" s="1109">
        <v>0</v>
      </c>
      <c r="N257" s="1117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23">
        <v>442024263.25</v>
      </c>
      <c r="F258" s="1109">
        <v>0</v>
      </c>
      <c r="G258" s="1109"/>
      <c r="H258" s="1109">
        <v>651900</v>
      </c>
      <c r="I258" s="1109">
        <v>354760490.25</v>
      </c>
      <c r="J258" s="1182"/>
      <c r="K258" s="1109">
        <v>38109567</v>
      </c>
      <c r="L258" s="1109">
        <v>0</v>
      </c>
      <c r="M258" s="1109">
        <v>0</v>
      </c>
      <c r="N258" s="1117">
        <v>48502306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23">
        <v>294498999.82999992</v>
      </c>
      <c r="F259" s="1109">
        <v>0</v>
      </c>
      <c r="G259" s="1109"/>
      <c r="H259" s="1109">
        <v>403610.96</v>
      </c>
      <c r="I259" s="1109">
        <v>240289210.53999993</v>
      </c>
      <c r="J259" s="1182"/>
      <c r="K259" s="1109">
        <v>16665560.449999999</v>
      </c>
      <c r="L259" s="1109">
        <v>0</v>
      </c>
      <c r="M259" s="1109">
        <v>0</v>
      </c>
      <c r="N259" s="1117">
        <v>37140617.880000003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76">
        <v>0.95882414171110786</v>
      </c>
      <c r="F260" s="176">
        <v>0</v>
      </c>
      <c r="G260" s="176"/>
      <c r="H260" s="176">
        <v>0.83910802494802494</v>
      </c>
      <c r="I260" s="176">
        <v>0.98936563514937881</v>
      </c>
      <c r="J260" s="176"/>
      <c r="K260" s="176">
        <v>1.1767801475780257</v>
      </c>
      <c r="L260" s="176">
        <v>0</v>
      </c>
      <c r="M260" s="176">
        <v>0</v>
      </c>
      <c r="N260" s="274">
        <v>0.74833507041969738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76">
        <v>0.66625075660934308</v>
      </c>
      <c r="F261" s="177">
        <v>0</v>
      </c>
      <c r="G261" s="177"/>
      <c r="H261" s="177">
        <v>0.61913017333946929</v>
      </c>
      <c r="I261" s="177">
        <v>0.67732799210720429</v>
      </c>
      <c r="J261" s="177"/>
      <c r="K261" s="177">
        <v>0.43730647608774981</v>
      </c>
      <c r="L261" s="177">
        <v>0</v>
      </c>
      <c r="M261" s="177">
        <v>0</v>
      </c>
      <c r="N261" s="275">
        <v>0.76574952704310606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23">
        <v>17008000</v>
      </c>
      <c r="F262" s="1109">
        <v>0</v>
      </c>
      <c r="G262" s="1115"/>
      <c r="H262" s="1109">
        <v>3893000</v>
      </c>
      <c r="I262" s="1109">
        <v>12615000</v>
      </c>
      <c r="J262" s="1182"/>
      <c r="K262" s="1109">
        <v>500000</v>
      </c>
      <c r="L262" s="1109">
        <v>0</v>
      </c>
      <c r="M262" s="1109">
        <v>0</v>
      </c>
      <c r="N262" s="1117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23">
        <v>17008000</v>
      </c>
      <c r="F263" s="1109">
        <v>0</v>
      </c>
      <c r="G263" s="1109"/>
      <c r="H263" s="1109">
        <v>3893000</v>
      </c>
      <c r="I263" s="1109">
        <v>12615000</v>
      </c>
      <c r="J263" s="1182"/>
      <c r="K263" s="1109">
        <v>500000</v>
      </c>
      <c r="L263" s="1109">
        <v>0</v>
      </c>
      <c r="M263" s="1109">
        <v>0</v>
      </c>
      <c r="N263" s="1117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23">
        <v>14345473.899999999</v>
      </c>
      <c r="F264" s="1109">
        <v>0</v>
      </c>
      <c r="G264" s="1109"/>
      <c r="H264" s="1109">
        <v>2903479.01</v>
      </c>
      <c r="I264" s="1109">
        <v>11049424.949999999</v>
      </c>
      <c r="J264" s="1182"/>
      <c r="K264" s="1109">
        <v>392569.94</v>
      </c>
      <c r="L264" s="1109">
        <v>0</v>
      </c>
      <c r="M264" s="1109">
        <v>0</v>
      </c>
      <c r="N264" s="1117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76">
        <v>0.84345448612417673</v>
      </c>
      <c r="F265" s="176">
        <v>0</v>
      </c>
      <c r="G265" s="176"/>
      <c r="H265" s="176">
        <v>0.74582044952478799</v>
      </c>
      <c r="I265" s="176">
        <v>0.8758957550535077</v>
      </c>
      <c r="J265" s="176"/>
      <c r="K265" s="176">
        <v>0.78513988000000001</v>
      </c>
      <c r="L265" s="176">
        <v>0</v>
      </c>
      <c r="M265" s="176">
        <v>0</v>
      </c>
      <c r="N265" s="274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7">
        <v>0.84345448612417673</v>
      </c>
      <c r="F266" s="177">
        <v>0</v>
      </c>
      <c r="G266" s="177"/>
      <c r="H266" s="177">
        <v>0.74582044952478799</v>
      </c>
      <c r="I266" s="177">
        <v>0.8758957550535077</v>
      </c>
      <c r="J266" s="177"/>
      <c r="K266" s="177">
        <v>0.78513988000000001</v>
      </c>
      <c r="L266" s="177">
        <v>0</v>
      </c>
      <c r="M266" s="177">
        <v>0</v>
      </c>
      <c r="N266" s="275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23">
        <v>110872000</v>
      </c>
      <c r="F267" s="1109">
        <v>1550000</v>
      </c>
      <c r="G267" s="1115"/>
      <c r="H267" s="1109">
        <v>540000</v>
      </c>
      <c r="I267" s="1109">
        <v>91788000</v>
      </c>
      <c r="J267" s="1182"/>
      <c r="K267" s="1109">
        <v>13301000</v>
      </c>
      <c r="L267" s="1109">
        <v>0</v>
      </c>
      <c r="M267" s="1109">
        <v>0</v>
      </c>
      <c r="N267" s="1117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23">
        <v>123950963</v>
      </c>
      <c r="F268" s="1109">
        <v>1550000</v>
      </c>
      <c r="G268" s="1109"/>
      <c r="H268" s="1109">
        <v>474511</v>
      </c>
      <c r="I268" s="1109">
        <v>103841728</v>
      </c>
      <c r="J268" s="1182"/>
      <c r="K268" s="1109">
        <v>13495000</v>
      </c>
      <c r="L268" s="1109">
        <v>0</v>
      </c>
      <c r="M268" s="1109">
        <v>0</v>
      </c>
      <c r="N268" s="1117">
        <v>4589724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23">
        <v>84761462.799999982</v>
      </c>
      <c r="F269" s="1109">
        <v>1550000</v>
      </c>
      <c r="G269" s="1109"/>
      <c r="H269" s="1109">
        <v>410418.8</v>
      </c>
      <c r="I269" s="1109">
        <v>78415579.249999985</v>
      </c>
      <c r="J269" s="1182"/>
      <c r="K269" s="1109">
        <v>1227592.3500000001</v>
      </c>
      <c r="L269" s="1109">
        <v>0</v>
      </c>
      <c r="M269" s="1109">
        <v>0</v>
      </c>
      <c r="N269" s="1117">
        <v>3157872.4000000004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76">
        <v>0.7644983656829496</v>
      </c>
      <c r="F270" s="176">
        <v>1</v>
      </c>
      <c r="G270" s="176"/>
      <c r="H270" s="176">
        <v>0.76003481481481483</v>
      </c>
      <c r="I270" s="176">
        <v>0.85431188445112638</v>
      </c>
      <c r="J270" s="176"/>
      <c r="K270" s="176">
        <v>9.2293237350575152E-2</v>
      </c>
      <c r="L270" s="176">
        <v>0</v>
      </c>
      <c r="M270" s="176">
        <v>0</v>
      </c>
      <c r="N270" s="274">
        <v>0.85509677768751702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7">
        <v>0.68383061130392331</v>
      </c>
      <c r="F271" s="177">
        <v>1</v>
      </c>
      <c r="G271" s="177"/>
      <c r="H271" s="177">
        <v>0.86493000162272315</v>
      </c>
      <c r="I271" s="177">
        <v>0.75514516909811036</v>
      </c>
      <c r="J271" s="177"/>
      <c r="K271" s="177">
        <v>9.0966457947387933E-2</v>
      </c>
      <c r="L271" s="177">
        <v>0</v>
      </c>
      <c r="M271" s="177">
        <v>0</v>
      </c>
      <c r="N271" s="275">
        <v>0.68803100142840845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23">
        <v>135091000</v>
      </c>
      <c r="F272" s="1109">
        <v>2500000</v>
      </c>
      <c r="G272" s="1115"/>
      <c r="H272" s="1109">
        <v>108660000</v>
      </c>
      <c r="I272" s="1109">
        <v>23571000</v>
      </c>
      <c r="J272" s="1182"/>
      <c r="K272" s="1109">
        <v>360000</v>
      </c>
      <c r="L272" s="1109">
        <v>0</v>
      </c>
      <c r="M272" s="1109">
        <v>0</v>
      </c>
      <c r="N272" s="1117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23">
        <v>158426000</v>
      </c>
      <c r="F273" s="1109">
        <v>3700000</v>
      </c>
      <c r="G273" s="1109"/>
      <c r="H273" s="1109">
        <v>130910000</v>
      </c>
      <c r="I273" s="1109">
        <v>23456000</v>
      </c>
      <c r="J273" s="1182"/>
      <c r="K273" s="1109">
        <v>360000</v>
      </c>
      <c r="L273" s="1109">
        <v>0</v>
      </c>
      <c r="M273" s="1109">
        <v>0</v>
      </c>
      <c r="N273" s="1117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23">
        <v>141417966.59999999</v>
      </c>
      <c r="F274" s="1109">
        <v>3650017.8899999997</v>
      </c>
      <c r="G274" s="1109"/>
      <c r="H274" s="1109">
        <v>118424914.92999999</v>
      </c>
      <c r="I274" s="1109">
        <v>19183563.280000005</v>
      </c>
      <c r="J274" s="1182"/>
      <c r="K274" s="1109">
        <v>159470.5</v>
      </c>
      <c r="L274" s="1109">
        <v>0</v>
      </c>
      <c r="M274" s="1109">
        <v>0</v>
      </c>
      <c r="N274" s="1117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76">
        <v>1.0468348491017165</v>
      </c>
      <c r="F275" s="176">
        <v>1.4600071559999999</v>
      </c>
      <c r="G275" s="176"/>
      <c r="H275" s="176">
        <v>1.0898666936315111</v>
      </c>
      <c r="I275" s="176">
        <v>0.81386293665945464</v>
      </c>
      <c r="J275" s="176"/>
      <c r="K275" s="176">
        <v>0.44297361111111111</v>
      </c>
      <c r="L275" s="176">
        <v>0</v>
      </c>
      <c r="M275" s="176">
        <v>0</v>
      </c>
      <c r="N275" s="274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7">
        <v>0.89264367338694406</v>
      </c>
      <c r="F276" s="177">
        <v>0.98649132162162156</v>
      </c>
      <c r="G276" s="177"/>
      <c r="H276" s="177">
        <v>0.90462848468413404</v>
      </c>
      <c r="I276" s="177">
        <v>0.81785314120054586</v>
      </c>
      <c r="J276" s="177"/>
      <c r="K276" s="177">
        <v>0.44297361111111111</v>
      </c>
      <c r="L276" s="177">
        <v>0</v>
      </c>
      <c r="M276" s="177">
        <v>0</v>
      </c>
      <c r="N276" s="275">
        <v>0</v>
      </c>
    </row>
    <row r="277" spans="1:14" ht="18.399999999999999" customHeight="1">
      <c r="A277" s="51" t="s">
        <v>777</v>
      </c>
      <c r="B277" s="52" t="s">
        <v>47</v>
      </c>
      <c r="C277" s="53" t="s">
        <v>778</v>
      </c>
      <c r="D277" s="62" t="s">
        <v>41</v>
      </c>
      <c r="E277" s="623">
        <v>94355000</v>
      </c>
      <c r="F277" s="1109">
        <v>0</v>
      </c>
      <c r="G277" s="1115"/>
      <c r="H277" s="1109">
        <v>91000</v>
      </c>
      <c r="I277" s="1109">
        <v>70516000</v>
      </c>
      <c r="J277" s="1182"/>
      <c r="K277" s="1109">
        <v>21660000</v>
      </c>
      <c r="L277" s="1109">
        <v>0</v>
      </c>
      <c r="M277" s="1109">
        <v>0</v>
      </c>
      <c r="N277" s="1117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23">
        <v>94612538.180000007</v>
      </c>
      <c r="F278" s="1109">
        <v>0</v>
      </c>
      <c r="G278" s="1109"/>
      <c r="H278" s="1109">
        <v>91000</v>
      </c>
      <c r="I278" s="1109">
        <v>70213837.180000007</v>
      </c>
      <c r="J278" s="1182"/>
      <c r="K278" s="1109">
        <v>22219701</v>
      </c>
      <c r="L278" s="1109">
        <v>0</v>
      </c>
      <c r="M278" s="1109">
        <v>0</v>
      </c>
      <c r="N278" s="1117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23">
        <v>48688149.439999983</v>
      </c>
      <c r="F279" s="1109">
        <v>0</v>
      </c>
      <c r="G279" s="1109"/>
      <c r="H279" s="1109">
        <v>22249.89</v>
      </c>
      <c r="I279" s="1109">
        <v>46619932.529999986</v>
      </c>
      <c r="J279" s="1182"/>
      <c r="K279" s="1109">
        <v>419432.55</v>
      </c>
      <c r="L279" s="1109">
        <v>0</v>
      </c>
      <c r="M279" s="1109">
        <v>0</v>
      </c>
      <c r="N279" s="1117">
        <v>1626534.47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76">
        <v>0.51601027438927438</v>
      </c>
      <c r="F280" s="176">
        <v>0</v>
      </c>
      <c r="G280" s="176"/>
      <c r="H280" s="176">
        <v>0.2445042857142857</v>
      </c>
      <c r="I280" s="176">
        <v>0.66112559603494225</v>
      </c>
      <c r="J280" s="176"/>
      <c r="K280" s="176">
        <v>1.9364383656509696E-2</v>
      </c>
      <c r="L280" s="176">
        <v>0</v>
      </c>
      <c r="M280" s="176">
        <v>0</v>
      </c>
      <c r="N280" s="274">
        <v>0.77899160440613024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7">
        <v>0.51460567887282505</v>
      </c>
      <c r="F281" s="177">
        <v>0</v>
      </c>
      <c r="G281" s="177"/>
      <c r="H281" s="177">
        <v>0.2445042857142857</v>
      </c>
      <c r="I281" s="177">
        <v>0.66397072717283989</v>
      </c>
      <c r="J281" s="177"/>
      <c r="K281" s="177">
        <v>1.8876606395378588E-2</v>
      </c>
      <c r="L281" s="177">
        <v>0</v>
      </c>
      <c r="M281" s="177">
        <v>0</v>
      </c>
      <c r="N281" s="275">
        <v>0.77899160440613024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23">
        <v>248914000</v>
      </c>
      <c r="F282" s="1109">
        <v>0</v>
      </c>
      <c r="G282" s="1115"/>
      <c r="H282" s="1109">
        <v>2704000</v>
      </c>
      <c r="I282" s="1109">
        <v>214406000</v>
      </c>
      <c r="J282" s="1182"/>
      <c r="K282" s="1109">
        <v>31804000</v>
      </c>
      <c r="L282" s="1109">
        <v>0</v>
      </c>
      <c r="M282" s="1109">
        <v>0</v>
      </c>
      <c r="N282" s="1117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23">
        <v>256504538.44</v>
      </c>
      <c r="F283" s="1109">
        <v>0</v>
      </c>
      <c r="G283" s="1109"/>
      <c r="H283" s="1109">
        <v>2682280</v>
      </c>
      <c r="I283" s="1109">
        <v>213092092</v>
      </c>
      <c r="J283" s="1182"/>
      <c r="K283" s="1109">
        <v>39523366</v>
      </c>
      <c r="L283" s="1109">
        <v>0</v>
      </c>
      <c r="M283" s="1109">
        <v>0</v>
      </c>
      <c r="N283" s="1117">
        <v>1206800.44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23">
        <v>189578049.12000003</v>
      </c>
      <c r="F284" s="1109">
        <v>0</v>
      </c>
      <c r="G284" s="1109"/>
      <c r="H284" s="1109">
        <v>2358008.0900000003</v>
      </c>
      <c r="I284" s="1109">
        <v>180437903.09000003</v>
      </c>
      <c r="J284" s="1182"/>
      <c r="K284" s="1109">
        <v>6227559.4100000001</v>
      </c>
      <c r="L284" s="1109">
        <v>0</v>
      </c>
      <c r="M284" s="1109">
        <v>0</v>
      </c>
      <c r="N284" s="1117">
        <v>554578.53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76">
        <v>0.76162067669958311</v>
      </c>
      <c r="F285" s="176">
        <v>0</v>
      </c>
      <c r="G285" s="176"/>
      <c r="H285" s="176">
        <v>0.87204441198224869</v>
      </c>
      <c r="I285" s="176">
        <v>0.84157114581681502</v>
      </c>
      <c r="J285" s="176"/>
      <c r="K285" s="176">
        <v>0.1958105713117847</v>
      </c>
      <c r="L285" s="176">
        <v>0</v>
      </c>
      <c r="M285" s="176">
        <v>0</v>
      </c>
      <c r="N285" s="274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7">
        <v>0.73908263094668403</v>
      </c>
      <c r="F286" s="177">
        <v>0</v>
      </c>
      <c r="G286" s="177"/>
      <c r="H286" s="177">
        <v>0.87910586888766284</v>
      </c>
      <c r="I286" s="177">
        <v>0.84676020304873645</v>
      </c>
      <c r="J286" s="177"/>
      <c r="K286" s="177">
        <v>0.15756652431880422</v>
      </c>
      <c r="L286" s="177">
        <v>0</v>
      </c>
      <c r="M286" s="177">
        <v>0</v>
      </c>
      <c r="N286" s="275">
        <v>0.45954452088201098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23">
        <v>707058000</v>
      </c>
      <c r="F287" s="1109">
        <v>0</v>
      </c>
      <c r="G287" s="1115"/>
      <c r="H287" s="1109">
        <v>16623000</v>
      </c>
      <c r="I287" s="1109">
        <v>665214000</v>
      </c>
      <c r="J287" s="1182"/>
      <c r="K287" s="1109">
        <v>23008000</v>
      </c>
      <c r="L287" s="1109">
        <v>0</v>
      </c>
      <c r="M287" s="1109">
        <v>0</v>
      </c>
      <c r="N287" s="1117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23">
        <v>715049354</v>
      </c>
      <c r="F288" s="1109">
        <v>0</v>
      </c>
      <c r="G288" s="1109"/>
      <c r="H288" s="1109">
        <v>16160000</v>
      </c>
      <c r="I288" s="1109">
        <v>665677000</v>
      </c>
      <c r="J288" s="1182"/>
      <c r="K288" s="1109">
        <v>29478000</v>
      </c>
      <c r="L288" s="1109">
        <v>0</v>
      </c>
      <c r="M288" s="1109">
        <v>0</v>
      </c>
      <c r="N288" s="1117">
        <v>3734354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23">
        <v>595546980.12999976</v>
      </c>
      <c r="F289" s="1109">
        <v>0</v>
      </c>
      <c r="G289" s="1109"/>
      <c r="H289" s="1109">
        <v>15063611.310000001</v>
      </c>
      <c r="I289" s="1109">
        <v>565165751.80999982</v>
      </c>
      <c r="J289" s="1182"/>
      <c r="K289" s="1109">
        <v>12388445.719999999</v>
      </c>
      <c r="L289" s="1109">
        <v>0</v>
      </c>
      <c r="M289" s="1109">
        <v>0</v>
      </c>
      <c r="N289" s="1117">
        <v>2929171.29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76">
        <v>0.84228872331548443</v>
      </c>
      <c r="F290" s="176">
        <v>0</v>
      </c>
      <c r="G290" s="176"/>
      <c r="H290" s="176">
        <v>0.90619089875473746</v>
      </c>
      <c r="I290" s="176">
        <v>0.84959990590997758</v>
      </c>
      <c r="J290" s="176"/>
      <c r="K290" s="176">
        <v>0.53844079102920717</v>
      </c>
      <c r="L290" s="176">
        <v>0</v>
      </c>
      <c r="M290" s="176">
        <v>0</v>
      </c>
      <c r="N290" s="274">
        <v>1.3236201039313149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7">
        <v>0.83287534881123715</v>
      </c>
      <c r="F291" s="177">
        <v>0</v>
      </c>
      <c r="G291" s="177"/>
      <c r="H291" s="177">
        <v>0.93215416522277228</v>
      </c>
      <c r="I291" s="177">
        <v>0.84900898154810789</v>
      </c>
      <c r="J291" s="177"/>
      <c r="K291" s="177">
        <v>0.42026072732207065</v>
      </c>
      <c r="L291" s="177">
        <v>0</v>
      </c>
      <c r="M291" s="177">
        <v>0</v>
      </c>
      <c r="N291" s="275">
        <v>0.78438500742029282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23">
        <v>599468000</v>
      </c>
      <c r="F292" s="1109">
        <v>76841000</v>
      </c>
      <c r="G292" s="1115"/>
      <c r="H292" s="1109">
        <v>1365000</v>
      </c>
      <c r="I292" s="1109">
        <v>480963000</v>
      </c>
      <c r="J292" s="1182"/>
      <c r="K292" s="1109">
        <v>23414000</v>
      </c>
      <c r="L292" s="1109">
        <v>0</v>
      </c>
      <c r="M292" s="1109">
        <v>0</v>
      </c>
      <c r="N292" s="1117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23">
        <v>771568081</v>
      </c>
      <c r="F293" s="1109">
        <v>76841000</v>
      </c>
      <c r="G293" s="1109"/>
      <c r="H293" s="1109">
        <v>1394498</v>
      </c>
      <c r="I293" s="1109">
        <v>649312331</v>
      </c>
      <c r="J293" s="1182"/>
      <c r="K293" s="1109">
        <v>23077642</v>
      </c>
      <c r="L293" s="1109">
        <v>0</v>
      </c>
      <c r="M293" s="1109">
        <v>0</v>
      </c>
      <c r="N293" s="1117">
        <v>20942610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23">
        <v>628479354.69999981</v>
      </c>
      <c r="F294" s="1109">
        <v>76670985.219999999</v>
      </c>
      <c r="G294" s="1109"/>
      <c r="H294" s="1109">
        <v>1067115.4099999999</v>
      </c>
      <c r="I294" s="1109">
        <v>532697448.31999981</v>
      </c>
      <c r="J294" s="1182"/>
      <c r="K294" s="1109">
        <v>6022571.7800000003</v>
      </c>
      <c r="L294" s="1109">
        <v>0</v>
      </c>
      <c r="M294" s="1109">
        <v>0</v>
      </c>
      <c r="N294" s="1117">
        <v>12021233.970000003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76">
        <v>1.0483951682158177</v>
      </c>
      <c r="F295" s="176">
        <v>0.99778744706601941</v>
      </c>
      <c r="G295" s="176"/>
      <c r="H295" s="176">
        <v>0.78176953113553105</v>
      </c>
      <c r="I295" s="176">
        <v>1.1075642997902122</v>
      </c>
      <c r="J295" s="176"/>
      <c r="K295" s="176">
        <v>0.25722096950542411</v>
      </c>
      <c r="L295" s="176">
        <v>0</v>
      </c>
      <c r="M295" s="176">
        <v>0</v>
      </c>
      <c r="N295" s="274">
        <v>0.71194752561445085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76">
        <v>0.81454815223233656</v>
      </c>
      <c r="F296" s="177">
        <v>0.99778744706601941</v>
      </c>
      <c r="G296" s="177"/>
      <c r="H296" s="177">
        <v>0.7652326571999386</v>
      </c>
      <c r="I296" s="177">
        <v>0.8204024825766012</v>
      </c>
      <c r="J296" s="177"/>
      <c r="K296" s="177">
        <v>0.26096998038187785</v>
      </c>
      <c r="L296" s="177">
        <v>0</v>
      </c>
      <c r="M296" s="177">
        <v>0</v>
      </c>
      <c r="N296" s="275">
        <v>0.57400839580166951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24">
        <v>275838000</v>
      </c>
      <c r="F297" s="1109">
        <v>0</v>
      </c>
      <c r="G297" s="1115"/>
      <c r="H297" s="1109">
        <v>3928000</v>
      </c>
      <c r="I297" s="1109">
        <v>254530000</v>
      </c>
      <c r="J297" s="1182"/>
      <c r="K297" s="1109">
        <v>17380000</v>
      </c>
      <c r="L297" s="1109">
        <v>0</v>
      </c>
      <c r="M297" s="1109">
        <v>0</v>
      </c>
      <c r="N297" s="1117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23">
        <v>275838000</v>
      </c>
      <c r="F298" s="1109">
        <v>0</v>
      </c>
      <c r="G298" s="1109"/>
      <c r="H298" s="1109">
        <v>3952660</v>
      </c>
      <c r="I298" s="1109">
        <v>254505339.99999997</v>
      </c>
      <c r="J298" s="1182"/>
      <c r="K298" s="1109">
        <v>17380000</v>
      </c>
      <c r="L298" s="1109">
        <v>0</v>
      </c>
      <c r="M298" s="1109">
        <v>0</v>
      </c>
      <c r="N298" s="1117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23">
        <v>234277868.22999996</v>
      </c>
      <c r="F299" s="1109">
        <v>0</v>
      </c>
      <c r="G299" s="1109"/>
      <c r="H299" s="1109">
        <v>3591933.92</v>
      </c>
      <c r="I299" s="1109">
        <v>227602947.84999996</v>
      </c>
      <c r="J299" s="1182"/>
      <c r="K299" s="1109">
        <v>3082986.46</v>
      </c>
      <c r="L299" s="1109">
        <v>0</v>
      </c>
      <c r="M299" s="1109">
        <v>0</v>
      </c>
      <c r="N299" s="1117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76">
        <v>0.84933137649634916</v>
      </c>
      <c r="F300" s="176">
        <v>0</v>
      </c>
      <c r="G300" s="176"/>
      <c r="H300" s="176">
        <v>0.91444346232179219</v>
      </c>
      <c r="I300" s="176">
        <v>0.89420872922641714</v>
      </c>
      <c r="J300" s="176"/>
      <c r="K300" s="176">
        <v>0.17738702301495973</v>
      </c>
      <c r="L300" s="176">
        <v>0</v>
      </c>
      <c r="M300" s="176">
        <v>0</v>
      </c>
      <c r="N300" s="274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7">
        <v>0.84933137649634916</v>
      </c>
      <c r="F301" s="177">
        <v>0</v>
      </c>
      <c r="G301" s="177"/>
      <c r="H301" s="177">
        <v>0.90873839895159203</v>
      </c>
      <c r="I301" s="177">
        <v>0.89429537254503177</v>
      </c>
      <c r="J301" s="177"/>
      <c r="K301" s="177">
        <v>0.17738702301495973</v>
      </c>
      <c r="L301" s="177">
        <v>0</v>
      </c>
      <c r="M301" s="177">
        <v>0</v>
      </c>
      <c r="N301" s="275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23">
        <v>70092000</v>
      </c>
      <c r="F302" s="1109">
        <v>0</v>
      </c>
      <c r="G302" s="1115"/>
      <c r="H302" s="1109">
        <v>46000</v>
      </c>
      <c r="I302" s="1109">
        <v>66395000</v>
      </c>
      <c r="J302" s="1182"/>
      <c r="K302" s="1109">
        <v>3651000</v>
      </c>
      <c r="L302" s="1109">
        <v>0</v>
      </c>
      <c r="M302" s="1109">
        <v>0</v>
      </c>
      <c r="N302" s="1117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23">
        <v>71259074</v>
      </c>
      <c r="F303" s="1109">
        <v>0</v>
      </c>
      <c r="G303" s="1109"/>
      <c r="H303" s="1109">
        <v>281000</v>
      </c>
      <c r="I303" s="1109">
        <v>67139492</v>
      </c>
      <c r="J303" s="1182"/>
      <c r="K303" s="1109">
        <v>3838582</v>
      </c>
      <c r="L303" s="1109">
        <v>0</v>
      </c>
      <c r="M303" s="1109">
        <v>0</v>
      </c>
      <c r="N303" s="1117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23">
        <v>58711386.68</v>
      </c>
      <c r="F304" s="1109">
        <v>0</v>
      </c>
      <c r="G304" s="1109"/>
      <c r="H304" s="1109">
        <v>226099.99</v>
      </c>
      <c r="I304" s="1109">
        <v>57832312.759999998</v>
      </c>
      <c r="J304" s="1182"/>
      <c r="K304" s="1109">
        <v>652973.93000000005</v>
      </c>
      <c r="L304" s="1109">
        <v>0</v>
      </c>
      <c r="M304" s="1109">
        <v>0</v>
      </c>
      <c r="N304" s="1117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76">
        <v>0.83763320607201963</v>
      </c>
      <c r="F305" s="176">
        <v>0</v>
      </c>
      <c r="G305" s="176"/>
      <c r="H305" s="176">
        <v>4.9152171739130432</v>
      </c>
      <c r="I305" s="176">
        <v>0.87103415558400477</v>
      </c>
      <c r="J305" s="176"/>
      <c r="K305" s="176">
        <v>0.17884796768008765</v>
      </c>
      <c r="L305" s="176">
        <v>0</v>
      </c>
      <c r="M305" s="176">
        <v>0</v>
      </c>
      <c r="N305" s="274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7">
        <v>0.82391453304599493</v>
      </c>
      <c r="F306" s="177">
        <v>0</v>
      </c>
      <c r="G306" s="177"/>
      <c r="H306" s="177">
        <v>0.80462629893238435</v>
      </c>
      <c r="I306" s="177">
        <v>0.86137548910855621</v>
      </c>
      <c r="J306" s="177"/>
      <c r="K306" s="177">
        <v>0.17010811023445638</v>
      </c>
      <c r="L306" s="177">
        <v>0</v>
      </c>
      <c r="M306" s="177">
        <v>0</v>
      </c>
      <c r="N306" s="275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23">
        <v>74977000</v>
      </c>
      <c r="F307" s="1109">
        <v>0</v>
      </c>
      <c r="G307" s="1115"/>
      <c r="H307" s="1109">
        <v>51000</v>
      </c>
      <c r="I307" s="1109">
        <v>64271000</v>
      </c>
      <c r="J307" s="1182"/>
      <c r="K307" s="1109">
        <v>10655000</v>
      </c>
      <c r="L307" s="1109">
        <v>0</v>
      </c>
      <c r="M307" s="1109">
        <v>0</v>
      </c>
      <c r="N307" s="1117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23">
        <v>79103084.530000001</v>
      </c>
      <c r="F308" s="1109">
        <v>0</v>
      </c>
      <c r="G308" s="1109"/>
      <c r="H308" s="1109">
        <v>60754.58</v>
      </c>
      <c r="I308" s="1109">
        <v>68007348.420000002</v>
      </c>
      <c r="J308" s="1182"/>
      <c r="K308" s="1109">
        <v>11034981.530000001</v>
      </c>
      <c r="L308" s="1109">
        <v>0</v>
      </c>
      <c r="M308" s="1109">
        <v>0</v>
      </c>
      <c r="N308" s="1117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23">
        <v>57002989.599999994</v>
      </c>
      <c r="F309" s="1109">
        <v>0</v>
      </c>
      <c r="G309" s="1109"/>
      <c r="H309" s="1109">
        <v>56871.37</v>
      </c>
      <c r="I309" s="1109">
        <v>56260534.229999997</v>
      </c>
      <c r="J309" s="1182"/>
      <c r="K309" s="1109">
        <v>685584</v>
      </c>
      <c r="L309" s="1109">
        <v>0</v>
      </c>
      <c r="M309" s="1109">
        <v>0</v>
      </c>
      <c r="N309" s="1117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76">
        <v>0.76027301172359518</v>
      </c>
      <c r="F310" s="176">
        <v>0</v>
      </c>
      <c r="G310" s="176"/>
      <c r="H310" s="176">
        <v>1.1151249019607843</v>
      </c>
      <c r="I310" s="176">
        <v>0.87536422694527849</v>
      </c>
      <c r="J310" s="176"/>
      <c r="K310" s="176">
        <v>6.4343876114500237E-2</v>
      </c>
      <c r="L310" s="176">
        <v>0</v>
      </c>
      <c r="M310" s="176">
        <v>0</v>
      </c>
      <c r="N310" s="274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7">
        <v>0.72061652132391241</v>
      </c>
      <c r="F311" s="177">
        <v>0</v>
      </c>
      <c r="G311" s="177"/>
      <c r="H311" s="177">
        <v>0.9360836664495088</v>
      </c>
      <c r="I311" s="177">
        <v>0.82727139841633002</v>
      </c>
      <c r="J311" s="177"/>
      <c r="K311" s="177">
        <v>6.2128241731637945E-2</v>
      </c>
      <c r="L311" s="177">
        <v>0</v>
      </c>
      <c r="M311" s="177">
        <v>0</v>
      </c>
      <c r="N311" s="275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23">
        <v>100789000</v>
      </c>
      <c r="F312" s="1109">
        <v>5978000</v>
      </c>
      <c r="G312" s="1115"/>
      <c r="H312" s="1109">
        <v>275000</v>
      </c>
      <c r="I312" s="1109">
        <v>23018000</v>
      </c>
      <c r="J312" s="1182"/>
      <c r="K312" s="1109">
        <v>0</v>
      </c>
      <c r="L312" s="1109">
        <v>0</v>
      </c>
      <c r="M312" s="1109">
        <v>0</v>
      </c>
      <c r="N312" s="1117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23">
        <v>129841895</v>
      </c>
      <c r="F313" s="1109">
        <v>5978000</v>
      </c>
      <c r="G313" s="1109"/>
      <c r="H313" s="1109">
        <v>275000</v>
      </c>
      <c r="I313" s="1109">
        <v>22393999</v>
      </c>
      <c r="J313" s="1182"/>
      <c r="K313" s="1109">
        <v>0</v>
      </c>
      <c r="L313" s="1109">
        <v>0</v>
      </c>
      <c r="M313" s="1109">
        <v>0</v>
      </c>
      <c r="N313" s="1117">
        <v>101194896</v>
      </c>
    </row>
    <row r="314" spans="1:14" ht="18.399999999999999" customHeight="1">
      <c r="A314" s="56"/>
      <c r="B314" s="52"/>
      <c r="C314" s="53"/>
      <c r="D314" s="62" t="s">
        <v>43</v>
      </c>
      <c r="E314" s="623">
        <v>102686823.28999999</v>
      </c>
      <c r="F314" s="1109">
        <v>5000000</v>
      </c>
      <c r="G314" s="1109"/>
      <c r="H314" s="1109">
        <v>115858.97</v>
      </c>
      <c r="I314" s="1109">
        <v>16475221.1</v>
      </c>
      <c r="J314" s="1182"/>
      <c r="K314" s="1109">
        <v>0</v>
      </c>
      <c r="L314" s="1109">
        <v>0</v>
      </c>
      <c r="M314" s="1109">
        <v>0</v>
      </c>
      <c r="N314" s="1117">
        <v>81095743.219999984</v>
      </c>
    </row>
    <row r="315" spans="1:14" ht="18.399999999999999" customHeight="1">
      <c r="A315" s="56"/>
      <c r="B315" s="52"/>
      <c r="C315" s="53"/>
      <c r="D315" s="62" t="s">
        <v>44</v>
      </c>
      <c r="E315" s="176">
        <v>1.0188296668287213</v>
      </c>
      <c r="F315" s="176">
        <v>0.83640013382402145</v>
      </c>
      <c r="G315" s="176"/>
      <c r="H315" s="176">
        <v>0.42130534545454545</v>
      </c>
      <c r="I315" s="176">
        <v>0.71575380571726477</v>
      </c>
      <c r="J315" s="176"/>
      <c r="K315" s="176">
        <v>0</v>
      </c>
      <c r="L315" s="176">
        <v>0</v>
      </c>
      <c r="M315" s="176">
        <v>0</v>
      </c>
      <c r="N315" s="274">
        <v>1.1339207363181294</v>
      </c>
    </row>
    <row r="316" spans="1:14" ht="18.399999999999999" customHeight="1">
      <c r="A316" s="58"/>
      <c r="B316" s="59"/>
      <c r="C316" s="60"/>
      <c r="D316" s="64" t="s">
        <v>45</v>
      </c>
      <c r="E316" s="177">
        <v>0.79086047912347546</v>
      </c>
      <c r="F316" s="177">
        <v>0.83640013382402145</v>
      </c>
      <c r="G316" s="177"/>
      <c r="H316" s="177">
        <v>0.42130534545454545</v>
      </c>
      <c r="I316" s="177">
        <v>0.73569803678208612</v>
      </c>
      <c r="J316" s="177"/>
      <c r="K316" s="177">
        <v>0</v>
      </c>
      <c r="L316" s="177">
        <v>0</v>
      </c>
      <c r="M316" s="177">
        <v>0</v>
      </c>
      <c r="N316" s="275">
        <v>0.80138175368054121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23">
        <v>31476000</v>
      </c>
      <c r="F317" s="1109">
        <v>9900000</v>
      </c>
      <c r="G317" s="1115"/>
      <c r="H317" s="1109">
        <v>24000</v>
      </c>
      <c r="I317" s="1109">
        <v>19202000</v>
      </c>
      <c r="J317" s="1182"/>
      <c r="K317" s="1109">
        <v>0</v>
      </c>
      <c r="L317" s="1109">
        <v>0</v>
      </c>
      <c r="M317" s="1109">
        <v>0</v>
      </c>
      <c r="N317" s="1117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23">
        <v>40108547</v>
      </c>
      <c r="F318" s="1109">
        <v>9900000</v>
      </c>
      <c r="G318" s="1109"/>
      <c r="H318" s="1109">
        <v>18270</v>
      </c>
      <c r="I318" s="1109">
        <v>27688231</v>
      </c>
      <c r="J318" s="1182"/>
      <c r="K318" s="1109">
        <v>152046</v>
      </c>
      <c r="L318" s="1109">
        <v>0</v>
      </c>
      <c r="M318" s="1109">
        <v>0</v>
      </c>
      <c r="N318" s="1117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23">
        <v>26991047.010000002</v>
      </c>
      <c r="F319" s="1109">
        <v>9900000</v>
      </c>
      <c r="G319" s="1109"/>
      <c r="H319" s="1109">
        <v>4817.51</v>
      </c>
      <c r="I319" s="1109">
        <v>17046375.870000005</v>
      </c>
      <c r="J319" s="1182"/>
      <c r="K319" s="1109">
        <v>32381.89</v>
      </c>
      <c r="L319" s="1109">
        <v>0</v>
      </c>
      <c r="M319" s="1109">
        <v>0</v>
      </c>
      <c r="N319" s="1117">
        <v>7471.74</v>
      </c>
    </row>
    <row r="320" spans="1:14" ht="18.399999999999999" customHeight="1">
      <c r="A320" s="56"/>
      <c r="B320" s="52"/>
      <c r="C320" s="53"/>
      <c r="D320" s="62" t="s">
        <v>44</v>
      </c>
      <c r="E320" s="176">
        <v>0.85751197769729326</v>
      </c>
      <c r="F320" s="176">
        <v>1</v>
      </c>
      <c r="G320" s="176"/>
      <c r="H320" s="176">
        <v>0.20072958333333335</v>
      </c>
      <c r="I320" s="176">
        <v>0.88773960368711613</v>
      </c>
      <c r="J320" s="176"/>
      <c r="K320" s="176">
        <v>0</v>
      </c>
      <c r="L320" s="176">
        <v>0</v>
      </c>
      <c r="M320" s="176">
        <v>0</v>
      </c>
      <c r="N320" s="274">
        <v>3.1794638297872341E-3</v>
      </c>
    </row>
    <row r="321" spans="1:14" ht="18.399999999999999" customHeight="1">
      <c r="A321" s="58"/>
      <c r="B321" s="59"/>
      <c r="C321" s="60"/>
      <c r="D321" s="64" t="s">
        <v>45</v>
      </c>
      <c r="E321" s="177">
        <v>0.67295000763802293</v>
      </c>
      <c r="F321" s="177">
        <v>1</v>
      </c>
      <c r="G321" s="177"/>
      <c r="H321" s="177">
        <v>0.26368418171866448</v>
      </c>
      <c r="I321" s="177">
        <v>0.61565420593319975</v>
      </c>
      <c r="J321" s="177"/>
      <c r="K321" s="177">
        <v>0.21297429725214737</v>
      </c>
      <c r="L321" s="177">
        <v>0</v>
      </c>
      <c r="M321" s="177">
        <v>0</v>
      </c>
      <c r="N321" s="275">
        <v>3.1794638297872341E-3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23">
        <v>185555000</v>
      </c>
      <c r="F322" s="1109">
        <v>0</v>
      </c>
      <c r="G322" s="1115"/>
      <c r="H322" s="1109">
        <v>457000</v>
      </c>
      <c r="I322" s="1109">
        <v>162042000</v>
      </c>
      <c r="J322" s="1182"/>
      <c r="K322" s="1109">
        <v>20346000</v>
      </c>
      <c r="L322" s="1109">
        <v>0</v>
      </c>
      <c r="M322" s="1109">
        <v>0</v>
      </c>
      <c r="N322" s="1117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23">
        <v>190013189</v>
      </c>
      <c r="F323" s="1109">
        <v>0</v>
      </c>
      <c r="G323" s="1109"/>
      <c r="H323" s="1109">
        <v>527060</v>
      </c>
      <c r="I323" s="1109">
        <v>162577388</v>
      </c>
      <c r="J323" s="1182"/>
      <c r="K323" s="1109">
        <v>23900000</v>
      </c>
      <c r="L323" s="1109">
        <v>0</v>
      </c>
      <c r="M323" s="1109">
        <v>0</v>
      </c>
      <c r="N323" s="1117">
        <v>3008741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23">
        <v>142989132.00999996</v>
      </c>
      <c r="F324" s="1109">
        <v>0</v>
      </c>
      <c r="G324" s="1109"/>
      <c r="H324" s="1109">
        <v>423810.3</v>
      </c>
      <c r="I324" s="1109">
        <v>136583139.23999995</v>
      </c>
      <c r="J324" s="1182"/>
      <c r="K324" s="1109">
        <v>5124814.7300000004</v>
      </c>
      <c r="L324" s="1109">
        <v>0</v>
      </c>
      <c r="M324" s="1109">
        <v>0</v>
      </c>
      <c r="N324" s="1117">
        <v>857367.74000000022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76">
        <v>0.77060241982161604</v>
      </c>
      <c r="F325" s="176">
        <v>0</v>
      </c>
      <c r="G325" s="176"/>
      <c r="H325" s="176">
        <v>0.92737483588621439</v>
      </c>
      <c r="I325" s="176">
        <v>0.84288727144814279</v>
      </c>
      <c r="J325" s="176"/>
      <c r="K325" s="176">
        <v>0.25188315786886861</v>
      </c>
      <c r="L325" s="176">
        <v>0</v>
      </c>
      <c r="M325" s="176">
        <v>0</v>
      </c>
      <c r="N325" s="274">
        <v>0.31637185977859789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76">
        <v>0.75252214208141077</v>
      </c>
      <c r="F326" s="177">
        <v>0</v>
      </c>
      <c r="G326" s="177"/>
      <c r="H326" s="177">
        <v>0.80410256896748</v>
      </c>
      <c r="I326" s="177">
        <v>0.84011153654406079</v>
      </c>
      <c r="J326" s="177"/>
      <c r="K326" s="177">
        <v>0.21442739456066948</v>
      </c>
      <c r="L326" s="177">
        <v>0</v>
      </c>
      <c r="M326" s="177">
        <v>0</v>
      </c>
      <c r="N326" s="275">
        <v>0.28495897121088198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24">
        <v>36082000</v>
      </c>
      <c r="F327" s="1109">
        <v>0</v>
      </c>
      <c r="G327" s="1115"/>
      <c r="H327" s="1109">
        <v>63000</v>
      </c>
      <c r="I327" s="1109">
        <v>35019000</v>
      </c>
      <c r="J327" s="1182"/>
      <c r="K327" s="1109">
        <v>1000000</v>
      </c>
      <c r="L327" s="1109">
        <v>0</v>
      </c>
      <c r="M327" s="1109">
        <v>0</v>
      </c>
      <c r="N327" s="1117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23">
        <v>36082000</v>
      </c>
      <c r="F328" s="1109">
        <v>0</v>
      </c>
      <c r="G328" s="1109"/>
      <c r="H328" s="1109">
        <v>63000</v>
      </c>
      <c r="I328" s="1109">
        <v>35019000</v>
      </c>
      <c r="J328" s="1182"/>
      <c r="K328" s="1109">
        <v>1000000</v>
      </c>
      <c r="L328" s="1109">
        <v>0</v>
      </c>
      <c r="M328" s="1109">
        <v>0</v>
      </c>
      <c r="N328" s="1117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23">
        <v>30205180.199999999</v>
      </c>
      <c r="F329" s="1109">
        <v>0</v>
      </c>
      <c r="G329" s="1109"/>
      <c r="H329" s="1109">
        <v>37269.599999999999</v>
      </c>
      <c r="I329" s="1109">
        <v>30063975.599999998</v>
      </c>
      <c r="J329" s="1182"/>
      <c r="K329" s="1109">
        <v>103935</v>
      </c>
      <c r="L329" s="1109">
        <v>0</v>
      </c>
      <c r="M329" s="1109">
        <v>0</v>
      </c>
      <c r="N329" s="1117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76">
        <v>0.83712599634166618</v>
      </c>
      <c r="F330" s="176">
        <v>0</v>
      </c>
      <c r="G330" s="176"/>
      <c r="H330" s="176">
        <v>0.59158095238095232</v>
      </c>
      <c r="I330" s="176">
        <v>0.85850468602758501</v>
      </c>
      <c r="J330" s="176"/>
      <c r="K330" s="176">
        <v>0.103935</v>
      </c>
      <c r="L330" s="176">
        <v>0</v>
      </c>
      <c r="M330" s="176">
        <v>0</v>
      </c>
      <c r="N330" s="274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7">
        <v>0.83712599634166618</v>
      </c>
      <c r="F331" s="177">
        <v>0</v>
      </c>
      <c r="G331" s="177"/>
      <c r="H331" s="177">
        <v>0.59158095238095232</v>
      </c>
      <c r="I331" s="177">
        <v>0.85850468602758501</v>
      </c>
      <c r="J331" s="177"/>
      <c r="K331" s="177">
        <v>0.103935</v>
      </c>
      <c r="L331" s="177">
        <v>0</v>
      </c>
      <c r="M331" s="177">
        <v>0</v>
      </c>
      <c r="N331" s="275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23">
        <v>15768000</v>
      </c>
      <c r="F332" s="1109">
        <v>0</v>
      </c>
      <c r="G332" s="1115"/>
      <c r="H332" s="1109">
        <v>25000</v>
      </c>
      <c r="I332" s="1109">
        <v>15271000</v>
      </c>
      <c r="J332" s="1182"/>
      <c r="K332" s="1109">
        <v>472000</v>
      </c>
      <c r="L332" s="1109">
        <v>0</v>
      </c>
      <c r="M332" s="1109">
        <v>0</v>
      </c>
      <c r="N332" s="1117">
        <v>0</v>
      </c>
    </row>
    <row r="333" spans="1:14" ht="18.399999999999999" customHeight="1">
      <c r="A333" s="56"/>
      <c r="B333" s="52"/>
      <c r="C333" s="53"/>
      <c r="D333" s="62" t="s">
        <v>42</v>
      </c>
      <c r="E333" s="623">
        <v>16400616</v>
      </c>
      <c r="F333" s="1109">
        <v>0</v>
      </c>
      <c r="G333" s="1109"/>
      <c r="H333" s="1109">
        <v>59000</v>
      </c>
      <c r="I333" s="1109">
        <v>15699000</v>
      </c>
      <c r="J333" s="1182"/>
      <c r="K333" s="1109">
        <v>541000</v>
      </c>
      <c r="L333" s="1109">
        <v>0</v>
      </c>
      <c r="M333" s="1109">
        <v>0</v>
      </c>
      <c r="N333" s="1117">
        <v>101616</v>
      </c>
    </row>
    <row r="334" spans="1:14" ht="18.399999999999999" customHeight="1">
      <c r="A334" s="56"/>
      <c r="B334" s="52"/>
      <c r="C334" s="53"/>
      <c r="D334" s="62" t="s">
        <v>43</v>
      </c>
      <c r="E334" s="623">
        <v>13231378.799999995</v>
      </c>
      <c r="F334" s="1109">
        <v>0</v>
      </c>
      <c r="G334" s="1109"/>
      <c r="H334" s="1109">
        <v>48179.360000000001</v>
      </c>
      <c r="I334" s="1109">
        <v>13060885.469999995</v>
      </c>
      <c r="J334" s="1182"/>
      <c r="K334" s="1109">
        <v>68700</v>
      </c>
      <c r="L334" s="1109">
        <v>0</v>
      </c>
      <c r="M334" s="1109">
        <v>0</v>
      </c>
      <c r="N334" s="1117">
        <v>53613.97</v>
      </c>
    </row>
    <row r="335" spans="1:14" ht="18.399999999999999" customHeight="1">
      <c r="A335" s="56"/>
      <c r="B335" s="52"/>
      <c r="C335" s="53"/>
      <c r="D335" s="62" t="s">
        <v>44</v>
      </c>
      <c r="E335" s="176">
        <v>0.83912853881278504</v>
      </c>
      <c r="F335" s="176">
        <v>0</v>
      </c>
      <c r="G335" s="176"/>
      <c r="H335" s="176">
        <v>1.9271744</v>
      </c>
      <c r="I335" s="176">
        <v>0.85527375221007107</v>
      </c>
      <c r="J335" s="176"/>
      <c r="K335" s="176">
        <v>0.14555084745762711</v>
      </c>
      <c r="L335" s="176">
        <v>0</v>
      </c>
      <c r="M335" s="176">
        <v>0</v>
      </c>
      <c r="N335" s="274">
        <v>0</v>
      </c>
    </row>
    <row r="336" spans="1:14" ht="18.399999999999999" customHeight="1">
      <c r="A336" s="58"/>
      <c r="B336" s="59"/>
      <c r="C336" s="60"/>
      <c r="D336" s="65" t="s">
        <v>45</v>
      </c>
      <c r="E336" s="177">
        <v>0.80676108751037123</v>
      </c>
      <c r="F336" s="177">
        <v>0</v>
      </c>
      <c r="G336" s="177"/>
      <c r="H336" s="177">
        <v>0.81659932203389829</v>
      </c>
      <c r="I336" s="177">
        <v>0.83195652398241893</v>
      </c>
      <c r="J336" s="177"/>
      <c r="K336" s="177">
        <v>0.12698706099815157</v>
      </c>
      <c r="L336" s="177">
        <v>0</v>
      </c>
      <c r="M336" s="177">
        <v>0</v>
      </c>
      <c r="N336" s="275">
        <v>0.5276134663832468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23">
        <v>91832000</v>
      </c>
      <c r="F337" s="1109">
        <v>87460000</v>
      </c>
      <c r="G337" s="1115"/>
      <c r="H337" s="1109">
        <v>0</v>
      </c>
      <c r="I337" s="1109">
        <v>5000</v>
      </c>
      <c r="J337" s="1182"/>
      <c r="K337" s="1109">
        <v>4367000</v>
      </c>
      <c r="L337" s="1109">
        <v>0</v>
      </c>
      <c r="M337" s="1109">
        <v>0</v>
      </c>
      <c r="N337" s="1117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23">
        <v>91832000</v>
      </c>
      <c r="F338" s="1109">
        <v>87312900</v>
      </c>
      <c r="G338" s="1109"/>
      <c r="H338" s="1109">
        <v>0</v>
      </c>
      <c r="I338" s="1109">
        <v>5000</v>
      </c>
      <c r="J338" s="1182"/>
      <c r="K338" s="1109">
        <v>4514100</v>
      </c>
      <c r="L338" s="1109">
        <v>0</v>
      </c>
      <c r="M338" s="1109">
        <v>0</v>
      </c>
      <c r="N338" s="1117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23">
        <v>82750500</v>
      </c>
      <c r="F339" s="1109">
        <v>80501400</v>
      </c>
      <c r="G339" s="1109"/>
      <c r="H339" s="1109">
        <v>0</v>
      </c>
      <c r="I339" s="1109">
        <v>0</v>
      </c>
      <c r="J339" s="1182"/>
      <c r="K339" s="1109">
        <v>2249100</v>
      </c>
      <c r="L339" s="1109">
        <v>0</v>
      </c>
      <c r="M339" s="1109">
        <v>0</v>
      </c>
      <c r="N339" s="1117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76">
        <v>0.90110745709556583</v>
      </c>
      <c r="F340" s="176">
        <v>0.92043677109535793</v>
      </c>
      <c r="G340" s="176"/>
      <c r="H340" s="176">
        <v>0</v>
      </c>
      <c r="I340" s="176">
        <v>0</v>
      </c>
      <c r="J340" s="176"/>
      <c r="K340" s="176">
        <v>0.51502175406457518</v>
      </c>
      <c r="L340" s="176">
        <v>0</v>
      </c>
      <c r="M340" s="176">
        <v>0</v>
      </c>
      <c r="N340" s="274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7">
        <v>0.90110745709556583</v>
      </c>
      <c r="F341" s="177">
        <v>0.92198747264149972</v>
      </c>
      <c r="G341" s="177"/>
      <c r="H341" s="177">
        <v>0</v>
      </c>
      <c r="I341" s="177">
        <v>0</v>
      </c>
      <c r="J341" s="177"/>
      <c r="K341" s="177">
        <v>0.49823885159832526</v>
      </c>
      <c r="L341" s="177">
        <v>0</v>
      </c>
      <c r="M341" s="177">
        <v>0</v>
      </c>
      <c r="N341" s="275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23">
        <v>22870000</v>
      </c>
      <c r="F342" s="1109">
        <v>0</v>
      </c>
      <c r="G342" s="1115"/>
      <c r="H342" s="1109">
        <v>154000</v>
      </c>
      <c r="I342" s="1109">
        <v>20003000</v>
      </c>
      <c r="J342" s="1182"/>
      <c r="K342" s="1109">
        <v>2708000</v>
      </c>
      <c r="L342" s="1109">
        <v>0</v>
      </c>
      <c r="M342" s="1109">
        <v>0</v>
      </c>
      <c r="N342" s="1117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23">
        <v>22873000</v>
      </c>
      <c r="F343" s="1109">
        <v>0</v>
      </c>
      <c r="G343" s="1109"/>
      <c r="H343" s="1109">
        <v>135590</v>
      </c>
      <c r="I343" s="1109">
        <v>20041900</v>
      </c>
      <c r="J343" s="1182"/>
      <c r="K343" s="1109">
        <v>2687510</v>
      </c>
      <c r="L343" s="1109">
        <v>0</v>
      </c>
      <c r="M343" s="1109">
        <v>0</v>
      </c>
      <c r="N343" s="1117">
        <v>8000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23">
        <v>17709744.459999993</v>
      </c>
      <c r="F344" s="1109">
        <v>0</v>
      </c>
      <c r="G344" s="1109"/>
      <c r="H344" s="1109">
        <v>115203.76</v>
      </c>
      <c r="I344" s="1109">
        <v>17039890.639999993</v>
      </c>
      <c r="J344" s="1182"/>
      <c r="K344" s="1109">
        <v>548415.44999999995</v>
      </c>
      <c r="L344" s="1109">
        <v>0</v>
      </c>
      <c r="M344" s="1109">
        <v>0</v>
      </c>
      <c r="N344" s="1117">
        <v>6234.6100000000006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76">
        <v>0.77436573939658915</v>
      </c>
      <c r="F345" s="176">
        <v>0</v>
      </c>
      <c r="G345" s="176"/>
      <c r="H345" s="176">
        <v>0.74807636363636365</v>
      </c>
      <c r="I345" s="176">
        <v>0.85186675198720163</v>
      </c>
      <c r="J345" s="176"/>
      <c r="K345" s="176">
        <v>0.20251678360413589</v>
      </c>
      <c r="L345" s="176">
        <v>0</v>
      </c>
      <c r="M345" s="176">
        <v>0</v>
      </c>
      <c r="N345" s="274">
        <v>1.2469220000000001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7">
        <v>0.7742641743540416</v>
      </c>
      <c r="F346" s="177">
        <v>0</v>
      </c>
      <c r="G346" s="177"/>
      <c r="H346" s="177">
        <v>0.84964790913784194</v>
      </c>
      <c r="I346" s="177">
        <v>0.85021333506304253</v>
      </c>
      <c r="J346" s="177"/>
      <c r="K346" s="177">
        <v>0.20406080349468467</v>
      </c>
      <c r="L346" s="177">
        <v>0</v>
      </c>
      <c r="M346" s="177">
        <v>0</v>
      </c>
      <c r="N346" s="275">
        <v>0.77932625000000011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23">
        <v>24940000</v>
      </c>
      <c r="F347" s="1109">
        <v>0</v>
      </c>
      <c r="G347" s="1115"/>
      <c r="H347" s="1109">
        <v>103000</v>
      </c>
      <c r="I347" s="1109">
        <v>22678000</v>
      </c>
      <c r="J347" s="1182"/>
      <c r="K347" s="1109">
        <v>1650000</v>
      </c>
      <c r="L347" s="1109">
        <v>0</v>
      </c>
      <c r="M347" s="1109">
        <v>0</v>
      </c>
      <c r="N347" s="1117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23">
        <v>25958550</v>
      </c>
      <c r="F348" s="1109">
        <v>0</v>
      </c>
      <c r="G348" s="1109"/>
      <c r="H348" s="1109">
        <v>71305</v>
      </c>
      <c r="I348" s="1109">
        <v>22558150</v>
      </c>
      <c r="J348" s="1182"/>
      <c r="K348" s="1109">
        <v>1965481</v>
      </c>
      <c r="L348" s="1109">
        <v>0</v>
      </c>
      <c r="M348" s="1109">
        <v>0</v>
      </c>
      <c r="N348" s="1117">
        <v>1363614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23">
        <v>18482806.370000001</v>
      </c>
      <c r="F349" s="1109">
        <v>0</v>
      </c>
      <c r="G349" s="1109"/>
      <c r="H349" s="1109">
        <v>29149.64</v>
      </c>
      <c r="I349" s="1109">
        <v>17280059.370000001</v>
      </c>
      <c r="J349" s="1182"/>
      <c r="K349" s="1109">
        <v>1095341.25</v>
      </c>
      <c r="L349" s="1109">
        <v>0</v>
      </c>
      <c r="M349" s="1109">
        <v>0</v>
      </c>
      <c r="N349" s="1117">
        <v>78256.11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76">
        <v>0.74109087289494791</v>
      </c>
      <c r="F350" s="176">
        <v>0</v>
      </c>
      <c r="G350" s="176"/>
      <c r="H350" s="176">
        <v>0.28300621359223299</v>
      </c>
      <c r="I350" s="176">
        <v>0.76197457315459927</v>
      </c>
      <c r="J350" s="176"/>
      <c r="K350" s="176">
        <v>0.6638431818181818</v>
      </c>
      <c r="L350" s="176">
        <v>0</v>
      </c>
      <c r="M350" s="176">
        <v>0</v>
      </c>
      <c r="N350" s="274">
        <v>0.1537448133595285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7">
        <v>0.71201227996170824</v>
      </c>
      <c r="F351" s="177">
        <v>0</v>
      </c>
      <c r="G351" s="177"/>
      <c r="H351" s="177">
        <v>0.40880218778486782</v>
      </c>
      <c r="I351" s="177">
        <v>0.76602289505123433</v>
      </c>
      <c r="J351" s="177"/>
      <c r="K351" s="177">
        <v>0.55728915720884609</v>
      </c>
      <c r="L351" s="177">
        <v>0</v>
      </c>
      <c r="M351" s="177">
        <v>0</v>
      </c>
      <c r="N351" s="275">
        <v>5.738875517558488E-2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23">
        <v>47216000</v>
      </c>
      <c r="F352" s="1109">
        <v>0</v>
      </c>
      <c r="G352" s="1115"/>
      <c r="H352" s="1109">
        <v>60000</v>
      </c>
      <c r="I352" s="1109">
        <v>39445000</v>
      </c>
      <c r="J352" s="1182"/>
      <c r="K352" s="1109">
        <v>736000</v>
      </c>
      <c r="L352" s="1109">
        <v>0</v>
      </c>
      <c r="M352" s="1109">
        <v>0</v>
      </c>
      <c r="N352" s="1117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23">
        <v>47218812</v>
      </c>
      <c r="F353" s="1109">
        <v>0</v>
      </c>
      <c r="G353" s="1109"/>
      <c r="H353" s="1109">
        <v>55000</v>
      </c>
      <c r="I353" s="1109">
        <v>39638400</v>
      </c>
      <c r="J353" s="1182"/>
      <c r="K353" s="1109">
        <v>547600</v>
      </c>
      <c r="L353" s="1109">
        <v>0</v>
      </c>
      <c r="M353" s="1109">
        <v>0</v>
      </c>
      <c r="N353" s="1117">
        <v>6977812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23">
        <v>39471650.099999994</v>
      </c>
      <c r="F354" s="1109">
        <v>0</v>
      </c>
      <c r="G354" s="1109"/>
      <c r="H354" s="1109">
        <v>29059.18</v>
      </c>
      <c r="I354" s="1109">
        <v>34490725.509999998</v>
      </c>
      <c r="J354" s="1182"/>
      <c r="K354" s="1109">
        <v>414899</v>
      </c>
      <c r="L354" s="1109">
        <v>0</v>
      </c>
      <c r="M354" s="1109">
        <v>0</v>
      </c>
      <c r="N354" s="1117">
        <v>4536966.41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76">
        <v>0.83598039012199243</v>
      </c>
      <c r="F355" s="176">
        <v>0</v>
      </c>
      <c r="G355" s="176"/>
      <c r="H355" s="176">
        <v>0.48431966666666665</v>
      </c>
      <c r="I355" s="176">
        <v>0.87440044390924065</v>
      </c>
      <c r="J355" s="176"/>
      <c r="K355" s="176">
        <v>0.56372146739130435</v>
      </c>
      <c r="L355" s="176">
        <v>0</v>
      </c>
      <c r="M355" s="176">
        <v>0</v>
      </c>
      <c r="N355" s="274">
        <v>0.65046113405017925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76">
        <v>0.83593060536974106</v>
      </c>
      <c r="F356" s="177">
        <v>0</v>
      </c>
      <c r="G356" s="177"/>
      <c r="H356" s="177">
        <v>0.5283487272727273</v>
      </c>
      <c r="I356" s="177">
        <v>0.870134150470251</v>
      </c>
      <c r="J356" s="177"/>
      <c r="K356" s="177">
        <v>0.75766800584368155</v>
      </c>
      <c r="L356" s="177">
        <v>0</v>
      </c>
      <c r="M356" s="177">
        <v>0</v>
      </c>
      <c r="N356" s="275">
        <v>0.65019900364182925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24">
        <v>18892018000</v>
      </c>
      <c r="F357" s="1109">
        <v>18589773000</v>
      </c>
      <c r="G357" s="1115"/>
      <c r="H357" s="1109">
        <v>292673000</v>
      </c>
      <c r="I357" s="1109">
        <v>9572000</v>
      </c>
      <c r="J357" s="1182"/>
      <c r="K357" s="1109">
        <v>0</v>
      </c>
      <c r="L357" s="1109">
        <v>0</v>
      </c>
      <c r="M357" s="1109">
        <v>0</v>
      </c>
      <c r="N357" s="1117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23">
        <v>18892018800</v>
      </c>
      <c r="F358" s="1109">
        <v>18589773000</v>
      </c>
      <c r="G358" s="1109"/>
      <c r="H358" s="1109">
        <v>292673800</v>
      </c>
      <c r="I358" s="1109">
        <v>9572000</v>
      </c>
      <c r="J358" s="1182"/>
      <c r="K358" s="1109">
        <v>0</v>
      </c>
      <c r="L358" s="1109">
        <v>0</v>
      </c>
      <c r="M358" s="1109">
        <v>0</v>
      </c>
      <c r="N358" s="1117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23">
        <v>16582750800</v>
      </c>
      <c r="F359" s="1109">
        <v>16325664497.67</v>
      </c>
      <c r="G359" s="1109"/>
      <c r="H359" s="1109">
        <v>248719690.33000001</v>
      </c>
      <c r="I359" s="1109">
        <v>8366612</v>
      </c>
      <c r="J359" s="1182"/>
      <c r="K359" s="1109">
        <v>0</v>
      </c>
      <c r="L359" s="1109">
        <v>0</v>
      </c>
      <c r="M359" s="1109">
        <v>0</v>
      </c>
      <c r="N359" s="1117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76">
        <v>0.87776492696545172</v>
      </c>
      <c r="F360" s="176">
        <v>0.87820676980133106</v>
      </c>
      <c r="G360" s="176"/>
      <c r="H360" s="176">
        <v>0.84982109839308717</v>
      </c>
      <c r="I360" s="176">
        <v>0.8740714584203928</v>
      </c>
      <c r="J360" s="176"/>
      <c r="K360" s="176">
        <v>0</v>
      </c>
      <c r="L360" s="176">
        <v>0</v>
      </c>
      <c r="M360" s="176">
        <v>0</v>
      </c>
      <c r="N360" s="274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7">
        <v>0.87776488979568457</v>
      </c>
      <c r="F361" s="177">
        <v>0.87820676980133106</v>
      </c>
      <c r="G361" s="177"/>
      <c r="H361" s="177">
        <v>0.84981877547631535</v>
      </c>
      <c r="I361" s="177">
        <v>0.8740714584203928</v>
      </c>
      <c r="J361" s="177"/>
      <c r="K361" s="177">
        <v>0</v>
      </c>
      <c r="L361" s="177">
        <v>0</v>
      </c>
      <c r="M361" s="177">
        <v>0</v>
      </c>
      <c r="N361" s="275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23">
        <v>62636471000</v>
      </c>
      <c r="F362" s="1109">
        <v>55864312000</v>
      </c>
      <c r="G362" s="1115"/>
      <c r="H362" s="1109">
        <v>2822075000</v>
      </c>
      <c r="I362" s="1109">
        <v>3950084000</v>
      </c>
      <c r="J362" s="1182"/>
      <c r="K362" s="1109">
        <v>0</v>
      </c>
      <c r="L362" s="1109">
        <v>0</v>
      </c>
      <c r="M362" s="1109">
        <v>0</v>
      </c>
      <c r="N362" s="1117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23">
        <v>52291105200</v>
      </c>
      <c r="F363" s="1109">
        <v>43877154000</v>
      </c>
      <c r="G363" s="1109"/>
      <c r="H363" s="1109">
        <v>4463867200</v>
      </c>
      <c r="I363" s="1109">
        <v>3950084000</v>
      </c>
      <c r="J363" s="1182"/>
      <c r="K363" s="1109">
        <v>0</v>
      </c>
      <c r="L363" s="1109">
        <v>0</v>
      </c>
      <c r="M363" s="1109">
        <v>0</v>
      </c>
      <c r="N363" s="1117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23">
        <v>36986428021.520004</v>
      </c>
      <c r="F364" s="1109">
        <v>29438695531.790001</v>
      </c>
      <c r="G364" s="1109"/>
      <c r="H364" s="1109">
        <v>4168504883.54</v>
      </c>
      <c r="I364" s="1109">
        <v>3379227606.1899996</v>
      </c>
      <c r="J364" s="1182"/>
      <c r="K364" s="1109">
        <v>0</v>
      </c>
      <c r="L364" s="1109">
        <v>0</v>
      </c>
      <c r="M364" s="1109">
        <v>0</v>
      </c>
      <c r="N364" s="1117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76">
        <v>0.59049348456301132</v>
      </c>
      <c r="F365" s="176">
        <v>0.52696783470259156</v>
      </c>
      <c r="G365" s="176"/>
      <c r="H365" s="176">
        <v>1.4771063432190852</v>
      </c>
      <c r="I365" s="176">
        <v>0.85548246725639243</v>
      </c>
      <c r="J365" s="176"/>
      <c r="K365" s="176">
        <v>0</v>
      </c>
      <c r="L365" s="176">
        <v>0</v>
      </c>
      <c r="M365" s="176">
        <v>0</v>
      </c>
      <c r="N365" s="274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7">
        <v>0.70731777192423928</v>
      </c>
      <c r="F366" s="177">
        <v>0.67093448065911476</v>
      </c>
      <c r="G366" s="177"/>
      <c r="H366" s="177">
        <v>0.93383263810805128</v>
      </c>
      <c r="I366" s="177">
        <v>0.85548246725639243</v>
      </c>
      <c r="J366" s="177"/>
      <c r="K366" s="177">
        <v>0</v>
      </c>
      <c r="L366" s="177">
        <v>0</v>
      </c>
      <c r="M366" s="177">
        <v>0</v>
      </c>
      <c r="N366" s="275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23">
        <v>53875000</v>
      </c>
      <c r="F367" s="1109">
        <v>0</v>
      </c>
      <c r="G367" s="1115"/>
      <c r="H367" s="1109">
        <v>57000</v>
      </c>
      <c r="I367" s="1109">
        <v>53172000</v>
      </c>
      <c r="J367" s="1182"/>
      <c r="K367" s="1109">
        <v>646000</v>
      </c>
      <c r="L367" s="1109">
        <v>0</v>
      </c>
      <c r="M367" s="1109">
        <v>0</v>
      </c>
      <c r="N367" s="1117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23">
        <v>58818703</v>
      </c>
      <c r="F368" s="1109">
        <v>0</v>
      </c>
      <c r="G368" s="1109"/>
      <c r="H368" s="1109">
        <v>53000</v>
      </c>
      <c r="I368" s="1109">
        <v>58588953</v>
      </c>
      <c r="J368" s="1182"/>
      <c r="K368" s="1109">
        <v>176750</v>
      </c>
      <c r="L368" s="1109">
        <v>0</v>
      </c>
      <c r="M368" s="1109">
        <v>0</v>
      </c>
      <c r="N368" s="1117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23">
        <v>44456947.830000006</v>
      </c>
      <c r="F369" s="1109">
        <v>0</v>
      </c>
      <c r="G369" s="1109"/>
      <c r="H369" s="1109">
        <v>46590.68</v>
      </c>
      <c r="I369" s="1109">
        <v>44282990.650000006</v>
      </c>
      <c r="J369" s="1182"/>
      <c r="K369" s="1109">
        <v>127366.5</v>
      </c>
      <c r="L369" s="1109">
        <v>0</v>
      </c>
      <c r="M369" s="1109">
        <v>0</v>
      </c>
      <c r="N369" s="1117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76">
        <v>0.82518696668213465</v>
      </c>
      <c r="F370" s="176">
        <v>0</v>
      </c>
      <c r="G370" s="176"/>
      <c r="H370" s="176">
        <v>0.81738035087719296</v>
      </c>
      <c r="I370" s="176">
        <v>0.83282537143609425</v>
      </c>
      <c r="J370" s="176"/>
      <c r="K370" s="176">
        <v>0.19716176470588234</v>
      </c>
      <c r="L370" s="176">
        <v>0</v>
      </c>
      <c r="M370" s="176">
        <v>0</v>
      </c>
      <c r="N370" s="274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7">
        <v>0.75583012821619011</v>
      </c>
      <c r="F371" s="177">
        <v>0</v>
      </c>
      <c r="G371" s="177"/>
      <c r="H371" s="177">
        <v>0.87906943396226411</v>
      </c>
      <c r="I371" s="177">
        <v>0.75582491890578773</v>
      </c>
      <c r="J371" s="177"/>
      <c r="K371" s="177">
        <v>0.72060254596888262</v>
      </c>
      <c r="L371" s="177">
        <v>0</v>
      </c>
      <c r="M371" s="177">
        <v>0</v>
      </c>
      <c r="N371" s="275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23">
        <v>31466000</v>
      </c>
      <c r="F372" s="1109">
        <v>0</v>
      </c>
      <c r="G372" s="1115"/>
      <c r="H372" s="1109">
        <v>17000</v>
      </c>
      <c r="I372" s="1109">
        <v>31316000</v>
      </c>
      <c r="J372" s="1182"/>
      <c r="K372" s="1109">
        <v>133000</v>
      </c>
      <c r="L372" s="1109">
        <v>0</v>
      </c>
      <c r="M372" s="1109">
        <v>0</v>
      </c>
      <c r="N372" s="1117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23">
        <v>32504000</v>
      </c>
      <c r="F373" s="1109">
        <v>0</v>
      </c>
      <c r="G373" s="1109"/>
      <c r="H373" s="1109">
        <v>62311</v>
      </c>
      <c r="I373" s="1109">
        <v>31411688.829999998</v>
      </c>
      <c r="J373" s="1182"/>
      <c r="K373" s="1109">
        <v>1030000.17</v>
      </c>
      <c r="L373" s="1109">
        <v>0</v>
      </c>
      <c r="M373" s="1109">
        <v>0</v>
      </c>
      <c r="N373" s="1117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23">
        <v>26676940.969999991</v>
      </c>
      <c r="F374" s="1109">
        <v>0</v>
      </c>
      <c r="G374" s="1109"/>
      <c r="H374" s="1109">
        <v>56078.47</v>
      </c>
      <c r="I374" s="1109">
        <v>25946683.689999994</v>
      </c>
      <c r="J374" s="1182"/>
      <c r="K374" s="1109">
        <v>674178.81</v>
      </c>
      <c r="L374" s="1109">
        <v>0</v>
      </c>
      <c r="M374" s="1109">
        <v>0</v>
      </c>
      <c r="N374" s="1117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76">
        <v>0.84780210290472224</v>
      </c>
      <c r="F375" s="176">
        <v>0</v>
      </c>
      <c r="G375" s="176"/>
      <c r="H375" s="176">
        <v>3.2987335294117646</v>
      </c>
      <c r="I375" s="176">
        <v>0.82854399316643235</v>
      </c>
      <c r="J375" s="176"/>
      <c r="K375" s="176">
        <v>5.0690136090225568</v>
      </c>
      <c r="L375" s="176">
        <v>0</v>
      </c>
      <c r="M375" s="176">
        <v>0</v>
      </c>
      <c r="N375" s="274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7">
        <v>0.82072794025350704</v>
      </c>
      <c r="F376" s="177">
        <v>0</v>
      </c>
      <c r="G376" s="177"/>
      <c r="H376" s="177">
        <v>0.89997705060101751</v>
      </c>
      <c r="I376" s="177">
        <v>0.82602001536508907</v>
      </c>
      <c r="J376" s="177"/>
      <c r="K376" s="177">
        <v>0.65454242594930834</v>
      </c>
      <c r="L376" s="177">
        <v>0</v>
      </c>
      <c r="M376" s="177">
        <v>0</v>
      </c>
      <c r="N376" s="275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23">
        <v>128837000</v>
      </c>
      <c r="F377" s="1109">
        <v>0</v>
      </c>
      <c r="G377" s="1115"/>
      <c r="H377" s="1109">
        <v>250000</v>
      </c>
      <c r="I377" s="1109">
        <v>100805000</v>
      </c>
      <c r="J377" s="1182"/>
      <c r="K377" s="1109">
        <v>13535000</v>
      </c>
      <c r="L377" s="1109">
        <v>0</v>
      </c>
      <c r="M377" s="1109">
        <v>0</v>
      </c>
      <c r="N377" s="1117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23">
        <v>129026949.73000002</v>
      </c>
      <c r="F378" s="1109">
        <v>0</v>
      </c>
      <c r="G378" s="1109"/>
      <c r="H378" s="1109">
        <v>250000</v>
      </c>
      <c r="I378" s="1109">
        <v>102564949.73000002</v>
      </c>
      <c r="J378" s="1182"/>
      <c r="K378" s="1109">
        <v>11965000</v>
      </c>
      <c r="L378" s="1109">
        <v>0</v>
      </c>
      <c r="M378" s="1109">
        <v>0</v>
      </c>
      <c r="N378" s="1117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23">
        <v>90902934.679999992</v>
      </c>
      <c r="F379" s="1109">
        <v>0</v>
      </c>
      <c r="G379" s="1109"/>
      <c r="H379" s="1109">
        <v>127289.33</v>
      </c>
      <c r="I379" s="1109">
        <v>84037804.780000001</v>
      </c>
      <c r="J379" s="1182"/>
      <c r="K379" s="1109">
        <v>143122.44</v>
      </c>
      <c r="L379" s="1109">
        <v>0</v>
      </c>
      <c r="M379" s="1109">
        <v>0</v>
      </c>
      <c r="N379" s="1117">
        <v>6594718.1299999971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76">
        <v>0.70556544067309845</v>
      </c>
      <c r="F380" s="176">
        <v>0</v>
      </c>
      <c r="G380" s="176"/>
      <c r="H380" s="176">
        <v>0.50915732000000002</v>
      </c>
      <c r="I380" s="176">
        <v>0.83366702822280647</v>
      </c>
      <c r="J380" s="176"/>
      <c r="K380" s="176">
        <v>1.0574247506464721E-2</v>
      </c>
      <c r="L380" s="176">
        <v>0</v>
      </c>
      <c r="M380" s="176">
        <v>0</v>
      </c>
      <c r="N380" s="274">
        <v>0.46288468660068766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7">
        <v>0.70452672771248326</v>
      </c>
      <c r="F381" s="177">
        <v>0</v>
      </c>
      <c r="G381" s="177"/>
      <c r="H381" s="177">
        <v>0.50915732000000002</v>
      </c>
      <c r="I381" s="177">
        <v>0.81936182878485952</v>
      </c>
      <c r="J381" s="177"/>
      <c r="K381" s="177">
        <v>1.1961758462181362E-2</v>
      </c>
      <c r="L381" s="177">
        <v>0</v>
      </c>
      <c r="M381" s="177">
        <v>0</v>
      </c>
      <c r="N381" s="275">
        <v>0.46288468660068766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24">
        <v>26000000000</v>
      </c>
      <c r="F382" s="1109">
        <v>0</v>
      </c>
      <c r="G382" s="1115"/>
      <c r="H382" s="1109">
        <v>0</v>
      </c>
      <c r="I382" s="1109">
        <v>0</v>
      </c>
      <c r="J382" s="1182"/>
      <c r="K382" s="1109">
        <v>0</v>
      </c>
      <c r="L382" s="1109">
        <v>26000000000</v>
      </c>
      <c r="M382" s="1109">
        <v>0</v>
      </c>
      <c r="N382" s="1117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23">
        <v>26000000000</v>
      </c>
      <c r="F383" s="1109">
        <v>0</v>
      </c>
      <c r="G383" s="1109"/>
      <c r="H383" s="1109">
        <v>0</v>
      </c>
      <c r="I383" s="1109">
        <v>0</v>
      </c>
      <c r="J383" s="1182"/>
      <c r="K383" s="1109">
        <v>0</v>
      </c>
      <c r="L383" s="1109">
        <v>26000000000</v>
      </c>
      <c r="M383" s="1109">
        <v>0</v>
      </c>
      <c r="N383" s="1117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23">
        <v>24778367452.289997</v>
      </c>
      <c r="F384" s="1109">
        <v>0</v>
      </c>
      <c r="G384" s="1109"/>
      <c r="H384" s="1109">
        <v>0</v>
      </c>
      <c r="I384" s="1109">
        <v>0</v>
      </c>
      <c r="J384" s="1182"/>
      <c r="K384" s="1109">
        <v>0</v>
      </c>
      <c r="L384" s="1109">
        <v>24778367452.289997</v>
      </c>
      <c r="M384" s="1109">
        <v>0</v>
      </c>
      <c r="N384" s="1117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76">
        <v>0.95301413278038449</v>
      </c>
      <c r="F385" s="176">
        <v>0</v>
      </c>
      <c r="G385" s="176"/>
      <c r="H385" s="176">
        <v>0</v>
      </c>
      <c r="I385" s="176">
        <v>0</v>
      </c>
      <c r="J385" s="176"/>
      <c r="K385" s="176">
        <v>0</v>
      </c>
      <c r="L385" s="176">
        <v>0.95301413278038449</v>
      </c>
      <c r="M385" s="176">
        <v>0</v>
      </c>
      <c r="N385" s="274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7">
        <v>0.95301413278038449</v>
      </c>
      <c r="F386" s="177">
        <v>0</v>
      </c>
      <c r="G386" s="177"/>
      <c r="H386" s="177">
        <v>0</v>
      </c>
      <c r="I386" s="177">
        <v>0</v>
      </c>
      <c r="J386" s="177"/>
      <c r="K386" s="177">
        <v>0</v>
      </c>
      <c r="L386" s="177">
        <v>0.95301413278038449</v>
      </c>
      <c r="M386" s="177">
        <v>0</v>
      </c>
      <c r="N386" s="275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23">
        <v>136775000</v>
      </c>
      <c r="F387" s="1109">
        <v>0</v>
      </c>
      <c r="G387" s="1115"/>
      <c r="H387" s="1109">
        <v>146000</v>
      </c>
      <c r="I387" s="1109">
        <v>135281000</v>
      </c>
      <c r="J387" s="1182"/>
      <c r="K387" s="1109">
        <v>1251000</v>
      </c>
      <c r="L387" s="1109">
        <v>0</v>
      </c>
      <c r="M387" s="1109">
        <v>0</v>
      </c>
      <c r="N387" s="1117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23">
        <v>136818650</v>
      </c>
      <c r="F388" s="1109">
        <v>0</v>
      </c>
      <c r="G388" s="1109"/>
      <c r="H388" s="1109">
        <v>211119</v>
      </c>
      <c r="I388" s="1109">
        <v>134304704</v>
      </c>
      <c r="J388" s="1182"/>
      <c r="K388" s="1109">
        <v>2156746</v>
      </c>
      <c r="L388" s="1109">
        <v>0</v>
      </c>
      <c r="M388" s="1109">
        <v>0</v>
      </c>
      <c r="N388" s="1117">
        <v>146081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23">
        <v>120790636.15999998</v>
      </c>
      <c r="F389" s="1109">
        <v>0</v>
      </c>
      <c r="G389" s="1109"/>
      <c r="H389" s="1109">
        <v>165810.72</v>
      </c>
      <c r="I389" s="1109">
        <v>119215058.14999998</v>
      </c>
      <c r="J389" s="1182"/>
      <c r="K389" s="1109">
        <v>1283674.45</v>
      </c>
      <c r="L389" s="1109">
        <v>0</v>
      </c>
      <c r="M389" s="1109">
        <v>0</v>
      </c>
      <c r="N389" s="1117">
        <v>126092.84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76">
        <v>0.88313387797477594</v>
      </c>
      <c r="F390" s="176">
        <v>0</v>
      </c>
      <c r="G390" s="176"/>
      <c r="H390" s="176">
        <v>1.1356898630136987</v>
      </c>
      <c r="I390" s="176">
        <v>0.88124021961694532</v>
      </c>
      <c r="J390" s="176"/>
      <c r="K390" s="176">
        <v>1.0261186650679457</v>
      </c>
      <c r="L390" s="176">
        <v>0</v>
      </c>
      <c r="M390" s="176">
        <v>0</v>
      </c>
      <c r="N390" s="274">
        <v>1.2999261855670103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7">
        <v>0.88285212695783788</v>
      </c>
      <c r="F391" s="177">
        <v>0</v>
      </c>
      <c r="G391" s="177"/>
      <c r="H391" s="177">
        <v>0.78538985122134908</v>
      </c>
      <c r="I391" s="177">
        <v>0.88764618512542925</v>
      </c>
      <c r="J391" s="177"/>
      <c r="K391" s="177">
        <v>0.59519037012239728</v>
      </c>
      <c r="L391" s="177">
        <v>0</v>
      </c>
      <c r="M391" s="177">
        <v>0</v>
      </c>
      <c r="N391" s="275">
        <v>0.86317070666274187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23">
        <v>600000000</v>
      </c>
      <c r="F392" s="1109">
        <v>0</v>
      </c>
      <c r="G392" s="1115"/>
      <c r="H392" s="1109">
        <v>0</v>
      </c>
      <c r="I392" s="1109">
        <v>600000000</v>
      </c>
      <c r="J392" s="1182"/>
      <c r="K392" s="1109">
        <v>0</v>
      </c>
      <c r="L392" s="1109">
        <v>0</v>
      </c>
      <c r="M392" s="1109">
        <v>0</v>
      </c>
      <c r="N392" s="1117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23">
        <v>148145040.97</v>
      </c>
      <c r="F393" s="1109">
        <v>0</v>
      </c>
      <c r="G393" s="1109"/>
      <c r="H393" s="1109">
        <v>0</v>
      </c>
      <c r="I393" s="1109">
        <v>148145040.97</v>
      </c>
      <c r="J393" s="1182"/>
      <c r="K393" s="1109">
        <v>0</v>
      </c>
      <c r="L393" s="1109">
        <v>0</v>
      </c>
      <c r="M393" s="1109">
        <v>0</v>
      </c>
      <c r="N393" s="1117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23">
        <v>0</v>
      </c>
      <c r="F394" s="1109">
        <v>0</v>
      </c>
      <c r="G394" s="1109"/>
      <c r="H394" s="1109">
        <v>0</v>
      </c>
      <c r="I394" s="1109">
        <v>0</v>
      </c>
      <c r="J394" s="1182"/>
      <c r="K394" s="1109">
        <v>0</v>
      </c>
      <c r="L394" s="1109">
        <v>0</v>
      </c>
      <c r="M394" s="1109">
        <v>0</v>
      </c>
      <c r="N394" s="1117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76">
        <v>0</v>
      </c>
      <c r="F395" s="176">
        <v>0</v>
      </c>
      <c r="G395" s="176"/>
      <c r="H395" s="176">
        <v>0</v>
      </c>
      <c r="I395" s="176">
        <v>0</v>
      </c>
      <c r="J395" s="176"/>
      <c r="K395" s="176">
        <v>0</v>
      </c>
      <c r="L395" s="176">
        <v>0</v>
      </c>
      <c r="M395" s="176">
        <v>0</v>
      </c>
      <c r="N395" s="274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7">
        <v>0</v>
      </c>
      <c r="F396" s="177">
        <v>0</v>
      </c>
      <c r="G396" s="177"/>
      <c r="H396" s="177">
        <v>0</v>
      </c>
      <c r="I396" s="177">
        <v>0</v>
      </c>
      <c r="J396" s="177"/>
      <c r="K396" s="177">
        <v>0</v>
      </c>
      <c r="L396" s="177">
        <v>0</v>
      </c>
      <c r="M396" s="177">
        <v>0</v>
      </c>
      <c r="N396" s="275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23">
        <v>82128232000</v>
      </c>
      <c r="F397" s="1109">
        <v>78128232000</v>
      </c>
      <c r="G397" s="1115"/>
      <c r="H397" s="1109">
        <v>0</v>
      </c>
      <c r="I397" s="1109">
        <v>0</v>
      </c>
      <c r="J397" s="1182"/>
      <c r="K397" s="1109">
        <v>4000000000</v>
      </c>
      <c r="L397" s="1109">
        <v>0</v>
      </c>
      <c r="M397" s="1109">
        <v>0</v>
      </c>
      <c r="N397" s="1117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23">
        <v>82318395088</v>
      </c>
      <c r="F398" s="1109">
        <v>78032290998</v>
      </c>
      <c r="H398" s="1109">
        <v>0</v>
      </c>
      <c r="I398" s="1109">
        <v>0</v>
      </c>
      <c r="J398" s="1182"/>
      <c r="K398" s="1109">
        <v>4286104090</v>
      </c>
      <c r="L398" s="1109">
        <v>0</v>
      </c>
      <c r="M398" s="1109">
        <v>0</v>
      </c>
      <c r="N398" s="1117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23">
        <v>68900632751</v>
      </c>
      <c r="F399" s="1109">
        <v>68614528661</v>
      </c>
      <c r="G399" s="1157" t="s">
        <v>709</v>
      </c>
      <c r="H399" s="1109">
        <v>0</v>
      </c>
      <c r="I399" s="1336">
        <v>0</v>
      </c>
      <c r="J399" s="1182"/>
      <c r="K399" s="1109">
        <v>286104090</v>
      </c>
      <c r="L399" s="1109">
        <v>0</v>
      </c>
      <c r="M399" s="1109">
        <v>0</v>
      </c>
      <c r="N399" s="1117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76">
        <v>0.83893968094917715</v>
      </c>
      <c r="F400" s="176">
        <v>0.87822963485209804</v>
      </c>
      <c r="G400" s="176"/>
      <c r="H400" s="176">
        <v>0</v>
      </c>
      <c r="I400" s="176">
        <v>0</v>
      </c>
      <c r="J400" s="176"/>
      <c r="K400" s="176">
        <v>7.1526022499999994E-2</v>
      </c>
      <c r="L400" s="176">
        <v>0</v>
      </c>
      <c r="M400" s="176">
        <v>0</v>
      </c>
      <c r="N400" s="274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7">
        <v>0.83700165287896899</v>
      </c>
      <c r="F401" s="177">
        <v>0.8793094215670102</v>
      </c>
      <c r="G401" s="177"/>
      <c r="H401" s="177">
        <v>0</v>
      </c>
      <c r="I401" s="177">
        <v>0</v>
      </c>
      <c r="J401" s="177"/>
      <c r="K401" s="177">
        <v>6.6751549657301956E-2</v>
      </c>
      <c r="L401" s="177">
        <v>0</v>
      </c>
      <c r="M401" s="177">
        <v>0</v>
      </c>
      <c r="N401" s="275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23">
        <v>32553197000</v>
      </c>
      <c r="F402" s="1109">
        <v>15883878000</v>
      </c>
      <c r="G402" s="1115"/>
      <c r="H402" s="1109">
        <v>1287083000</v>
      </c>
      <c r="I402" s="1109">
        <v>5162784000</v>
      </c>
      <c r="J402" s="1182"/>
      <c r="K402" s="1109">
        <v>1746718000</v>
      </c>
      <c r="L402" s="1109">
        <v>0</v>
      </c>
      <c r="M402" s="1109">
        <v>2972209000</v>
      </c>
      <c r="N402" s="1117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23">
        <v>6201445215.5200005</v>
      </c>
      <c r="F403" s="1109">
        <v>1255097702.3599999</v>
      </c>
      <c r="G403" s="1109"/>
      <c r="H403" s="1109">
        <v>323655600</v>
      </c>
      <c r="I403" s="1109">
        <v>1373469066.6399999</v>
      </c>
      <c r="J403" s="1182"/>
      <c r="K403" s="1109">
        <v>561753472.44000006</v>
      </c>
      <c r="L403" s="1109">
        <v>0</v>
      </c>
      <c r="M403" s="1109">
        <v>672209000</v>
      </c>
      <c r="N403" s="1117">
        <v>2015260374.0799999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23">
        <v>0</v>
      </c>
      <c r="F404" s="1109">
        <v>0</v>
      </c>
      <c r="G404" s="1109"/>
      <c r="H404" s="1109">
        <v>0</v>
      </c>
      <c r="I404" s="1109">
        <v>0</v>
      </c>
      <c r="J404" s="1182"/>
      <c r="K404" s="1109">
        <v>0</v>
      </c>
      <c r="L404" s="1109">
        <v>0</v>
      </c>
      <c r="M404" s="1109">
        <v>0</v>
      </c>
      <c r="N404" s="1117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76">
        <v>0</v>
      </c>
      <c r="F405" s="176">
        <v>0</v>
      </c>
      <c r="G405" s="176"/>
      <c r="H405" s="176">
        <v>0</v>
      </c>
      <c r="I405" s="176">
        <v>0</v>
      </c>
      <c r="J405" s="176"/>
      <c r="K405" s="176">
        <v>0</v>
      </c>
      <c r="L405" s="176">
        <v>0</v>
      </c>
      <c r="M405" s="176">
        <v>0</v>
      </c>
      <c r="N405" s="274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7">
        <v>0</v>
      </c>
      <c r="F406" s="177">
        <v>0</v>
      </c>
      <c r="G406" s="177"/>
      <c r="H406" s="177">
        <v>0</v>
      </c>
      <c r="I406" s="177">
        <v>0</v>
      </c>
      <c r="J406" s="177"/>
      <c r="K406" s="177">
        <v>0</v>
      </c>
      <c r="L406" s="177">
        <v>0</v>
      </c>
      <c r="M406" s="177">
        <v>0</v>
      </c>
      <c r="N406" s="275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23">
        <v>29092043000</v>
      </c>
      <c r="F407" s="1109">
        <v>0</v>
      </c>
      <c r="G407" s="1115"/>
      <c r="H407" s="1109">
        <v>0</v>
      </c>
      <c r="I407" s="1109">
        <v>0</v>
      </c>
      <c r="J407" s="1182"/>
      <c r="K407" s="1109">
        <v>0</v>
      </c>
      <c r="L407" s="1109">
        <v>0</v>
      </c>
      <c r="M407" s="1109">
        <v>29092043000</v>
      </c>
      <c r="N407" s="1117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23">
        <v>31392043000</v>
      </c>
      <c r="F408" s="1109">
        <v>0</v>
      </c>
      <c r="G408" s="1109"/>
      <c r="H408" s="1109">
        <v>0</v>
      </c>
      <c r="I408" s="1109">
        <v>0</v>
      </c>
      <c r="J408" s="1182"/>
      <c r="K408" s="1109">
        <v>0</v>
      </c>
      <c r="L408" s="1109">
        <v>0</v>
      </c>
      <c r="M408" s="1109">
        <v>31392043000</v>
      </c>
      <c r="N408" s="1117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23">
        <v>26094748974.469997</v>
      </c>
      <c r="F409" s="1109">
        <v>0</v>
      </c>
      <c r="G409" s="1109"/>
      <c r="H409" s="1109">
        <v>0</v>
      </c>
      <c r="I409" s="1109">
        <v>0</v>
      </c>
      <c r="J409" s="1182"/>
      <c r="K409" s="1109">
        <v>0</v>
      </c>
      <c r="L409" s="1109">
        <v>0</v>
      </c>
      <c r="M409" s="1109">
        <v>26094748974.469997</v>
      </c>
      <c r="N409" s="1117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76">
        <v>0.89697203370935474</v>
      </c>
      <c r="F410" s="176">
        <v>0</v>
      </c>
      <c r="G410" s="176"/>
      <c r="H410" s="176">
        <v>0</v>
      </c>
      <c r="I410" s="176">
        <v>0</v>
      </c>
      <c r="J410" s="176"/>
      <c r="K410" s="176">
        <v>0</v>
      </c>
      <c r="L410" s="176">
        <v>0</v>
      </c>
      <c r="M410" s="176">
        <v>0.89697203370935474</v>
      </c>
      <c r="N410" s="274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76">
        <v>0.83125360698792361</v>
      </c>
      <c r="F411" s="177">
        <v>0</v>
      </c>
      <c r="G411" s="177"/>
      <c r="H411" s="177">
        <v>0</v>
      </c>
      <c r="I411" s="177">
        <v>0</v>
      </c>
      <c r="J411" s="177"/>
      <c r="K411" s="177">
        <v>0</v>
      </c>
      <c r="L411" s="177">
        <v>0</v>
      </c>
      <c r="M411" s="177">
        <v>0.83125360698792361</v>
      </c>
      <c r="N411" s="275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24">
        <v>73582359000</v>
      </c>
      <c r="F412" s="1109">
        <v>67020382000</v>
      </c>
      <c r="G412" s="1115"/>
      <c r="H412" s="1109">
        <v>30200000</v>
      </c>
      <c r="I412" s="1109">
        <v>5836405000</v>
      </c>
      <c r="J412" s="1182"/>
      <c r="K412" s="1109">
        <v>410754000</v>
      </c>
      <c r="L412" s="1109">
        <v>0</v>
      </c>
      <c r="M412" s="1109">
        <v>0</v>
      </c>
      <c r="N412" s="1117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23">
        <v>80179520433.949966</v>
      </c>
      <c r="F413" s="1109">
        <v>71622751553.47998</v>
      </c>
      <c r="G413" s="1109"/>
      <c r="H413" s="1109">
        <v>57535422.189999998</v>
      </c>
      <c r="I413" s="1109">
        <v>7012647521.3799925</v>
      </c>
      <c r="J413" s="1182"/>
      <c r="K413" s="1109">
        <v>1101019390.8699999</v>
      </c>
      <c r="L413" s="1109">
        <v>0</v>
      </c>
      <c r="M413" s="1109">
        <v>0</v>
      </c>
      <c r="N413" s="1117">
        <v>385566546.02999985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23">
        <v>71632883557.330017</v>
      </c>
      <c r="F414" s="1109">
        <v>65143097228.20002</v>
      </c>
      <c r="G414" s="1109"/>
      <c r="H414" s="1109">
        <v>51156881.269999988</v>
      </c>
      <c r="I414" s="1109">
        <v>5812969104.8599939</v>
      </c>
      <c r="J414" s="1182"/>
      <c r="K414" s="1109">
        <v>359353297.10000002</v>
      </c>
      <c r="L414" s="1109">
        <v>0</v>
      </c>
      <c r="M414" s="1109">
        <v>0</v>
      </c>
      <c r="N414" s="1117">
        <v>266307045.89999995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76">
        <v>0.97350621169035934</v>
      </c>
      <c r="F415" s="176">
        <v>0.97198934539346582</v>
      </c>
      <c r="G415" s="176"/>
      <c r="H415" s="176">
        <v>1.6939364658940395</v>
      </c>
      <c r="I415" s="176">
        <v>0.99598453240650608</v>
      </c>
      <c r="J415" s="176"/>
      <c r="K415" s="176">
        <v>0.87486256275045415</v>
      </c>
      <c r="L415" s="176">
        <v>0</v>
      </c>
      <c r="M415" s="176">
        <v>0</v>
      </c>
      <c r="N415" s="274">
        <v>0.93566480651258865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7">
        <v>0.89340623602681102</v>
      </c>
      <c r="F416" s="177">
        <v>0.90953078198284987</v>
      </c>
      <c r="G416" s="177"/>
      <c r="H416" s="177">
        <v>0.88913714930367471</v>
      </c>
      <c r="I416" s="177">
        <v>0.8289264628141586</v>
      </c>
      <c r="J416" s="177"/>
      <c r="K416" s="177">
        <v>0.32638235082857842</v>
      </c>
      <c r="L416" s="177">
        <v>0</v>
      </c>
      <c r="M416" s="177">
        <v>0</v>
      </c>
      <c r="N416" s="275">
        <v>0.69069022881274389</v>
      </c>
    </row>
    <row r="417" spans="1:17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23">
        <v>145837000</v>
      </c>
      <c r="F417" s="1109">
        <v>0</v>
      </c>
      <c r="G417" s="1115"/>
      <c r="H417" s="1109">
        <v>132000</v>
      </c>
      <c r="I417" s="1109">
        <v>143966000</v>
      </c>
      <c r="J417" s="1182"/>
      <c r="K417" s="1109">
        <v>1739000</v>
      </c>
      <c r="L417" s="1109">
        <v>0</v>
      </c>
      <c r="M417" s="1109">
        <v>0</v>
      </c>
      <c r="N417" s="1117">
        <v>0</v>
      </c>
    </row>
    <row r="418" spans="1:17" ht="17.25" customHeight="1">
      <c r="A418" s="56"/>
      <c r="B418" s="52"/>
      <c r="C418" s="53" t="s">
        <v>220</v>
      </c>
      <c r="D418" s="62" t="s">
        <v>42</v>
      </c>
      <c r="E418" s="623">
        <v>150431787.97999993</v>
      </c>
      <c r="F418" s="1109">
        <v>0</v>
      </c>
      <c r="G418" s="1109"/>
      <c r="H418" s="1109">
        <v>177590.32</v>
      </c>
      <c r="I418" s="1109">
        <v>148612111.20999995</v>
      </c>
      <c r="J418" s="1182"/>
      <c r="K418" s="1109">
        <v>1642086.45</v>
      </c>
      <c r="L418" s="1109">
        <v>0</v>
      </c>
      <c r="M418" s="1109">
        <v>0</v>
      </c>
      <c r="N418" s="1117">
        <v>0</v>
      </c>
    </row>
    <row r="419" spans="1:17" ht="18" customHeight="1">
      <c r="A419" s="56"/>
      <c r="B419" s="52"/>
      <c r="C419" s="53" t="s">
        <v>4</v>
      </c>
      <c r="D419" s="62" t="s">
        <v>43</v>
      </c>
      <c r="E419" s="623">
        <v>130012087.31999998</v>
      </c>
      <c r="F419" s="1109">
        <v>0</v>
      </c>
      <c r="G419" s="1109"/>
      <c r="H419" s="1109">
        <v>113850.37999999999</v>
      </c>
      <c r="I419" s="1109">
        <v>128943093.91999999</v>
      </c>
      <c r="J419" s="1182"/>
      <c r="K419" s="1109">
        <v>955143.02</v>
      </c>
      <c r="L419" s="1109">
        <v>0</v>
      </c>
      <c r="M419" s="1109">
        <v>0</v>
      </c>
      <c r="N419" s="1117">
        <v>0</v>
      </c>
    </row>
    <row r="420" spans="1:17" ht="18.399999999999999" customHeight="1">
      <c r="A420" s="56"/>
      <c r="B420" s="52"/>
      <c r="C420" s="53" t="s">
        <v>4</v>
      </c>
      <c r="D420" s="62" t="s">
        <v>44</v>
      </c>
      <c r="E420" s="176">
        <v>0.89148904132696072</v>
      </c>
      <c r="F420" s="176">
        <v>0</v>
      </c>
      <c r="G420" s="176"/>
      <c r="H420" s="176">
        <v>0.86250287878787868</v>
      </c>
      <c r="I420" s="176">
        <v>0.89564962505035906</v>
      </c>
      <c r="J420" s="176"/>
      <c r="K420" s="176">
        <v>0.54924843013225988</v>
      </c>
      <c r="L420" s="176">
        <v>0</v>
      </c>
      <c r="M420" s="176">
        <v>0</v>
      </c>
      <c r="N420" s="274">
        <v>0</v>
      </c>
    </row>
    <row r="421" spans="1:17" ht="18.399999999999999" customHeight="1">
      <c r="A421" s="58"/>
      <c r="B421" s="59"/>
      <c r="C421" s="60" t="s">
        <v>4</v>
      </c>
      <c r="D421" s="64" t="s">
        <v>45</v>
      </c>
      <c r="E421" s="177">
        <v>0.86425940332029572</v>
      </c>
      <c r="F421" s="177">
        <v>0</v>
      </c>
      <c r="G421" s="177"/>
      <c r="H421" s="177">
        <v>0.64108437892335568</v>
      </c>
      <c r="I421" s="177">
        <v>0.86764862480012694</v>
      </c>
      <c r="J421" s="177"/>
      <c r="K421" s="177">
        <v>0.58166427230429918</v>
      </c>
      <c r="L421" s="177">
        <v>0</v>
      </c>
      <c r="M421" s="177">
        <v>0</v>
      </c>
      <c r="N421" s="275">
        <v>0</v>
      </c>
    </row>
    <row r="422" spans="1:17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23">
        <v>3153986000</v>
      </c>
      <c r="F422" s="1109">
        <v>0</v>
      </c>
      <c r="G422" s="1115"/>
      <c r="H422" s="1109">
        <v>393633000</v>
      </c>
      <c r="I422" s="1109">
        <v>2577499000</v>
      </c>
      <c r="J422" s="1182"/>
      <c r="K422" s="1109">
        <v>177372000</v>
      </c>
      <c r="L422" s="1109">
        <v>0</v>
      </c>
      <c r="M422" s="1109">
        <v>0</v>
      </c>
      <c r="N422" s="1117">
        <v>5482000</v>
      </c>
    </row>
    <row r="423" spans="1:17" ht="18" customHeight="1">
      <c r="A423" s="56"/>
      <c r="B423" s="52"/>
      <c r="C423" s="53" t="s">
        <v>223</v>
      </c>
      <c r="D423" s="62" t="s">
        <v>42</v>
      </c>
      <c r="E423" s="623">
        <v>3155989674</v>
      </c>
      <c r="F423" s="1109">
        <v>0</v>
      </c>
      <c r="G423" s="1109"/>
      <c r="H423" s="1109">
        <v>394087707</v>
      </c>
      <c r="I423" s="1109">
        <v>2578045703</v>
      </c>
      <c r="J423" s="1182"/>
      <c r="K423" s="1109">
        <v>177372000</v>
      </c>
      <c r="L423" s="1109">
        <v>0</v>
      </c>
      <c r="M423" s="1109">
        <v>0</v>
      </c>
      <c r="N423" s="1117">
        <v>6484264</v>
      </c>
    </row>
    <row r="424" spans="1:17" ht="18" customHeight="1">
      <c r="A424" s="56"/>
      <c r="B424" s="52"/>
      <c r="C424" s="53" t="s">
        <v>4</v>
      </c>
      <c r="D424" s="62" t="s">
        <v>43</v>
      </c>
      <c r="E424" s="623">
        <v>2640765730.6900001</v>
      </c>
      <c r="F424" s="1109">
        <v>0</v>
      </c>
      <c r="G424" s="1109"/>
      <c r="H424" s="1109">
        <v>355378827.82999998</v>
      </c>
      <c r="I424" s="1109">
        <v>2223772587.96</v>
      </c>
      <c r="J424" s="1182"/>
      <c r="K424" s="1109">
        <v>56993564.049999997</v>
      </c>
      <c r="L424" s="1109">
        <v>0</v>
      </c>
      <c r="M424" s="1109">
        <v>0</v>
      </c>
      <c r="N424" s="1117">
        <v>4620750.8499999996</v>
      </c>
    </row>
    <row r="425" spans="1:17" ht="18" customHeight="1">
      <c r="A425" s="56"/>
      <c r="B425" s="52"/>
      <c r="C425" s="53" t="s">
        <v>4</v>
      </c>
      <c r="D425" s="62" t="s">
        <v>44</v>
      </c>
      <c r="E425" s="176">
        <v>0.83727883722058372</v>
      </c>
      <c r="F425" s="176">
        <v>0</v>
      </c>
      <c r="G425" s="176"/>
      <c r="H425" s="176">
        <v>0.90281766983459211</v>
      </c>
      <c r="I425" s="176">
        <v>0.86276370542141823</v>
      </c>
      <c r="J425" s="176"/>
      <c r="K425" s="176">
        <v>0.32132221573867348</v>
      </c>
      <c r="L425" s="176">
        <v>0</v>
      </c>
      <c r="M425" s="176">
        <v>0</v>
      </c>
      <c r="N425" s="274">
        <v>0.84289508391098134</v>
      </c>
    </row>
    <row r="426" spans="1:17" ht="18.399999999999999" customHeight="1">
      <c r="A426" s="58"/>
      <c r="B426" s="59"/>
      <c r="C426" s="60" t="s">
        <v>4</v>
      </c>
      <c r="D426" s="61" t="s">
        <v>45</v>
      </c>
      <c r="E426" s="276">
        <v>0.83674726582454595</v>
      </c>
      <c r="F426" s="177">
        <v>0</v>
      </c>
      <c r="G426" s="177"/>
      <c r="H426" s="177">
        <v>0.90177597909695772</v>
      </c>
      <c r="I426" s="177">
        <v>0.86258074687049102</v>
      </c>
      <c r="J426" s="177"/>
      <c r="K426" s="177">
        <v>0.32132221573867348</v>
      </c>
      <c r="L426" s="177">
        <v>0</v>
      </c>
      <c r="M426" s="177">
        <v>0</v>
      </c>
      <c r="N426" s="275">
        <v>0.71260991995390677</v>
      </c>
    </row>
    <row r="427" spans="1:17" s="613" customFormat="1" ht="18" customHeight="1">
      <c r="A427" s="51" t="s">
        <v>786</v>
      </c>
      <c r="B427" s="52" t="s">
        <v>47</v>
      </c>
      <c r="C427" s="1211" t="s">
        <v>781</v>
      </c>
      <c r="D427" s="62" t="s">
        <v>41</v>
      </c>
      <c r="E427" s="623">
        <v>172000</v>
      </c>
      <c r="F427" s="1182">
        <v>0</v>
      </c>
      <c r="G427" s="1115"/>
      <c r="H427" s="1182">
        <v>0</v>
      </c>
      <c r="I427" s="1182">
        <v>172000</v>
      </c>
      <c r="J427" s="1182"/>
      <c r="K427" s="1182">
        <v>0</v>
      </c>
      <c r="L427" s="1182">
        <v>0</v>
      </c>
      <c r="M427" s="1182">
        <v>0</v>
      </c>
      <c r="N427" s="1185">
        <v>0</v>
      </c>
      <c r="Q427" s="2"/>
    </row>
    <row r="428" spans="1:17" ht="18" customHeight="1">
      <c r="A428" s="56"/>
      <c r="B428" s="52"/>
      <c r="C428" s="1211" t="s">
        <v>782</v>
      </c>
      <c r="D428" s="62" t="s">
        <v>42</v>
      </c>
      <c r="E428" s="623">
        <v>10943500</v>
      </c>
      <c r="F428" s="1182">
        <v>0</v>
      </c>
      <c r="G428" s="1182"/>
      <c r="H428" s="1182">
        <v>15000</v>
      </c>
      <c r="I428" s="1182">
        <v>9428500</v>
      </c>
      <c r="J428" s="1182"/>
      <c r="K428" s="1182">
        <v>1500000</v>
      </c>
      <c r="L428" s="1182">
        <v>0</v>
      </c>
      <c r="M428" s="1182">
        <v>0</v>
      </c>
      <c r="N428" s="1185">
        <v>0</v>
      </c>
    </row>
    <row r="429" spans="1:17" ht="18" customHeight="1">
      <c r="A429" s="56"/>
      <c r="B429" s="52"/>
      <c r="C429" s="1211" t="s">
        <v>783</v>
      </c>
      <c r="D429" s="62" t="s">
        <v>43</v>
      </c>
      <c r="E429" s="623">
        <v>8073025.6899999995</v>
      </c>
      <c r="F429" s="1182">
        <v>0</v>
      </c>
      <c r="G429" s="1182"/>
      <c r="H429" s="1182">
        <v>0</v>
      </c>
      <c r="I429" s="1182">
        <v>8052890.5899999999</v>
      </c>
      <c r="J429" s="1182"/>
      <c r="K429" s="1182">
        <v>20135.099999999999</v>
      </c>
      <c r="L429" s="1182">
        <v>0</v>
      </c>
      <c r="M429" s="1182">
        <v>0</v>
      </c>
      <c r="N429" s="1185">
        <v>0</v>
      </c>
    </row>
    <row r="430" spans="1:17" ht="18" customHeight="1">
      <c r="A430" s="56"/>
      <c r="B430" s="52"/>
      <c r="C430" s="1211" t="s">
        <v>784</v>
      </c>
      <c r="D430" s="62" t="s">
        <v>44</v>
      </c>
      <c r="E430" s="176" t="s">
        <v>827</v>
      </c>
      <c r="F430" s="176">
        <v>0</v>
      </c>
      <c r="G430" s="176"/>
      <c r="H430" s="176">
        <v>0</v>
      </c>
      <c r="I430" s="176" t="s">
        <v>827</v>
      </c>
      <c r="J430" s="176"/>
      <c r="K430" s="176">
        <v>0</v>
      </c>
      <c r="L430" s="176">
        <v>0</v>
      </c>
      <c r="M430" s="176">
        <v>0</v>
      </c>
      <c r="N430" s="274">
        <v>0</v>
      </c>
    </row>
    <row r="431" spans="1:17" ht="18" customHeight="1">
      <c r="A431" s="58"/>
      <c r="B431" s="59"/>
      <c r="C431" s="1212" t="s">
        <v>785</v>
      </c>
      <c r="D431" s="61" t="s">
        <v>45</v>
      </c>
      <c r="E431" s="276">
        <v>0.73770052451226753</v>
      </c>
      <c r="F431" s="177">
        <v>0</v>
      </c>
      <c r="G431" s="177"/>
      <c r="H431" s="177">
        <v>0</v>
      </c>
      <c r="I431" s="177">
        <v>0.85410092697671947</v>
      </c>
      <c r="J431" s="177"/>
      <c r="K431" s="177">
        <v>1.3423399999999999E-2</v>
      </c>
      <c r="L431" s="177">
        <v>0</v>
      </c>
      <c r="M431" s="177">
        <v>0</v>
      </c>
      <c r="N431" s="275">
        <v>0</v>
      </c>
    </row>
    <row r="432" spans="1:17" ht="16.5">
      <c r="A432" s="1727" t="s">
        <v>961</v>
      </c>
      <c r="B432" s="1727"/>
      <c r="C432" s="1727"/>
      <c r="D432" s="1727"/>
      <c r="E432" s="1727"/>
      <c r="F432" s="1727"/>
      <c r="G432" s="1169"/>
      <c r="H432" s="614"/>
      <c r="I432" s="614"/>
      <c r="J432" s="614"/>
      <c r="K432" s="614"/>
      <c r="L432" s="614"/>
      <c r="M432" s="614"/>
      <c r="N432" s="614"/>
    </row>
    <row r="433" spans="1:14" ht="18" customHeight="1">
      <c r="A433" s="1722" t="s">
        <v>780</v>
      </c>
      <c r="B433" s="1722"/>
      <c r="C433" s="1722"/>
      <c r="D433" s="1722"/>
      <c r="E433" s="1722"/>
      <c r="F433" s="1722"/>
      <c r="G433" s="1722"/>
      <c r="H433" s="1722"/>
      <c r="I433" s="1722"/>
      <c r="J433" s="1722"/>
      <c r="K433" s="1722"/>
      <c r="L433" s="1722"/>
      <c r="M433" s="1722"/>
      <c r="N433" s="1722"/>
    </row>
    <row r="442" spans="1:14">
      <c r="I442" s="1723"/>
      <c r="J442" s="1213"/>
    </row>
    <row r="443" spans="1:14">
      <c r="I443" s="1723"/>
      <c r="J443" s="1213"/>
    </row>
    <row r="445" spans="1:14">
      <c r="F445" s="1724" t="s">
        <v>4</v>
      </c>
      <c r="G445" s="940"/>
    </row>
    <row r="446" spans="1:14">
      <c r="F446" s="1724"/>
      <c r="G446" s="940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C1" sqref="C1"/>
    </sheetView>
  </sheetViews>
  <sheetFormatPr defaultColWidth="16.28515625" defaultRowHeight="15"/>
  <cols>
    <col min="1" max="1" width="5.140625" style="979" customWidth="1"/>
    <col min="2" max="2" width="1.42578125" style="979" customWidth="1"/>
    <col min="3" max="3" width="42.5703125" style="979" bestFit="1" customWidth="1"/>
    <col min="4" max="4" width="3.7109375" style="979" customWidth="1"/>
    <col min="5" max="5" width="17.7109375" style="979" customWidth="1"/>
    <col min="6" max="11" width="14.7109375" style="979" customWidth="1"/>
    <col min="12" max="12" width="23" style="979" customWidth="1"/>
    <col min="13" max="16384" width="16.28515625" style="979"/>
  </cols>
  <sheetData>
    <row r="1" spans="1:15" ht="16.5" customHeight="1">
      <c r="A1" s="984" t="s">
        <v>429</v>
      </c>
      <c r="B1" s="984"/>
      <c r="C1" s="973"/>
      <c r="D1" s="973"/>
      <c r="E1" s="973"/>
      <c r="F1" s="973"/>
      <c r="G1" s="973"/>
      <c r="H1" s="973"/>
      <c r="I1" s="973"/>
      <c r="J1" s="973"/>
      <c r="K1" s="973"/>
      <c r="L1" s="973"/>
    </row>
    <row r="2" spans="1:15" ht="15" customHeight="1">
      <c r="A2" s="991" t="s">
        <v>430</v>
      </c>
      <c r="B2" s="991"/>
      <c r="C2" s="991"/>
      <c r="D2" s="991"/>
      <c r="E2" s="991"/>
      <c r="F2" s="991"/>
      <c r="G2" s="992"/>
      <c r="H2" s="992"/>
      <c r="I2" s="992"/>
      <c r="J2" s="992"/>
      <c r="K2" s="992"/>
      <c r="L2" s="992"/>
    </row>
    <row r="3" spans="1:15" ht="15" customHeight="1">
      <c r="A3" s="991"/>
      <c r="B3" s="991"/>
      <c r="C3" s="991"/>
      <c r="D3" s="991"/>
      <c r="E3" s="991"/>
      <c r="F3" s="991"/>
      <c r="G3" s="992"/>
      <c r="H3" s="992"/>
      <c r="I3" s="992"/>
      <c r="J3" s="992"/>
      <c r="K3" s="992"/>
      <c r="L3" s="992"/>
    </row>
    <row r="4" spans="1:15" ht="15.2" customHeight="1">
      <c r="A4" s="973"/>
      <c r="B4" s="993"/>
      <c r="C4" s="993"/>
      <c r="D4" s="973"/>
      <c r="E4" s="973"/>
      <c r="F4" s="973"/>
      <c r="G4" s="973"/>
      <c r="H4" s="973"/>
      <c r="I4" s="973"/>
      <c r="J4" s="984"/>
      <c r="K4" s="984"/>
      <c r="L4" s="994" t="s">
        <v>2</v>
      </c>
    </row>
    <row r="5" spans="1:15" ht="15.95" customHeight="1">
      <c r="A5" s="995" t="s">
        <v>4</v>
      </c>
      <c r="B5" s="996" t="s">
        <v>4</v>
      </c>
      <c r="C5" s="996" t="s">
        <v>3</v>
      </c>
      <c r="D5" s="997"/>
      <c r="E5" s="972" t="s">
        <v>4</v>
      </c>
      <c r="F5" s="985" t="s">
        <v>4</v>
      </c>
      <c r="G5" s="970" t="s">
        <v>4</v>
      </c>
      <c r="H5" s="971" t="s">
        <v>4</v>
      </c>
      <c r="I5" s="972" t="s">
        <v>4</v>
      </c>
      <c r="J5" s="971" t="s">
        <v>4</v>
      </c>
      <c r="K5" s="972" t="s">
        <v>4</v>
      </c>
      <c r="L5" s="972" t="s">
        <v>4</v>
      </c>
    </row>
    <row r="6" spans="1:15" ht="15.95" customHeight="1">
      <c r="A6" s="998"/>
      <c r="B6" s="999"/>
      <c r="C6" s="974" t="s">
        <v>773</v>
      </c>
      <c r="D6" s="999"/>
      <c r="E6" s="986"/>
      <c r="F6" s="987" t="s">
        <v>5</v>
      </c>
      <c r="G6" s="975" t="s">
        <v>6</v>
      </c>
      <c r="H6" s="976" t="s">
        <v>7</v>
      </c>
      <c r="I6" s="977" t="s">
        <v>7</v>
      </c>
      <c r="J6" s="976" t="s">
        <v>8</v>
      </c>
      <c r="K6" s="978" t="s">
        <v>9</v>
      </c>
      <c r="L6" s="977" t="s">
        <v>10</v>
      </c>
    </row>
    <row r="7" spans="1:15" ht="15.95" customHeight="1">
      <c r="A7" s="998" t="s">
        <v>4</v>
      </c>
      <c r="B7" s="999"/>
      <c r="C7" s="974" t="s">
        <v>11</v>
      </c>
      <c r="D7" s="973"/>
      <c r="E7" s="978" t="s">
        <v>12</v>
      </c>
      <c r="F7" s="987" t="s">
        <v>13</v>
      </c>
      <c r="G7" s="980" t="s">
        <v>14</v>
      </c>
      <c r="H7" s="976" t="s">
        <v>15</v>
      </c>
      <c r="I7" s="977" t="s">
        <v>16</v>
      </c>
      <c r="J7" s="976" t="s">
        <v>17</v>
      </c>
      <c r="K7" s="977" t="s">
        <v>18</v>
      </c>
      <c r="L7" s="981" t="s">
        <v>19</v>
      </c>
    </row>
    <row r="8" spans="1:15" ht="15.95" customHeight="1">
      <c r="A8" s="1000" t="s">
        <v>4</v>
      </c>
      <c r="B8" s="1001"/>
      <c r="C8" s="974" t="s">
        <v>703</v>
      </c>
      <c r="D8" s="973"/>
      <c r="E8" s="978" t="s">
        <v>4</v>
      </c>
      <c r="F8" s="987" t="s">
        <v>20</v>
      </c>
      <c r="G8" s="980" t="s">
        <v>21</v>
      </c>
      <c r="H8" s="976" t="s">
        <v>22</v>
      </c>
      <c r="I8" s="977" t="s">
        <v>4</v>
      </c>
      <c r="J8" s="976" t="s">
        <v>23</v>
      </c>
      <c r="K8" s="977" t="s">
        <v>24</v>
      </c>
      <c r="L8" s="977" t="s">
        <v>25</v>
      </c>
    </row>
    <row r="9" spans="1:15" ht="15.95" customHeight="1">
      <c r="A9" s="1002" t="s">
        <v>4</v>
      </c>
      <c r="B9" s="1003"/>
      <c r="C9" s="974" t="s">
        <v>26</v>
      </c>
      <c r="D9" s="973"/>
      <c r="E9" s="988" t="s">
        <v>4</v>
      </c>
      <c r="F9" s="987" t="s">
        <v>4</v>
      </c>
      <c r="G9" s="980" t="s">
        <v>4</v>
      </c>
      <c r="H9" s="976" t="s">
        <v>27</v>
      </c>
      <c r="I9" s="977"/>
      <c r="J9" s="976" t="s">
        <v>28</v>
      </c>
      <c r="K9" s="977" t="s">
        <v>4</v>
      </c>
      <c r="L9" s="977" t="s">
        <v>29</v>
      </c>
    </row>
    <row r="10" spans="1:15" ht="15.95" customHeight="1">
      <c r="A10" s="998"/>
      <c r="B10" s="999"/>
      <c r="C10" s="974" t="s">
        <v>30</v>
      </c>
      <c r="D10" s="1004"/>
      <c r="E10" s="982"/>
      <c r="F10" s="1005"/>
      <c r="G10" s="1006"/>
      <c r="H10" s="996"/>
      <c r="I10" s="1007"/>
      <c r="J10" s="1008"/>
      <c r="K10" s="996"/>
      <c r="L10" s="1007"/>
    </row>
    <row r="11" spans="1:15" s="1017" customFormat="1" ht="9.9499999999999993" customHeight="1">
      <c r="A11" s="1009">
        <v>1</v>
      </c>
      <c r="B11" s="1010"/>
      <c r="C11" s="1010"/>
      <c r="D11" s="1010"/>
      <c r="E11" s="1011" t="s">
        <v>32</v>
      </c>
      <c r="F11" s="1011">
        <v>3</v>
      </c>
      <c r="G11" s="1012" t="s">
        <v>34</v>
      </c>
      <c r="H11" s="1013" t="s">
        <v>35</v>
      </c>
      <c r="I11" s="1014" t="s">
        <v>36</v>
      </c>
      <c r="J11" s="1015">
        <v>7</v>
      </c>
      <c r="K11" s="1013">
        <v>8</v>
      </c>
      <c r="L11" s="1016">
        <v>9</v>
      </c>
    </row>
    <row r="12" spans="1:15" ht="18.95" customHeight="1">
      <c r="A12" s="1018"/>
      <c r="B12" s="1019"/>
      <c r="C12" s="1020" t="s">
        <v>40</v>
      </c>
      <c r="D12" s="1021" t="s">
        <v>41</v>
      </c>
      <c r="E12" s="625">
        <v>73582359000</v>
      </c>
      <c r="F12" s="626">
        <v>67020382000</v>
      </c>
      <c r="G12" s="626">
        <v>30200000</v>
      </c>
      <c r="H12" s="626">
        <v>5836405000</v>
      </c>
      <c r="I12" s="626">
        <v>410754000</v>
      </c>
      <c r="J12" s="626">
        <v>0</v>
      </c>
      <c r="K12" s="626">
        <v>0</v>
      </c>
      <c r="L12" s="1111">
        <v>284618000</v>
      </c>
      <c r="O12" s="1173"/>
    </row>
    <row r="13" spans="1:15" ht="18.95" customHeight="1">
      <c r="A13" s="1022"/>
      <c r="B13" s="1023"/>
      <c r="C13" s="1024"/>
      <c r="D13" s="1005" t="s">
        <v>42</v>
      </c>
      <c r="E13" s="1112">
        <v>80179520433.949997</v>
      </c>
      <c r="F13" s="1110">
        <v>71622751553.479996</v>
      </c>
      <c r="G13" s="1110">
        <v>57535422.190000005</v>
      </c>
      <c r="H13" s="1110">
        <v>7012647521.3799992</v>
      </c>
      <c r="I13" s="1110">
        <v>1101019390.8700001</v>
      </c>
      <c r="J13" s="1110">
        <v>0</v>
      </c>
      <c r="K13" s="1110">
        <v>0</v>
      </c>
      <c r="L13" s="1113">
        <v>385566546.03000003</v>
      </c>
    </row>
    <row r="14" spans="1:15" ht="18.95" customHeight="1">
      <c r="A14" s="1022"/>
      <c r="B14" s="1023"/>
      <c r="C14" s="989" t="s">
        <v>4</v>
      </c>
      <c r="D14" s="1005" t="s">
        <v>43</v>
      </c>
      <c r="E14" s="1112">
        <v>71632883557.330017</v>
      </c>
      <c r="F14" s="1110">
        <v>65143097228.20002</v>
      </c>
      <c r="G14" s="1110">
        <v>51156881.270000003</v>
      </c>
      <c r="H14" s="1110">
        <v>5812969104.8600006</v>
      </c>
      <c r="I14" s="1110">
        <v>359353297.10000002</v>
      </c>
      <c r="J14" s="1110">
        <v>0</v>
      </c>
      <c r="K14" s="1110">
        <v>0</v>
      </c>
      <c r="L14" s="1113">
        <v>266307045.89999998</v>
      </c>
    </row>
    <row r="15" spans="1:15" ht="18.95" customHeight="1">
      <c r="A15" s="1022"/>
      <c r="B15" s="1023"/>
      <c r="C15" s="1024"/>
      <c r="D15" s="1005" t="s">
        <v>44</v>
      </c>
      <c r="E15" s="1050">
        <v>0.97350621169035934</v>
      </c>
      <c r="F15" s="1051">
        <v>0.97198934539346582</v>
      </c>
      <c r="G15" s="1051">
        <v>1.6939364658940399</v>
      </c>
      <c r="H15" s="1051">
        <v>0.99598453240650719</v>
      </c>
      <c r="I15" s="1051">
        <v>0.87486256275045415</v>
      </c>
      <c r="J15" s="1051">
        <v>0</v>
      </c>
      <c r="K15" s="1051">
        <v>0</v>
      </c>
      <c r="L15" s="1052">
        <v>0.93566480651258876</v>
      </c>
    </row>
    <row r="16" spans="1:15" ht="18.95" customHeight="1">
      <c r="A16" s="1025"/>
      <c r="B16" s="1026"/>
      <c r="C16" s="1027"/>
      <c r="D16" s="1005" t="s">
        <v>45</v>
      </c>
      <c r="E16" s="1053">
        <v>0.89340623602681069</v>
      </c>
      <c r="F16" s="1054">
        <v>0.90953078198284965</v>
      </c>
      <c r="G16" s="1054">
        <v>0.88913714930367493</v>
      </c>
      <c r="H16" s="1054">
        <v>0.82892646281415883</v>
      </c>
      <c r="I16" s="1054">
        <v>0.32638235082857836</v>
      </c>
      <c r="J16" s="1054">
        <v>0</v>
      </c>
      <c r="K16" s="1054">
        <v>0</v>
      </c>
      <c r="L16" s="1055">
        <v>0.69069022881274367</v>
      </c>
    </row>
    <row r="17" spans="1:15" ht="18.95" customHeight="1">
      <c r="A17" s="1028" t="s">
        <v>350</v>
      </c>
      <c r="B17" s="1029" t="s">
        <v>47</v>
      </c>
      <c r="C17" s="1030" t="s">
        <v>351</v>
      </c>
      <c r="D17" s="1031" t="s">
        <v>41</v>
      </c>
      <c r="E17" s="1114">
        <v>1650144000</v>
      </c>
      <c r="F17" s="1109">
        <v>15699000</v>
      </c>
      <c r="G17" s="1109">
        <v>1552000</v>
      </c>
      <c r="H17" s="1109">
        <v>1393723000</v>
      </c>
      <c r="I17" s="1109">
        <v>6784000</v>
      </c>
      <c r="J17" s="1109">
        <v>0</v>
      </c>
      <c r="K17" s="1109">
        <v>0</v>
      </c>
      <c r="L17" s="1117">
        <v>232386000</v>
      </c>
    </row>
    <row r="18" spans="1:15" ht="18.95" customHeight="1">
      <c r="A18" s="1032"/>
      <c r="B18" s="1029"/>
      <c r="C18" s="1030"/>
      <c r="D18" s="1033" t="s">
        <v>42</v>
      </c>
      <c r="E18" s="1116">
        <v>3815192850.5900011</v>
      </c>
      <c r="F18" s="1109">
        <v>1227773283.7100003</v>
      </c>
      <c r="G18" s="1109">
        <v>2798084.0000000005</v>
      </c>
      <c r="H18" s="1109">
        <v>2298067382.2600007</v>
      </c>
      <c r="I18" s="1109">
        <v>38570630.620000005</v>
      </c>
      <c r="J18" s="1109">
        <v>0</v>
      </c>
      <c r="K18" s="1109">
        <v>0</v>
      </c>
      <c r="L18" s="1117">
        <v>247983470</v>
      </c>
    </row>
    <row r="19" spans="1:15" ht="18.95" customHeight="1">
      <c r="A19" s="1032"/>
      <c r="B19" s="1029"/>
      <c r="C19" s="1030"/>
      <c r="D19" s="1033" t="s">
        <v>43</v>
      </c>
      <c r="E19" s="1116">
        <v>3345264814.5900002</v>
      </c>
      <c r="F19" s="1109">
        <v>1209118633.8500001</v>
      </c>
      <c r="G19" s="1109">
        <v>1884595.4099999997</v>
      </c>
      <c r="H19" s="1109">
        <v>1965803950.7899997</v>
      </c>
      <c r="I19" s="1109">
        <v>8780847.4699999988</v>
      </c>
      <c r="J19" s="1109">
        <v>0</v>
      </c>
      <c r="K19" s="1109">
        <v>0</v>
      </c>
      <c r="L19" s="1117">
        <v>159676787.06999996</v>
      </c>
    </row>
    <row r="20" spans="1:15" ht="18.95" customHeight="1">
      <c r="A20" s="1032"/>
      <c r="B20" s="1030"/>
      <c r="C20" s="1030"/>
      <c r="D20" s="1033" t="s">
        <v>44</v>
      </c>
      <c r="E20" s="1056">
        <v>2.0272562967777357</v>
      </c>
      <c r="F20" s="990" t="s">
        <v>827</v>
      </c>
      <c r="G20" s="990">
        <v>1.2143011662371133</v>
      </c>
      <c r="H20" s="990">
        <v>1.4104696204267273</v>
      </c>
      <c r="I20" s="990">
        <v>1.2943466199882074</v>
      </c>
      <c r="J20" s="990">
        <v>0</v>
      </c>
      <c r="K20" s="990">
        <v>0</v>
      </c>
      <c r="L20" s="1057">
        <v>0.68711878972915741</v>
      </c>
    </row>
    <row r="21" spans="1:15" s="1037" customFormat="1" ht="18.95" customHeight="1">
      <c r="A21" s="1034"/>
      <c r="B21" s="1035"/>
      <c r="C21" s="1035"/>
      <c r="D21" s="1036" t="s">
        <v>45</v>
      </c>
      <c r="E21" s="1058">
        <v>0.87682718688065042</v>
      </c>
      <c r="F21" s="1059">
        <v>0.98480611192024736</v>
      </c>
      <c r="G21" s="1059">
        <v>0.67353067670591715</v>
      </c>
      <c r="H21" s="1059">
        <v>0.85541614922394427</v>
      </c>
      <c r="I21" s="1059">
        <v>0.22765631074351353</v>
      </c>
      <c r="J21" s="1059">
        <v>0</v>
      </c>
      <c r="K21" s="1059">
        <v>0</v>
      </c>
      <c r="L21" s="1060">
        <v>0.64390093045314656</v>
      </c>
      <c r="O21" s="979"/>
    </row>
    <row r="22" spans="1:15" ht="18.95" customHeight="1">
      <c r="A22" s="1028" t="s">
        <v>352</v>
      </c>
      <c r="B22" s="1029" t="s">
        <v>47</v>
      </c>
      <c r="C22" s="1030" t="s">
        <v>353</v>
      </c>
      <c r="D22" s="1033" t="s">
        <v>41</v>
      </c>
      <c r="E22" s="1114">
        <v>5986000</v>
      </c>
      <c r="F22" s="1109">
        <v>5986000</v>
      </c>
      <c r="G22" s="1109">
        <v>0</v>
      </c>
      <c r="H22" s="1109">
        <v>0</v>
      </c>
      <c r="I22" s="1109">
        <v>0</v>
      </c>
      <c r="J22" s="1109">
        <v>0</v>
      </c>
      <c r="K22" s="1109">
        <v>0</v>
      </c>
      <c r="L22" s="1117">
        <v>0</v>
      </c>
    </row>
    <row r="23" spans="1:15" ht="18.95" customHeight="1">
      <c r="A23" s="1028"/>
      <c r="B23" s="1029"/>
      <c r="C23" s="1030"/>
      <c r="D23" s="1033" t="s">
        <v>42</v>
      </c>
      <c r="E23" s="1116">
        <v>6184740.4800000004</v>
      </c>
      <c r="F23" s="1109">
        <v>6184740.4800000004</v>
      </c>
      <c r="G23" s="1109">
        <v>0</v>
      </c>
      <c r="H23" s="1109">
        <v>0</v>
      </c>
      <c r="I23" s="1109">
        <v>0</v>
      </c>
      <c r="J23" s="1109">
        <v>0</v>
      </c>
      <c r="K23" s="1109">
        <v>0</v>
      </c>
      <c r="L23" s="1117">
        <v>0</v>
      </c>
    </row>
    <row r="24" spans="1:15" ht="18.95" customHeight="1">
      <c r="A24" s="1028"/>
      <c r="B24" s="1029"/>
      <c r="C24" s="1030"/>
      <c r="D24" s="1033" t="s">
        <v>43</v>
      </c>
      <c r="E24" s="1116">
        <v>4190083.7</v>
      </c>
      <c r="F24" s="1109">
        <v>4190083.7</v>
      </c>
      <c r="G24" s="1109">
        <v>0</v>
      </c>
      <c r="H24" s="1109">
        <v>0</v>
      </c>
      <c r="I24" s="1109">
        <v>0</v>
      </c>
      <c r="J24" s="1109">
        <v>0</v>
      </c>
      <c r="K24" s="1109">
        <v>0</v>
      </c>
      <c r="L24" s="1117">
        <v>0</v>
      </c>
    </row>
    <row r="25" spans="1:15" ht="18.95" customHeight="1">
      <c r="A25" s="1028"/>
      <c r="B25" s="1030"/>
      <c r="C25" s="1030"/>
      <c r="D25" s="1033" t="s">
        <v>44</v>
      </c>
      <c r="E25" s="1056">
        <v>0.69998057133311065</v>
      </c>
      <c r="F25" s="990">
        <v>0.69998057133311065</v>
      </c>
      <c r="G25" s="990">
        <v>0</v>
      </c>
      <c r="H25" s="990">
        <v>0</v>
      </c>
      <c r="I25" s="990">
        <v>0</v>
      </c>
      <c r="J25" s="990">
        <v>0</v>
      </c>
      <c r="K25" s="990">
        <v>0</v>
      </c>
      <c r="L25" s="1057">
        <v>0</v>
      </c>
    </row>
    <row r="26" spans="1:15" ht="18.95" customHeight="1">
      <c r="A26" s="1034"/>
      <c r="B26" s="1035"/>
      <c r="C26" s="1035"/>
      <c r="D26" s="1033" t="s">
        <v>45</v>
      </c>
      <c r="E26" s="1058">
        <v>0.67748739232466548</v>
      </c>
      <c r="F26" s="1059">
        <v>0.67748739232466548</v>
      </c>
      <c r="G26" s="1059">
        <v>0</v>
      </c>
      <c r="H26" s="1059">
        <v>0</v>
      </c>
      <c r="I26" s="1059">
        <v>0</v>
      </c>
      <c r="J26" s="1059">
        <v>0</v>
      </c>
      <c r="K26" s="1059">
        <v>0</v>
      </c>
      <c r="L26" s="1060">
        <v>0</v>
      </c>
    </row>
    <row r="27" spans="1:15" ht="18.95" customHeight="1">
      <c r="A27" s="1028" t="s">
        <v>354</v>
      </c>
      <c r="B27" s="1029" t="s">
        <v>47</v>
      </c>
      <c r="C27" s="1030" t="s">
        <v>355</v>
      </c>
      <c r="D27" s="1031" t="s">
        <v>41</v>
      </c>
      <c r="E27" s="1114">
        <v>36690000</v>
      </c>
      <c r="F27" s="1109">
        <v>219000</v>
      </c>
      <c r="G27" s="1109">
        <v>968000</v>
      </c>
      <c r="H27" s="1109">
        <v>28491000</v>
      </c>
      <c r="I27" s="1109">
        <v>100000</v>
      </c>
      <c r="J27" s="1109">
        <v>0</v>
      </c>
      <c r="K27" s="1109">
        <v>0</v>
      </c>
      <c r="L27" s="1117">
        <v>6912000</v>
      </c>
    </row>
    <row r="28" spans="1:15" ht="18.95" customHeight="1">
      <c r="A28" s="1028"/>
      <c r="B28" s="1029"/>
      <c r="C28" s="1030"/>
      <c r="D28" s="1033" t="s">
        <v>42</v>
      </c>
      <c r="E28" s="1116">
        <v>37352653.579999998</v>
      </c>
      <c r="F28" s="1109">
        <v>219000</v>
      </c>
      <c r="G28" s="1109">
        <v>1099963</v>
      </c>
      <c r="H28" s="1109">
        <v>28711522</v>
      </c>
      <c r="I28" s="1109">
        <v>410168.57999999996</v>
      </c>
      <c r="J28" s="1109">
        <v>0</v>
      </c>
      <c r="K28" s="1109">
        <v>0</v>
      </c>
      <c r="L28" s="1117">
        <v>6912000</v>
      </c>
    </row>
    <row r="29" spans="1:15" ht="18.95" customHeight="1">
      <c r="A29" s="1028"/>
      <c r="B29" s="1029"/>
      <c r="C29" s="1030"/>
      <c r="D29" s="1033" t="s">
        <v>43</v>
      </c>
      <c r="E29" s="1116">
        <v>31638833.509999998</v>
      </c>
      <c r="F29" s="1109">
        <v>215100</v>
      </c>
      <c r="G29" s="1109">
        <v>834023.21000000008</v>
      </c>
      <c r="H29" s="1109">
        <v>24678790.219999995</v>
      </c>
      <c r="I29" s="1109">
        <v>268118.07</v>
      </c>
      <c r="J29" s="1109">
        <v>0</v>
      </c>
      <c r="K29" s="1109">
        <v>0</v>
      </c>
      <c r="L29" s="1117">
        <v>5642802.0099999998</v>
      </c>
    </row>
    <row r="30" spans="1:15" ht="18.95" customHeight="1">
      <c r="A30" s="1032"/>
      <c r="B30" s="1030"/>
      <c r="C30" s="1030"/>
      <c r="D30" s="1033" t="s">
        <v>44</v>
      </c>
      <c r="E30" s="1056">
        <v>0.86232852303079854</v>
      </c>
      <c r="F30" s="990">
        <v>0.98219178082191783</v>
      </c>
      <c r="G30" s="990">
        <v>0.86159422520661166</v>
      </c>
      <c r="H30" s="990">
        <v>0.86619599943841896</v>
      </c>
      <c r="I30" s="990">
        <v>2.6811807000000001</v>
      </c>
      <c r="J30" s="990">
        <v>0</v>
      </c>
      <c r="K30" s="990">
        <v>0</v>
      </c>
      <c r="L30" s="1057">
        <v>0.81637760561342587</v>
      </c>
    </row>
    <row r="31" spans="1:15" ht="18.95" customHeight="1">
      <c r="A31" s="1034"/>
      <c r="B31" s="1035"/>
      <c r="C31" s="1035"/>
      <c r="D31" s="1036" t="s">
        <v>45</v>
      </c>
      <c r="E31" s="1058">
        <v>0.8470304108980522</v>
      </c>
      <c r="F31" s="1059">
        <v>0.98219178082191783</v>
      </c>
      <c r="G31" s="1059">
        <v>0.75822842222874776</v>
      </c>
      <c r="H31" s="1059">
        <v>0.85954308587332973</v>
      </c>
      <c r="I31" s="1059">
        <v>0.6536777390408598</v>
      </c>
      <c r="J31" s="1059">
        <v>0</v>
      </c>
      <c r="K31" s="1059">
        <v>0</v>
      </c>
      <c r="L31" s="1060">
        <v>0.81637760561342587</v>
      </c>
    </row>
    <row r="32" spans="1:15" ht="18.95" customHeight="1">
      <c r="A32" s="1028" t="s">
        <v>356</v>
      </c>
      <c r="B32" s="1029" t="s">
        <v>47</v>
      </c>
      <c r="C32" s="1030" t="s">
        <v>357</v>
      </c>
      <c r="D32" s="1033" t="s">
        <v>41</v>
      </c>
      <c r="E32" s="1116">
        <v>770000</v>
      </c>
      <c r="F32" s="1109">
        <v>770000</v>
      </c>
      <c r="G32" s="1109">
        <v>0</v>
      </c>
      <c r="H32" s="1109">
        <v>0</v>
      </c>
      <c r="I32" s="1109">
        <v>0</v>
      </c>
      <c r="J32" s="1109">
        <v>0</v>
      </c>
      <c r="K32" s="1109">
        <v>0</v>
      </c>
      <c r="L32" s="1117">
        <v>0</v>
      </c>
    </row>
    <row r="33" spans="1:12" ht="18.95" customHeight="1">
      <c r="A33" s="1028"/>
      <c r="B33" s="1029"/>
      <c r="C33" s="1030"/>
      <c r="D33" s="1033" t="s">
        <v>42</v>
      </c>
      <c r="E33" s="1116">
        <v>770000</v>
      </c>
      <c r="F33" s="1109">
        <v>770000</v>
      </c>
      <c r="G33" s="1109">
        <v>0</v>
      </c>
      <c r="H33" s="1109">
        <v>0</v>
      </c>
      <c r="I33" s="1109">
        <v>0</v>
      </c>
      <c r="J33" s="1109">
        <v>0</v>
      </c>
      <c r="K33" s="1109">
        <v>0</v>
      </c>
      <c r="L33" s="1117">
        <v>0</v>
      </c>
    </row>
    <row r="34" spans="1:12" ht="18.95" customHeight="1">
      <c r="A34" s="1028"/>
      <c r="B34" s="1029"/>
      <c r="C34" s="1030"/>
      <c r="D34" s="1033" t="s">
        <v>43</v>
      </c>
      <c r="E34" s="1116">
        <v>734817</v>
      </c>
      <c r="F34" s="1109">
        <v>734817</v>
      </c>
      <c r="G34" s="1109">
        <v>0</v>
      </c>
      <c r="H34" s="1109">
        <v>0</v>
      </c>
      <c r="I34" s="1109">
        <v>0</v>
      </c>
      <c r="J34" s="1109">
        <v>0</v>
      </c>
      <c r="K34" s="1109">
        <v>0</v>
      </c>
      <c r="L34" s="1117">
        <v>0</v>
      </c>
    </row>
    <row r="35" spans="1:12" ht="18.95" customHeight="1">
      <c r="A35" s="1032"/>
      <c r="B35" s="1030"/>
      <c r="C35" s="1030"/>
      <c r="D35" s="1033" t="s">
        <v>44</v>
      </c>
      <c r="E35" s="1056">
        <v>0.95430779220779216</v>
      </c>
      <c r="F35" s="990">
        <v>0.95430779220779216</v>
      </c>
      <c r="G35" s="990">
        <v>0</v>
      </c>
      <c r="H35" s="990">
        <v>0</v>
      </c>
      <c r="I35" s="990">
        <v>0</v>
      </c>
      <c r="J35" s="990">
        <v>0</v>
      </c>
      <c r="K35" s="990">
        <v>0</v>
      </c>
      <c r="L35" s="1057">
        <v>0</v>
      </c>
    </row>
    <row r="36" spans="1:12" ht="18.75" customHeight="1">
      <c r="A36" s="1034"/>
      <c r="B36" s="1035"/>
      <c r="C36" s="1035"/>
      <c r="D36" s="1033" t="s">
        <v>45</v>
      </c>
      <c r="E36" s="1058">
        <v>0.95430779220779216</v>
      </c>
      <c r="F36" s="1059">
        <v>0.95430779220779216</v>
      </c>
      <c r="G36" s="1059">
        <v>0</v>
      </c>
      <c r="H36" s="1059">
        <v>0</v>
      </c>
      <c r="I36" s="1059">
        <v>0</v>
      </c>
      <c r="J36" s="1059">
        <v>0</v>
      </c>
      <c r="K36" s="1059">
        <v>0</v>
      </c>
      <c r="L36" s="1060">
        <v>0</v>
      </c>
    </row>
    <row r="37" spans="1:12" ht="18.95" hidden="1" customHeight="1">
      <c r="A37" s="1028" t="s">
        <v>358</v>
      </c>
      <c r="B37" s="1029" t="s">
        <v>47</v>
      </c>
      <c r="C37" s="1030" t="s">
        <v>359</v>
      </c>
      <c r="D37" s="1031" t="s">
        <v>41</v>
      </c>
      <c r="E37" s="1114">
        <v>0</v>
      </c>
      <c r="F37" s="1115">
        <v>0</v>
      </c>
      <c r="G37" s="1115">
        <v>0</v>
      </c>
      <c r="H37" s="1115">
        <v>0</v>
      </c>
      <c r="I37" s="1115">
        <v>0</v>
      </c>
      <c r="J37" s="1115">
        <v>0</v>
      </c>
      <c r="K37" s="1115">
        <v>0</v>
      </c>
      <c r="L37" s="1118">
        <v>0</v>
      </c>
    </row>
    <row r="38" spans="1:12" ht="18.95" hidden="1" customHeight="1">
      <c r="A38" s="1028"/>
      <c r="B38" s="1029"/>
      <c r="C38" s="1030"/>
      <c r="D38" s="1033" t="s">
        <v>42</v>
      </c>
      <c r="E38" s="1116">
        <v>0</v>
      </c>
      <c r="F38" s="1109">
        <v>0</v>
      </c>
      <c r="G38" s="1109">
        <v>0</v>
      </c>
      <c r="H38" s="1109">
        <v>0</v>
      </c>
      <c r="I38" s="1109">
        <v>0</v>
      </c>
      <c r="J38" s="1109">
        <v>0</v>
      </c>
      <c r="K38" s="1109">
        <v>0</v>
      </c>
      <c r="L38" s="1117">
        <v>0</v>
      </c>
    </row>
    <row r="39" spans="1:12" ht="18.95" hidden="1" customHeight="1">
      <c r="A39" s="1028"/>
      <c r="B39" s="1029"/>
      <c r="C39" s="1030"/>
      <c r="D39" s="1033" t="s">
        <v>43</v>
      </c>
      <c r="E39" s="1116">
        <v>0</v>
      </c>
      <c r="F39" s="1109">
        <v>0</v>
      </c>
      <c r="G39" s="1109">
        <v>0</v>
      </c>
      <c r="H39" s="1109">
        <v>0</v>
      </c>
      <c r="I39" s="1109">
        <v>0</v>
      </c>
      <c r="J39" s="1109">
        <v>0</v>
      </c>
      <c r="K39" s="1109">
        <v>0</v>
      </c>
      <c r="L39" s="1117">
        <v>0</v>
      </c>
    </row>
    <row r="40" spans="1:12" ht="18.95" hidden="1" customHeight="1">
      <c r="A40" s="1032"/>
      <c r="B40" s="1030"/>
      <c r="C40" s="1030"/>
      <c r="D40" s="1033" t="s">
        <v>44</v>
      </c>
      <c r="E40" s="1056">
        <v>0</v>
      </c>
      <c r="F40" s="990">
        <v>0</v>
      </c>
      <c r="G40" s="990">
        <v>0</v>
      </c>
      <c r="H40" s="990">
        <v>0</v>
      </c>
      <c r="I40" s="990">
        <v>0</v>
      </c>
      <c r="J40" s="990">
        <v>0</v>
      </c>
      <c r="K40" s="990">
        <v>0</v>
      </c>
      <c r="L40" s="1057">
        <v>0</v>
      </c>
    </row>
    <row r="41" spans="1:12" ht="18.95" hidden="1" customHeight="1">
      <c r="A41" s="1034"/>
      <c r="B41" s="1035"/>
      <c r="C41" s="1035"/>
      <c r="D41" s="1039" t="s">
        <v>45</v>
      </c>
      <c r="E41" s="1058">
        <v>0</v>
      </c>
      <c r="F41" s="1059">
        <v>0</v>
      </c>
      <c r="G41" s="1059">
        <v>0</v>
      </c>
      <c r="H41" s="1059">
        <v>0</v>
      </c>
      <c r="I41" s="1059">
        <v>0</v>
      </c>
      <c r="J41" s="1059">
        <v>0</v>
      </c>
      <c r="K41" s="1059">
        <v>0</v>
      </c>
      <c r="L41" s="1060">
        <v>0</v>
      </c>
    </row>
    <row r="42" spans="1:12" ht="18.95" customHeight="1">
      <c r="A42" s="1040" t="s">
        <v>360</v>
      </c>
      <c r="B42" s="1041" t="s">
        <v>47</v>
      </c>
      <c r="C42" s="1042" t="s">
        <v>361</v>
      </c>
      <c r="D42" s="1043" t="s">
        <v>41</v>
      </c>
      <c r="E42" s="1184">
        <v>0</v>
      </c>
      <c r="F42" s="1182">
        <v>0</v>
      </c>
      <c r="G42" s="1182">
        <v>0</v>
      </c>
      <c r="H42" s="1182">
        <v>0</v>
      </c>
      <c r="I42" s="1182">
        <v>0</v>
      </c>
      <c r="J42" s="1182">
        <v>0</v>
      </c>
      <c r="K42" s="1182">
        <v>0</v>
      </c>
      <c r="L42" s="1185">
        <v>0</v>
      </c>
    </row>
    <row r="43" spans="1:12" ht="18.95" customHeight="1">
      <c r="A43" s="1032"/>
      <c r="B43" s="1030"/>
      <c r="C43" s="1030" t="s">
        <v>362</v>
      </c>
      <c r="D43" s="1033" t="s">
        <v>42</v>
      </c>
      <c r="E43" s="1116">
        <v>44495.199999999997</v>
      </c>
      <c r="F43" s="1109">
        <v>0</v>
      </c>
      <c r="G43" s="1109">
        <v>0</v>
      </c>
      <c r="H43" s="1109">
        <v>0</v>
      </c>
      <c r="I43" s="1109">
        <v>44495.199999999997</v>
      </c>
      <c r="J43" s="1109">
        <v>0</v>
      </c>
      <c r="K43" s="1109">
        <v>0</v>
      </c>
      <c r="L43" s="1117">
        <v>0</v>
      </c>
    </row>
    <row r="44" spans="1:12" ht="18.95" customHeight="1">
      <c r="A44" s="1032"/>
      <c r="B44" s="1030"/>
      <c r="C44" s="1030"/>
      <c r="D44" s="1033" t="s">
        <v>43</v>
      </c>
      <c r="E44" s="1116">
        <v>0</v>
      </c>
      <c r="F44" s="1109">
        <v>0</v>
      </c>
      <c r="G44" s="1109">
        <v>0</v>
      </c>
      <c r="H44" s="1109">
        <v>0</v>
      </c>
      <c r="I44" s="1109">
        <v>0</v>
      </c>
      <c r="J44" s="1109">
        <v>0</v>
      </c>
      <c r="K44" s="1109">
        <v>0</v>
      </c>
      <c r="L44" s="1117">
        <v>0</v>
      </c>
    </row>
    <row r="45" spans="1:12" ht="18.95" customHeight="1">
      <c r="A45" s="1032"/>
      <c r="B45" s="1030"/>
      <c r="C45" s="1030"/>
      <c r="D45" s="1033" t="s">
        <v>44</v>
      </c>
      <c r="E45" s="1056">
        <v>0</v>
      </c>
      <c r="F45" s="990">
        <v>0</v>
      </c>
      <c r="G45" s="990">
        <v>0</v>
      </c>
      <c r="H45" s="990">
        <v>0</v>
      </c>
      <c r="I45" s="990">
        <v>0</v>
      </c>
      <c r="J45" s="990">
        <v>0</v>
      </c>
      <c r="K45" s="990">
        <v>0</v>
      </c>
      <c r="L45" s="1057">
        <v>0</v>
      </c>
    </row>
    <row r="46" spans="1:12" ht="18.95" customHeight="1">
      <c r="A46" s="1034"/>
      <c r="B46" s="1035"/>
      <c r="C46" s="1035"/>
      <c r="D46" s="1036" t="s">
        <v>45</v>
      </c>
      <c r="E46" s="1058">
        <v>0</v>
      </c>
      <c r="F46" s="1059">
        <v>0</v>
      </c>
      <c r="G46" s="1059">
        <v>0</v>
      </c>
      <c r="H46" s="1059">
        <v>0</v>
      </c>
      <c r="I46" s="1059">
        <v>0</v>
      </c>
      <c r="J46" s="1059">
        <v>0</v>
      </c>
      <c r="K46" s="1059">
        <v>0</v>
      </c>
      <c r="L46" s="1060">
        <v>0</v>
      </c>
    </row>
    <row r="47" spans="1:12" ht="18.95" customHeight="1">
      <c r="A47" s="1028" t="s">
        <v>363</v>
      </c>
      <c r="B47" s="1029" t="s">
        <v>47</v>
      </c>
      <c r="C47" s="1030" t="s">
        <v>364</v>
      </c>
      <c r="D47" s="1044" t="s">
        <v>41</v>
      </c>
      <c r="E47" s="1114">
        <v>96237000</v>
      </c>
      <c r="F47" s="1109">
        <v>0</v>
      </c>
      <c r="G47" s="1109">
        <v>210000</v>
      </c>
      <c r="H47" s="1109">
        <v>94999000</v>
      </c>
      <c r="I47" s="1109">
        <v>1028000</v>
      </c>
      <c r="J47" s="1109">
        <v>0</v>
      </c>
      <c r="K47" s="1109">
        <v>0</v>
      </c>
      <c r="L47" s="1117">
        <v>0</v>
      </c>
    </row>
    <row r="48" spans="1:12" ht="18.95" customHeight="1">
      <c r="A48" s="1028"/>
      <c r="B48" s="1029"/>
      <c r="C48" s="1030"/>
      <c r="D48" s="1033" t="s">
        <v>42</v>
      </c>
      <c r="E48" s="1116">
        <v>96682500</v>
      </c>
      <c r="F48" s="1109">
        <v>0</v>
      </c>
      <c r="G48" s="1109">
        <v>254515</v>
      </c>
      <c r="H48" s="1109">
        <v>95224329</v>
      </c>
      <c r="I48" s="1109">
        <v>1203656</v>
      </c>
      <c r="J48" s="1109">
        <v>0</v>
      </c>
      <c r="K48" s="1109">
        <v>0</v>
      </c>
      <c r="L48" s="1117">
        <v>0</v>
      </c>
    </row>
    <row r="49" spans="1:12" ht="18.95" customHeight="1">
      <c r="A49" s="1028"/>
      <c r="B49" s="1029"/>
      <c r="C49" s="1030"/>
      <c r="D49" s="1033" t="s">
        <v>43</v>
      </c>
      <c r="E49" s="1116">
        <v>82764310.540000081</v>
      </c>
      <c r="F49" s="1109">
        <v>0</v>
      </c>
      <c r="G49" s="1109">
        <v>152948.90000000002</v>
      </c>
      <c r="H49" s="1109">
        <v>82240718.620000079</v>
      </c>
      <c r="I49" s="1109">
        <v>370643.02</v>
      </c>
      <c r="J49" s="1109">
        <v>0</v>
      </c>
      <c r="K49" s="1109">
        <v>0</v>
      </c>
      <c r="L49" s="1117">
        <v>0</v>
      </c>
    </row>
    <row r="50" spans="1:12" ht="18.95" customHeight="1">
      <c r="A50" s="1028"/>
      <c r="B50" s="1030"/>
      <c r="C50" s="1030"/>
      <c r="D50" s="1033" t="s">
        <v>44</v>
      </c>
      <c r="E50" s="1056">
        <v>0.86000509720793539</v>
      </c>
      <c r="F50" s="990">
        <v>0</v>
      </c>
      <c r="G50" s="990">
        <v>0.72832809523809539</v>
      </c>
      <c r="H50" s="990">
        <v>0.86570088758829122</v>
      </c>
      <c r="I50" s="990">
        <v>0.36054768482490274</v>
      </c>
      <c r="J50" s="990">
        <v>0</v>
      </c>
      <c r="K50" s="990">
        <v>0</v>
      </c>
      <c r="L50" s="1057">
        <v>0</v>
      </c>
    </row>
    <row r="51" spans="1:12" ht="18.95" customHeight="1">
      <c r="A51" s="1034"/>
      <c r="B51" s="1035"/>
      <c r="C51" s="1035"/>
      <c r="D51" s="1038" t="s">
        <v>45</v>
      </c>
      <c r="E51" s="1058">
        <v>0.85604230900111278</v>
      </c>
      <c r="F51" s="1059">
        <v>0</v>
      </c>
      <c r="G51" s="1059">
        <v>0.60094257705832677</v>
      </c>
      <c r="H51" s="1059">
        <v>0.86365238257546639</v>
      </c>
      <c r="I51" s="1059">
        <v>0.30793102015858353</v>
      </c>
      <c r="J51" s="1059">
        <v>0</v>
      </c>
      <c r="K51" s="1059">
        <v>0</v>
      </c>
      <c r="L51" s="1060">
        <v>0</v>
      </c>
    </row>
    <row r="52" spans="1:12" ht="19.5" customHeight="1">
      <c r="A52" s="1028" t="s">
        <v>365</v>
      </c>
      <c r="B52" s="1029" t="s">
        <v>47</v>
      </c>
      <c r="C52" s="1030" t="s">
        <v>366</v>
      </c>
      <c r="D52" s="1031" t="s">
        <v>41</v>
      </c>
      <c r="E52" s="1114">
        <v>0</v>
      </c>
      <c r="F52" s="1115">
        <v>0</v>
      </c>
      <c r="G52" s="1115">
        <v>0</v>
      </c>
      <c r="H52" s="1115">
        <v>0</v>
      </c>
      <c r="I52" s="1115">
        <v>0</v>
      </c>
      <c r="J52" s="1115">
        <v>0</v>
      </c>
      <c r="K52" s="1115">
        <v>0</v>
      </c>
      <c r="L52" s="1118">
        <v>0</v>
      </c>
    </row>
    <row r="53" spans="1:12" ht="19.5" customHeight="1">
      <c r="A53" s="1028"/>
      <c r="B53" s="1029"/>
      <c r="C53" s="1030"/>
      <c r="D53" s="1033" t="s">
        <v>42</v>
      </c>
      <c r="E53" s="1116">
        <v>4417836.18</v>
      </c>
      <c r="F53" s="1109">
        <v>0</v>
      </c>
      <c r="G53" s="1109">
        <v>0</v>
      </c>
      <c r="H53" s="1109">
        <v>4417836.18</v>
      </c>
      <c r="I53" s="1109">
        <v>0</v>
      </c>
      <c r="J53" s="1109">
        <v>0</v>
      </c>
      <c r="K53" s="1109">
        <v>0</v>
      </c>
      <c r="L53" s="1117">
        <v>0</v>
      </c>
    </row>
    <row r="54" spans="1:12" ht="19.5" customHeight="1">
      <c r="A54" s="1028"/>
      <c r="B54" s="1029"/>
      <c r="C54" s="1030"/>
      <c r="D54" s="1033" t="s">
        <v>43</v>
      </c>
      <c r="E54" s="1116">
        <v>3460704.6399999997</v>
      </c>
      <c r="F54" s="1109">
        <v>0</v>
      </c>
      <c r="G54" s="1109">
        <v>0</v>
      </c>
      <c r="H54" s="1109">
        <v>3460704.6399999997</v>
      </c>
      <c r="I54" s="1109">
        <v>0</v>
      </c>
      <c r="J54" s="1109">
        <v>0</v>
      </c>
      <c r="K54" s="1109">
        <v>0</v>
      </c>
      <c r="L54" s="1117">
        <v>0</v>
      </c>
    </row>
    <row r="55" spans="1:12" ht="19.5" customHeight="1">
      <c r="A55" s="1032"/>
      <c r="B55" s="1030"/>
      <c r="C55" s="1030"/>
      <c r="D55" s="1033" t="s">
        <v>44</v>
      </c>
      <c r="E55" s="1056">
        <v>0</v>
      </c>
      <c r="F55" s="990">
        <v>0</v>
      </c>
      <c r="G55" s="990">
        <v>0</v>
      </c>
      <c r="H55" s="990">
        <v>0</v>
      </c>
      <c r="I55" s="990">
        <v>0</v>
      </c>
      <c r="J55" s="990">
        <v>0</v>
      </c>
      <c r="K55" s="990">
        <v>0</v>
      </c>
      <c r="L55" s="1057">
        <v>0</v>
      </c>
    </row>
    <row r="56" spans="1:12" ht="19.5" customHeight="1">
      <c r="A56" s="1034"/>
      <c r="B56" s="1035"/>
      <c r="C56" s="1035"/>
      <c r="D56" s="1038" t="s">
        <v>45</v>
      </c>
      <c r="E56" s="1058">
        <v>0.78334834045385537</v>
      </c>
      <c r="F56" s="1059">
        <v>0</v>
      </c>
      <c r="G56" s="1059">
        <v>0</v>
      </c>
      <c r="H56" s="1059">
        <v>0.78334834045385537</v>
      </c>
      <c r="I56" s="1059">
        <v>0</v>
      </c>
      <c r="J56" s="1059">
        <v>0</v>
      </c>
      <c r="K56" s="1059">
        <v>0</v>
      </c>
      <c r="L56" s="1060">
        <v>0</v>
      </c>
    </row>
    <row r="57" spans="1:12" ht="18.95" customHeight="1">
      <c r="A57" s="1028" t="s">
        <v>367</v>
      </c>
      <c r="B57" s="1029" t="s">
        <v>47</v>
      </c>
      <c r="C57" s="1030" t="s">
        <v>368</v>
      </c>
      <c r="D57" s="1033" t="s">
        <v>41</v>
      </c>
      <c r="E57" s="1114">
        <v>894590000</v>
      </c>
      <c r="F57" s="1109">
        <v>636111000</v>
      </c>
      <c r="G57" s="1109">
        <v>2335000</v>
      </c>
      <c r="H57" s="1109">
        <v>216182000</v>
      </c>
      <c r="I57" s="1109">
        <v>39537000</v>
      </c>
      <c r="J57" s="1109">
        <v>0</v>
      </c>
      <c r="K57" s="1109">
        <v>0</v>
      </c>
      <c r="L57" s="1117">
        <v>425000</v>
      </c>
    </row>
    <row r="58" spans="1:12" ht="18.95" customHeight="1">
      <c r="A58" s="1028"/>
      <c r="B58" s="1029"/>
      <c r="C58" s="1030"/>
      <c r="D58" s="1033" t="s">
        <v>42</v>
      </c>
      <c r="E58" s="1116">
        <v>1100612019.3200002</v>
      </c>
      <c r="F58" s="1109">
        <v>689456124.36000001</v>
      </c>
      <c r="G58" s="1109">
        <v>2825881</v>
      </c>
      <c r="H58" s="1109">
        <v>226829813.57999998</v>
      </c>
      <c r="I58" s="1109">
        <v>173838420.38</v>
      </c>
      <c r="J58" s="1109">
        <v>0</v>
      </c>
      <c r="K58" s="1109">
        <v>0</v>
      </c>
      <c r="L58" s="1117">
        <v>7661780</v>
      </c>
    </row>
    <row r="59" spans="1:12" ht="18.75" customHeight="1">
      <c r="A59" s="1028"/>
      <c r="B59" s="1029"/>
      <c r="C59" s="1030"/>
      <c r="D59" s="1033" t="s">
        <v>43</v>
      </c>
      <c r="E59" s="1116">
        <v>577130312.33999979</v>
      </c>
      <c r="F59" s="1109">
        <v>353566969.56999993</v>
      </c>
      <c r="G59" s="1109">
        <v>2051886.79</v>
      </c>
      <c r="H59" s="1109">
        <v>182127382.01999989</v>
      </c>
      <c r="I59" s="1109">
        <v>31800270.659999996</v>
      </c>
      <c r="J59" s="1109">
        <v>0</v>
      </c>
      <c r="K59" s="1109">
        <v>0</v>
      </c>
      <c r="L59" s="1117">
        <v>7583803.2999999998</v>
      </c>
    </row>
    <row r="60" spans="1:12" ht="18.95" customHeight="1">
      <c r="A60" s="1032"/>
      <c r="B60" s="1030"/>
      <c r="C60" s="1030"/>
      <c r="D60" s="1033" t="s">
        <v>44</v>
      </c>
      <c r="E60" s="1056">
        <v>0.64513387399814415</v>
      </c>
      <c r="F60" s="990">
        <v>0.55582590077832317</v>
      </c>
      <c r="G60" s="990">
        <v>0.87875237259100647</v>
      </c>
      <c r="H60" s="990">
        <v>0.84247246310978663</v>
      </c>
      <c r="I60" s="990">
        <v>0.80431673268077997</v>
      </c>
      <c r="J60" s="990">
        <v>0</v>
      </c>
      <c r="K60" s="990">
        <v>0</v>
      </c>
      <c r="L60" s="1057" t="s">
        <v>827</v>
      </c>
    </row>
    <row r="61" spans="1:12" ht="18.95" customHeight="1">
      <c r="A61" s="1034"/>
      <c r="B61" s="1035"/>
      <c r="C61" s="1035"/>
      <c r="D61" s="1033" t="s">
        <v>45</v>
      </c>
      <c r="E61" s="1058">
        <v>0.52437216949218202</v>
      </c>
      <c r="F61" s="1059">
        <v>0.51282011585320941</v>
      </c>
      <c r="G61" s="1059">
        <v>0.72610516507949208</v>
      </c>
      <c r="H61" s="1059">
        <v>0.80292523784915026</v>
      </c>
      <c r="I61" s="1059">
        <v>0.18293004843513061</v>
      </c>
      <c r="J61" s="1059">
        <v>0</v>
      </c>
      <c r="K61" s="1059">
        <v>0</v>
      </c>
      <c r="L61" s="1060">
        <v>0.98982263912563395</v>
      </c>
    </row>
    <row r="62" spans="1:12" ht="18.95" customHeight="1">
      <c r="A62" s="1028" t="s">
        <v>369</v>
      </c>
      <c r="B62" s="1029" t="s">
        <v>47</v>
      </c>
      <c r="C62" s="1030" t="s">
        <v>132</v>
      </c>
      <c r="D62" s="1031" t="s">
        <v>41</v>
      </c>
      <c r="E62" s="1114">
        <v>2949000</v>
      </c>
      <c r="F62" s="1109">
        <v>2949000</v>
      </c>
      <c r="G62" s="1109">
        <v>0</v>
      </c>
      <c r="H62" s="1109">
        <v>0</v>
      </c>
      <c r="I62" s="1109">
        <v>0</v>
      </c>
      <c r="J62" s="1109">
        <v>0</v>
      </c>
      <c r="K62" s="1109">
        <v>0</v>
      </c>
      <c r="L62" s="1117">
        <v>0</v>
      </c>
    </row>
    <row r="63" spans="1:12" ht="18.95" customHeight="1">
      <c r="A63" s="1028"/>
      <c r="B63" s="1029"/>
      <c r="C63" s="1030"/>
      <c r="D63" s="1033" t="s">
        <v>42</v>
      </c>
      <c r="E63" s="1116">
        <v>4233313.75</v>
      </c>
      <c r="F63" s="1109">
        <v>2960080</v>
      </c>
      <c r="G63" s="1109">
        <v>0</v>
      </c>
      <c r="H63" s="1109">
        <v>583803.75</v>
      </c>
      <c r="I63" s="1109">
        <v>689430</v>
      </c>
      <c r="J63" s="1109">
        <v>0</v>
      </c>
      <c r="K63" s="1109">
        <v>0</v>
      </c>
      <c r="L63" s="1117">
        <v>0</v>
      </c>
    </row>
    <row r="64" spans="1:12" ht="18.95" customHeight="1">
      <c r="A64" s="1028"/>
      <c r="B64" s="1029"/>
      <c r="C64" s="1030"/>
      <c r="D64" s="1033" t="s">
        <v>43</v>
      </c>
      <c r="E64" s="1116">
        <v>3315554.13</v>
      </c>
      <c r="F64" s="1109">
        <v>2814882.89</v>
      </c>
      <c r="G64" s="1109">
        <v>0</v>
      </c>
      <c r="H64" s="1109">
        <v>500671.24</v>
      </c>
      <c r="I64" s="1109">
        <v>0</v>
      </c>
      <c r="J64" s="1109">
        <v>0</v>
      </c>
      <c r="K64" s="1109">
        <v>0</v>
      </c>
      <c r="L64" s="1117">
        <v>0</v>
      </c>
    </row>
    <row r="65" spans="1:12" ht="18.95" customHeight="1">
      <c r="A65" s="1032"/>
      <c r="B65" s="1030"/>
      <c r="C65" s="1030"/>
      <c r="D65" s="1033" t="s">
        <v>44</v>
      </c>
      <c r="E65" s="1056">
        <v>1.1242977721261445</v>
      </c>
      <c r="F65" s="990">
        <v>0.95452115632417778</v>
      </c>
      <c r="G65" s="990">
        <v>0</v>
      </c>
      <c r="H65" s="990">
        <v>0</v>
      </c>
      <c r="I65" s="990">
        <v>0</v>
      </c>
      <c r="J65" s="990">
        <v>0</v>
      </c>
      <c r="K65" s="990">
        <v>0</v>
      </c>
      <c r="L65" s="1057">
        <v>0</v>
      </c>
    </row>
    <row r="66" spans="1:12" ht="18.95" customHeight="1">
      <c r="A66" s="1034"/>
      <c r="B66" s="1035"/>
      <c r="C66" s="1035"/>
      <c r="D66" s="1038" t="s">
        <v>45</v>
      </c>
      <c r="E66" s="1058">
        <v>0.78320538608790802</v>
      </c>
      <c r="F66" s="1059">
        <v>0.95094824802032385</v>
      </c>
      <c r="G66" s="1059">
        <v>0</v>
      </c>
      <c r="H66" s="1059">
        <v>0.85760195956260987</v>
      </c>
      <c r="I66" s="1059">
        <v>0</v>
      </c>
      <c r="J66" s="1059">
        <v>0</v>
      </c>
      <c r="K66" s="1059">
        <v>0</v>
      </c>
      <c r="L66" s="1060">
        <v>0</v>
      </c>
    </row>
    <row r="67" spans="1:12" ht="18.95" customHeight="1">
      <c r="A67" s="1028" t="s">
        <v>370</v>
      </c>
      <c r="B67" s="1029" t="s">
        <v>47</v>
      </c>
      <c r="C67" s="1030" t="s">
        <v>371</v>
      </c>
      <c r="D67" s="1031" t="s">
        <v>41</v>
      </c>
      <c r="E67" s="1114">
        <v>175559000</v>
      </c>
      <c r="F67" s="1109">
        <v>106546000</v>
      </c>
      <c r="G67" s="1109">
        <v>0</v>
      </c>
      <c r="H67" s="1109">
        <v>8874000</v>
      </c>
      <c r="I67" s="1109">
        <v>60139000</v>
      </c>
      <c r="J67" s="1109">
        <v>0</v>
      </c>
      <c r="K67" s="1109">
        <v>0</v>
      </c>
      <c r="L67" s="1117">
        <v>0</v>
      </c>
    </row>
    <row r="68" spans="1:12" ht="18.95" customHeight="1">
      <c r="A68" s="1028"/>
      <c r="B68" s="1029"/>
      <c r="C68" s="1030"/>
      <c r="D68" s="1033" t="s">
        <v>42</v>
      </c>
      <c r="E68" s="1116">
        <v>320999758.63</v>
      </c>
      <c r="F68" s="1109">
        <v>200513296.09</v>
      </c>
      <c r="G68" s="1109">
        <v>0</v>
      </c>
      <c r="H68" s="1109">
        <v>53446349.5</v>
      </c>
      <c r="I68" s="1109">
        <v>67040113.039999999</v>
      </c>
      <c r="J68" s="1109">
        <v>0</v>
      </c>
      <c r="K68" s="1109">
        <v>0</v>
      </c>
      <c r="L68" s="1117">
        <v>0</v>
      </c>
    </row>
    <row r="69" spans="1:12" ht="18.95" customHeight="1">
      <c r="A69" s="1028"/>
      <c r="B69" s="1029"/>
      <c r="C69" s="1030"/>
      <c r="D69" s="1033" t="s">
        <v>43</v>
      </c>
      <c r="E69" s="1116">
        <v>211057346.79000002</v>
      </c>
      <c r="F69" s="1109">
        <v>162076612.74000001</v>
      </c>
      <c r="G69" s="1109">
        <v>0</v>
      </c>
      <c r="H69" s="1109">
        <v>48197804.239999995</v>
      </c>
      <c r="I69" s="1109">
        <v>782929.81</v>
      </c>
      <c r="J69" s="1109">
        <v>0</v>
      </c>
      <c r="K69" s="1109">
        <v>0</v>
      </c>
      <c r="L69" s="1117">
        <v>0</v>
      </c>
    </row>
    <row r="70" spans="1:12" ht="18.95" customHeight="1">
      <c r="A70" s="1032"/>
      <c r="B70" s="1030"/>
      <c r="C70" s="1030"/>
      <c r="D70" s="1033" t="s">
        <v>44</v>
      </c>
      <c r="E70" s="1056">
        <v>1.2022018056038142</v>
      </c>
      <c r="F70" s="990">
        <v>1.5211890895951046</v>
      </c>
      <c r="G70" s="990">
        <v>0</v>
      </c>
      <c r="H70" s="990">
        <v>5.4313504890691906</v>
      </c>
      <c r="I70" s="990">
        <v>1.3018670247260514E-2</v>
      </c>
      <c r="J70" s="990">
        <v>0</v>
      </c>
      <c r="K70" s="990">
        <v>0</v>
      </c>
      <c r="L70" s="1057">
        <v>0</v>
      </c>
    </row>
    <row r="71" spans="1:12" ht="18.95" customHeight="1">
      <c r="A71" s="1034"/>
      <c r="B71" s="1035"/>
      <c r="C71" s="1035"/>
      <c r="D71" s="1036" t="s">
        <v>45</v>
      </c>
      <c r="E71" s="1058">
        <v>0.65750001710523098</v>
      </c>
      <c r="F71" s="1059">
        <v>0.80830855559449899</v>
      </c>
      <c r="G71" s="1059">
        <v>0</v>
      </c>
      <c r="H71" s="1059">
        <v>0.90179787190142879</v>
      </c>
      <c r="I71" s="1059">
        <v>1.1678527593365766E-2</v>
      </c>
      <c r="J71" s="1059">
        <v>0</v>
      </c>
      <c r="K71" s="1059">
        <v>0</v>
      </c>
      <c r="L71" s="1060">
        <v>0</v>
      </c>
    </row>
    <row r="72" spans="1:12" ht="18.95" customHeight="1">
      <c r="A72" s="1045" t="s">
        <v>372</v>
      </c>
      <c r="B72" s="1041" t="s">
        <v>47</v>
      </c>
      <c r="C72" s="1046" t="s">
        <v>373</v>
      </c>
      <c r="D72" s="1043" t="s">
        <v>41</v>
      </c>
      <c r="E72" s="1114">
        <v>442546000</v>
      </c>
      <c r="F72" s="1109">
        <v>364549000</v>
      </c>
      <c r="G72" s="1109">
        <v>159000</v>
      </c>
      <c r="H72" s="1109">
        <v>60598000</v>
      </c>
      <c r="I72" s="1109">
        <v>2339000</v>
      </c>
      <c r="J72" s="1109">
        <v>0</v>
      </c>
      <c r="K72" s="1109">
        <v>0</v>
      </c>
      <c r="L72" s="1117">
        <v>14901000</v>
      </c>
    </row>
    <row r="73" spans="1:12" ht="18.95" customHeight="1">
      <c r="A73" s="1028"/>
      <c r="B73" s="1029"/>
      <c r="C73" s="1030"/>
      <c r="D73" s="1033" t="s">
        <v>42</v>
      </c>
      <c r="E73" s="1116">
        <v>454304085.80000001</v>
      </c>
      <c r="F73" s="1109">
        <v>372176300.33000004</v>
      </c>
      <c r="G73" s="1109">
        <v>208816</v>
      </c>
      <c r="H73" s="1109">
        <v>60566083.280000001</v>
      </c>
      <c r="I73" s="1109">
        <v>4121893.19</v>
      </c>
      <c r="J73" s="1109">
        <v>0</v>
      </c>
      <c r="K73" s="1109">
        <v>0</v>
      </c>
      <c r="L73" s="1117">
        <v>17230993</v>
      </c>
    </row>
    <row r="74" spans="1:12" ht="18.95" customHeight="1">
      <c r="A74" s="1028"/>
      <c r="B74" s="1029"/>
      <c r="C74" s="1030"/>
      <c r="D74" s="1033" t="s">
        <v>43</v>
      </c>
      <c r="E74" s="1116">
        <v>381740555.83999997</v>
      </c>
      <c r="F74" s="1109">
        <v>315774567.78999996</v>
      </c>
      <c r="G74" s="1109">
        <v>119456.64</v>
      </c>
      <c r="H74" s="1109">
        <v>50744808.480000019</v>
      </c>
      <c r="I74" s="1109">
        <v>2335214.3500000006</v>
      </c>
      <c r="J74" s="1109">
        <v>0</v>
      </c>
      <c r="K74" s="1109">
        <v>0</v>
      </c>
      <c r="L74" s="1117">
        <v>12766508.579999989</v>
      </c>
    </row>
    <row r="75" spans="1:12" ht="18.95" customHeight="1">
      <c r="A75" s="1032"/>
      <c r="B75" s="1030"/>
      <c r="C75" s="1030" t="s">
        <v>4</v>
      </c>
      <c r="D75" s="1033" t="s">
        <v>44</v>
      </c>
      <c r="E75" s="1056">
        <v>0.86260085017150756</v>
      </c>
      <c r="F75" s="990">
        <v>0.86620610066136505</v>
      </c>
      <c r="G75" s="990">
        <v>0.7512996226415094</v>
      </c>
      <c r="H75" s="990">
        <v>0.83740071421499096</v>
      </c>
      <c r="I75" s="990">
        <v>0.99838150919196267</v>
      </c>
      <c r="J75" s="990">
        <v>0</v>
      </c>
      <c r="K75" s="990">
        <v>0</v>
      </c>
      <c r="L75" s="1057">
        <v>0.85675515602979591</v>
      </c>
    </row>
    <row r="76" spans="1:12" ht="18.75" customHeight="1">
      <c r="A76" s="1034"/>
      <c r="B76" s="1035"/>
      <c r="C76" s="1035"/>
      <c r="D76" s="1039" t="s">
        <v>45</v>
      </c>
      <c r="E76" s="1058">
        <v>0.84027541853994037</v>
      </c>
      <c r="F76" s="1059">
        <v>0.84845426081674202</v>
      </c>
      <c r="G76" s="1059">
        <v>0.57206650831353922</v>
      </c>
      <c r="H76" s="1059">
        <v>0.83784200218799454</v>
      </c>
      <c r="I76" s="1059">
        <v>0.56653926784551167</v>
      </c>
      <c r="J76" s="1059">
        <v>0</v>
      </c>
      <c r="K76" s="1059">
        <v>0</v>
      </c>
      <c r="L76" s="1060">
        <v>0.74090382254812526</v>
      </c>
    </row>
    <row r="77" spans="1:12" ht="18.95" hidden="1" customHeight="1">
      <c r="A77" s="1028" t="s">
        <v>374</v>
      </c>
      <c r="B77" s="1029" t="s">
        <v>47</v>
      </c>
      <c r="C77" s="1030" t="s">
        <v>375</v>
      </c>
      <c r="D77" s="1044" t="s">
        <v>41</v>
      </c>
      <c r="E77" s="1114">
        <v>0</v>
      </c>
      <c r="F77" s="1115">
        <v>0</v>
      </c>
      <c r="G77" s="1115">
        <v>0</v>
      </c>
      <c r="H77" s="1115">
        <v>0</v>
      </c>
      <c r="I77" s="1115">
        <v>0</v>
      </c>
      <c r="J77" s="1115">
        <v>0</v>
      </c>
      <c r="K77" s="1115">
        <v>0</v>
      </c>
      <c r="L77" s="1118">
        <v>0</v>
      </c>
    </row>
    <row r="78" spans="1:12" ht="18.95" hidden="1" customHeight="1">
      <c r="A78" s="1028"/>
      <c r="B78" s="1029"/>
      <c r="C78" s="1030"/>
      <c r="D78" s="1033" t="s">
        <v>42</v>
      </c>
      <c r="E78" s="1116">
        <v>0</v>
      </c>
      <c r="F78" s="1109">
        <v>0</v>
      </c>
      <c r="G78" s="1109">
        <v>0</v>
      </c>
      <c r="H78" s="1109">
        <v>0</v>
      </c>
      <c r="I78" s="1109">
        <v>0</v>
      </c>
      <c r="J78" s="1109">
        <v>0</v>
      </c>
      <c r="K78" s="1109">
        <v>0</v>
      </c>
      <c r="L78" s="1117">
        <v>0</v>
      </c>
    </row>
    <row r="79" spans="1:12" ht="18.95" hidden="1" customHeight="1">
      <c r="A79" s="1028"/>
      <c r="B79" s="1029"/>
      <c r="C79" s="1030"/>
      <c r="D79" s="1033" t="s">
        <v>43</v>
      </c>
      <c r="E79" s="1116">
        <v>0</v>
      </c>
      <c r="F79" s="1109">
        <v>0</v>
      </c>
      <c r="G79" s="1109">
        <v>0</v>
      </c>
      <c r="H79" s="1109">
        <v>0</v>
      </c>
      <c r="I79" s="1109">
        <v>0</v>
      </c>
      <c r="J79" s="1109">
        <v>0</v>
      </c>
      <c r="K79" s="1109">
        <v>0</v>
      </c>
      <c r="L79" s="1117">
        <v>0</v>
      </c>
    </row>
    <row r="80" spans="1:12" ht="18.95" hidden="1" customHeight="1">
      <c r="A80" s="1032"/>
      <c r="B80" s="1030"/>
      <c r="C80" s="1030"/>
      <c r="D80" s="1033" t="s">
        <v>44</v>
      </c>
      <c r="E80" s="1056">
        <v>0</v>
      </c>
      <c r="F80" s="990">
        <v>0</v>
      </c>
      <c r="G80" s="990">
        <v>0</v>
      </c>
      <c r="H80" s="990">
        <v>0</v>
      </c>
      <c r="I80" s="990">
        <v>0</v>
      </c>
      <c r="J80" s="990">
        <v>0</v>
      </c>
      <c r="K80" s="990">
        <v>0</v>
      </c>
      <c r="L80" s="1057">
        <v>0</v>
      </c>
    </row>
    <row r="81" spans="1:12" ht="18.95" hidden="1" customHeight="1">
      <c r="A81" s="1034"/>
      <c r="B81" s="1035"/>
      <c r="C81" s="1035"/>
      <c r="D81" s="1033" t="s">
        <v>45</v>
      </c>
      <c r="E81" s="1058">
        <v>0</v>
      </c>
      <c r="F81" s="1059">
        <v>0</v>
      </c>
      <c r="G81" s="1059">
        <v>0</v>
      </c>
      <c r="H81" s="1059">
        <v>0</v>
      </c>
      <c r="I81" s="1059">
        <v>0</v>
      </c>
      <c r="J81" s="1059">
        <v>0</v>
      </c>
      <c r="K81" s="1059">
        <v>0</v>
      </c>
      <c r="L81" s="1060">
        <v>0</v>
      </c>
    </row>
    <row r="82" spans="1:12" ht="18.95" hidden="1" customHeight="1">
      <c r="A82" s="1028" t="s">
        <v>376</v>
      </c>
      <c r="B82" s="1029" t="s">
        <v>47</v>
      </c>
      <c r="C82" s="1030" t="s">
        <v>111</v>
      </c>
      <c r="D82" s="1031" t="s">
        <v>41</v>
      </c>
      <c r="E82" s="1114">
        <v>0</v>
      </c>
      <c r="F82" s="1115">
        <v>0</v>
      </c>
      <c r="G82" s="1115">
        <v>0</v>
      </c>
      <c r="H82" s="1115">
        <v>0</v>
      </c>
      <c r="I82" s="1115">
        <v>0</v>
      </c>
      <c r="J82" s="1115">
        <v>0</v>
      </c>
      <c r="K82" s="1115">
        <v>0</v>
      </c>
      <c r="L82" s="1118">
        <v>0</v>
      </c>
    </row>
    <row r="83" spans="1:12" ht="18.95" hidden="1" customHeight="1">
      <c r="A83" s="1028"/>
      <c r="B83" s="1029"/>
      <c r="C83" s="1030"/>
      <c r="D83" s="1033" t="s">
        <v>42</v>
      </c>
      <c r="E83" s="1116">
        <v>0</v>
      </c>
      <c r="F83" s="1109">
        <v>0</v>
      </c>
      <c r="G83" s="1109">
        <v>0</v>
      </c>
      <c r="H83" s="1109">
        <v>0</v>
      </c>
      <c r="I83" s="1109">
        <v>0</v>
      </c>
      <c r="J83" s="1109">
        <v>0</v>
      </c>
      <c r="K83" s="1109">
        <v>0</v>
      </c>
      <c r="L83" s="1117">
        <v>0</v>
      </c>
    </row>
    <row r="84" spans="1:12" ht="18.95" hidden="1" customHeight="1">
      <c r="A84" s="1028"/>
      <c r="B84" s="1029"/>
      <c r="C84" s="1030"/>
      <c r="D84" s="1033" t="s">
        <v>43</v>
      </c>
      <c r="E84" s="1116">
        <v>0</v>
      </c>
      <c r="F84" s="1109">
        <v>0</v>
      </c>
      <c r="G84" s="1109">
        <v>0</v>
      </c>
      <c r="H84" s="1109">
        <v>0</v>
      </c>
      <c r="I84" s="1109">
        <v>0</v>
      </c>
      <c r="J84" s="1109">
        <v>0</v>
      </c>
      <c r="K84" s="1109">
        <v>0</v>
      </c>
      <c r="L84" s="1117">
        <v>0</v>
      </c>
    </row>
    <row r="85" spans="1:12" ht="18.95" hidden="1" customHeight="1">
      <c r="A85" s="1032"/>
      <c r="B85" s="1030"/>
      <c r="C85" s="1030"/>
      <c r="D85" s="1033" t="s">
        <v>44</v>
      </c>
      <c r="E85" s="1056">
        <v>0</v>
      </c>
      <c r="F85" s="990">
        <v>0</v>
      </c>
      <c r="G85" s="990">
        <v>0</v>
      </c>
      <c r="H85" s="990">
        <v>0</v>
      </c>
      <c r="I85" s="990">
        <v>0</v>
      </c>
      <c r="J85" s="990">
        <v>0</v>
      </c>
      <c r="K85" s="990">
        <v>0</v>
      </c>
      <c r="L85" s="1057">
        <v>0</v>
      </c>
    </row>
    <row r="86" spans="1:12" ht="18.95" hidden="1" customHeight="1">
      <c r="A86" s="1034"/>
      <c r="B86" s="1035"/>
      <c r="C86" s="1035"/>
      <c r="D86" s="1038" t="s">
        <v>45</v>
      </c>
      <c r="E86" s="1058">
        <v>0</v>
      </c>
      <c r="F86" s="1059">
        <v>0</v>
      </c>
      <c r="G86" s="1059">
        <v>0</v>
      </c>
      <c r="H86" s="1059">
        <v>0</v>
      </c>
      <c r="I86" s="1059">
        <v>0</v>
      </c>
      <c r="J86" s="1059">
        <v>0</v>
      </c>
      <c r="K86" s="1059">
        <v>0</v>
      </c>
      <c r="L86" s="1060">
        <v>0</v>
      </c>
    </row>
    <row r="87" spans="1:12" ht="18.95" customHeight="1">
      <c r="A87" s="1028" t="s">
        <v>377</v>
      </c>
      <c r="B87" s="1029" t="s">
        <v>47</v>
      </c>
      <c r="C87" s="1030" t="s">
        <v>83</v>
      </c>
      <c r="D87" s="1033" t="s">
        <v>41</v>
      </c>
      <c r="E87" s="1114">
        <v>1761516000</v>
      </c>
      <c r="F87" s="1109">
        <v>506630000</v>
      </c>
      <c r="G87" s="1109">
        <v>2465000</v>
      </c>
      <c r="H87" s="1109">
        <v>1167894000</v>
      </c>
      <c r="I87" s="1109">
        <v>64727000</v>
      </c>
      <c r="J87" s="1109">
        <v>0</v>
      </c>
      <c r="K87" s="1109">
        <v>0</v>
      </c>
      <c r="L87" s="1117">
        <v>19800000</v>
      </c>
    </row>
    <row r="88" spans="1:12" ht="18.95" customHeight="1">
      <c r="A88" s="1028"/>
      <c r="B88" s="1029"/>
      <c r="C88" s="1030"/>
      <c r="D88" s="1033" t="s">
        <v>42</v>
      </c>
      <c r="E88" s="1116">
        <v>1939170837.5699999</v>
      </c>
      <c r="F88" s="1109">
        <v>531876342.12000006</v>
      </c>
      <c r="G88" s="1109">
        <v>3106477.8</v>
      </c>
      <c r="H88" s="1109">
        <v>1261425567.8699999</v>
      </c>
      <c r="I88" s="1109">
        <v>89146238.719999999</v>
      </c>
      <c r="J88" s="1109">
        <v>0</v>
      </c>
      <c r="K88" s="1109">
        <v>0</v>
      </c>
      <c r="L88" s="1117">
        <v>53616211.06000001</v>
      </c>
    </row>
    <row r="89" spans="1:12" ht="18.95" customHeight="1">
      <c r="A89" s="1028"/>
      <c r="B89" s="1029"/>
      <c r="C89" s="1030"/>
      <c r="D89" s="1033" t="s">
        <v>43</v>
      </c>
      <c r="E89" s="1116">
        <v>1648449218.0599997</v>
      </c>
      <c r="F89" s="1109">
        <v>482710609.75000006</v>
      </c>
      <c r="G89" s="1109">
        <v>2464383.98</v>
      </c>
      <c r="H89" s="1109">
        <v>1079987366.1999996</v>
      </c>
      <c r="I89" s="1109">
        <v>40638166.13000001</v>
      </c>
      <c r="J89" s="1109">
        <v>0</v>
      </c>
      <c r="K89" s="1109">
        <v>0</v>
      </c>
      <c r="L89" s="1117">
        <v>42648692.000000015</v>
      </c>
    </row>
    <row r="90" spans="1:12" ht="18.95" customHeight="1">
      <c r="A90" s="1028"/>
      <c r="B90" s="1030"/>
      <c r="C90" s="1030"/>
      <c r="D90" s="1033" t="s">
        <v>44</v>
      </c>
      <c r="E90" s="1056">
        <v>0.9358127987824123</v>
      </c>
      <c r="F90" s="990">
        <v>0.95278726042674156</v>
      </c>
      <c r="G90" s="990">
        <v>0.99975009330628806</v>
      </c>
      <c r="H90" s="990">
        <v>0.9247306401094616</v>
      </c>
      <c r="I90" s="990">
        <v>0.62783948166916448</v>
      </c>
      <c r="J90" s="990">
        <v>0</v>
      </c>
      <c r="K90" s="990">
        <v>0</v>
      </c>
      <c r="L90" s="1057">
        <v>2.1539743434343444</v>
      </c>
    </row>
    <row r="91" spans="1:12" ht="18.95" customHeight="1">
      <c r="A91" s="1034"/>
      <c r="B91" s="1035"/>
      <c r="C91" s="1035"/>
      <c r="D91" s="1036" t="s">
        <v>45</v>
      </c>
      <c r="E91" s="1058">
        <v>0.85007941854452218</v>
      </c>
      <c r="F91" s="1059">
        <v>0.90756172351259157</v>
      </c>
      <c r="G91" s="1059">
        <v>0.79330487409245287</v>
      </c>
      <c r="H91" s="1059">
        <v>0.85616416355316893</v>
      </c>
      <c r="I91" s="1059">
        <v>0.45585957089721629</v>
      </c>
      <c r="J91" s="1059">
        <v>0</v>
      </c>
      <c r="K91" s="1059">
        <v>0</v>
      </c>
      <c r="L91" s="1060">
        <v>0.79544397406734635</v>
      </c>
    </row>
    <row r="92" spans="1:12" ht="18.95" hidden="1" customHeight="1">
      <c r="A92" s="1028" t="s">
        <v>378</v>
      </c>
      <c r="B92" s="1029" t="s">
        <v>47</v>
      </c>
      <c r="C92" s="1030" t="s">
        <v>379</v>
      </c>
      <c r="D92" s="1031" t="s">
        <v>41</v>
      </c>
      <c r="E92" s="1114">
        <v>0</v>
      </c>
      <c r="F92" s="1115">
        <v>0</v>
      </c>
      <c r="G92" s="1115">
        <v>0</v>
      </c>
      <c r="H92" s="1115">
        <v>0</v>
      </c>
      <c r="I92" s="1115">
        <v>0</v>
      </c>
      <c r="J92" s="1115">
        <v>0</v>
      </c>
      <c r="K92" s="1115">
        <v>0</v>
      </c>
      <c r="L92" s="1118">
        <v>0</v>
      </c>
    </row>
    <row r="93" spans="1:12" ht="18.95" hidden="1" customHeight="1">
      <c r="A93" s="1028"/>
      <c r="B93" s="1029"/>
      <c r="C93" s="1030" t="s">
        <v>380</v>
      </c>
      <c r="D93" s="1033" t="s">
        <v>42</v>
      </c>
      <c r="E93" s="1116">
        <v>0</v>
      </c>
      <c r="F93" s="1109">
        <v>0</v>
      </c>
      <c r="G93" s="1109">
        <v>0</v>
      </c>
      <c r="H93" s="1109">
        <v>0</v>
      </c>
      <c r="I93" s="1109">
        <v>0</v>
      </c>
      <c r="J93" s="1109">
        <v>0</v>
      </c>
      <c r="K93" s="1109">
        <v>0</v>
      </c>
      <c r="L93" s="1117">
        <v>0</v>
      </c>
    </row>
    <row r="94" spans="1:12" ht="18.95" hidden="1" customHeight="1">
      <c r="A94" s="1028"/>
      <c r="B94" s="1029"/>
      <c r="C94" s="1030" t="s">
        <v>381</v>
      </c>
      <c r="D94" s="1033" t="s">
        <v>43</v>
      </c>
      <c r="E94" s="1116">
        <v>0</v>
      </c>
      <c r="F94" s="1109">
        <v>0</v>
      </c>
      <c r="G94" s="1109">
        <v>0</v>
      </c>
      <c r="H94" s="1109">
        <v>0</v>
      </c>
      <c r="I94" s="1109">
        <v>0</v>
      </c>
      <c r="J94" s="1109">
        <v>0</v>
      </c>
      <c r="K94" s="1109">
        <v>0</v>
      </c>
      <c r="L94" s="1117">
        <v>0</v>
      </c>
    </row>
    <row r="95" spans="1:12" ht="18.95" hidden="1" customHeight="1">
      <c r="A95" s="1032"/>
      <c r="B95" s="1030"/>
      <c r="C95" s="1030" t="s">
        <v>382</v>
      </c>
      <c r="D95" s="1033" t="s">
        <v>44</v>
      </c>
      <c r="E95" s="1056">
        <v>0</v>
      </c>
      <c r="F95" s="990">
        <v>0</v>
      </c>
      <c r="G95" s="990">
        <v>0</v>
      </c>
      <c r="H95" s="990">
        <v>0</v>
      </c>
      <c r="I95" s="990">
        <v>0</v>
      </c>
      <c r="J95" s="990">
        <v>0</v>
      </c>
      <c r="K95" s="990">
        <v>0</v>
      </c>
      <c r="L95" s="1057">
        <v>0</v>
      </c>
    </row>
    <row r="96" spans="1:12" ht="18.95" hidden="1" customHeight="1">
      <c r="A96" s="1034"/>
      <c r="B96" s="1035"/>
      <c r="C96" s="1035"/>
      <c r="D96" s="1038" t="s">
        <v>45</v>
      </c>
      <c r="E96" s="1058">
        <v>0</v>
      </c>
      <c r="F96" s="1059">
        <v>0</v>
      </c>
      <c r="G96" s="1059">
        <v>0</v>
      </c>
      <c r="H96" s="1059">
        <v>0</v>
      </c>
      <c r="I96" s="1059">
        <v>0</v>
      </c>
      <c r="J96" s="1059">
        <v>0</v>
      </c>
      <c r="K96" s="1059">
        <v>0</v>
      </c>
      <c r="L96" s="1060">
        <v>0</v>
      </c>
    </row>
    <row r="97" spans="1:12" ht="18.95" customHeight="1">
      <c r="A97" s="1028" t="s">
        <v>383</v>
      </c>
      <c r="B97" s="1029" t="s">
        <v>47</v>
      </c>
      <c r="C97" s="1030" t="s">
        <v>113</v>
      </c>
      <c r="D97" s="1033" t="s">
        <v>41</v>
      </c>
      <c r="E97" s="1114">
        <v>6513000</v>
      </c>
      <c r="F97" s="1109">
        <v>1744000</v>
      </c>
      <c r="G97" s="1109">
        <v>5000</v>
      </c>
      <c r="H97" s="1109">
        <v>3594000</v>
      </c>
      <c r="I97" s="1109">
        <v>1170000</v>
      </c>
      <c r="J97" s="1109">
        <v>0</v>
      </c>
      <c r="K97" s="1109">
        <v>0</v>
      </c>
      <c r="L97" s="1117">
        <v>0</v>
      </c>
    </row>
    <row r="98" spans="1:12" ht="18.95" customHeight="1">
      <c r="A98" s="1028"/>
      <c r="B98" s="1029"/>
      <c r="C98" s="1030"/>
      <c r="D98" s="1033" t="s">
        <v>42</v>
      </c>
      <c r="E98" s="1116">
        <v>6379847</v>
      </c>
      <c r="F98" s="1109">
        <v>1512540.76</v>
      </c>
      <c r="G98" s="1109">
        <v>5000</v>
      </c>
      <c r="H98" s="1109">
        <v>3311781.24</v>
      </c>
      <c r="I98" s="1109">
        <v>1550525</v>
      </c>
      <c r="J98" s="1109">
        <v>0</v>
      </c>
      <c r="K98" s="1109">
        <v>0</v>
      </c>
      <c r="L98" s="1117">
        <v>0</v>
      </c>
    </row>
    <row r="99" spans="1:12" ht="18.95" customHeight="1">
      <c r="A99" s="1028"/>
      <c r="B99" s="1029"/>
      <c r="C99" s="1030"/>
      <c r="D99" s="1033" t="s">
        <v>43</v>
      </c>
      <c r="E99" s="1116">
        <v>2870453.17</v>
      </c>
      <c r="F99" s="1109">
        <v>1081728.8500000001</v>
      </c>
      <c r="G99" s="1109">
        <v>609.29999999999995</v>
      </c>
      <c r="H99" s="1109">
        <v>1661270.0199999996</v>
      </c>
      <c r="I99" s="1109">
        <v>126845</v>
      </c>
      <c r="J99" s="1109">
        <v>0</v>
      </c>
      <c r="K99" s="1109">
        <v>0</v>
      </c>
      <c r="L99" s="1117">
        <v>0</v>
      </c>
    </row>
    <row r="100" spans="1:12" ht="18.95" customHeight="1">
      <c r="A100" s="1032"/>
      <c r="B100" s="1030"/>
      <c r="C100" s="1030"/>
      <c r="D100" s="1033" t="s">
        <v>44</v>
      </c>
      <c r="E100" s="1056">
        <v>0.4407267265469062</v>
      </c>
      <c r="F100" s="990">
        <v>0.62025736811926613</v>
      </c>
      <c r="G100" s="990">
        <v>0.12186</v>
      </c>
      <c r="H100" s="990">
        <v>0.46223428491930985</v>
      </c>
      <c r="I100" s="990">
        <v>0.10841452991452992</v>
      </c>
      <c r="J100" s="990">
        <v>0</v>
      </c>
      <c r="K100" s="990">
        <v>0</v>
      </c>
      <c r="L100" s="1057">
        <v>0</v>
      </c>
    </row>
    <row r="101" spans="1:12" ht="18.95" customHeight="1">
      <c r="A101" s="1034"/>
      <c r="B101" s="1035"/>
      <c r="C101" s="1035"/>
      <c r="D101" s="1036" t="s">
        <v>45</v>
      </c>
      <c r="E101" s="1058">
        <v>0.44992507970802431</v>
      </c>
      <c r="F101" s="1059">
        <v>0.71517335506383317</v>
      </c>
      <c r="G101" s="1059">
        <v>0.12186</v>
      </c>
      <c r="H101" s="1059">
        <v>0.50162432226350784</v>
      </c>
      <c r="I101" s="1059">
        <v>8.1807774785959589E-2</v>
      </c>
      <c r="J101" s="1059">
        <v>0</v>
      </c>
      <c r="K101" s="1059">
        <v>0</v>
      </c>
      <c r="L101" s="1060">
        <v>0</v>
      </c>
    </row>
    <row r="102" spans="1:12" ht="18.95" hidden="1" customHeight="1">
      <c r="A102" s="1045" t="s">
        <v>384</v>
      </c>
      <c r="B102" s="1041" t="s">
        <v>47</v>
      </c>
      <c r="C102" s="1046" t="s">
        <v>385</v>
      </c>
      <c r="D102" s="1043" t="s">
        <v>41</v>
      </c>
      <c r="E102" s="1114">
        <v>0</v>
      </c>
      <c r="F102" s="1109">
        <v>0</v>
      </c>
      <c r="G102" s="1109">
        <v>0</v>
      </c>
      <c r="H102" s="1109">
        <v>0</v>
      </c>
      <c r="I102" s="1109">
        <v>0</v>
      </c>
      <c r="J102" s="1109">
        <v>0</v>
      </c>
      <c r="K102" s="1109">
        <v>0</v>
      </c>
      <c r="L102" s="1117">
        <v>0</v>
      </c>
    </row>
    <row r="103" spans="1:12" ht="18.95" hidden="1" customHeight="1">
      <c r="A103" s="1028"/>
      <c r="B103" s="1029"/>
      <c r="C103" s="1030" t="s">
        <v>386</v>
      </c>
      <c r="D103" s="1033" t="s">
        <v>42</v>
      </c>
      <c r="E103" s="1116">
        <v>0</v>
      </c>
      <c r="F103" s="1109">
        <v>0</v>
      </c>
      <c r="G103" s="1109">
        <v>0</v>
      </c>
      <c r="H103" s="1109">
        <v>0</v>
      </c>
      <c r="I103" s="1109">
        <v>0</v>
      </c>
      <c r="J103" s="1109">
        <v>0</v>
      </c>
      <c r="K103" s="1109">
        <v>0</v>
      </c>
      <c r="L103" s="1117">
        <v>0</v>
      </c>
    </row>
    <row r="104" spans="1:12" ht="18.95" hidden="1" customHeight="1">
      <c r="A104" s="1028"/>
      <c r="B104" s="1029"/>
      <c r="C104" s="1030"/>
      <c r="D104" s="1033" t="s">
        <v>43</v>
      </c>
      <c r="E104" s="1116">
        <v>0</v>
      </c>
      <c r="F104" s="1109">
        <v>0</v>
      </c>
      <c r="G104" s="1109">
        <v>0</v>
      </c>
      <c r="H104" s="1109">
        <v>0</v>
      </c>
      <c r="I104" s="1109">
        <v>0</v>
      </c>
      <c r="J104" s="1109">
        <v>0</v>
      </c>
      <c r="K104" s="1109">
        <v>0</v>
      </c>
      <c r="L104" s="1117">
        <v>0</v>
      </c>
    </row>
    <row r="105" spans="1:12" ht="18.95" hidden="1" customHeight="1">
      <c r="A105" s="1032"/>
      <c r="B105" s="1030"/>
      <c r="C105" s="1030"/>
      <c r="D105" s="1033" t="s">
        <v>44</v>
      </c>
      <c r="E105" s="1056">
        <v>0</v>
      </c>
      <c r="F105" s="990">
        <v>0</v>
      </c>
      <c r="G105" s="990">
        <v>0</v>
      </c>
      <c r="H105" s="990">
        <v>0</v>
      </c>
      <c r="I105" s="990">
        <v>0</v>
      </c>
      <c r="J105" s="990">
        <v>0</v>
      </c>
      <c r="K105" s="990">
        <v>0</v>
      </c>
      <c r="L105" s="1057">
        <v>0</v>
      </c>
    </row>
    <row r="106" spans="1:12" ht="18.95" hidden="1" customHeight="1">
      <c r="A106" s="1034"/>
      <c r="B106" s="1035"/>
      <c r="C106" s="1035"/>
      <c r="D106" s="1039" t="s">
        <v>45</v>
      </c>
      <c r="E106" s="1058">
        <v>0</v>
      </c>
      <c r="F106" s="1059">
        <v>0</v>
      </c>
      <c r="G106" s="1059">
        <v>0</v>
      </c>
      <c r="H106" s="1059">
        <v>0</v>
      </c>
      <c r="I106" s="1059">
        <v>0</v>
      </c>
      <c r="J106" s="1059">
        <v>0</v>
      </c>
      <c r="K106" s="1059">
        <v>0</v>
      </c>
      <c r="L106" s="1060">
        <v>0</v>
      </c>
    </row>
    <row r="107" spans="1:12" ht="18.95" customHeight="1">
      <c r="A107" s="1028" t="s">
        <v>387</v>
      </c>
      <c r="B107" s="1029" t="s">
        <v>47</v>
      </c>
      <c r="C107" s="1030" t="s">
        <v>388</v>
      </c>
      <c r="D107" s="1044" t="s">
        <v>41</v>
      </c>
      <c r="E107" s="1114">
        <v>3355809000</v>
      </c>
      <c r="F107" s="1109">
        <v>2937973000</v>
      </c>
      <c r="G107" s="1109">
        <v>4728000</v>
      </c>
      <c r="H107" s="1109">
        <v>207261000</v>
      </c>
      <c r="I107" s="1109">
        <v>200777000</v>
      </c>
      <c r="J107" s="1109">
        <v>0</v>
      </c>
      <c r="K107" s="1109">
        <v>0</v>
      </c>
      <c r="L107" s="1117">
        <v>5070000</v>
      </c>
    </row>
    <row r="108" spans="1:12" ht="18.95" customHeight="1">
      <c r="A108" s="1028"/>
      <c r="B108" s="1029"/>
      <c r="C108" s="1030" t="s">
        <v>389</v>
      </c>
      <c r="D108" s="1033" t="s">
        <v>42</v>
      </c>
      <c r="E108" s="1116">
        <v>3473924166.2899995</v>
      </c>
      <c r="F108" s="1109">
        <v>2992879786.8600001</v>
      </c>
      <c r="G108" s="1109">
        <v>4028384.24</v>
      </c>
      <c r="H108" s="1109">
        <v>196089941.23999998</v>
      </c>
      <c r="I108" s="1109">
        <v>238536519.83000001</v>
      </c>
      <c r="J108" s="1109">
        <v>0</v>
      </c>
      <c r="K108" s="1109">
        <v>0</v>
      </c>
      <c r="L108" s="1117">
        <v>42389534.119999997</v>
      </c>
    </row>
    <row r="109" spans="1:12" ht="18.95" customHeight="1">
      <c r="A109" s="1028"/>
      <c r="B109" s="1029"/>
      <c r="C109" s="1030"/>
      <c r="D109" s="1033" t="s">
        <v>43</v>
      </c>
      <c r="E109" s="1116">
        <v>3150250405.6500001</v>
      </c>
      <c r="F109" s="1109">
        <v>2928686768.4900002</v>
      </c>
      <c r="G109" s="1109">
        <v>3438304.3800000004</v>
      </c>
      <c r="H109" s="1109">
        <v>165379023.52999994</v>
      </c>
      <c r="I109" s="1109">
        <v>20664407.390000001</v>
      </c>
      <c r="J109" s="1109">
        <v>0</v>
      </c>
      <c r="K109" s="1109">
        <v>0</v>
      </c>
      <c r="L109" s="1117">
        <v>32081901.859999996</v>
      </c>
    </row>
    <row r="110" spans="1:12" ht="18.95" customHeight="1">
      <c r="A110" s="1028"/>
      <c r="B110" s="1030"/>
      <c r="C110" s="1030"/>
      <c r="D110" s="1033" t="s">
        <v>44</v>
      </c>
      <c r="E110" s="1056">
        <v>0.938745442797847</v>
      </c>
      <c r="F110" s="990">
        <v>0.99683923864855128</v>
      </c>
      <c r="G110" s="990">
        <v>0.72722173857868033</v>
      </c>
      <c r="H110" s="990">
        <v>0.7979263997085797</v>
      </c>
      <c r="I110" s="990">
        <v>0.10292218426413384</v>
      </c>
      <c r="J110" s="990">
        <v>0</v>
      </c>
      <c r="K110" s="990">
        <v>0</v>
      </c>
      <c r="L110" s="1057">
        <v>6.3277912938856007</v>
      </c>
    </row>
    <row r="111" spans="1:12" ht="18.95" customHeight="1">
      <c r="A111" s="1034"/>
      <c r="B111" s="1035"/>
      <c r="C111" s="1035"/>
      <c r="D111" s="1033" t="s">
        <v>45</v>
      </c>
      <c r="E111" s="1058">
        <v>0.90682762629626745</v>
      </c>
      <c r="F111" s="1059">
        <v>0.97855142105879622</v>
      </c>
      <c r="G111" s="1059">
        <v>0.85351946963232095</v>
      </c>
      <c r="H111" s="1059">
        <v>0.84338351311752358</v>
      </c>
      <c r="I111" s="1059">
        <v>8.6629952531910387E-2</v>
      </c>
      <c r="J111" s="1059">
        <v>0</v>
      </c>
      <c r="K111" s="1059">
        <v>0</v>
      </c>
      <c r="L111" s="1060">
        <v>0.75683544360689936</v>
      </c>
    </row>
    <row r="112" spans="1:12" ht="18.95" customHeight="1">
      <c r="A112" s="1028" t="s">
        <v>390</v>
      </c>
      <c r="B112" s="1029" t="s">
        <v>47</v>
      </c>
      <c r="C112" s="1030" t="s">
        <v>391</v>
      </c>
      <c r="D112" s="1031" t="s">
        <v>41</v>
      </c>
      <c r="E112" s="1114">
        <v>100320000</v>
      </c>
      <c r="F112" s="1109">
        <v>100320000</v>
      </c>
      <c r="G112" s="1109">
        <v>0</v>
      </c>
      <c r="H112" s="1109">
        <v>0</v>
      </c>
      <c r="I112" s="1109">
        <v>0</v>
      </c>
      <c r="J112" s="1109">
        <v>0</v>
      </c>
      <c r="K112" s="1109">
        <v>0</v>
      </c>
      <c r="L112" s="1117">
        <v>0</v>
      </c>
    </row>
    <row r="113" spans="1:12" ht="18.95" customHeight="1">
      <c r="A113" s="1028"/>
      <c r="B113" s="1029"/>
      <c r="C113" s="1030"/>
      <c r="D113" s="1033" t="s">
        <v>42</v>
      </c>
      <c r="E113" s="1116">
        <v>100344998.34999999</v>
      </c>
      <c r="F113" s="1109">
        <v>100320000</v>
      </c>
      <c r="G113" s="1109">
        <v>0</v>
      </c>
      <c r="H113" s="1109">
        <v>24998.35</v>
      </c>
      <c r="I113" s="1109">
        <v>0</v>
      </c>
      <c r="J113" s="1109">
        <v>0</v>
      </c>
      <c r="K113" s="1109">
        <v>0</v>
      </c>
      <c r="L113" s="1117">
        <v>0</v>
      </c>
    </row>
    <row r="114" spans="1:12" ht="18.95" customHeight="1">
      <c r="A114" s="1028"/>
      <c r="B114" s="1029"/>
      <c r="C114" s="1030"/>
      <c r="D114" s="1033" t="s">
        <v>43</v>
      </c>
      <c r="E114" s="1116">
        <v>91876828.370000005</v>
      </c>
      <c r="F114" s="1109">
        <v>91868333.590000004</v>
      </c>
      <c r="G114" s="1109">
        <v>0</v>
      </c>
      <c r="H114" s="1109">
        <v>8494.7799999999988</v>
      </c>
      <c r="I114" s="1109">
        <v>0</v>
      </c>
      <c r="J114" s="1109">
        <v>0</v>
      </c>
      <c r="K114" s="1109">
        <v>0</v>
      </c>
      <c r="L114" s="1117">
        <v>0</v>
      </c>
    </row>
    <row r="115" spans="1:12" ht="18.95" customHeight="1">
      <c r="A115" s="1032"/>
      <c r="B115" s="1030"/>
      <c r="C115" s="1030"/>
      <c r="D115" s="1033" t="s">
        <v>44</v>
      </c>
      <c r="E115" s="1056">
        <v>0.9158376033692186</v>
      </c>
      <c r="F115" s="990">
        <v>0.91575292653508777</v>
      </c>
      <c r="G115" s="990">
        <v>0</v>
      </c>
      <c r="H115" s="990">
        <v>0</v>
      </c>
      <c r="I115" s="990">
        <v>0</v>
      </c>
      <c r="J115" s="990">
        <v>0</v>
      </c>
      <c r="K115" s="990">
        <v>0</v>
      </c>
      <c r="L115" s="1057">
        <v>0</v>
      </c>
    </row>
    <row r="116" spans="1:12" ht="18.95" customHeight="1">
      <c r="A116" s="1034"/>
      <c r="B116" s="1035"/>
      <c r="C116" s="1035"/>
      <c r="D116" s="1038" t="s">
        <v>45</v>
      </c>
      <c r="E116" s="1058">
        <v>0.91560944621810347</v>
      </c>
      <c r="F116" s="1059">
        <v>0.91575292653508777</v>
      </c>
      <c r="G116" s="1059">
        <v>0</v>
      </c>
      <c r="H116" s="1059">
        <v>0.33981362769942813</v>
      </c>
      <c r="I116" s="1059">
        <v>0</v>
      </c>
      <c r="J116" s="1059">
        <v>0</v>
      </c>
      <c r="K116" s="1059">
        <v>0</v>
      </c>
      <c r="L116" s="1060">
        <v>0</v>
      </c>
    </row>
    <row r="117" spans="1:12" ht="18.95" customHeight="1">
      <c r="A117" s="1028" t="s">
        <v>392</v>
      </c>
      <c r="B117" s="1029" t="s">
        <v>47</v>
      </c>
      <c r="C117" s="1030" t="s">
        <v>393</v>
      </c>
      <c r="D117" s="1031" t="s">
        <v>41</v>
      </c>
      <c r="E117" s="1183">
        <v>0</v>
      </c>
      <c r="F117" s="1182">
        <v>0</v>
      </c>
      <c r="G117" s="1182">
        <v>0</v>
      </c>
      <c r="H117" s="1182">
        <v>0</v>
      </c>
      <c r="I117" s="1182">
        <v>0</v>
      </c>
      <c r="J117" s="1182">
        <v>0</v>
      </c>
      <c r="K117" s="1182">
        <v>0</v>
      </c>
      <c r="L117" s="1185">
        <v>0</v>
      </c>
    </row>
    <row r="118" spans="1:12" ht="18.95" customHeight="1">
      <c r="A118" s="1028"/>
      <c r="B118" s="1029"/>
      <c r="C118" s="1030" t="s">
        <v>394</v>
      </c>
      <c r="D118" s="1033" t="s">
        <v>42</v>
      </c>
      <c r="E118" s="1116">
        <v>7481553</v>
      </c>
      <c r="F118" s="1109">
        <v>7481553</v>
      </c>
      <c r="G118" s="1109">
        <v>0</v>
      </c>
      <c r="H118" s="1109">
        <v>0</v>
      </c>
      <c r="I118" s="1109">
        <v>0</v>
      </c>
      <c r="J118" s="1109">
        <v>0</v>
      </c>
      <c r="K118" s="1109">
        <v>0</v>
      </c>
      <c r="L118" s="1117">
        <v>0</v>
      </c>
    </row>
    <row r="119" spans="1:12" ht="18.95" customHeight="1">
      <c r="A119" s="1028"/>
      <c r="B119" s="1029"/>
      <c r="C119" s="1030" t="s">
        <v>395</v>
      </c>
      <c r="D119" s="1033" t="s">
        <v>43</v>
      </c>
      <c r="E119" s="1116">
        <v>7481552.9500000002</v>
      </c>
      <c r="F119" s="1109">
        <v>7481552.9500000002</v>
      </c>
      <c r="G119" s="1109">
        <v>0</v>
      </c>
      <c r="H119" s="1109">
        <v>0</v>
      </c>
      <c r="I119" s="1109">
        <v>0</v>
      </c>
      <c r="J119" s="1109">
        <v>0</v>
      </c>
      <c r="K119" s="1109">
        <v>0</v>
      </c>
      <c r="L119" s="1117">
        <v>0</v>
      </c>
    </row>
    <row r="120" spans="1:12" ht="18.95" customHeight="1">
      <c r="A120" s="1032"/>
      <c r="B120" s="1030"/>
      <c r="C120" s="1030" t="s">
        <v>396</v>
      </c>
      <c r="D120" s="1033" t="s">
        <v>44</v>
      </c>
      <c r="E120" s="1056">
        <v>0</v>
      </c>
      <c r="F120" s="990">
        <v>0</v>
      </c>
      <c r="G120" s="990">
        <v>0</v>
      </c>
      <c r="H120" s="990">
        <v>0</v>
      </c>
      <c r="I120" s="990">
        <v>0</v>
      </c>
      <c r="J120" s="990">
        <v>0</v>
      </c>
      <c r="K120" s="990">
        <v>0</v>
      </c>
      <c r="L120" s="1057">
        <v>0</v>
      </c>
    </row>
    <row r="121" spans="1:12" ht="18.95" customHeight="1">
      <c r="A121" s="1034"/>
      <c r="B121" s="1035"/>
      <c r="C121" s="1035" t="s">
        <v>397</v>
      </c>
      <c r="D121" s="1038" t="s">
        <v>45</v>
      </c>
      <c r="E121" s="1058">
        <v>0.9999999933168956</v>
      </c>
      <c r="F121" s="1059">
        <v>0.9999999933168956</v>
      </c>
      <c r="G121" s="1059">
        <v>0</v>
      </c>
      <c r="H121" s="1059">
        <v>0</v>
      </c>
      <c r="I121" s="1059">
        <v>0</v>
      </c>
      <c r="J121" s="1059">
        <v>0</v>
      </c>
      <c r="K121" s="1059">
        <v>0</v>
      </c>
      <c r="L121" s="1060">
        <v>0</v>
      </c>
    </row>
    <row r="122" spans="1:12" ht="18.95" hidden="1" customHeight="1">
      <c r="A122" s="1028" t="s">
        <v>398</v>
      </c>
      <c r="B122" s="1029" t="s">
        <v>47</v>
      </c>
      <c r="C122" s="1030" t="s">
        <v>399</v>
      </c>
      <c r="D122" s="1031" t="s">
        <v>41</v>
      </c>
      <c r="E122" s="1114">
        <v>0</v>
      </c>
      <c r="F122" s="1109">
        <v>0</v>
      </c>
      <c r="G122" s="1109">
        <v>0</v>
      </c>
      <c r="H122" s="1109">
        <v>0</v>
      </c>
      <c r="I122" s="1109">
        <v>0</v>
      </c>
      <c r="J122" s="1109">
        <v>0</v>
      </c>
      <c r="K122" s="1109">
        <v>0</v>
      </c>
      <c r="L122" s="1117">
        <v>0</v>
      </c>
    </row>
    <row r="123" spans="1:12" ht="18.95" hidden="1" customHeight="1">
      <c r="A123" s="1028"/>
      <c r="B123" s="1029"/>
      <c r="C123" s="1030"/>
      <c r="D123" s="1033" t="s">
        <v>42</v>
      </c>
      <c r="E123" s="1116">
        <v>0</v>
      </c>
      <c r="F123" s="1109">
        <v>0</v>
      </c>
      <c r="G123" s="1109">
        <v>0</v>
      </c>
      <c r="H123" s="1109">
        <v>0</v>
      </c>
      <c r="I123" s="1109">
        <v>0</v>
      </c>
      <c r="J123" s="1109">
        <v>0</v>
      </c>
      <c r="K123" s="1109">
        <v>0</v>
      </c>
      <c r="L123" s="1117">
        <v>0</v>
      </c>
    </row>
    <row r="124" spans="1:12" ht="18.95" hidden="1" customHeight="1">
      <c r="A124" s="1028"/>
      <c r="B124" s="1029"/>
      <c r="C124" s="1030"/>
      <c r="D124" s="1033" t="s">
        <v>43</v>
      </c>
      <c r="E124" s="1116">
        <v>0</v>
      </c>
      <c r="F124" s="1109">
        <v>0</v>
      </c>
      <c r="G124" s="1109">
        <v>0</v>
      </c>
      <c r="H124" s="1109">
        <v>0</v>
      </c>
      <c r="I124" s="1109">
        <v>0</v>
      </c>
      <c r="J124" s="1109">
        <v>0</v>
      </c>
      <c r="K124" s="1109">
        <v>0</v>
      </c>
      <c r="L124" s="1117">
        <v>0</v>
      </c>
    </row>
    <row r="125" spans="1:12" ht="18.95" hidden="1" customHeight="1">
      <c r="A125" s="1032"/>
      <c r="B125" s="1030"/>
      <c r="C125" s="1030"/>
      <c r="D125" s="1033" t="s">
        <v>44</v>
      </c>
      <c r="E125" s="1056">
        <v>0</v>
      </c>
      <c r="F125" s="990">
        <v>0</v>
      </c>
      <c r="G125" s="990">
        <v>0</v>
      </c>
      <c r="H125" s="990">
        <v>0</v>
      </c>
      <c r="I125" s="990">
        <v>0</v>
      </c>
      <c r="J125" s="990">
        <v>0</v>
      </c>
      <c r="K125" s="990">
        <v>0</v>
      </c>
      <c r="L125" s="1057">
        <v>0</v>
      </c>
    </row>
    <row r="126" spans="1:12" ht="18.95" hidden="1" customHeight="1">
      <c r="A126" s="1034"/>
      <c r="B126" s="1035"/>
      <c r="C126" s="1035"/>
      <c r="D126" s="1038" t="s">
        <v>45</v>
      </c>
      <c r="E126" s="1058">
        <v>0</v>
      </c>
      <c r="F126" s="1059">
        <v>0</v>
      </c>
      <c r="G126" s="1059">
        <v>0</v>
      </c>
      <c r="H126" s="1059">
        <v>0</v>
      </c>
      <c r="I126" s="1059">
        <v>0</v>
      </c>
      <c r="J126" s="1059">
        <v>0</v>
      </c>
      <c r="K126" s="1059">
        <v>0</v>
      </c>
      <c r="L126" s="1060">
        <v>0</v>
      </c>
    </row>
    <row r="127" spans="1:12" ht="18.95" customHeight="1">
      <c r="A127" s="1028" t="s">
        <v>400</v>
      </c>
      <c r="B127" s="1029" t="s">
        <v>47</v>
      </c>
      <c r="C127" s="1030" t="s">
        <v>401</v>
      </c>
      <c r="D127" s="1031" t="s">
        <v>41</v>
      </c>
      <c r="E127" s="1114">
        <v>155957000</v>
      </c>
      <c r="F127" s="1109">
        <v>73934000</v>
      </c>
      <c r="G127" s="1109">
        <v>0</v>
      </c>
      <c r="H127" s="1109">
        <v>75477000</v>
      </c>
      <c r="I127" s="1109">
        <v>4577000</v>
      </c>
      <c r="J127" s="1109">
        <v>0</v>
      </c>
      <c r="K127" s="1109">
        <v>0</v>
      </c>
      <c r="L127" s="1117">
        <v>1969000</v>
      </c>
    </row>
    <row r="128" spans="1:12" ht="18.95" customHeight="1">
      <c r="A128" s="1032"/>
      <c r="B128" s="1030"/>
      <c r="C128" s="1030"/>
      <c r="D128" s="1033" t="s">
        <v>42</v>
      </c>
      <c r="E128" s="1116">
        <v>223657556.86000001</v>
      </c>
      <c r="F128" s="1109">
        <v>164610642.98000002</v>
      </c>
      <c r="G128" s="1109">
        <v>0</v>
      </c>
      <c r="H128" s="1109">
        <v>6662397.4500000002</v>
      </c>
      <c r="I128" s="1109">
        <v>49737682.43</v>
      </c>
      <c r="J128" s="1109">
        <v>0</v>
      </c>
      <c r="K128" s="1109">
        <v>0</v>
      </c>
      <c r="L128" s="1117">
        <v>2646834</v>
      </c>
    </row>
    <row r="129" spans="1:12" ht="18.95" customHeight="1">
      <c r="A129" s="1032"/>
      <c r="B129" s="1030"/>
      <c r="C129" s="1030"/>
      <c r="D129" s="1033" t="s">
        <v>43</v>
      </c>
      <c r="E129" s="1116">
        <v>216015154.48999998</v>
      </c>
      <c r="F129" s="1109">
        <v>164517100.19999996</v>
      </c>
      <c r="G129" s="1109">
        <v>0</v>
      </c>
      <c r="H129" s="1109">
        <v>0</v>
      </c>
      <c r="I129" s="1109">
        <v>49497801.210000001</v>
      </c>
      <c r="J129" s="1109">
        <v>0</v>
      </c>
      <c r="K129" s="1109">
        <v>0</v>
      </c>
      <c r="L129" s="1117">
        <v>2000253.0799999998</v>
      </c>
    </row>
    <row r="130" spans="1:12" ht="18.95" customHeight="1">
      <c r="A130" s="1032"/>
      <c r="B130" s="1030"/>
      <c r="C130" s="1030"/>
      <c r="D130" s="1033" t="s">
        <v>44</v>
      </c>
      <c r="E130" s="1056">
        <v>1.3850943176003641</v>
      </c>
      <c r="F130" s="990">
        <v>2.2251886845023936</v>
      </c>
      <c r="G130" s="990">
        <v>0</v>
      </c>
      <c r="H130" s="990">
        <v>0</v>
      </c>
      <c r="I130" s="990" t="s">
        <v>827</v>
      </c>
      <c r="J130" s="990">
        <v>0</v>
      </c>
      <c r="K130" s="990">
        <v>0</v>
      </c>
      <c r="L130" s="1057">
        <v>1.0158725647536819</v>
      </c>
    </row>
    <row r="131" spans="1:12" ht="18.95" customHeight="1">
      <c r="A131" s="1034"/>
      <c r="B131" s="1035"/>
      <c r="C131" s="1035"/>
      <c r="D131" s="1036" t="s">
        <v>45</v>
      </c>
      <c r="E131" s="1058">
        <v>0.96582989424862653</v>
      </c>
      <c r="F131" s="1059">
        <v>0.99943173309874367</v>
      </c>
      <c r="G131" s="1059">
        <v>0</v>
      </c>
      <c r="H131" s="1059">
        <v>0</v>
      </c>
      <c r="I131" s="1059">
        <v>0.9951770728292858</v>
      </c>
      <c r="J131" s="1059">
        <v>0</v>
      </c>
      <c r="K131" s="1059">
        <v>0</v>
      </c>
      <c r="L131" s="1060">
        <v>0.75571534897919546</v>
      </c>
    </row>
    <row r="132" spans="1:12" ht="18.95" customHeight="1">
      <c r="A132" s="1045" t="s">
        <v>402</v>
      </c>
      <c r="B132" s="1041" t="s">
        <v>47</v>
      </c>
      <c r="C132" s="1046" t="s">
        <v>115</v>
      </c>
      <c r="D132" s="1043" t="s">
        <v>41</v>
      </c>
      <c r="E132" s="1114">
        <v>306867000</v>
      </c>
      <c r="F132" s="1109">
        <v>76150000</v>
      </c>
      <c r="G132" s="1109">
        <v>6060000</v>
      </c>
      <c r="H132" s="1109">
        <v>224527000</v>
      </c>
      <c r="I132" s="1109">
        <v>130000</v>
      </c>
      <c r="J132" s="1109">
        <v>0</v>
      </c>
      <c r="K132" s="1109">
        <v>0</v>
      </c>
      <c r="L132" s="1117">
        <v>0</v>
      </c>
    </row>
    <row r="133" spans="1:12" ht="18.95" customHeight="1">
      <c r="A133" s="1028"/>
      <c r="B133" s="1030"/>
      <c r="C133" s="1030"/>
      <c r="D133" s="1033" t="s">
        <v>42</v>
      </c>
      <c r="E133" s="1116">
        <v>2435604132.8499994</v>
      </c>
      <c r="F133" s="1109">
        <v>2165693732.8099995</v>
      </c>
      <c r="G133" s="1109">
        <v>6531022.5499999998</v>
      </c>
      <c r="H133" s="1109">
        <v>225181253.76999998</v>
      </c>
      <c r="I133" s="1109">
        <v>38198123.719999999</v>
      </c>
      <c r="J133" s="1109">
        <v>0</v>
      </c>
      <c r="K133" s="1109">
        <v>0</v>
      </c>
      <c r="L133" s="1117">
        <v>0</v>
      </c>
    </row>
    <row r="134" spans="1:12" ht="18.95" customHeight="1">
      <c r="A134" s="1028"/>
      <c r="B134" s="1030"/>
      <c r="C134" s="1030"/>
      <c r="D134" s="1033" t="s">
        <v>43</v>
      </c>
      <c r="E134" s="1116">
        <v>2216343032.9500003</v>
      </c>
      <c r="F134" s="1109">
        <v>2000856134.3400002</v>
      </c>
      <c r="G134" s="1109">
        <v>6307041.0000000019</v>
      </c>
      <c r="H134" s="1109">
        <v>190558672.67000008</v>
      </c>
      <c r="I134" s="1109">
        <v>18621184.940000001</v>
      </c>
      <c r="J134" s="1109">
        <v>0</v>
      </c>
      <c r="K134" s="1109">
        <v>0</v>
      </c>
      <c r="L134" s="1117">
        <v>0</v>
      </c>
    </row>
    <row r="135" spans="1:12" ht="18.95" customHeight="1">
      <c r="A135" s="1028"/>
      <c r="B135" s="1030"/>
      <c r="C135" s="1030"/>
      <c r="D135" s="1033" t="s">
        <v>44</v>
      </c>
      <c r="E135" s="627">
        <v>7.2224873738459996</v>
      </c>
      <c r="F135" s="990" t="s">
        <v>827</v>
      </c>
      <c r="G135" s="990">
        <v>1.0407658415841587</v>
      </c>
      <c r="H135" s="990">
        <v>0.84871161450516008</v>
      </c>
      <c r="I135" s="990" t="s">
        <v>827</v>
      </c>
      <c r="J135" s="990">
        <v>0</v>
      </c>
      <c r="K135" s="990">
        <v>0</v>
      </c>
      <c r="L135" s="1057">
        <v>0</v>
      </c>
    </row>
    <row r="136" spans="1:12" ht="18.95" customHeight="1">
      <c r="A136" s="1047"/>
      <c r="B136" s="1035"/>
      <c r="C136" s="1035"/>
      <c r="D136" s="1036" t="s">
        <v>45</v>
      </c>
      <c r="E136" s="1058">
        <v>0.90997670888190163</v>
      </c>
      <c r="F136" s="1059">
        <v>0.92388693009878109</v>
      </c>
      <c r="G136" s="1059">
        <v>0.96570497984270509</v>
      </c>
      <c r="H136" s="1059">
        <v>0.84624572196687653</v>
      </c>
      <c r="I136" s="1059">
        <v>0.48748951850350208</v>
      </c>
      <c r="J136" s="1059">
        <v>0</v>
      </c>
      <c r="K136" s="1059">
        <v>0</v>
      </c>
      <c r="L136" s="1060">
        <v>0</v>
      </c>
    </row>
    <row r="137" spans="1:12" ht="18.95" customHeight="1">
      <c r="A137" s="1028" t="s">
        <v>403</v>
      </c>
      <c r="B137" s="1029" t="s">
        <v>47</v>
      </c>
      <c r="C137" s="1030" t="s">
        <v>404</v>
      </c>
      <c r="D137" s="1044" t="s">
        <v>41</v>
      </c>
      <c r="E137" s="1114">
        <v>5036364000</v>
      </c>
      <c r="F137" s="1109">
        <v>3003381000</v>
      </c>
      <c r="G137" s="1109">
        <v>10676000</v>
      </c>
      <c r="H137" s="1109">
        <v>1998240000</v>
      </c>
      <c r="I137" s="1109">
        <v>24067000</v>
      </c>
      <c r="J137" s="1109">
        <v>0</v>
      </c>
      <c r="K137" s="1109">
        <v>0</v>
      </c>
      <c r="L137" s="1117">
        <v>0</v>
      </c>
    </row>
    <row r="138" spans="1:12" ht="18.95" customHeight="1">
      <c r="A138" s="1028"/>
      <c r="B138" s="1029"/>
      <c r="C138" s="1030"/>
      <c r="D138" s="1033" t="s">
        <v>42</v>
      </c>
      <c r="E138" s="1116">
        <v>5742542745.29</v>
      </c>
      <c r="F138" s="1109">
        <v>3394207533.3600001</v>
      </c>
      <c r="G138" s="1109">
        <v>13801044.370000001</v>
      </c>
      <c r="H138" s="1109">
        <v>2186847599.5999994</v>
      </c>
      <c r="I138" s="1109">
        <v>147638721.96000001</v>
      </c>
      <c r="J138" s="1109">
        <v>0</v>
      </c>
      <c r="K138" s="1109">
        <v>0</v>
      </c>
      <c r="L138" s="1117">
        <v>47846</v>
      </c>
    </row>
    <row r="139" spans="1:12" ht="18.95" customHeight="1">
      <c r="A139" s="1028"/>
      <c r="B139" s="1029"/>
      <c r="C139" s="1030"/>
      <c r="D139" s="1033" t="s">
        <v>43</v>
      </c>
      <c r="E139" s="1116">
        <v>4740931688.3200016</v>
      </c>
      <c r="F139" s="1109">
        <v>2959973018.730001</v>
      </c>
      <c r="G139" s="1109">
        <v>11298471.019999996</v>
      </c>
      <c r="H139" s="1109">
        <v>1712914941.5700011</v>
      </c>
      <c r="I139" s="1109">
        <v>56697411.310000002</v>
      </c>
      <c r="J139" s="1109">
        <v>0</v>
      </c>
      <c r="K139" s="1109">
        <v>0</v>
      </c>
      <c r="L139" s="1117">
        <v>47845.69</v>
      </c>
    </row>
    <row r="140" spans="1:12" ht="18.95" customHeight="1">
      <c r="A140" s="1028"/>
      <c r="B140" s="1030"/>
      <c r="C140" s="1030"/>
      <c r="D140" s="1033" t="s">
        <v>44</v>
      </c>
      <c r="E140" s="1056">
        <v>0.94134015895594547</v>
      </c>
      <c r="F140" s="990">
        <v>0.98554696148440735</v>
      </c>
      <c r="G140" s="990">
        <v>1.0583056406893965</v>
      </c>
      <c r="H140" s="990">
        <v>0.85721181718412254</v>
      </c>
      <c r="I140" s="1107">
        <v>2.3558154863506044</v>
      </c>
      <c r="J140" s="990">
        <v>0</v>
      </c>
      <c r="K140" s="990">
        <v>0</v>
      </c>
      <c r="L140" s="1057">
        <v>0</v>
      </c>
    </row>
    <row r="141" spans="1:12" ht="18.95" customHeight="1">
      <c r="A141" s="1034"/>
      <c r="B141" s="1035"/>
      <c r="C141" s="1035"/>
      <c r="D141" s="1036" t="s">
        <v>45</v>
      </c>
      <c r="E141" s="1058">
        <v>0.82558056571864202</v>
      </c>
      <c r="F141" s="1059">
        <v>0.87206600941099766</v>
      </c>
      <c r="G141" s="1059">
        <v>0.81866782810727212</v>
      </c>
      <c r="H141" s="1059">
        <v>0.78328043613250131</v>
      </c>
      <c r="I141" s="1059">
        <v>0.3840280554945546</v>
      </c>
      <c r="J141" s="1059">
        <v>0</v>
      </c>
      <c r="K141" s="1059">
        <v>0</v>
      </c>
      <c r="L141" s="1060">
        <v>0.99999352087948845</v>
      </c>
    </row>
    <row r="142" spans="1:12" ht="18.95" customHeight="1">
      <c r="A142" s="1028" t="s">
        <v>405</v>
      </c>
      <c r="B142" s="1029" t="s">
        <v>47</v>
      </c>
      <c r="C142" s="1030" t="s">
        <v>406</v>
      </c>
      <c r="D142" s="1043" t="s">
        <v>41</v>
      </c>
      <c r="E142" s="1114">
        <v>4091202000</v>
      </c>
      <c r="F142" s="1109">
        <v>4090928000</v>
      </c>
      <c r="G142" s="1109">
        <v>12000</v>
      </c>
      <c r="H142" s="1109">
        <v>48000</v>
      </c>
      <c r="I142" s="1109">
        <v>134000</v>
      </c>
      <c r="J142" s="1109">
        <v>0</v>
      </c>
      <c r="K142" s="1109">
        <v>0</v>
      </c>
      <c r="L142" s="1117">
        <v>80000</v>
      </c>
    </row>
    <row r="143" spans="1:12" ht="18.95" customHeight="1">
      <c r="A143" s="1028"/>
      <c r="B143" s="1029"/>
      <c r="C143" s="1030"/>
      <c r="D143" s="1033" t="s">
        <v>42</v>
      </c>
      <c r="E143" s="1116">
        <v>4656928139.0700016</v>
      </c>
      <c r="F143" s="1109">
        <v>4595613931.500001</v>
      </c>
      <c r="G143" s="1109">
        <v>12000</v>
      </c>
      <c r="H143" s="1109">
        <v>639890.1399999999</v>
      </c>
      <c r="I143" s="1109">
        <v>56613444.579999998</v>
      </c>
      <c r="J143" s="1109">
        <v>0</v>
      </c>
      <c r="K143" s="1109">
        <v>0</v>
      </c>
      <c r="L143" s="1117">
        <v>4048872.85</v>
      </c>
    </row>
    <row r="144" spans="1:12" ht="18.95" customHeight="1">
      <c r="A144" s="1028"/>
      <c r="B144" s="1029"/>
      <c r="C144" s="1030"/>
      <c r="D144" s="1033" t="s">
        <v>43</v>
      </c>
      <c r="E144" s="1116">
        <v>4095052564.7000012</v>
      </c>
      <c r="F144" s="1109">
        <v>4063661877.230001</v>
      </c>
      <c r="G144" s="1109">
        <v>11000</v>
      </c>
      <c r="H144" s="1109">
        <v>301577.05000000005</v>
      </c>
      <c r="I144" s="1109">
        <v>27284103.109999999</v>
      </c>
      <c r="J144" s="1109">
        <v>0</v>
      </c>
      <c r="K144" s="1109">
        <v>0</v>
      </c>
      <c r="L144" s="1117">
        <v>3794007.3099999987</v>
      </c>
    </row>
    <row r="145" spans="1:12" ht="18.95" customHeight="1">
      <c r="A145" s="1028"/>
      <c r="B145" s="1030"/>
      <c r="C145" s="1030"/>
      <c r="D145" s="1033" t="s">
        <v>44</v>
      </c>
      <c r="E145" s="1056">
        <v>1.0009411817602751</v>
      </c>
      <c r="F145" s="990">
        <v>0.99333497857454367</v>
      </c>
      <c r="G145" s="990">
        <v>0.91666666666666663</v>
      </c>
      <c r="H145" s="990">
        <v>6.2828552083333342</v>
      </c>
      <c r="I145" s="990" t="s">
        <v>827</v>
      </c>
      <c r="J145" s="990">
        <v>0</v>
      </c>
      <c r="K145" s="990">
        <v>0</v>
      </c>
      <c r="L145" s="1057" t="s">
        <v>827</v>
      </c>
    </row>
    <row r="146" spans="1:12" ht="18.95" customHeight="1">
      <c r="A146" s="1034"/>
      <c r="B146" s="1035"/>
      <c r="C146" s="1035"/>
      <c r="D146" s="1036" t="s">
        <v>45</v>
      </c>
      <c r="E146" s="1058">
        <v>0.87934630778257872</v>
      </c>
      <c r="F146" s="1059">
        <v>0.88424788021817757</v>
      </c>
      <c r="G146" s="1059">
        <v>0.91666666666666663</v>
      </c>
      <c r="H146" s="1059">
        <v>0.47129504136444439</v>
      </c>
      <c r="I146" s="1059">
        <v>0.4819368139920378</v>
      </c>
      <c r="J146" s="1059">
        <v>0</v>
      </c>
      <c r="K146" s="1059">
        <v>0</v>
      </c>
      <c r="L146" s="1060">
        <v>0.93705271826454084</v>
      </c>
    </row>
    <row r="147" spans="1:12" ht="18.75" customHeight="1">
      <c r="A147" s="1028" t="s">
        <v>407</v>
      </c>
      <c r="B147" s="1029" t="s">
        <v>47</v>
      </c>
      <c r="C147" s="1030" t="s">
        <v>408</v>
      </c>
      <c r="D147" s="1033" t="s">
        <v>41</v>
      </c>
      <c r="E147" s="1116">
        <v>169377000</v>
      </c>
      <c r="F147" s="1109">
        <v>150652000</v>
      </c>
      <c r="G147" s="1109">
        <v>510000</v>
      </c>
      <c r="H147" s="1109">
        <v>18215000</v>
      </c>
      <c r="I147" s="1109">
        <v>0</v>
      </c>
      <c r="J147" s="1109">
        <v>0</v>
      </c>
      <c r="K147" s="1109">
        <v>0</v>
      </c>
      <c r="L147" s="1117">
        <v>0</v>
      </c>
    </row>
    <row r="148" spans="1:12" ht="18.95" customHeight="1">
      <c r="A148" s="1028"/>
      <c r="B148" s="1029"/>
      <c r="C148" s="1030" t="s">
        <v>409</v>
      </c>
      <c r="D148" s="1033" t="s">
        <v>42</v>
      </c>
      <c r="E148" s="1116">
        <v>255063897</v>
      </c>
      <c r="F148" s="1109">
        <v>232194666.22</v>
      </c>
      <c r="G148" s="1109">
        <v>519960</v>
      </c>
      <c r="H148" s="1109">
        <v>18884816</v>
      </c>
      <c r="I148" s="1109">
        <v>3464454.7800000003</v>
      </c>
      <c r="J148" s="1109">
        <v>0</v>
      </c>
      <c r="K148" s="1109">
        <v>0</v>
      </c>
      <c r="L148" s="1117">
        <v>0</v>
      </c>
    </row>
    <row r="149" spans="1:12" ht="18.95" customHeight="1">
      <c r="A149" s="1028"/>
      <c r="B149" s="1029"/>
      <c r="C149" s="1030"/>
      <c r="D149" s="1033" t="s">
        <v>43</v>
      </c>
      <c r="E149" s="1116">
        <v>230401479.41999999</v>
      </c>
      <c r="F149" s="1109">
        <v>212313157.86999997</v>
      </c>
      <c r="G149" s="1109">
        <v>507496.62</v>
      </c>
      <c r="H149" s="1109">
        <v>14507963.519999996</v>
      </c>
      <c r="I149" s="1109">
        <v>3072861.41</v>
      </c>
      <c r="J149" s="1109">
        <v>0</v>
      </c>
      <c r="K149" s="1109">
        <v>0</v>
      </c>
      <c r="L149" s="1117">
        <v>0</v>
      </c>
    </row>
    <row r="150" spans="1:12" ht="18.95" customHeight="1">
      <c r="A150" s="1028"/>
      <c r="B150" s="1030"/>
      <c r="C150" s="1030"/>
      <c r="D150" s="1033" t="s">
        <v>44</v>
      </c>
      <c r="E150" s="1056">
        <v>1.3602878750952017</v>
      </c>
      <c r="F150" s="990">
        <v>1.4092953154953136</v>
      </c>
      <c r="G150" s="990">
        <v>0.99509141176470584</v>
      </c>
      <c r="H150" s="990">
        <v>0.79648440955256639</v>
      </c>
      <c r="I150" s="990">
        <v>0</v>
      </c>
      <c r="J150" s="990">
        <v>0</v>
      </c>
      <c r="K150" s="990">
        <v>0</v>
      </c>
      <c r="L150" s="1057">
        <v>0</v>
      </c>
    </row>
    <row r="151" spans="1:12" ht="18.95" customHeight="1">
      <c r="A151" s="1034"/>
      <c r="B151" s="1035"/>
      <c r="C151" s="1035"/>
      <c r="D151" s="1038" t="s">
        <v>45</v>
      </c>
      <c r="E151" s="1058">
        <v>0.90330886546440547</v>
      </c>
      <c r="F151" s="1059">
        <v>0.91437568884048925</v>
      </c>
      <c r="G151" s="1059">
        <v>0.97603011770136161</v>
      </c>
      <c r="H151" s="1059">
        <v>0.76823430633372314</v>
      </c>
      <c r="I151" s="1059">
        <v>0.88696825478553365</v>
      </c>
      <c r="J151" s="1059">
        <v>0</v>
      </c>
      <c r="K151" s="1059">
        <v>0</v>
      </c>
      <c r="L151" s="1060">
        <v>0</v>
      </c>
    </row>
    <row r="152" spans="1:12" ht="18.95" customHeight="1">
      <c r="A152" s="1028" t="s">
        <v>410</v>
      </c>
      <c r="B152" s="1029" t="s">
        <v>47</v>
      </c>
      <c r="C152" s="1030" t="s">
        <v>411</v>
      </c>
      <c r="D152" s="1031" t="s">
        <v>41</v>
      </c>
      <c r="E152" s="1114">
        <v>27808000</v>
      </c>
      <c r="F152" s="1109">
        <v>19991000</v>
      </c>
      <c r="G152" s="1109">
        <v>0</v>
      </c>
      <c r="H152" s="1109">
        <v>7817000</v>
      </c>
      <c r="I152" s="1109">
        <v>0</v>
      </c>
      <c r="J152" s="1109">
        <v>0</v>
      </c>
      <c r="K152" s="1109">
        <v>0</v>
      </c>
      <c r="L152" s="1117">
        <v>0</v>
      </c>
    </row>
    <row r="153" spans="1:12" ht="18.95" customHeight="1">
      <c r="A153" s="1028"/>
      <c r="B153" s="1029"/>
      <c r="C153" s="1030" t="s">
        <v>412</v>
      </c>
      <c r="D153" s="1033" t="s">
        <v>42</v>
      </c>
      <c r="E153" s="1116">
        <v>280548580</v>
      </c>
      <c r="F153" s="1109">
        <v>251465570</v>
      </c>
      <c r="G153" s="1109">
        <v>21692400</v>
      </c>
      <c r="H153" s="1109">
        <v>7390610</v>
      </c>
      <c r="I153" s="1109">
        <v>0</v>
      </c>
      <c r="J153" s="1109">
        <v>0</v>
      </c>
      <c r="K153" s="1109">
        <v>0</v>
      </c>
      <c r="L153" s="1117">
        <v>0</v>
      </c>
    </row>
    <row r="154" spans="1:12" ht="18.95" customHeight="1">
      <c r="A154" s="1028"/>
      <c r="B154" s="1029"/>
      <c r="C154" s="1030"/>
      <c r="D154" s="1033" t="s">
        <v>43</v>
      </c>
      <c r="E154" s="1116">
        <v>256633032.36999989</v>
      </c>
      <c r="F154" s="1109">
        <v>228127573.4199999</v>
      </c>
      <c r="G154" s="1109">
        <v>21676200</v>
      </c>
      <c r="H154" s="1109">
        <v>6829258.9499999993</v>
      </c>
      <c r="I154" s="1109">
        <v>0</v>
      </c>
      <c r="J154" s="1109">
        <v>0</v>
      </c>
      <c r="K154" s="1109">
        <v>0</v>
      </c>
      <c r="L154" s="1117">
        <v>0</v>
      </c>
    </row>
    <row r="155" spans="1:12" ht="18.95" customHeight="1">
      <c r="A155" s="1028"/>
      <c r="B155" s="1030"/>
      <c r="C155" s="1030"/>
      <c r="D155" s="1033" t="s">
        <v>44</v>
      </c>
      <c r="E155" s="1056">
        <v>9.2287482871835405</v>
      </c>
      <c r="F155" s="990" t="s">
        <v>827</v>
      </c>
      <c r="G155" s="990">
        <v>0</v>
      </c>
      <c r="H155" s="990">
        <v>0.87364192784955852</v>
      </c>
      <c r="I155" s="990">
        <v>0</v>
      </c>
      <c r="J155" s="990">
        <v>0</v>
      </c>
      <c r="K155" s="990">
        <v>0</v>
      </c>
      <c r="L155" s="1057">
        <v>0</v>
      </c>
    </row>
    <row r="156" spans="1:12" ht="18.95" customHeight="1">
      <c r="A156" s="1034"/>
      <c r="B156" s="1035"/>
      <c r="C156" s="1035"/>
      <c r="D156" s="1038" t="s">
        <v>45</v>
      </c>
      <c r="E156" s="1058">
        <v>0.91475434439910508</v>
      </c>
      <c r="F156" s="1059">
        <v>0.9071920796950449</v>
      </c>
      <c r="G156" s="1059">
        <v>0.99925319466725671</v>
      </c>
      <c r="H156" s="1059">
        <v>0.92404536973267415</v>
      </c>
      <c r="I156" s="1059">
        <v>0</v>
      </c>
      <c r="J156" s="1059">
        <v>0</v>
      </c>
      <c r="K156" s="1059">
        <v>0</v>
      </c>
      <c r="L156" s="1060">
        <v>0</v>
      </c>
    </row>
    <row r="157" spans="1:12" ht="18.95" customHeight="1">
      <c r="A157" s="1028" t="s">
        <v>426</v>
      </c>
      <c r="B157" s="1029" t="s">
        <v>47</v>
      </c>
      <c r="C157" s="1030" t="s">
        <v>178</v>
      </c>
      <c r="D157" s="1033" t="s">
        <v>41</v>
      </c>
      <c r="E157" s="1114">
        <v>54905216000</v>
      </c>
      <c r="F157" s="1109">
        <v>54850023000</v>
      </c>
      <c r="G157" s="1109">
        <v>16000</v>
      </c>
      <c r="H157" s="1109">
        <v>55177000</v>
      </c>
      <c r="I157" s="1109">
        <v>0</v>
      </c>
      <c r="J157" s="1109">
        <v>0</v>
      </c>
      <c r="K157" s="1109">
        <v>0</v>
      </c>
      <c r="L157" s="1117">
        <v>0</v>
      </c>
    </row>
    <row r="158" spans="1:12" ht="18.95" customHeight="1">
      <c r="A158" s="1028"/>
      <c r="B158" s="1029"/>
      <c r="C158" s="1030"/>
      <c r="D158" s="1033" t="s">
        <v>42</v>
      </c>
      <c r="E158" s="1116">
        <v>54824437005.470001</v>
      </c>
      <c r="F158" s="1109">
        <v>54604526207.970001</v>
      </c>
      <c r="G158" s="1109">
        <v>25618</v>
      </c>
      <c r="H158" s="1109">
        <v>59021919.25</v>
      </c>
      <c r="I158" s="1109">
        <v>160808354.25</v>
      </c>
      <c r="J158" s="1109">
        <v>0</v>
      </c>
      <c r="K158" s="1109">
        <v>0</v>
      </c>
      <c r="L158" s="1117">
        <v>54906</v>
      </c>
    </row>
    <row r="159" spans="1:12" ht="18.95" customHeight="1">
      <c r="A159" s="1028"/>
      <c r="B159" s="1029"/>
      <c r="C159" s="1030"/>
      <c r="D159" s="1033" t="s">
        <v>43</v>
      </c>
      <c r="E159" s="1116">
        <v>50034624826.970009</v>
      </c>
      <c r="F159" s="1109">
        <v>49894078518.130013</v>
      </c>
      <c r="G159" s="1109">
        <v>14026.419999999998</v>
      </c>
      <c r="H159" s="1109">
        <v>49415763.070000038</v>
      </c>
      <c r="I159" s="1109">
        <v>91063613.349999994</v>
      </c>
      <c r="J159" s="1109">
        <v>0</v>
      </c>
      <c r="K159" s="1109">
        <v>0</v>
      </c>
      <c r="L159" s="1117">
        <v>52906</v>
      </c>
    </row>
    <row r="160" spans="1:12" ht="18.95" customHeight="1">
      <c r="A160" s="1032"/>
      <c r="B160" s="1030"/>
      <c r="C160" s="1030"/>
      <c r="D160" s="1033" t="s">
        <v>44</v>
      </c>
      <c r="E160" s="1056">
        <v>0.91129092046500659</v>
      </c>
      <c r="F160" s="990">
        <v>0.90964553502794365</v>
      </c>
      <c r="G160" s="990">
        <v>0.87665124999999988</v>
      </c>
      <c r="H160" s="990">
        <v>0.89558626003588515</v>
      </c>
      <c r="I160" s="990">
        <v>0</v>
      </c>
      <c r="J160" s="990">
        <v>0</v>
      </c>
      <c r="K160" s="990">
        <v>0</v>
      </c>
      <c r="L160" s="1057">
        <v>0</v>
      </c>
    </row>
    <row r="161" spans="1:12" ht="18.75" customHeight="1">
      <c r="A161" s="1034"/>
      <c r="B161" s="1035"/>
      <c r="C161" s="1035"/>
      <c r="D161" s="1039" t="s">
        <v>45</v>
      </c>
      <c r="E161" s="1058">
        <v>0.91263362762809408</v>
      </c>
      <c r="F161" s="1059">
        <v>0.91373521543068603</v>
      </c>
      <c r="G161" s="1059">
        <v>0.54752205480521499</v>
      </c>
      <c r="H161" s="1059">
        <v>0.83724425938588976</v>
      </c>
      <c r="I161" s="1059">
        <v>0.56628658240248109</v>
      </c>
      <c r="J161" s="1059">
        <v>0</v>
      </c>
      <c r="K161" s="1059">
        <v>0</v>
      </c>
      <c r="L161" s="1060">
        <v>0.96357410847630498</v>
      </c>
    </row>
    <row r="162" spans="1:12" ht="18.95" customHeight="1">
      <c r="A162" s="1045" t="s">
        <v>413</v>
      </c>
      <c r="B162" s="1041" t="s">
        <v>47</v>
      </c>
      <c r="C162" s="1046" t="s">
        <v>414</v>
      </c>
      <c r="D162" s="1043" t="s">
        <v>41</v>
      </c>
      <c r="E162" s="1114">
        <v>184702000</v>
      </c>
      <c r="F162" s="1109">
        <v>5058000</v>
      </c>
      <c r="G162" s="1109">
        <v>280000</v>
      </c>
      <c r="H162" s="1109">
        <v>177352000</v>
      </c>
      <c r="I162" s="1109">
        <v>1691000</v>
      </c>
      <c r="J162" s="1109">
        <v>0</v>
      </c>
      <c r="K162" s="1109">
        <v>0</v>
      </c>
      <c r="L162" s="1117">
        <v>321000</v>
      </c>
    </row>
    <row r="163" spans="1:12" ht="18.95" customHeight="1">
      <c r="A163" s="1028"/>
      <c r="B163" s="1029"/>
      <c r="C163" s="1030" t="s">
        <v>415</v>
      </c>
      <c r="D163" s="1033" t="s">
        <v>42</v>
      </c>
      <c r="E163" s="1116">
        <v>203672781.92000002</v>
      </c>
      <c r="F163" s="1109">
        <v>4680572</v>
      </c>
      <c r="G163" s="1109">
        <v>337848.1</v>
      </c>
      <c r="H163" s="1109">
        <v>181171605.05000001</v>
      </c>
      <c r="I163" s="1109">
        <v>17170723.770000003</v>
      </c>
      <c r="J163" s="1109">
        <v>0</v>
      </c>
      <c r="K163" s="1109">
        <v>0</v>
      </c>
      <c r="L163" s="1117">
        <v>312033</v>
      </c>
    </row>
    <row r="164" spans="1:12" ht="18.95" customHeight="1">
      <c r="A164" s="1028"/>
      <c r="B164" s="1029"/>
      <c r="C164" s="1030"/>
      <c r="D164" s="1033" t="s">
        <v>43</v>
      </c>
      <c r="E164" s="1116">
        <v>159915965.2899999</v>
      </c>
      <c r="F164" s="1109">
        <v>3187180.47</v>
      </c>
      <c r="G164" s="1109">
        <v>216414.87999999995</v>
      </c>
      <c r="H164" s="1109">
        <v>153242141.64999992</v>
      </c>
      <c r="I164" s="1109">
        <v>3270228.2899999996</v>
      </c>
      <c r="J164" s="1109">
        <v>0</v>
      </c>
      <c r="K164" s="1109">
        <v>0</v>
      </c>
      <c r="L164" s="1117">
        <v>0</v>
      </c>
    </row>
    <row r="165" spans="1:12" ht="18.95" customHeight="1">
      <c r="A165" s="1028"/>
      <c r="B165" s="1030"/>
      <c r="C165" s="1030"/>
      <c r="D165" s="1033" t="s">
        <v>44</v>
      </c>
      <c r="E165" s="1056">
        <v>0.86580527168086918</v>
      </c>
      <c r="F165" s="990">
        <v>0.63012662514828</v>
      </c>
      <c r="G165" s="990">
        <v>0.77291028571428555</v>
      </c>
      <c r="H165" s="990">
        <v>0.8640564620077581</v>
      </c>
      <c r="I165" s="990">
        <v>1.9339020047309281</v>
      </c>
      <c r="J165" s="990">
        <v>0</v>
      </c>
      <c r="K165" s="990">
        <v>0</v>
      </c>
      <c r="L165" s="1057">
        <v>0</v>
      </c>
    </row>
    <row r="166" spans="1:12" ht="18.95" customHeight="1">
      <c r="A166" s="1034"/>
      <c r="B166" s="1035"/>
      <c r="C166" s="1035"/>
      <c r="D166" s="1038" t="s">
        <v>45</v>
      </c>
      <c r="E166" s="1058">
        <v>0.78516119720313338</v>
      </c>
      <c r="F166" s="1059">
        <v>0.68093824216356469</v>
      </c>
      <c r="G166" s="1059">
        <v>0.64056858688860452</v>
      </c>
      <c r="H166" s="1059">
        <v>0.84583973083258779</v>
      </c>
      <c r="I166" s="1059">
        <v>0.19045372424624352</v>
      </c>
      <c r="J166" s="1059">
        <v>0</v>
      </c>
      <c r="K166" s="1059">
        <v>0</v>
      </c>
      <c r="L166" s="1060">
        <v>0</v>
      </c>
    </row>
    <row r="167" spans="1:12" ht="18.95" customHeight="1">
      <c r="A167" s="1028" t="s">
        <v>416</v>
      </c>
      <c r="B167" s="1029" t="s">
        <v>47</v>
      </c>
      <c r="C167" s="1030" t="s">
        <v>417</v>
      </c>
      <c r="D167" s="1033" t="s">
        <v>41</v>
      </c>
      <c r="E167" s="1114">
        <v>155422000</v>
      </c>
      <c r="F167" s="1109">
        <v>51114000</v>
      </c>
      <c r="G167" s="1109">
        <v>214000</v>
      </c>
      <c r="H167" s="1109">
        <v>97936000</v>
      </c>
      <c r="I167" s="1109">
        <v>3404000</v>
      </c>
      <c r="J167" s="1109">
        <v>0</v>
      </c>
      <c r="K167" s="1109">
        <v>0</v>
      </c>
      <c r="L167" s="1117">
        <v>2754000</v>
      </c>
    </row>
    <row r="168" spans="1:12" ht="18.95" customHeight="1">
      <c r="A168" s="1028"/>
      <c r="B168" s="1029"/>
      <c r="C168" s="1030" t="s">
        <v>418</v>
      </c>
      <c r="D168" s="1033" t="s">
        <v>42</v>
      </c>
      <c r="E168" s="1116">
        <v>163094300.75</v>
      </c>
      <c r="F168" s="1109">
        <v>55950648.929999992</v>
      </c>
      <c r="G168" s="1109">
        <v>278408.13</v>
      </c>
      <c r="H168" s="1109">
        <v>97918021.870000005</v>
      </c>
      <c r="I168" s="1109">
        <v>6285155.8200000003</v>
      </c>
      <c r="J168" s="1109">
        <v>0</v>
      </c>
      <c r="K168" s="1109">
        <v>0</v>
      </c>
      <c r="L168" s="1117">
        <v>2662066</v>
      </c>
    </row>
    <row r="169" spans="1:12" ht="18.95" customHeight="1">
      <c r="A169" s="1028"/>
      <c r="B169" s="1029"/>
      <c r="C169" s="1030"/>
      <c r="D169" s="1033" t="s">
        <v>43</v>
      </c>
      <c r="E169" s="1116">
        <v>119453778.93999995</v>
      </c>
      <c r="F169" s="1109">
        <v>37797458.639999993</v>
      </c>
      <c r="G169" s="1109">
        <v>171222.72</v>
      </c>
      <c r="H169" s="1109">
        <v>80272643.99999997</v>
      </c>
      <c r="I169" s="1109">
        <v>1200914.58</v>
      </c>
      <c r="J169" s="1109">
        <v>0</v>
      </c>
      <c r="K169" s="1109">
        <v>0</v>
      </c>
      <c r="L169" s="1117">
        <v>11539</v>
      </c>
    </row>
    <row r="170" spans="1:12" ht="18.95" customHeight="1">
      <c r="A170" s="1032"/>
      <c r="B170" s="1030"/>
      <c r="C170" s="1030"/>
      <c r="D170" s="1033" t="s">
        <v>44</v>
      </c>
      <c r="E170" s="1056">
        <v>0.76857702860598853</v>
      </c>
      <c r="F170" s="990">
        <v>0.73947369879093772</v>
      </c>
      <c r="G170" s="990">
        <v>0.80010616822429903</v>
      </c>
      <c r="H170" s="990">
        <v>0.81964388988727299</v>
      </c>
      <c r="I170" s="990">
        <v>0.35279511750881321</v>
      </c>
      <c r="J170" s="990">
        <v>0</v>
      </c>
      <c r="K170" s="990">
        <v>0</v>
      </c>
      <c r="L170" s="1057">
        <v>4.1899055918663761E-3</v>
      </c>
    </row>
    <row r="171" spans="1:12" ht="18.95" customHeight="1">
      <c r="A171" s="1034"/>
      <c r="B171" s="1035"/>
      <c r="C171" s="1035"/>
      <c r="D171" s="1039" t="s">
        <v>45</v>
      </c>
      <c r="E171" s="1058">
        <v>0.73242154011932847</v>
      </c>
      <c r="F171" s="1059">
        <v>0.67554995988140365</v>
      </c>
      <c r="G171" s="1059">
        <v>0.61500617816009895</v>
      </c>
      <c r="H171" s="1059">
        <v>0.81979437969624469</v>
      </c>
      <c r="I171" s="1059">
        <v>0.19107156837362227</v>
      </c>
      <c r="J171" s="1059">
        <v>0</v>
      </c>
      <c r="K171" s="1059">
        <v>0</v>
      </c>
      <c r="L171" s="1060">
        <v>4.3346032742989839E-3</v>
      </c>
    </row>
    <row r="172" spans="1:12" ht="18.95" customHeight="1">
      <c r="A172" s="1028" t="s">
        <v>419</v>
      </c>
      <c r="B172" s="1029" t="s">
        <v>47</v>
      </c>
      <c r="C172" s="1030" t="s">
        <v>420</v>
      </c>
      <c r="D172" s="1044" t="s">
        <v>41</v>
      </c>
      <c r="E172" s="1114">
        <v>19815000</v>
      </c>
      <c r="F172" s="1109">
        <v>19655000</v>
      </c>
      <c r="G172" s="1109">
        <v>10000</v>
      </c>
      <c r="H172" s="1109">
        <v>0</v>
      </c>
      <c r="I172" s="1109">
        <v>150000</v>
      </c>
      <c r="J172" s="1109">
        <v>0</v>
      </c>
      <c r="K172" s="1109">
        <v>0</v>
      </c>
      <c r="L172" s="1117">
        <v>0</v>
      </c>
    </row>
    <row r="173" spans="1:12" ht="18.95" customHeight="1">
      <c r="A173" s="1032"/>
      <c r="B173" s="1030"/>
      <c r="C173" s="1030" t="s">
        <v>421</v>
      </c>
      <c r="D173" s="1033" t="s">
        <v>42</v>
      </c>
      <c r="E173" s="1116">
        <v>20085400</v>
      </c>
      <c r="F173" s="1109">
        <v>19685000</v>
      </c>
      <c r="G173" s="1109">
        <v>10000</v>
      </c>
      <c r="H173" s="1109">
        <v>230000</v>
      </c>
      <c r="I173" s="1109">
        <v>160400</v>
      </c>
      <c r="J173" s="1109">
        <v>0</v>
      </c>
      <c r="K173" s="1109">
        <v>0</v>
      </c>
      <c r="L173" s="1117">
        <v>0</v>
      </c>
    </row>
    <row r="174" spans="1:12" ht="18.95" customHeight="1">
      <c r="A174" s="1032"/>
      <c r="B174" s="1030"/>
      <c r="C174" s="1030" t="s">
        <v>422</v>
      </c>
      <c r="D174" s="1033" t="s">
        <v>43</v>
      </c>
      <c r="E174" s="1116">
        <v>18568905.600000001</v>
      </c>
      <c r="F174" s="1109">
        <v>18264548</v>
      </c>
      <c r="G174" s="1109">
        <v>8800</v>
      </c>
      <c r="H174" s="1109">
        <v>135157.6</v>
      </c>
      <c r="I174" s="1109">
        <v>160400</v>
      </c>
      <c r="J174" s="1109">
        <v>0</v>
      </c>
      <c r="K174" s="1109">
        <v>0</v>
      </c>
      <c r="L174" s="1117">
        <v>0</v>
      </c>
    </row>
    <row r="175" spans="1:12" ht="18.95" customHeight="1">
      <c r="A175" s="1032"/>
      <c r="B175" s="1030"/>
      <c r="C175" s="1030" t="s">
        <v>423</v>
      </c>
      <c r="D175" s="1033" t="s">
        <v>44</v>
      </c>
      <c r="E175" s="1056">
        <v>0.9371135806207419</v>
      </c>
      <c r="F175" s="990">
        <v>0.92925708471126944</v>
      </c>
      <c r="G175" s="990">
        <v>0.88</v>
      </c>
      <c r="H175" s="990">
        <v>0</v>
      </c>
      <c r="I175" s="990">
        <v>1.0693333333333332</v>
      </c>
      <c r="J175" s="990">
        <v>0</v>
      </c>
      <c r="K175" s="990">
        <v>0</v>
      </c>
      <c r="L175" s="1057">
        <v>0</v>
      </c>
    </row>
    <row r="176" spans="1:12" ht="18.75" customHeight="1">
      <c r="A176" s="1034"/>
      <c r="B176" s="1035"/>
      <c r="C176" s="1035"/>
      <c r="D176" s="1038" t="s">
        <v>45</v>
      </c>
      <c r="E176" s="1058">
        <v>0.92449767492805723</v>
      </c>
      <c r="F176" s="1059">
        <v>0.92784089408178816</v>
      </c>
      <c r="G176" s="1059">
        <v>0.88</v>
      </c>
      <c r="H176" s="1059">
        <v>0.58764173913043483</v>
      </c>
      <c r="I176" s="1059">
        <v>1</v>
      </c>
      <c r="J176" s="1059">
        <v>0</v>
      </c>
      <c r="K176" s="1059">
        <v>0</v>
      </c>
      <c r="L176" s="1060">
        <v>0</v>
      </c>
    </row>
    <row r="177" spans="1:12" ht="18.95" customHeight="1">
      <c r="A177" s="1028" t="s">
        <v>424</v>
      </c>
      <c r="B177" s="1029" t="s">
        <v>47</v>
      </c>
      <c r="C177" s="1030" t="s">
        <v>425</v>
      </c>
      <c r="D177" s="1031" t="s">
        <v>41</v>
      </c>
      <c r="E177" s="1114">
        <v>0</v>
      </c>
      <c r="F177" s="1109">
        <v>0</v>
      </c>
      <c r="G177" s="1109">
        <v>0</v>
      </c>
      <c r="H177" s="1109">
        <v>0</v>
      </c>
      <c r="I177" s="1109">
        <v>0</v>
      </c>
      <c r="J177" s="1109">
        <v>0</v>
      </c>
      <c r="K177" s="1109">
        <v>0</v>
      </c>
      <c r="L177" s="1117">
        <v>0</v>
      </c>
    </row>
    <row r="178" spans="1:12" ht="18.95" customHeight="1">
      <c r="A178" s="1032"/>
      <c r="B178" s="1030"/>
      <c r="C178" s="1030"/>
      <c r="D178" s="1033" t="s">
        <v>42</v>
      </c>
      <c r="E178" s="1116">
        <v>5790239</v>
      </c>
      <c r="F178" s="1109">
        <v>0</v>
      </c>
      <c r="G178" s="1109">
        <v>0</v>
      </c>
      <c r="H178" s="1109">
        <v>0</v>
      </c>
      <c r="I178" s="1109">
        <v>5790239</v>
      </c>
      <c r="J178" s="1109">
        <v>0</v>
      </c>
      <c r="K178" s="1109">
        <v>0</v>
      </c>
      <c r="L178" s="1117">
        <v>0</v>
      </c>
    </row>
    <row r="179" spans="1:12" ht="18.95" customHeight="1">
      <c r="A179" s="1032"/>
      <c r="B179" s="1030"/>
      <c r="C179" s="1030"/>
      <c r="D179" s="1033" t="s">
        <v>43</v>
      </c>
      <c r="E179" s="1116">
        <v>2717337</v>
      </c>
      <c r="F179" s="1109">
        <v>0</v>
      </c>
      <c r="G179" s="1109">
        <v>0</v>
      </c>
      <c r="H179" s="1109">
        <v>0</v>
      </c>
      <c r="I179" s="1109">
        <v>2717337</v>
      </c>
      <c r="J179" s="1109">
        <v>0</v>
      </c>
      <c r="K179" s="1109">
        <v>0</v>
      </c>
      <c r="L179" s="1117">
        <v>0</v>
      </c>
    </row>
    <row r="180" spans="1:12" ht="18.95" customHeight="1">
      <c r="A180" s="1032"/>
      <c r="B180" s="1030"/>
      <c r="C180" s="1030"/>
      <c r="D180" s="1033" t="s">
        <v>44</v>
      </c>
      <c r="E180" s="1056">
        <v>0</v>
      </c>
      <c r="F180" s="990">
        <v>0</v>
      </c>
      <c r="G180" s="990">
        <v>0</v>
      </c>
      <c r="H180" s="990">
        <v>0</v>
      </c>
      <c r="I180" s="990">
        <v>0</v>
      </c>
      <c r="J180" s="990">
        <v>0</v>
      </c>
      <c r="K180" s="990">
        <v>0</v>
      </c>
      <c r="L180" s="1057">
        <v>0</v>
      </c>
    </row>
    <row r="181" spans="1:12" ht="32.25" customHeight="1">
      <c r="A181" s="1034"/>
      <c r="B181" s="1035"/>
      <c r="C181" s="1035"/>
      <c r="D181" s="1038" t="s">
        <v>45</v>
      </c>
      <c r="E181" s="1058">
        <v>0.46929617240324623</v>
      </c>
      <c r="F181" s="1059">
        <v>0</v>
      </c>
      <c r="G181" s="1059">
        <v>0</v>
      </c>
      <c r="H181" s="1059">
        <v>0</v>
      </c>
      <c r="I181" s="1059">
        <v>0.46929617240324623</v>
      </c>
      <c r="J181" s="1059">
        <v>0</v>
      </c>
      <c r="K181" s="1059">
        <v>0</v>
      </c>
      <c r="L181" s="1060">
        <v>0</v>
      </c>
    </row>
    <row r="182" spans="1:12" s="983" customFormat="1" ht="23.25" customHeight="1">
      <c r="A182" s="607" t="s">
        <v>717</v>
      </c>
      <c r="B182" s="611"/>
      <c r="C182" s="611"/>
      <c r="F182" s="75"/>
      <c r="G182" s="75"/>
      <c r="H182" s="75"/>
      <c r="I182" s="75"/>
      <c r="J182" s="75"/>
    </row>
    <row r="183" spans="1:12" ht="18" customHeight="1">
      <c r="A183" s="1728"/>
      <c r="B183" s="1728"/>
      <c r="C183" s="1728"/>
      <c r="D183" s="1728"/>
      <c r="E183" s="1728"/>
      <c r="F183" s="1728"/>
      <c r="G183" s="1728"/>
      <c r="H183" s="1728"/>
      <c r="I183" s="1728"/>
      <c r="J183" s="1728"/>
      <c r="K183" s="1728"/>
      <c r="L183" s="1728"/>
    </row>
    <row r="184" spans="1:12">
      <c r="E184" s="1048"/>
      <c r="F184" s="1048"/>
      <c r="G184" s="1048"/>
      <c r="H184" s="1048"/>
      <c r="I184" s="1048"/>
      <c r="J184" s="1048"/>
      <c r="K184" s="1048"/>
      <c r="L184" s="1048"/>
    </row>
    <row r="185" spans="1:12">
      <c r="E185" s="1048"/>
      <c r="F185" s="1048"/>
      <c r="G185" s="1048"/>
      <c r="H185" s="1048"/>
      <c r="I185" s="1048"/>
      <c r="J185" s="1048"/>
      <c r="K185" s="1048"/>
      <c r="L185" s="1048"/>
    </row>
    <row r="186" spans="1:12">
      <c r="G186" s="1037"/>
      <c r="H186" s="1061"/>
      <c r="I186" s="1062"/>
      <c r="J186" s="1037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8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76" max="11" man="1"/>
    <brk id="131" max="11" man="1"/>
    <brk id="161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0" zoomScaleNormal="70" workbookViewId="0">
      <selection activeCell="C1" sqref="C1"/>
    </sheetView>
  </sheetViews>
  <sheetFormatPr defaultColWidth="16.28515625" defaultRowHeight="15"/>
  <cols>
    <col min="1" max="1" width="3.5703125" style="122" customWidth="1"/>
    <col min="2" max="2" width="1.5703125" style="122" customWidth="1"/>
    <col min="3" max="3" width="42.5703125" style="122" bestFit="1" customWidth="1"/>
    <col min="4" max="4" width="2.7109375" style="122" customWidth="1"/>
    <col min="5" max="5" width="14.5703125" style="122" customWidth="1"/>
    <col min="6" max="11" width="14.7109375" style="122" customWidth="1"/>
    <col min="12" max="12" width="23.140625" style="122" customWidth="1"/>
    <col min="13" max="16384" width="16.28515625" style="122"/>
  </cols>
  <sheetData>
    <row r="1" spans="1:15" ht="15.75" customHeight="1">
      <c r="A1" s="984" t="s">
        <v>329</v>
      </c>
      <c r="B1" s="120"/>
      <c r="C1" s="121"/>
      <c r="D1" s="121"/>
      <c r="E1" s="121"/>
      <c r="F1" s="121"/>
      <c r="G1" s="121"/>
      <c r="H1" s="121"/>
      <c r="I1" s="121"/>
      <c r="J1" s="121"/>
      <c r="K1" s="121"/>
      <c r="L1" s="121"/>
    </row>
    <row r="2" spans="1:15" ht="15" customHeight="1">
      <c r="A2" s="123" t="s">
        <v>330</v>
      </c>
      <c r="B2" s="123"/>
      <c r="C2" s="123"/>
      <c r="D2" s="123"/>
      <c r="E2" s="123"/>
      <c r="F2" s="123"/>
      <c r="G2" s="124"/>
      <c r="H2" s="124"/>
      <c r="I2" s="124"/>
      <c r="J2" s="124"/>
      <c r="K2" s="124"/>
      <c r="L2" s="124"/>
    </row>
    <row r="3" spans="1:15" ht="15" customHeight="1">
      <c r="A3" s="123"/>
      <c r="B3" s="123"/>
      <c r="C3" s="123"/>
      <c r="D3" s="123"/>
      <c r="E3" s="123"/>
      <c r="F3" s="123"/>
      <c r="G3" s="124"/>
      <c r="H3" s="124"/>
      <c r="I3" s="124"/>
      <c r="J3" s="124"/>
      <c r="K3" s="124"/>
      <c r="L3" s="124"/>
    </row>
    <row r="4" spans="1:15" ht="15" customHeight="1">
      <c r="A4" s="121"/>
      <c r="B4" s="125"/>
      <c r="C4" s="125"/>
      <c r="D4" s="121"/>
      <c r="E4" s="121"/>
      <c r="F4" s="121"/>
      <c r="G4" s="121"/>
      <c r="H4" s="121"/>
      <c r="I4" s="121"/>
      <c r="J4" s="120"/>
      <c r="K4" s="120"/>
      <c r="L4" s="126" t="s">
        <v>2</v>
      </c>
    </row>
    <row r="5" spans="1:15" ht="15.95" customHeight="1">
      <c r="A5" s="127" t="s">
        <v>4</v>
      </c>
      <c r="B5" s="128" t="s">
        <v>4</v>
      </c>
      <c r="C5" s="129" t="s">
        <v>3</v>
      </c>
      <c r="D5" s="128"/>
      <c r="E5" s="972" t="s">
        <v>4</v>
      </c>
      <c r="F5" s="985" t="s">
        <v>4</v>
      </c>
      <c r="G5" s="970" t="s">
        <v>4</v>
      </c>
      <c r="H5" s="971" t="s">
        <v>4</v>
      </c>
      <c r="I5" s="972" t="s">
        <v>4</v>
      </c>
      <c r="J5" s="971" t="s">
        <v>4</v>
      </c>
      <c r="K5" s="972" t="s">
        <v>4</v>
      </c>
      <c r="L5" s="972" t="s">
        <v>4</v>
      </c>
    </row>
    <row r="6" spans="1:15" ht="15.95" customHeight="1">
      <c r="A6" s="131"/>
      <c r="B6" s="132"/>
      <c r="C6" s="133" t="s">
        <v>773</v>
      </c>
      <c r="D6" s="132"/>
      <c r="E6" s="986"/>
      <c r="F6" s="987" t="s">
        <v>5</v>
      </c>
      <c r="G6" s="975" t="s">
        <v>6</v>
      </c>
      <c r="H6" s="976" t="s">
        <v>7</v>
      </c>
      <c r="I6" s="977" t="s">
        <v>7</v>
      </c>
      <c r="J6" s="976" t="s">
        <v>8</v>
      </c>
      <c r="K6" s="978" t="s">
        <v>9</v>
      </c>
      <c r="L6" s="977" t="s">
        <v>10</v>
      </c>
    </row>
    <row r="7" spans="1:15" ht="15.95" customHeight="1">
      <c r="A7" s="131" t="s">
        <v>4</v>
      </c>
      <c r="B7" s="132"/>
      <c r="C7" s="133" t="s">
        <v>11</v>
      </c>
      <c r="D7" s="132"/>
      <c r="E7" s="978" t="s">
        <v>12</v>
      </c>
      <c r="F7" s="987" t="s">
        <v>13</v>
      </c>
      <c r="G7" s="980" t="s">
        <v>14</v>
      </c>
      <c r="H7" s="976" t="s">
        <v>15</v>
      </c>
      <c r="I7" s="977" t="s">
        <v>16</v>
      </c>
      <c r="J7" s="976" t="s">
        <v>17</v>
      </c>
      <c r="K7" s="977" t="s">
        <v>18</v>
      </c>
      <c r="L7" s="981" t="s">
        <v>19</v>
      </c>
    </row>
    <row r="8" spans="1:15" ht="15.95" customHeight="1">
      <c r="A8" s="134" t="s">
        <v>4</v>
      </c>
      <c r="B8" s="135"/>
      <c r="C8" s="133" t="s">
        <v>714</v>
      </c>
      <c r="D8" s="132"/>
      <c r="E8" s="978" t="s">
        <v>4</v>
      </c>
      <c r="F8" s="987" t="s">
        <v>20</v>
      </c>
      <c r="G8" s="980" t="s">
        <v>21</v>
      </c>
      <c r="H8" s="976" t="s">
        <v>22</v>
      </c>
      <c r="I8" s="977" t="s">
        <v>4</v>
      </c>
      <c r="J8" s="976" t="s">
        <v>23</v>
      </c>
      <c r="K8" s="977" t="s">
        <v>24</v>
      </c>
      <c r="L8" s="977" t="s">
        <v>25</v>
      </c>
    </row>
    <row r="9" spans="1:15" ht="15.95" customHeight="1">
      <c r="A9" s="136" t="s">
        <v>4</v>
      </c>
      <c r="B9" s="130"/>
      <c r="C9" s="133" t="s">
        <v>26</v>
      </c>
      <c r="D9" s="132"/>
      <c r="E9" s="988" t="s">
        <v>4</v>
      </c>
      <c r="F9" s="987" t="s">
        <v>4</v>
      </c>
      <c r="G9" s="980" t="s">
        <v>4</v>
      </c>
      <c r="H9" s="976" t="s">
        <v>27</v>
      </c>
      <c r="I9" s="977"/>
      <c r="J9" s="976" t="s">
        <v>28</v>
      </c>
      <c r="K9" s="977" t="s">
        <v>4</v>
      </c>
      <c r="L9" s="977" t="s">
        <v>29</v>
      </c>
    </row>
    <row r="10" spans="1:15" ht="15.95" customHeight="1">
      <c r="A10" s="131"/>
      <c r="B10" s="132"/>
      <c r="C10" s="133" t="s">
        <v>30</v>
      </c>
      <c r="D10" s="137"/>
      <c r="E10" s="28"/>
      <c r="F10" s="138"/>
      <c r="G10" s="982"/>
      <c r="H10" s="27"/>
      <c r="I10" s="28"/>
      <c r="J10" s="29"/>
      <c r="K10" s="27"/>
      <c r="L10" s="28"/>
    </row>
    <row r="11" spans="1:15" ht="12" customHeight="1">
      <c r="A11" s="139">
        <v>1</v>
      </c>
      <c r="B11" s="140"/>
      <c r="C11" s="140"/>
      <c r="D11" s="141"/>
      <c r="E11" s="142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3" t="s">
        <v>4</v>
      </c>
      <c r="B12" s="144" t="s">
        <v>4</v>
      </c>
      <c r="C12" s="144" t="s">
        <v>40</v>
      </c>
      <c r="D12" s="145" t="s">
        <v>41</v>
      </c>
      <c r="E12" s="637">
        <v>73582359000</v>
      </c>
      <c r="F12" s="637">
        <v>67020382000</v>
      </c>
      <c r="G12" s="637">
        <v>30200000</v>
      </c>
      <c r="H12" s="637">
        <v>5836405000</v>
      </c>
      <c r="I12" s="637">
        <v>410754000</v>
      </c>
      <c r="J12" s="637">
        <v>0</v>
      </c>
      <c r="K12" s="637">
        <v>0</v>
      </c>
      <c r="L12" s="638">
        <v>284618000</v>
      </c>
      <c r="M12" s="146"/>
      <c r="N12" s="146"/>
      <c r="O12" s="1172"/>
    </row>
    <row r="13" spans="1:15" ht="18.95" customHeight="1">
      <c r="A13" s="147"/>
      <c r="B13" s="148"/>
      <c r="C13" s="144"/>
      <c r="D13" s="145" t="s">
        <v>42</v>
      </c>
      <c r="E13" s="637">
        <v>80179520433.949997</v>
      </c>
      <c r="F13" s="637">
        <v>71622751553.479996</v>
      </c>
      <c r="G13" s="637">
        <v>57535422.189999998</v>
      </c>
      <c r="H13" s="637">
        <v>7012647521.3800001</v>
      </c>
      <c r="I13" s="637">
        <v>1101019390.8700001</v>
      </c>
      <c r="J13" s="637">
        <v>0</v>
      </c>
      <c r="K13" s="637">
        <v>0</v>
      </c>
      <c r="L13" s="639">
        <v>385566546.02999991</v>
      </c>
      <c r="M13" s="146"/>
      <c r="N13" s="146"/>
    </row>
    <row r="14" spans="1:15" ht="18.95" customHeight="1">
      <c r="A14" s="147"/>
      <c r="B14" s="148"/>
      <c r="C14" s="989" t="s">
        <v>4</v>
      </c>
      <c r="D14" s="145" t="s">
        <v>43</v>
      </c>
      <c r="E14" s="637">
        <v>71632883557.329987</v>
      </c>
      <c r="F14" s="637">
        <v>65143097228.199997</v>
      </c>
      <c r="G14" s="637">
        <v>51156881.269999996</v>
      </c>
      <c r="H14" s="637">
        <v>5812969104.8599997</v>
      </c>
      <c r="I14" s="637">
        <v>359353297.10000002</v>
      </c>
      <c r="J14" s="637">
        <v>0</v>
      </c>
      <c r="K14" s="637">
        <v>0</v>
      </c>
      <c r="L14" s="639">
        <v>266307045.89999995</v>
      </c>
      <c r="M14" s="146"/>
      <c r="N14" s="146"/>
    </row>
    <row r="15" spans="1:15" ht="18.95" customHeight="1">
      <c r="A15" s="147"/>
      <c r="B15" s="148"/>
      <c r="C15" s="144"/>
      <c r="D15" s="145" t="s">
        <v>44</v>
      </c>
      <c r="E15" s="640">
        <v>0.97350621169035889</v>
      </c>
      <c r="F15" s="640">
        <v>0.97198934539346549</v>
      </c>
      <c r="G15" s="628">
        <v>1.6939364658940397</v>
      </c>
      <c r="H15" s="628">
        <v>0.99598453240650708</v>
      </c>
      <c r="I15" s="628">
        <v>0.87486256275045415</v>
      </c>
      <c r="J15" s="628">
        <v>0</v>
      </c>
      <c r="K15" s="628">
        <v>0</v>
      </c>
      <c r="L15" s="629">
        <v>0.93566480651258865</v>
      </c>
      <c r="M15" s="146"/>
      <c r="N15" s="146"/>
    </row>
    <row r="16" spans="1:15" ht="18.95" customHeight="1">
      <c r="A16" s="149"/>
      <c r="B16" s="150"/>
      <c r="C16" s="151"/>
      <c r="D16" s="152" t="s">
        <v>45</v>
      </c>
      <c r="E16" s="630">
        <v>0.89340623602681024</v>
      </c>
      <c r="F16" s="630">
        <v>0.90953078198284931</v>
      </c>
      <c r="G16" s="630">
        <v>0.88913714930367482</v>
      </c>
      <c r="H16" s="630">
        <v>0.82892646281415849</v>
      </c>
      <c r="I16" s="630">
        <v>0.32638235082857836</v>
      </c>
      <c r="J16" s="630">
        <v>0</v>
      </c>
      <c r="K16" s="630">
        <v>0</v>
      </c>
      <c r="L16" s="631">
        <v>0.69069022881274378</v>
      </c>
      <c r="M16" s="146"/>
      <c r="N16" s="146"/>
    </row>
    <row r="17" spans="1:15" ht="18.95" customHeight="1">
      <c r="A17" s="153" t="s">
        <v>49</v>
      </c>
      <c r="B17" s="154" t="s">
        <v>47</v>
      </c>
      <c r="C17" s="155" t="s">
        <v>331</v>
      </c>
      <c r="D17" s="156" t="s">
        <v>41</v>
      </c>
      <c r="E17" s="641">
        <v>5171452000</v>
      </c>
      <c r="F17" s="1160">
        <v>4658482000</v>
      </c>
      <c r="G17" s="1160">
        <v>2642000</v>
      </c>
      <c r="H17" s="1160">
        <v>399121000</v>
      </c>
      <c r="I17" s="1160">
        <v>90848000</v>
      </c>
      <c r="J17" s="1160">
        <v>0</v>
      </c>
      <c r="K17" s="1160">
        <v>0</v>
      </c>
      <c r="L17" s="1161">
        <v>20359000</v>
      </c>
      <c r="M17" s="146"/>
      <c r="N17" s="146"/>
    </row>
    <row r="18" spans="1:15" ht="18.95" customHeight="1">
      <c r="A18" s="153"/>
      <c r="B18" s="154"/>
      <c r="C18" s="155"/>
      <c r="D18" s="156" t="s">
        <v>42</v>
      </c>
      <c r="E18" s="641">
        <v>5584161759.3899994</v>
      </c>
      <c r="F18" s="1160">
        <v>4989310606.289999</v>
      </c>
      <c r="G18" s="1160">
        <v>4630835.4800000004</v>
      </c>
      <c r="H18" s="1160">
        <v>432787101.89000005</v>
      </c>
      <c r="I18" s="1160">
        <v>133278932.33999999</v>
      </c>
      <c r="J18" s="1160">
        <v>0</v>
      </c>
      <c r="K18" s="1160">
        <v>0</v>
      </c>
      <c r="L18" s="1161">
        <v>24154283.390000004</v>
      </c>
      <c r="M18" s="146"/>
      <c r="N18" s="146"/>
    </row>
    <row r="19" spans="1:15" ht="18.95" customHeight="1">
      <c r="A19" s="153"/>
      <c r="B19" s="154"/>
      <c r="C19" s="155"/>
      <c r="D19" s="156" t="s">
        <v>43</v>
      </c>
      <c r="E19" s="641">
        <v>4942797427.4899988</v>
      </c>
      <c r="F19" s="1160">
        <v>4552001724.8599997</v>
      </c>
      <c r="G19" s="1160">
        <v>4257236.9499999993</v>
      </c>
      <c r="H19" s="1160">
        <v>345558995.69</v>
      </c>
      <c r="I19" s="1160">
        <v>22149995.960000001</v>
      </c>
      <c r="J19" s="1160">
        <v>0</v>
      </c>
      <c r="K19" s="1160">
        <v>0</v>
      </c>
      <c r="L19" s="1161">
        <v>18829474.029999994</v>
      </c>
      <c r="M19" s="146"/>
      <c r="N19" s="146"/>
    </row>
    <row r="20" spans="1:15" ht="18.95" customHeight="1">
      <c r="A20" s="153"/>
      <c r="B20" s="154"/>
      <c r="C20" s="155"/>
      <c r="D20" s="156" t="s">
        <v>44</v>
      </c>
      <c r="E20" s="642">
        <v>0.95578522772521113</v>
      </c>
      <c r="F20" s="642">
        <v>0.97714270976253625</v>
      </c>
      <c r="G20" s="632">
        <v>1.6113690196820587</v>
      </c>
      <c r="H20" s="632">
        <v>0.86580008491159322</v>
      </c>
      <c r="I20" s="633">
        <v>0.24381379843254669</v>
      </c>
      <c r="J20" s="632">
        <v>0</v>
      </c>
      <c r="K20" s="632">
        <v>0</v>
      </c>
      <c r="L20" s="634">
        <v>0.92487224470750007</v>
      </c>
      <c r="M20" s="146"/>
      <c r="N20" s="146"/>
    </row>
    <row r="21" spans="1:15" s="160" customFormat="1" ht="18.95" customHeight="1">
      <c r="A21" s="157"/>
      <c r="B21" s="158"/>
      <c r="C21" s="155"/>
      <c r="D21" s="159" t="s">
        <v>45</v>
      </c>
      <c r="E21" s="635">
        <v>0.88514581784427715</v>
      </c>
      <c r="F21" s="635">
        <v>0.91235084043902048</v>
      </c>
      <c r="G21" s="635">
        <v>0.91932373075797524</v>
      </c>
      <c r="H21" s="635">
        <v>0.79845031005066669</v>
      </c>
      <c r="I21" s="635">
        <v>0.1661927775913935</v>
      </c>
      <c r="J21" s="635">
        <v>0</v>
      </c>
      <c r="K21" s="635">
        <v>0</v>
      </c>
      <c r="L21" s="636">
        <v>0.779550099912941</v>
      </c>
      <c r="M21" s="146"/>
      <c r="N21" s="146"/>
      <c r="O21" s="122"/>
    </row>
    <row r="22" spans="1:15" ht="18.95" customHeight="1">
      <c r="A22" s="153" t="s">
        <v>53</v>
      </c>
      <c r="B22" s="154" t="s">
        <v>47</v>
      </c>
      <c r="C22" s="161" t="s">
        <v>332</v>
      </c>
      <c r="D22" s="156" t="s">
        <v>41</v>
      </c>
      <c r="E22" s="641">
        <v>4086322000</v>
      </c>
      <c r="F22" s="1160">
        <v>3774032000</v>
      </c>
      <c r="G22" s="1160">
        <v>1475000</v>
      </c>
      <c r="H22" s="1160">
        <v>291144000</v>
      </c>
      <c r="I22" s="1160">
        <v>12860000</v>
      </c>
      <c r="J22" s="1160">
        <v>0</v>
      </c>
      <c r="K22" s="1160">
        <v>0</v>
      </c>
      <c r="L22" s="1161">
        <v>6811000</v>
      </c>
      <c r="M22" s="146"/>
      <c r="N22" s="146"/>
    </row>
    <row r="23" spans="1:15" ht="18.95" customHeight="1">
      <c r="A23" s="153"/>
      <c r="B23" s="154"/>
      <c r="C23" s="155"/>
      <c r="D23" s="156" t="s">
        <v>42</v>
      </c>
      <c r="E23" s="641">
        <v>4478216752.3800001</v>
      </c>
      <c r="F23" s="1160">
        <v>4086583995.9900002</v>
      </c>
      <c r="G23" s="1160">
        <v>2866504</v>
      </c>
      <c r="H23" s="1160">
        <v>345400751.77999997</v>
      </c>
      <c r="I23" s="1160">
        <v>34272399.609999999</v>
      </c>
      <c r="J23" s="1160">
        <v>0</v>
      </c>
      <c r="K23" s="1160">
        <v>0</v>
      </c>
      <c r="L23" s="1161">
        <v>9093101</v>
      </c>
      <c r="M23" s="146"/>
      <c r="N23" s="146"/>
    </row>
    <row r="24" spans="1:15" ht="18.95" customHeight="1">
      <c r="A24" s="153"/>
      <c r="B24" s="154"/>
      <c r="C24" s="155"/>
      <c r="D24" s="156" t="s">
        <v>43</v>
      </c>
      <c r="E24" s="641">
        <v>4031345718.3499999</v>
      </c>
      <c r="F24" s="1160">
        <v>3727264807.75</v>
      </c>
      <c r="G24" s="1160">
        <v>2543680.2199999993</v>
      </c>
      <c r="H24" s="1160">
        <v>279126585.11000001</v>
      </c>
      <c r="I24" s="1160">
        <v>14210508.18</v>
      </c>
      <c r="J24" s="1160">
        <v>0</v>
      </c>
      <c r="K24" s="1160">
        <v>0</v>
      </c>
      <c r="L24" s="1161">
        <v>8200137.0900000008</v>
      </c>
      <c r="M24" s="146"/>
      <c r="N24" s="146"/>
    </row>
    <row r="25" spans="1:15" ht="18.95" customHeight="1">
      <c r="A25" s="153"/>
      <c r="B25" s="154"/>
      <c r="C25" s="155"/>
      <c r="D25" s="156" t="s">
        <v>44</v>
      </c>
      <c r="E25" s="642">
        <v>0.98654626785407507</v>
      </c>
      <c r="F25" s="642">
        <v>0.98760816223868797</v>
      </c>
      <c r="G25" s="632">
        <v>1.7245289627118638</v>
      </c>
      <c r="H25" s="632">
        <v>0.95872346711592893</v>
      </c>
      <c r="I25" s="633">
        <v>1.1050161881804044</v>
      </c>
      <c r="J25" s="632">
        <v>0</v>
      </c>
      <c r="K25" s="632">
        <v>0</v>
      </c>
      <c r="L25" s="634">
        <v>1.2039549390691529</v>
      </c>
      <c r="M25" s="146"/>
      <c r="N25" s="146"/>
    </row>
    <row r="26" spans="1:15" ht="18.95" customHeight="1">
      <c r="A26" s="157"/>
      <c r="B26" s="158"/>
      <c r="C26" s="155"/>
      <c r="D26" s="156" t="s">
        <v>45</v>
      </c>
      <c r="E26" s="635">
        <v>0.90021228119596819</v>
      </c>
      <c r="F26" s="635">
        <v>0.91207346072108497</v>
      </c>
      <c r="G26" s="635">
        <v>0.88738066299576046</v>
      </c>
      <c r="H26" s="635">
        <v>0.80812384938810811</v>
      </c>
      <c r="I26" s="635">
        <v>0.41463417623823628</v>
      </c>
      <c r="J26" s="635">
        <v>0</v>
      </c>
      <c r="K26" s="635">
        <v>0</v>
      </c>
      <c r="L26" s="636">
        <v>0.90179764746921875</v>
      </c>
      <c r="M26" s="146"/>
      <c r="N26" s="146"/>
    </row>
    <row r="27" spans="1:15" ht="18.95" customHeight="1">
      <c r="A27" s="153" t="s">
        <v>57</v>
      </c>
      <c r="B27" s="154" t="s">
        <v>47</v>
      </c>
      <c r="C27" s="161" t="s">
        <v>333</v>
      </c>
      <c r="D27" s="162" t="s">
        <v>41</v>
      </c>
      <c r="E27" s="641">
        <v>4196751000</v>
      </c>
      <c r="F27" s="1160">
        <v>3746259000</v>
      </c>
      <c r="G27" s="1160">
        <v>2340000</v>
      </c>
      <c r="H27" s="1160">
        <v>374872000</v>
      </c>
      <c r="I27" s="1160">
        <v>35393000</v>
      </c>
      <c r="J27" s="1160">
        <v>0</v>
      </c>
      <c r="K27" s="1160">
        <v>0</v>
      </c>
      <c r="L27" s="1161">
        <v>37887000</v>
      </c>
      <c r="M27" s="146"/>
      <c r="N27" s="146"/>
    </row>
    <row r="28" spans="1:15" ht="18.95" customHeight="1">
      <c r="A28" s="153"/>
      <c r="B28" s="154"/>
      <c r="C28" s="155"/>
      <c r="D28" s="156" t="s">
        <v>42</v>
      </c>
      <c r="E28" s="641">
        <v>4599081878.8499994</v>
      </c>
      <c r="F28" s="1160">
        <v>4058964169.48</v>
      </c>
      <c r="G28" s="1160">
        <v>3779491.13</v>
      </c>
      <c r="H28" s="1160">
        <v>413008788.45999998</v>
      </c>
      <c r="I28" s="1160">
        <v>82101860.700000003</v>
      </c>
      <c r="J28" s="1160">
        <v>0</v>
      </c>
      <c r="K28" s="1160">
        <v>0</v>
      </c>
      <c r="L28" s="1161">
        <v>41227569.079999998</v>
      </c>
      <c r="M28" s="146"/>
      <c r="N28" s="146"/>
    </row>
    <row r="29" spans="1:15" ht="18.95" customHeight="1">
      <c r="A29" s="153"/>
      <c r="B29" s="154"/>
      <c r="C29" s="155"/>
      <c r="D29" s="156" t="s">
        <v>43</v>
      </c>
      <c r="E29" s="641">
        <v>4026145139.4099994</v>
      </c>
      <c r="F29" s="1160">
        <v>3645551040.3499994</v>
      </c>
      <c r="G29" s="1160">
        <v>3252984.4099999997</v>
      </c>
      <c r="H29" s="1160">
        <v>335457038.02000016</v>
      </c>
      <c r="I29" s="1160">
        <v>21308342.259999998</v>
      </c>
      <c r="J29" s="1160">
        <v>0</v>
      </c>
      <c r="K29" s="1160">
        <v>0</v>
      </c>
      <c r="L29" s="1161">
        <v>20575734.370000001</v>
      </c>
      <c r="M29" s="146"/>
      <c r="N29" s="146"/>
    </row>
    <row r="30" spans="1:15" ht="18.95" customHeight="1">
      <c r="A30" s="153"/>
      <c r="B30" s="154"/>
      <c r="C30" s="155"/>
      <c r="D30" s="156" t="s">
        <v>44</v>
      </c>
      <c r="E30" s="642">
        <v>0.95934810986165231</v>
      </c>
      <c r="F30" s="642">
        <v>0.97311772633712712</v>
      </c>
      <c r="G30" s="632">
        <v>1.3901642777777776</v>
      </c>
      <c r="H30" s="632">
        <v>0.89485754609573442</v>
      </c>
      <c r="I30" s="633">
        <v>0.6020496216766027</v>
      </c>
      <c r="J30" s="632">
        <v>0</v>
      </c>
      <c r="K30" s="632">
        <v>0</v>
      </c>
      <c r="L30" s="634">
        <v>0.54308164726687258</v>
      </c>
      <c r="M30" s="146"/>
      <c r="N30" s="146"/>
    </row>
    <row r="31" spans="1:15" ht="18.95" customHeight="1">
      <c r="A31" s="157"/>
      <c r="B31" s="158"/>
      <c r="C31" s="155"/>
      <c r="D31" s="159" t="s">
        <v>45</v>
      </c>
      <c r="E31" s="635">
        <v>0.87542367052111214</v>
      </c>
      <c r="F31" s="635">
        <v>0.89814812058738536</v>
      </c>
      <c r="G31" s="635">
        <v>0.86069375429384853</v>
      </c>
      <c r="H31" s="635">
        <v>0.81222736027199405</v>
      </c>
      <c r="I31" s="635">
        <v>0.25953543657019695</v>
      </c>
      <c r="J31" s="635">
        <v>0</v>
      </c>
      <c r="K31" s="635">
        <v>0</v>
      </c>
      <c r="L31" s="636">
        <v>0.49907706976547261</v>
      </c>
      <c r="M31" s="146"/>
      <c r="N31" s="146"/>
    </row>
    <row r="32" spans="1:15" ht="18.95" customHeight="1">
      <c r="A32" s="153" t="s">
        <v>61</v>
      </c>
      <c r="B32" s="154" t="s">
        <v>47</v>
      </c>
      <c r="C32" s="161" t="s">
        <v>334</v>
      </c>
      <c r="D32" s="156" t="s">
        <v>41</v>
      </c>
      <c r="E32" s="641">
        <v>2090685000</v>
      </c>
      <c r="F32" s="1160">
        <v>1880602000</v>
      </c>
      <c r="G32" s="1160">
        <v>1412000</v>
      </c>
      <c r="H32" s="1160">
        <v>190137000</v>
      </c>
      <c r="I32" s="1160">
        <v>8616000</v>
      </c>
      <c r="J32" s="1160">
        <v>0</v>
      </c>
      <c r="K32" s="1160">
        <v>0</v>
      </c>
      <c r="L32" s="1161">
        <v>9918000</v>
      </c>
      <c r="M32" s="146"/>
      <c r="N32" s="146"/>
    </row>
    <row r="33" spans="1:14" ht="18.95" customHeight="1">
      <c r="A33" s="153"/>
      <c r="B33" s="154"/>
      <c r="C33" s="155"/>
      <c r="D33" s="156" t="s">
        <v>42</v>
      </c>
      <c r="E33" s="641">
        <v>2274375163.52</v>
      </c>
      <c r="F33" s="1160">
        <v>1996516971.0799999</v>
      </c>
      <c r="G33" s="1160">
        <v>2131606.2800000003</v>
      </c>
      <c r="H33" s="1160">
        <v>229293109.43000001</v>
      </c>
      <c r="I33" s="1160">
        <v>34604164.060000002</v>
      </c>
      <c r="J33" s="1160">
        <v>0</v>
      </c>
      <c r="K33" s="1160">
        <v>0</v>
      </c>
      <c r="L33" s="1161">
        <v>11829312.669999998</v>
      </c>
      <c r="M33" s="146"/>
      <c r="N33" s="146"/>
    </row>
    <row r="34" spans="1:14" ht="18.95" customHeight="1">
      <c r="A34" s="153"/>
      <c r="B34" s="154"/>
      <c r="C34" s="155"/>
      <c r="D34" s="156" t="s">
        <v>43</v>
      </c>
      <c r="E34" s="641">
        <v>2016944441.3100002</v>
      </c>
      <c r="F34" s="1160">
        <v>1808180679.78</v>
      </c>
      <c r="G34" s="1160">
        <v>1876520.6699999997</v>
      </c>
      <c r="H34" s="1160">
        <v>186286791.00000006</v>
      </c>
      <c r="I34" s="1160">
        <v>12951934.43</v>
      </c>
      <c r="J34" s="1160">
        <v>0</v>
      </c>
      <c r="K34" s="1160">
        <v>0</v>
      </c>
      <c r="L34" s="1161">
        <v>7648515.4299999997</v>
      </c>
      <c r="M34" s="146"/>
      <c r="N34" s="146"/>
    </row>
    <row r="35" spans="1:14" ht="18.95" customHeight="1">
      <c r="A35" s="163" t="s">
        <v>4</v>
      </c>
      <c r="B35" s="154"/>
      <c r="C35" s="155"/>
      <c r="D35" s="156" t="s">
        <v>44</v>
      </c>
      <c r="E35" s="642">
        <v>0.96472899614719587</v>
      </c>
      <c r="F35" s="642">
        <v>0.96149035244033554</v>
      </c>
      <c r="G35" s="632">
        <v>1.3289806444759205</v>
      </c>
      <c r="H35" s="632">
        <v>0.97975034317360676</v>
      </c>
      <c r="I35" s="632">
        <v>1.5032421576137418</v>
      </c>
      <c r="J35" s="632">
        <v>0</v>
      </c>
      <c r="K35" s="632">
        <v>0</v>
      </c>
      <c r="L35" s="634">
        <v>0.77117517947166769</v>
      </c>
      <c r="M35" s="146"/>
      <c r="N35" s="146"/>
    </row>
    <row r="36" spans="1:14" ht="18.95" customHeight="1">
      <c r="A36" s="157"/>
      <c r="B36" s="158"/>
      <c r="C36" s="155"/>
      <c r="D36" s="164" t="s">
        <v>45</v>
      </c>
      <c r="E36" s="635">
        <v>0.88681255127162928</v>
      </c>
      <c r="F36" s="635">
        <v>0.9056675730644449</v>
      </c>
      <c r="G36" s="635">
        <v>0.88033174212641152</v>
      </c>
      <c r="H36" s="635">
        <v>0.81243955155517145</v>
      </c>
      <c r="I36" s="635">
        <v>0.37428831997047235</v>
      </c>
      <c r="J36" s="635">
        <v>0</v>
      </c>
      <c r="K36" s="635">
        <v>0</v>
      </c>
      <c r="L36" s="636">
        <v>0.64657310558686931</v>
      </c>
      <c r="M36" s="146"/>
      <c r="N36" s="146"/>
    </row>
    <row r="37" spans="1:14" ht="18.95" customHeight="1">
      <c r="A37" s="153" t="s">
        <v>66</v>
      </c>
      <c r="B37" s="154" t="s">
        <v>47</v>
      </c>
      <c r="C37" s="161" t="s">
        <v>335</v>
      </c>
      <c r="D37" s="162" t="s">
        <v>41</v>
      </c>
      <c r="E37" s="641">
        <v>4513288000</v>
      </c>
      <c r="F37" s="1160">
        <v>4098378000</v>
      </c>
      <c r="G37" s="1160">
        <v>2440000</v>
      </c>
      <c r="H37" s="1160">
        <v>382638000</v>
      </c>
      <c r="I37" s="1160">
        <v>20385000</v>
      </c>
      <c r="J37" s="1160">
        <v>0</v>
      </c>
      <c r="K37" s="1160">
        <v>0</v>
      </c>
      <c r="L37" s="1161">
        <v>9447000</v>
      </c>
      <c r="M37" s="146"/>
      <c r="N37" s="146"/>
    </row>
    <row r="38" spans="1:14" ht="18.95" customHeight="1">
      <c r="A38" s="153"/>
      <c r="B38" s="154"/>
      <c r="C38" s="155"/>
      <c r="D38" s="156" t="s">
        <v>42</v>
      </c>
      <c r="E38" s="641">
        <v>4827408189.8100004</v>
      </c>
      <c r="F38" s="1160">
        <v>4340239758.9300003</v>
      </c>
      <c r="G38" s="1160">
        <v>4146622</v>
      </c>
      <c r="H38" s="1160">
        <v>419354562</v>
      </c>
      <c r="I38" s="1160">
        <v>48461635.960000001</v>
      </c>
      <c r="J38" s="1160">
        <v>0</v>
      </c>
      <c r="K38" s="1160">
        <v>0</v>
      </c>
      <c r="L38" s="1161">
        <v>15205610.919999998</v>
      </c>
      <c r="M38" s="146"/>
      <c r="N38" s="146"/>
    </row>
    <row r="39" spans="1:14" ht="18.95" customHeight="1">
      <c r="A39" s="153"/>
      <c r="B39" s="154"/>
      <c r="C39" s="155"/>
      <c r="D39" s="156" t="s">
        <v>43</v>
      </c>
      <c r="E39" s="641">
        <v>4301788106.29</v>
      </c>
      <c r="F39" s="1160">
        <v>3933798039.4300003</v>
      </c>
      <c r="G39" s="1160">
        <v>3677211.91</v>
      </c>
      <c r="H39" s="1160">
        <v>342587666.2700001</v>
      </c>
      <c r="I39" s="1160">
        <v>11060669.689999999</v>
      </c>
      <c r="J39" s="1160">
        <v>0</v>
      </c>
      <c r="K39" s="1160">
        <v>0</v>
      </c>
      <c r="L39" s="1161">
        <v>10664518.99</v>
      </c>
      <c r="M39" s="146"/>
      <c r="N39" s="146"/>
    </row>
    <row r="40" spans="1:14" ht="18.95" customHeight="1">
      <c r="A40" s="153"/>
      <c r="B40" s="154"/>
      <c r="C40" s="155"/>
      <c r="D40" s="156" t="s">
        <v>44</v>
      </c>
      <c r="E40" s="642">
        <v>0.95313840071584177</v>
      </c>
      <c r="F40" s="642">
        <v>0.95984265956678483</v>
      </c>
      <c r="G40" s="632">
        <v>1.50705406147541</v>
      </c>
      <c r="H40" s="632">
        <v>0.89533100808074495</v>
      </c>
      <c r="I40" s="632">
        <v>0.54258865293107672</v>
      </c>
      <c r="J40" s="632">
        <v>0</v>
      </c>
      <c r="K40" s="632">
        <v>0</v>
      </c>
      <c r="L40" s="634">
        <v>1.1288789022970256</v>
      </c>
      <c r="M40" s="146"/>
      <c r="N40" s="146"/>
    </row>
    <row r="41" spans="1:14" ht="18.95" customHeight="1">
      <c r="A41" s="157"/>
      <c r="B41" s="158"/>
      <c r="C41" s="165"/>
      <c r="D41" s="164" t="s">
        <v>45</v>
      </c>
      <c r="E41" s="635">
        <v>0.89111753909074587</v>
      </c>
      <c r="F41" s="635">
        <v>0.90635500753990605</v>
      </c>
      <c r="G41" s="635">
        <v>0.88679699041774251</v>
      </c>
      <c r="H41" s="635">
        <v>0.81694035862187686</v>
      </c>
      <c r="I41" s="635">
        <v>0.22823558204121344</v>
      </c>
      <c r="J41" s="635">
        <v>0</v>
      </c>
      <c r="K41" s="635">
        <v>0</v>
      </c>
      <c r="L41" s="636">
        <v>0.70135419392935527</v>
      </c>
      <c r="M41" s="146"/>
      <c r="N41" s="146"/>
    </row>
    <row r="42" spans="1:14" ht="18.95" customHeight="1">
      <c r="A42" s="166" t="s">
        <v>69</v>
      </c>
      <c r="B42" s="167" t="s">
        <v>47</v>
      </c>
      <c r="C42" s="161" t="s">
        <v>336</v>
      </c>
      <c r="D42" s="168" t="s">
        <v>41</v>
      </c>
      <c r="E42" s="641">
        <v>6410485000</v>
      </c>
      <c r="F42" s="1160">
        <v>5968493000</v>
      </c>
      <c r="G42" s="1160">
        <v>1714000</v>
      </c>
      <c r="H42" s="1160">
        <v>388689000</v>
      </c>
      <c r="I42" s="1160">
        <v>25276000</v>
      </c>
      <c r="J42" s="1160">
        <v>0</v>
      </c>
      <c r="K42" s="1160">
        <v>0</v>
      </c>
      <c r="L42" s="1161">
        <v>26313000</v>
      </c>
      <c r="M42" s="146"/>
      <c r="N42" s="146"/>
    </row>
    <row r="43" spans="1:14" ht="18.95" customHeight="1">
      <c r="A43" s="153"/>
      <c r="B43" s="154"/>
      <c r="C43" s="155"/>
      <c r="D43" s="156" t="s">
        <v>42</v>
      </c>
      <c r="E43" s="641">
        <v>6894127944.1199989</v>
      </c>
      <c r="F43" s="1160">
        <v>6308642396.9299994</v>
      </c>
      <c r="G43" s="1160">
        <v>3738421</v>
      </c>
      <c r="H43" s="1160">
        <v>428331712.1099999</v>
      </c>
      <c r="I43" s="1160">
        <v>110939033.08000001</v>
      </c>
      <c r="J43" s="1160">
        <v>0</v>
      </c>
      <c r="K43" s="1160">
        <v>0</v>
      </c>
      <c r="L43" s="1161">
        <v>42476381</v>
      </c>
      <c r="M43" s="146"/>
      <c r="N43" s="146"/>
    </row>
    <row r="44" spans="1:14" ht="18.95" customHeight="1">
      <c r="A44" s="153"/>
      <c r="B44" s="154"/>
      <c r="C44" s="155"/>
      <c r="D44" s="156" t="s">
        <v>43</v>
      </c>
      <c r="E44" s="641">
        <v>6089805142.329999</v>
      </c>
      <c r="F44" s="1160">
        <v>5677229001.1099997</v>
      </c>
      <c r="G44" s="1160">
        <v>3390416.1499999994</v>
      </c>
      <c r="H44" s="1160">
        <v>343195550.08000034</v>
      </c>
      <c r="I44" s="1160">
        <v>30638521.5</v>
      </c>
      <c r="J44" s="1160">
        <v>0</v>
      </c>
      <c r="K44" s="1160">
        <v>0</v>
      </c>
      <c r="L44" s="1161">
        <v>35351653.489999995</v>
      </c>
      <c r="M44" s="146"/>
      <c r="N44" s="146"/>
    </row>
    <row r="45" spans="1:14" ht="18.95" customHeight="1">
      <c r="A45" s="163" t="s">
        <v>4</v>
      </c>
      <c r="B45" s="154"/>
      <c r="C45" s="155"/>
      <c r="D45" s="156" t="s">
        <v>44</v>
      </c>
      <c r="E45" s="642">
        <v>0.9499757260690882</v>
      </c>
      <c r="F45" s="642">
        <v>0.95119974189632117</v>
      </c>
      <c r="G45" s="632">
        <v>1.978072432905484</v>
      </c>
      <c r="H45" s="632">
        <v>0.88295668279781614</v>
      </c>
      <c r="I45" s="632">
        <v>1.2121586287387245</v>
      </c>
      <c r="J45" s="632">
        <v>0</v>
      </c>
      <c r="K45" s="632">
        <v>0</v>
      </c>
      <c r="L45" s="634">
        <v>1.3435052441758824</v>
      </c>
      <c r="M45" s="146"/>
      <c r="N45" s="146"/>
    </row>
    <row r="46" spans="1:14" ht="18.95" customHeight="1">
      <c r="A46" s="157"/>
      <c r="B46" s="158"/>
      <c r="C46" s="155"/>
      <c r="D46" s="159" t="s">
        <v>45</v>
      </c>
      <c r="E46" s="635">
        <v>0.88333219106036365</v>
      </c>
      <c r="F46" s="635">
        <v>0.89991295177433628</v>
      </c>
      <c r="G46" s="635">
        <v>0.9069112735029039</v>
      </c>
      <c r="H46" s="635">
        <v>0.80123777991918621</v>
      </c>
      <c r="I46" s="635">
        <v>0.27617440543136917</v>
      </c>
      <c r="J46" s="635">
        <v>0</v>
      </c>
      <c r="K46" s="635">
        <v>0</v>
      </c>
      <c r="L46" s="636">
        <v>0.83226613609101951</v>
      </c>
      <c r="M46" s="146"/>
      <c r="N46" s="146"/>
    </row>
    <row r="47" spans="1:14" ht="18.95" customHeight="1">
      <c r="A47" s="153" t="s">
        <v>75</v>
      </c>
      <c r="B47" s="154" t="s">
        <v>47</v>
      </c>
      <c r="C47" s="161" t="s">
        <v>337</v>
      </c>
      <c r="D47" s="162" t="s">
        <v>41</v>
      </c>
      <c r="E47" s="641">
        <v>10419753000</v>
      </c>
      <c r="F47" s="1160">
        <v>9468659000</v>
      </c>
      <c r="G47" s="1160">
        <v>3178000</v>
      </c>
      <c r="H47" s="1160">
        <v>893154000</v>
      </c>
      <c r="I47" s="1160">
        <v>32807000</v>
      </c>
      <c r="J47" s="1160">
        <v>0</v>
      </c>
      <c r="K47" s="1160">
        <v>0</v>
      </c>
      <c r="L47" s="1161">
        <v>21955000</v>
      </c>
      <c r="M47" s="146"/>
      <c r="N47" s="146"/>
    </row>
    <row r="48" spans="1:14" ht="18.95" customHeight="1">
      <c r="A48" s="153"/>
      <c r="B48" s="154"/>
      <c r="C48" s="155"/>
      <c r="D48" s="156" t="s">
        <v>42</v>
      </c>
      <c r="E48" s="641">
        <v>11575149626.41</v>
      </c>
      <c r="F48" s="1160">
        <v>10076911212.119999</v>
      </c>
      <c r="G48" s="1160">
        <v>7443876.0999999996</v>
      </c>
      <c r="H48" s="1160">
        <v>1331727418.2700002</v>
      </c>
      <c r="I48" s="1160">
        <v>128392169.86</v>
      </c>
      <c r="J48" s="1160">
        <v>0</v>
      </c>
      <c r="K48" s="1160">
        <v>0</v>
      </c>
      <c r="L48" s="1161">
        <v>30674950.059999995</v>
      </c>
      <c r="M48" s="146"/>
      <c r="N48" s="146"/>
    </row>
    <row r="49" spans="1:14" ht="18.95" customHeight="1">
      <c r="A49" s="153"/>
      <c r="B49" s="154"/>
      <c r="C49" s="155"/>
      <c r="D49" s="156" t="s">
        <v>43</v>
      </c>
      <c r="E49" s="641">
        <v>10471278654.259998</v>
      </c>
      <c r="F49" s="1160">
        <v>9199659904.1699982</v>
      </c>
      <c r="G49" s="1160">
        <v>6665619.8700000001</v>
      </c>
      <c r="H49" s="1160">
        <v>1192623415.7999995</v>
      </c>
      <c r="I49" s="1160">
        <v>53843234.399999991</v>
      </c>
      <c r="J49" s="1160">
        <v>0</v>
      </c>
      <c r="K49" s="1160">
        <v>0</v>
      </c>
      <c r="L49" s="1161">
        <v>18486480.020000003</v>
      </c>
      <c r="M49" s="146"/>
      <c r="N49" s="146"/>
    </row>
    <row r="50" spans="1:14" ht="18.95" customHeight="1">
      <c r="A50" s="163" t="s">
        <v>4</v>
      </c>
      <c r="B50" s="154"/>
      <c r="C50" s="155"/>
      <c r="D50" s="156" t="s">
        <v>44</v>
      </c>
      <c r="E50" s="642">
        <v>1.0049449976654916</v>
      </c>
      <c r="F50" s="642">
        <v>0.97159058153535771</v>
      </c>
      <c r="G50" s="632">
        <v>2.0974260132158591</v>
      </c>
      <c r="H50" s="632">
        <v>1.3352942670580878</v>
      </c>
      <c r="I50" s="632">
        <v>1.6412117657816927</v>
      </c>
      <c r="J50" s="632">
        <v>0</v>
      </c>
      <c r="K50" s="632">
        <v>0</v>
      </c>
      <c r="L50" s="634">
        <v>0.8420168535641086</v>
      </c>
      <c r="M50" s="146"/>
      <c r="N50" s="146"/>
    </row>
    <row r="51" spans="1:14" ht="18.95" customHeight="1">
      <c r="A51" s="157"/>
      <c r="B51" s="158"/>
      <c r="C51" s="155"/>
      <c r="D51" s="159" t="s">
        <v>45</v>
      </c>
      <c r="E51" s="635">
        <v>0.90463441011324841</v>
      </c>
      <c r="F51" s="635">
        <v>0.91294442419072952</v>
      </c>
      <c r="G51" s="635">
        <v>0.89545013652228844</v>
      </c>
      <c r="H51" s="635">
        <v>0.89554619018754922</v>
      </c>
      <c r="I51" s="635">
        <v>0.41936540568409386</v>
      </c>
      <c r="J51" s="635">
        <v>0</v>
      </c>
      <c r="K51" s="635">
        <v>0</v>
      </c>
      <c r="L51" s="636">
        <v>0.602657216518383</v>
      </c>
      <c r="M51" s="146"/>
      <c r="N51" s="146"/>
    </row>
    <row r="52" spans="1:14" ht="18.95" customHeight="1">
      <c r="A52" s="153" t="s">
        <v>79</v>
      </c>
      <c r="B52" s="154" t="s">
        <v>47</v>
      </c>
      <c r="C52" s="161" t="s">
        <v>338</v>
      </c>
      <c r="D52" s="156" t="s">
        <v>41</v>
      </c>
      <c r="E52" s="641">
        <v>1720493000</v>
      </c>
      <c r="F52" s="1160">
        <v>1527045000</v>
      </c>
      <c r="G52" s="1160">
        <v>1132000</v>
      </c>
      <c r="H52" s="1160">
        <v>172192000</v>
      </c>
      <c r="I52" s="1160">
        <v>10112000</v>
      </c>
      <c r="J52" s="1160">
        <v>0</v>
      </c>
      <c r="K52" s="1160">
        <v>0</v>
      </c>
      <c r="L52" s="1161">
        <v>10012000</v>
      </c>
      <c r="M52" s="146"/>
      <c r="N52" s="146"/>
    </row>
    <row r="53" spans="1:14" ht="18.95" customHeight="1">
      <c r="A53" s="153"/>
      <c r="B53" s="154"/>
      <c r="C53" s="155"/>
      <c r="D53" s="156" t="s">
        <v>42</v>
      </c>
      <c r="E53" s="641">
        <v>1875334776.3399999</v>
      </c>
      <c r="F53" s="1160">
        <v>1649120278.3700001</v>
      </c>
      <c r="G53" s="1160">
        <v>1845588.33</v>
      </c>
      <c r="H53" s="1160">
        <v>188525870.88</v>
      </c>
      <c r="I53" s="1160">
        <v>23332148.759999998</v>
      </c>
      <c r="J53" s="1160">
        <v>0</v>
      </c>
      <c r="K53" s="1160">
        <v>0</v>
      </c>
      <c r="L53" s="1161">
        <v>12510890</v>
      </c>
      <c r="M53" s="146"/>
      <c r="N53" s="146"/>
    </row>
    <row r="54" spans="1:14" ht="18.95" customHeight="1">
      <c r="A54" s="153"/>
      <c r="B54" s="154"/>
      <c r="C54" s="155"/>
      <c r="D54" s="156" t="s">
        <v>43</v>
      </c>
      <c r="E54" s="641">
        <v>1664310063.2099996</v>
      </c>
      <c r="F54" s="1160">
        <v>1492195986.4599998</v>
      </c>
      <c r="G54" s="1160">
        <v>1632759.83</v>
      </c>
      <c r="H54" s="1160">
        <v>153258265.99000001</v>
      </c>
      <c r="I54" s="1160">
        <v>9035527.1199999992</v>
      </c>
      <c r="J54" s="1160">
        <v>0</v>
      </c>
      <c r="K54" s="1160">
        <v>0</v>
      </c>
      <c r="L54" s="1161">
        <v>8187523.8099999987</v>
      </c>
      <c r="M54" s="146"/>
      <c r="N54" s="146"/>
    </row>
    <row r="55" spans="1:14" ht="18.95" customHeight="1">
      <c r="A55" s="163" t="s">
        <v>4</v>
      </c>
      <c r="B55" s="154"/>
      <c r="C55" s="155"/>
      <c r="D55" s="156" t="s">
        <v>44</v>
      </c>
      <c r="E55" s="642">
        <v>0.96734486174021028</v>
      </c>
      <c r="F55" s="642">
        <v>0.97717879071016234</v>
      </c>
      <c r="G55" s="632">
        <v>1.4423673409893993</v>
      </c>
      <c r="H55" s="632">
        <v>0.89004289392073965</v>
      </c>
      <c r="I55" s="633">
        <v>0.89354500791139235</v>
      </c>
      <c r="J55" s="632">
        <v>0</v>
      </c>
      <c r="K55" s="632">
        <v>0</v>
      </c>
      <c r="L55" s="634">
        <v>0.81777105573312014</v>
      </c>
      <c r="M55" s="146"/>
      <c r="N55" s="146"/>
    </row>
    <row r="56" spans="1:14" ht="18.95" customHeight="1">
      <c r="A56" s="157"/>
      <c r="B56" s="158"/>
      <c r="C56" s="155"/>
      <c r="D56" s="164" t="s">
        <v>45</v>
      </c>
      <c r="E56" s="635">
        <v>0.88747357762871171</v>
      </c>
      <c r="F56" s="635">
        <v>0.90484363453155447</v>
      </c>
      <c r="G56" s="635">
        <v>0.88468257165453579</v>
      </c>
      <c r="H56" s="635">
        <v>0.81292962750747122</v>
      </c>
      <c r="I56" s="635">
        <v>0.38725653658998871</v>
      </c>
      <c r="J56" s="635">
        <v>0</v>
      </c>
      <c r="K56" s="635">
        <v>0</v>
      </c>
      <c r="L56" s="636">
        <v>0.65443176384733615</v>
      </c>
      <c r="M56" s="146"/>
      <c r="N56" s="146"/>
    </row>
    <row r="57" spans="1:14" ht="18.95" customHeight="1">
      <c r="A57" s="153" t="s">
        <v>84</v>
      </c>
      <c r="B57" s="154" t="s">
        <v>47</v>
      </c>
      <c r="C57" s="161" t="s">
        <v>339</v>
      </c>
      <c r="D57" s="162" t="s">
        <v>41</v>
      </c>
      <c r="E57" s="641">
        <v>4390763000</v>
      </c>
      <c r="F57" s="1160">
        <v>3989059000</v>
      </c>
      <c r="G57" s="1160">
        <v>1551000</v>
      </c>
      <c r="H57" s="1160">
        <v>339940000</v>
      </c>
      <c r="I57" s="1160">
        <v>19096000</v>
      </c>
      <c r="J57" s="1160">
        <v>0</v>
      </c>
      <c r="K57" s="1160">
        <v>0</v>
      </c>
      <c r="L57" s="1161">
        <v>41117000</v>
      </c>
      <c r="M57" s="146"/>
      <c r="N57" s="146"/>
    </row>
    <row r="58" spans="1:14" ht="18.95" customHeight="1">
      <c r="A58" s="153"/>
      <c r="B58" s="154"/>
      <c r="C58" s="155"/>
      <c r="D58" s="156" t="s">
        <v>42</v>
      </c>
      <c r="E58" s="641">
        <v>4775631801.71</v>
      </c>
      <c r="F58" s="1160">
        <v>4260341266.7599998</v>
      </c>
      <c r="G58" s="1160">
        <v>3148018.36</v>
      </c>
      <c r="H58" s="1160">
        <v>392492389.76999998</v>
      </c>
      <c r="I58" s="1160">
        <v>76225456.770000011</v>
      </c>
      <c r="J58" s="1160">
        <v>0</v>
      </c>
      <c r="K58" s="1160">
        <v>0</v>
      </c>
      <c r="L58" s="1161">
        <v>43424670.049999982</v>
      </c>
      <c r="M58" s="146"/>
      <c r="N58" s="146"/>
    </row>
    <row r="59" spans="1:14" ht="18.95" customHeight="1">
      <c r="A59" s="153"/>
      <c r="B59" s="154"/>
      <c r="C59" s="155"/>
      <c r="D59" s="156" t="s">
        <v>43</v>
      </c>
      <c r="E59" s="641">
        <v>4258653964.9099998</v>
      </c>
      <c r="F59" s="1160">
        <v>3878830705.79</v>
      </c>
      <c r="G59" s="1160">
        <v>2764891.62</v>
      </c>
      <c r="H59" s="1160">
        <v>314932040.78999978</v>
      </c>
      <c r="I59" s="1160">
        <v>23392978.919999998</v>
      </c>
      <c r="J59" s="1160">
        <v>0</v>
      </c>
      <c r="K59" s="1160">
        <v>0</v>
      </c>
      <c r="L59" s="1161">
        <v>38733347.789999984</v>
      </c>
      <c r="M59" s="146"/>
      <c r="N59" s="146"/>
    </row>
    <row r="60" spans="1:14" ht="18.95" customHeight="1">
      <c r="A60" s="163" t="s">
        <v>4</v>
      </c>
      <c r="B60" s="154"/>
      <c r="C60" s="155"/>
      <c r="D60" s="156" t="s">
        <v>44</v>
      </c>
      <c r="E60" s="642">
        <v>0.96991205512800394</v>
      </c>
      <c r="F60" s="642">
        <v>0.97236734422579363</v>
      </c>
      <c r="G60" s="632">
        <v>1.7826509477756287</v>
      </c>
      <c r="H60" s="632">
        <v>0.92643419659351589</v>
      </c>
      <c r="I60" s="633">
        <v>1.2250198428990364</v>
      </c>
      <c r="J60" s="632">
        <v>0</v>
      </c>
      <c r="K60" s="632">
        <v>0</v>
      </c>
      <c r="L60" s="634">
        <v>0.94202757472578214</v>
      </c>
      <c r="M60" s="146"/>
      <c r="N60" s="146"/>
    </row>
    <row r="61" spans="1:14" ht="18.95" customHeight="1">
      <c r="A61" s="157"/>
      <c r="B61" s="158"/>
      <c r="C61" s="155"/>
      <c r="D61" s="159" t="s">
        <v>45</v>
      </c>
      <c r="E61" s="635">
        <v>0.89174671367778247</v>
      </c>
      <c r="F61" s="635">
        <v>0.91045070404415285</v>
      </c>
      <c r="G61" s="635">
        <v>0.87829590040891636</v>
      </c>
      <c r="H61" s="635">
        <v>0.80239018385693939</v>
      </c>
      <c r="I61" s="635">
        <v>0.30689194806119879</v>
      </c>
      <c r="J61" s="635">
        <v>0</v>
      </c>
      <c r="K61" s="635">
        <v>0</v>
      </c>
      <c r="L61" s="636">
        <v>0.89196642704254703</v>
      </c>
      <c r="M61" s="146"/>
      <c r="N61" s="146"/>
    </row>
    <row r="62" spans="1:14" ht="18.95" customHeight="1">
      <c r="A62" s="153" t="s">
        <v>91</v>
      </c>
      <c r="B62" s="154" t="s">
        <v>47</v>
      </c>
      <c r="C62" s="161" t="s">
        <v>340</v>
      </c>
      <c r="D62" s="156" t="s">
        <v>41</v>
      </c>
      <c r="E62" s="641">
        <v>2367515000</v>
      </c>
      <c r="F62" s="1160">
        <v>2060352000</v>
      </c>
      <c r="G62" s="1160">
        <v>1075000</v>
      </c>
      <c r="H62" s="1160">
        <v>261740000</v>
      </c>
      <c r="I62" s="1160">
        <v>17698000</v>
      </c>
      <c r="J62" s="1160">
        <v>0</v>
      </c>
      <c r="K62" s="1160">
        <v>0</v>
      </c>
      <c r="L62" s="1161">
        <v>26650000</v>
      </c>
      <c r="M62" s="146"/>
      <c r="N62" s="146"/>
    </row>
    <row r="63" spans="1:14" ht="18.95" customHeight="1">
      <c r="A63" s="153"/>
      <c r="B63" s="154"/>
      <c r="C63" s="155"/>
      <c r="D63" s="156" t="s">
        <v>42</v>
      </c>
      <c r="E63" s="641">
        <v>2648420089.8300004</v>
      </c>
      <c r="F63" s="1160">
        <v>2270777286.5700006</v>
      </c>
      <c r="G63" s="1160">
        <v>2144577.7000000002</v>
      </c>
      <c r="H63" s="1160">
        <v>294321741.75</v>
      </c>
      <c r="I63" s="1160">
        <v>40152939.810000002</v>
      </c>
      <c r="J63" s="1160">
        <v>0</v>
      </c>
      <c r="K63" s="1160">
        <v>0</v>
      </c>
      <c r="L63" s="1161">
        <v>41023544</v>
      </c>
      <c r="M63" s="146"/>
      <c r="N63" s="146"/>
    </row>
    <row r="64" spans="1:14" ht="18.95" customHeight="1">
      <c r="A64" s="153"/>
      <c r="B64" s="154"/>
      <c r="C64" s="155"/>
      <c r="D64" s="156" t="s">
        <v>43</v>
      </c>
      <c r="E64" s="641">
        <v>2351570743.21</v>
      </c>
      <c r="F64" s="1160">
        <v>2060285914.53</v>
      </c>
      <c r="G64" s="1160">
        <v>1808340.5399999998</v>
      </c>
      <c r="H64" s="1160">
        <v>244493467.39000002</v>
      </c>
      <c r="I64" s="1160">
        <v>18652952.989999998</v>
      </c>
      <c r="J64" s="1160">
        <v>0</v>
      </c>
      <c r="K64" s="1160">
        <v>0</v>
      </c>
      <c r="L64" s="1161">
        <v>26330067.759999998</v>
      </c>
      <c r="M64" s="146"/>
      <c r="N64" s="146"/>
    </row>
    <row r="65" spans="1:14" ht="18.95" customHeight="1">
      <c r="A65" s="163" t="s">
        <v>4</v>
      </c>
      <c r="B65" s="154"/>
      <c r="C65" s="155"/>
      <c r="D65" s="156" t="s">
        <v>44</v>
      </c>
      <c r="E65" s="642">
        <v>0.99326540410937203</v>
      </c>
      <c r="F65" s="642">
        <v>0.99996792515550736</v>
      </c>
      <c r="G65" s="632">
        <v>1.6821772465116278</v>
      </c>
      <c r="H65" s="632">
        <v>0.9341081507985024</v>
      </c>
      <c r="I65" s="632">
        <v>1.0539582433043282</v>
      </c>
      <c r="J65" s="632">
        <v>0</v>
      </c>
      <c r="K65" s="632">
        <v>0</v>
      </c>
      <c r="L65" s="634">
        <v>0.98799503789868659</v>
      </c>
      <c r="M65" s="146"/>
      <c r="N65" s="146"/>
    </row>
    <row r="66" spans="1:14" ht="18.95" customHeight="1">
      <c r="A66" s="157"/>
      <c r="B66" s="158"/>
      <c r="C66" s="155"/>
      <c r="D66" s="159" t="s">
        <v>45</v>
      </c>
      <c r="E66" s="635">
        <v>0.88791455412987186</v>
      </c>
      <c r="F66" s="635">
        <v>0.90730426392543895</v>
      </c>
      <c r="G66" s="635">
        <v>0.84321521202052951</v>
      </c>
      <c r="H66" s="635">
        <v>0.83070134722726452</v>
      </c>
      <c r="I66" s="635">
        <v>0.46454762909674974</v>
      </c>
      <c r="J66" s="635">
        <v>0</v>
      </c>
      <c r="K66" s="635">
        <v>0</v>
      </c>
      <c r="L66" s="636">
        <v>0.64182820869888757</v>
      </c>
      <c r="M66" s="146"/>
      <c r="N66" s="146"/>
    </row>
    <row r="67" spans="1:14" ht="18.95" customHeight="1">
      <c r="A67" s="153" t="s">
        <v>96</v>
      </c>
      <c r="B67" s="154" t="s">
        <v>47</v>
      </c>
      <c r="C67" s="161" t="s">
        <v>341</v>
      </c>
      <c r="D67" s="162" t="s">
        <v>41</v>
      </c>
      <c r="E67" s="641">
        <v>4861557000</v>
      </c>
      <c r="F67" s="1160">
        <v>4497035000</v>
      </c>
      <c r="G67" s="1160">
        <v>1775000</v>
      </c>
      <c r="H67" s="1160">
        <v>324529000</v>
      </c>
      <c r="I67" s="1160">
        <v>29130000</v>
      </c>
      <c r="J67" s="1160">
        <v>0</v>
      </c>
      <c r="K67" s="1160">
        <v>0</v>
      </c>
      <c r="L67" s="1161">
        <v>9088000</v>
      </c>
      <c r="M67" s="146"/>
      <c r="N67" s="146"/>
    </row>
    <row r="68" spans="1:14" ht="18.95" customHeight="1">
      <c r="A68" s="153"/>
      <c r="B68" s="154"/>
      <c r="C68" s="155"/>
      <c r="D68" s="156" t="s">
        <v>42</v>
      </c>
      <c r="E68" s="641">
        <v>5283336279.1199989</v>
      </c>
      <c r="F68" s="1160">
        <v>4829933557.6299992</v>
      </c>
      <c r="G68" s="1160">
        <v>3246235</v>
      </c>
      <c r="H68" s="1160">
        <v>353610179.89999998</v>
      </c>
      <c r="I68" s="1160">
        <v>75741420.25</v>
      </c>
      <c r="J68" s="1160">
        <v>0</v>
      </c>
      <c r="K68" s="1160">
        <v>0</v>
      </c>
      <c r="L68" s="1161">
        <v>20804886.339999996</v>
      </c>
      <c r="M68" s="146"/>
      <c r="N68" s="146"/>
    </row>
    <row r="69" spans="1:14" ht="18.95" customHeight="1">
      <c r="A69" s="163" t="s">
        <v>4</v>
      </c>
      <c r="B69" s="154"/>
      <c r="C69" s="155"/>
      <c r="D69" s="156" t="s">
        <v>43</v>
      </c>
      <c r="E69" s="641">
        <v>4723113164.4700003</v>
      </c>
      <c r="F69" s="1160">
        <v>4397672720.8800001</v>
      </c>
      <c r="G69" s="1160">
        <v>2936727.1399999997</v>
      </c>
      <c r="H69" s="1160">
        <v>284618826.70999992</v>
      </c>
      <c r="I69" s="1160">
        <v>22984787.729999997</v>
      </c>
      <c r="J69" s="1160">
        <v>0</v>
      </c>
      <c r="K69" s="1160">
        <v>0</v>
      </c>
      <c r="L69" s="1161">
        <v>14900102.010000004</v>
      </c>
      <c r="M69" s="146"/>
      <c r="N69" s="146"/>
    </row>
    <row r="70" spans="1:14" ht="18.95" customHeight="1">
      <c r="A70" s="153"/>
      <c r="B70" s="154"/>
      <c r="C70" s="155"/>
      <c r="D70" s="156" t="s">
        <v>44</v>
      </c>
      <c r="E70" s="642">
        <v>0.97152273735965666</v>
      </c>
      <c r="F70" s="642">
        <v>0.97790493533628275</v>
      </c>
      <c r="G70" s="632">
        <v>1.6544941633802814</v>
      </c>
      <c r="H70" s="632">
        <v>0.87702124220023459</v>
      </c>
      <c r="I70" s="633">
        <v>0.7890418032955715</v>
      </c>
      <c r="J70" s="632">
        <v>0</v>
      </c>
      <c r="K70" s="632">
        <v>0</v>
      </c>
      <c r="L70" s="634">
        <v>1.6395358725792257</v>
      </c>
      <c r="M70" s="146"/>
      <c r="N70" s="146"/>
    </row>
    <row r="71" spans="1:14" ht="18.95" customHeight="1">
      <c r="A71" s="169" t="s">
        <v>4</v>
      </c>
      <c r="B71" s="170" t="s">
        <v>4</v>
      </c>
      <c r="C71" s="165"/>
      <c r="D71" s="164" t="s">
        <v>45</v>
      </c>
      <c r="E71" s="635">
        <v>0.89396413836763944</v>
      </c>
      <c r="F71" s="635">
        <v>0.91050377161666274</v>
      </c>
      <c r="G71" s="635">
        <v>0.90465636036824193</v>
      </c>
      <c r="H71" s="635">
        <v>0.80489432399963534</v>
      </c>
      <c r="I71" s="635">
        <v>0.30346391253470056</v>
      </c>
      <c r="J71" s="635">
        <v>0</v>
      </c>
      <c r="K71" s="635">
        <v>0</v>
      </c>
      <c r="L71" s="636">
        <v>0.716182812369068</v>
      </c>
      <c r="M71" s="146"/>
      <c r="N71" s="146"/>
    </row>
    <row r="72" spans="1:14" ht="18.95" customHeight="1">
      <c r="A72" s="166" t="s">
        <v>101</v>
      </c>
      <c r="B72" s="167" t="s">
        <v>47</v>
      </c>
      <c r="C72" s="161" t="s">
        <v>342</v>
      </c>
      <c r="D72" s="168" t="s">
        <v>41</v>
      </c>
      <c r="E72" s="643">
        <v>7675236000</v>
      </c>
      <c r="F72" s="1160">
        <v>7143772000</v>
      </c>
      <c r="G72" s="1160">
        <v>2548000</v>
      </c>
      <c r="H72" s="1160">
        <v>481912000</v>
      </c>
      <c r="I72" s="1160">
        <v>25236000</v>
      </c>
      <c r="J72" s="1160">
        <v>0</v>
      </c>
      <c r="K72" s="1160">
        <v>0</v>
      </c>
      <c r="L72" s="1161">
        <v>21768000</v>
      </c>
      <c r="M72" s="146"/>
      <c r="N72" s="146"/>
    </row>
    <row r="73" spans="1:14" ht="18.95" customHeight="1">
      <c r="A73" s="153"/>
      <c r="B73" s="154"/>
      <c r="C73" s="155"/>
      <c r="D73" s="156" t="s">
        <v>42</v>
      </c>
      <c r="E73" s="644">
        <v>8080740648.8200016</v>
      </c>
      <c r="F73" s="1160">
        <v>7467276695.7300005</v>
      </c>
      <c r="G73" s="1160">
        <v>5669971.8900000006</v>
      </c>
      <c r="H73" s="1160">
        <v>508541567.05000019</v>
      </c>
      <c r="I73" s="1160">
        <v>64755836.840000004</v>
      </c>
      <c r="J73" s="1160">
        <v>0</v>
      </c>
      <c r="K73" s="1160">
        <v>0</v>
      </c>
      <c r="L73" s="1161">
        <v>34496577.309999995</v>
      </c>
      <c r="M73" s="146"/>
      <c r="N73" s="146"/>
    </row>
    <row r="74" spans="1:14" ht="18.95" customHeight="1">
      <c r="A74" s="153"/>
      <c r="B74" s="154"/>
      <c r="C74" s="155"/>
      <c r="D74" s="156" t="s">
        <v>43</v>
      </c>
      <c r="E74" s="644">
        <v>7270891861.4099989</v>
      </c>
      <c r="F74" s="1160">
        <v>6829563970.8899994</v>
      </c>
      <c r="G74" s="1160">
        <v>4941904.32</v>
      </c>
      <c r="H74" s="1160">
        <v>408153115.07999998</v>
      </c>
      <c r="I74" s="1160">
        <v>14193061.390000001</v>
      </c>
      <c r="J74" s="1160">
        <v>0</v>
      </c>
      <c r="K74" s="1160">
        <v>0</v>
      </c>
      <c r="L74" s="1161">
        <v>14039809.729999995</v>
      </c>
      <c r="M74" s="146"/>
      <c r="N74" s="146"/>
    </row>
    <row r="75" spans="1:14" ht="18.95" customHeight="1">
      <c r="A75" s="153"/>
      <c r="B75" s="154"/>
      <c r="C75" s="155"/>
      <c r="D75" s="156" t="s">
        <v>44</v>
      </c>
      <c r="E75" s="642">
        <v>0.94731834453168595</v>
      </c>
      <c r="F75" s="642">
        <v>0.95601650933008486</v>
      </c>
      <c r="G75" s="632">
        <v>1.9395228885400315</v>
      </c>
      <c r="H75" s="632">
        <v>0.84694532420856916</v>
      </c>
      <c r="I75" s="632">
        <v>0.56241327429069587</v>
      </c>
      <c r="J75" s="632">
        <v>0</v>
      </c>
      <c r="K75" s="632">
        <v>0</v>
      </c>
      <c r="L75" s="634">
        <v>0.64497472115031218</v>
      </c>
      <c r="M75" s="146"/>
      <c r="N75" s="146"/>
    </row>
    <row r="76" spans="1:14" ht="18.95" customHeight="1">
      <c r="A76" s="169" t="s">
        <v>4</v>
      </c>
      <c r="B76" s="170" t="s">
        <v>4</v>
      </c>
      <c r="C76" s="155"/>
      <c r="D76" s="164" t="s">
        <v>45</v>
      </c>
      <c r="E76" s="635">
        <v>0.8997803762544635</v>
      </c>
      <c r="F76" s="635">
        <v>0.91459902306758456</v>
      </c>
      <c r="G76" s="635">
        <v>0.87159238456118693</v>
      </c>
      <c r="H76" s="635">
        <v>0.80259538556042964</v>
      </c>
      <c r="I76" s="635">
        <v>0.21917810166006341</v>
      </c>
      <c r="J76" s="635">
        <v>0</v>
      </c>
      <c r="K76" s="635">
        <v>0</v>
      </c>
      <c r="L76" s="636">
        <v>0.40699138363300996</v>
      </c>
      <c r="M76" s="146"/>
      <c r="N76" s="146"/>
    </row>
    <row r="77" spans="1:14" ht="18.95" customHeight="1">
      <c r="A77" s="153" t="s">
        <v>106</v>
      </c>
      <c r="B77" s="154" t="s">
        <v>47</v>
      </c>
      <c r="C77" s="161" t="s">
        <v>343</v>
      </c>
      <c r="D77" s="162" t="s">
        <v>41</v>
      </c>
      <c r="E77" s="643">
        <v>2404115000</v>
      </c>
      <c r="F77" s="1160">
        <v>2159020000</v>
      </c>
      <c r="G77" s="1160">
        <v>1091000</v>
      </c>
      <c r="H77" s="1160">
        <v>218751000</v>
      </c>
      <c r="I77" s="1160">
        <v>11866000</v>
      </c>
      <c r="J77" s="1160">
        <v>0</v>
      </c>
      <c r="K77" s="1160">
        <v>0</v>
      </c>
      <c r="L77" s="1161">
        <v>13387000</v>
      </c>
      <c r="M77" s="146"/>
      <c r="N77" s="146"/>
    </row>
    <row r="78" spans="1:14" ht="18.95" customHeight="1">
      <c r="A78" s="153"/>
      <c r="B78" s="154"/>
      <c r="C78" s="155"/>
      <c r="D78" s="156" t="s">
        <v>42</v>
      </c>
      <c r="E78" s="644">
        <v>2651243784.7700005</v>
      </c>
      <c r="F78" s="1160">
        <v>2346047122.7600002</v>
      </c>
      <c r="G78" s="1160">
        <v>2226911</v>
      </c>
      <c r="H78" s="1160">
        <v>232918744.58999997</v>
      </c>
      <c r="I78" s="1160">
        <v>54750672.419999994</v>
      </c>
      <c r="J78" s="1160">
        <v>0</v>
      </c>
      <c r="K78" s="1160">
        <v>0</v>
      </c>
      <c r="L78" s="1161">
        <v>15300334</v>
      </c>
      <c r="M78" s="146"/>
      <c r="N78" s="146"/>
    </row>
    <row r="79" spans="1:14" ht="18.95" customHeight="1">
      <c r="A79" s="153"/>
      <c r="B79" s="154"/>
      <c r="C79" s="155"/>
      <c r="D79" s="156" t="s">
        <v>43</v>
      </c>
      <c r="E79" s="644">
        <v>2342856052.9899998</v>
      </c>
      <c r="F79" s="1160">
        <v>2126586921.78</v>
      </c>
      <c r="G79" s="1160">
        <v>1897213.59</v>
      </c>
      <c r="H79" s="1160">
        <v>184814156.96000007</v>
      </c>
      <c r="I79" s="1160">
        <v>18012302.600000001</v>
      </c>
      <c r="J79" s="1160">
        <v>0</v>
      </c>
      <c r="K79" s="1160">
        <v>0</v>
      </c>
      <c r="L79" s="1161">
        <v>11545458.059999995</v>
      </c>
      <c r="M79" s="146"/>
      <c r="N79" s="146"/>
    </row>
    <row r="80" spans="1:14" ht="18.95" customHeight="1">
      <c r="A80" s="163" t="s">
        <v>4</v>
      </c>
      <c r="B80" s="154"/>
      <c r="C80" s="155"/>
      <c r="D80" s="156" t="s">
        <v>44</v>
      </c>
      <c r="E80" s="642">
        <v>0.97451912782458405</v>
      </c>
      <c r="F80" s="642">
        <v>0.98497787041342832</v>
      </c>
      <c r="G80" s="632">
        <v>1.7389675435380385</v>
      </c>
      <c r="H80" s="632">
        <v>0.84486085531037602</v>
      </c>
      <c r="I80" s="633">
        <v>1.5179759480869712</v>
      </c>
      <c r="J80" s="632">
        <v>0</v>
      </c>
      <c r="K80" s="632">
        <v>0</v>
      </c>
      <c r="L80" s="634">
        <v>0.86243804138343128</v>
      </c>
      <c r="M80" s="146"/>
      <c r="N80" s="146"/>
    </row>
    <row r="81" spans="1:14" ht="18.95" customHeight="1">
      <c r="A81" s="157"/>
      <c r="B81" s="158"/>
      <c r="C81" s="155"/>
      <c r="D81" s="159" t="s">
        <v>45</v>
      </c>
      <c r="E81" s="635">
        <v>0.88368186526206083</v>
      </c>
      <c r="F81" s="635">
        <v>0.9064553312459398</v>
      </c>
      <c r="G81" s="635">
        <v>0.85194854666396636</v>
      </c>
      <c r="H81" s="635">
        <v>0.79347051816427661</v>
      </c>
      <c r="I81" s="635">
        <v>0.32898778779966631</v>
      </c>
      <c r="J81" s="635">
        <v>0</v>
      </c>
      <c r="K81" s="635">
        <v>0</v>
      </c>
      <c r="L81" s="636">
        <v>0.75458862924168812</v>
      </c>
      <c r="M81" s="146"/>
      <c r="N81" s="146"/>
    </row>
    <row r="82" spans="1:14" ht="18.95" customHeight="1">
      <c r="A82" s="153" t="s">
        <v>110</v>
      </c>
      <c r="B82" s="154" t="s">
        <v>47</v>
      </c>
      <c r="C82" s="161" t="s">
        <v>344</v>
      </c>
      <c r="D82" s="156" t="s">
        <v>41</v>
      </c>
      <c r="E82" s="645">
        <v>3114944000</v>
      </c>
      <c r="F82" s="1160">
        <v>2794940000</v>
      </c>
      <c r="G82" s="1160">
        <v>1400000</v>
      </c>
      <c r="H82" s="1160">
        <v>296826000</v>
      </c>
      <c r="I82" s="1160">
        <v>10541000</v>
      </c>
      <c r="J82" s="1160">
        <v>0</v>
      </c>
      <c r="K82" s="1160">
        <v>0</v>
      </c>
      <c r="L82" s="1161">
        <v>11237000</v>
      </c>
      <c r="M82" s="146"/>
      <c r="N82" s="146"/>
    </row>
    <row r="83" spans="1:14" ht="18.95" customHeight="1">
      <c r="A83" s="153"/>
      <c r="B83" s="154"/>
      <c r="C83" s="155"/>
      <c r="D83" s="156" t="s">
        <v>42</v>
      </c>
      <c r="E83" s="645">
        <v>3455400982.6400003</v>
      </c>
      <c r="F83" s="1160">
        <v>2996952895.52</v>
      </c>
      <c r="G83" s="1160">
        <v>2636537</v>
      </c>
      <c r="H83" s="1160">
        <v>399860966.83999997</v>
      </c>
      <c r="I83" s="1160">
        <v>42454680.960000001</v>
      </c>
      <c r="J83" s="1160">
        <v>0</v>
      </c>
      <c r="K83" s="1160">
        <v>0</v>
      </c>
      <c r="L83" s="1161">
        <v>13495902.32</v>
      </c>
      <c r="M83" s="146"/>
      <c r="N83" s="146"/>
    </row>
    <row r="84" spans="1:14" ht="18.95" customHeight="1">
      <c r="A84" s="153"/>
      <c r="B84" s="154"/>
      <c r="C84" s="155"/>
      <c r="D84" s="156" t="s">
        <v>43</v>
      </c>
      <c r="E84" s="645">
        <v>3072336241.7200007</v>
      </c>
      <c r="F84" s="1160">
        <v>2714761919.5800004</v>
      </c>
      <c r="G84" s="1160">
        <v>2323465.2600000002</v>
      </c>
      <c r="H84" s="1160">
        <v>323361160.75000006</v>
      </c>
      <c r="I84" s="1160">
        <v>22306025.150000002</v>
      </c>
      <c r="J84" s="1160">
        <v>0</v>
      </c>
      <c r="K84" s="1160">
        <v>0</v>
      </c>
      <c r="L84" s="1161">
        <v>9583670.9799999986</v>
      </c>
      <c r="M84" s="146"/>
      <c r="N84" s="146"/>
    </row>
    <row r="85" spans="1:14" ht="18.95" customHeight="1">
      <c r="A85" s="163" t="s">
        <v>4</v>
      </c>
      <c r="B85" s="154"/>
      <c r="C85" s="155"/>
      <c r="D85" s="156" t="s">
        <v>44</v>
      </c>
      <c r="E85" s="642">
        <v>0.98632150103501082</v>
      </c>
      <c r="F85" s="642">
        <v>0.97131313000636876</v>
      </c>
      <c r="G85" s="632">
        <v>1.659618042857143</v>
      </c>
      <c r="H85" s="632">
        <v>1.0893963492079537</v>
      </c>
      <c r="I85" s="632">
        <v>2.1161204012902002</v>
      </c>
      <c r="J85" s="632">
        <v>0</v>
      </c>
      <c r="K85" s="632">
        <v>0</v>
      </c>
      <c r="L85" s="634">
        <v>0.85286740055174859</v>
      </c>
      <c r="M85" s="146"/>
      <c r="N85" s="146"/>
    </row>
    <row r="86" spans="1:14" ht="18.95" customHeight="1">
      <c r="A86" s="157"/>
      <c r="B86" s="158"/>
      <c r="C86" s="155"/>
      <c r="D86" s="164" t="s">
        <v>45</v>
      </c>
      <c r="E86" s="635">
        <v>0.8891402928793144</v>
      </c>
      <c r="F86" s="635">
        <v>0.90584070361538438</v>
      </c>
      <c r="G86" s="635">
        <v>0.88125645875631564</v>
      </c>
      <c r="H86" s="635">
        <v>0.80868398660024632</v>
      </c>
      <c r="I86" s="635">
        <v>0.52540790898926593</v>
      </c>
      <c r="J86" s="635">
        <v>0</v>
      </c>
      <c r="K86" s="635">
        <v>0</v>
      </c>
      <c r="L86" s="636">
        <v>0.7101170972316283</v>
      </c>
      <c r="M86" s="146"/>
      <c r="N86" s="146"/>
    </row>
    <row r="87" spans="1:14" ht="18.95" customHeight="1">
      <c r="A87" s="153" t="s">
        <v>114</v>
      </c>
      <c r="B87" s="154" t="s">
        <v>47</v>
      </c>
      <c r="C87" s="161" t="s">
        <v>345</v>
      </c>
      <c r="D87" s="162" t="s">
        <v>41</v>
      </c>
      <c r="E87" s="643">
        <v>6910040000</v>
      </c>
      <c r="F87" s="1160">
        <v>6322168000</v>
      </c>
      <c r="G87" s="1160">
        <v>3246000</v>
      </c>
      <c r="H87" s="1160">
        <v>535642000</v>
      </c>
      <c r="I87" s="1160">
        <v>38345000</v>
      </c>
      <c r="J87" s="1160">
        <v>0</v>
      </c>
      <c r="K87" s="1160">
        <v>0</v>
      </c>
      <c r="L87" s="1161">
        <v>10639000</v>
      </c>
      <c r="M87" s="146"/>
      <c r="N87" s="146"/>
    </row>
    <row r="88" spans="1:14" ht="18.95" customHeight="1">
      <c r="A88" s="153"/>
      <c r="B88" s="154"/>
      <c r="C88" s="155"/>
      <c r="D88" s="156" t="s">
        <v>42</v>
      </c>
      <c r="E88" s="644">
        <v>7627501976.96</v>
      </c>
      <c r="F88" s="1160">
        <v>6817249272.7700005</v>
      </c>
      <c r="G88" s="1160">
        <v>5467014.4000000004</v>
      </c>
      <c r="H88" s="1160">
        <v>689464201.65999997</v>
      </c>
      <c r="I88" s="1160">
        <v>98824176.550000012</v>
      </c>
      <c r="J88" s="1160">
        <v>0</v>
      </c>
      <c r="K88" s="1160">
        <v>0</v>
      </c>
      <c r="L88" s="1161">
        <v>16497311.58</v>
      </c>
      <c r="M88" s="146"/>
      <c r="N88" s="146"/>
    </row>
    <row r="89" spans="1:14" ht="18.95" customHeight="1">
      <c r="A89" s="153"/>
      <c r="B89" s="154"/>
      <c r="C89" s="155"/>
      <c r="D89" s="156" t="s">
        <v>43</v>
      </c>
      <c r="E89" s="644">
        <v>6903176854.4400005</v>
      </c>
      <c r="F89" s="1160">
        <v>6253755656.9100008</v>
      </c>
      <c r="G89" s="1160">
        <v>5070534.9000000004</v>
      </c>
      <c r="H89" s="1160">
        <v>583289302.15999997</v>
      </c>
      <c r="I89" s="1160">
        <v>48605539.060000002</v>
      </c>
      <c r="J89" s="1160">
        <v>0</v>
      </c>
      <c r="K89" s="1160">
        <v>0</v>
      </c>
      <c r="L89" s="1161">
        <v>12455821.409999996</v>
      </c>
      <c r="M89" s="146"/>
      <c r="N89" s="146"/>
    </row>
    <row r="90" spans="1:14" ht="18.95" customHeight="1">
      <c r="A90" s="163" t="s">
        <v>4</v>
      </c>
      <c r="B90" s="154"/>
      <c r="C90" s="155"/>
      <c r="D90" s="156" t="s">
        <v>44</v>
      </c>
      <c r="E90" s="642">
        <v>0.999006786420918</v>
      </c>
      <c r="F90" s="642">
        <v>0.98917897419208112</v>
      </c>
      <c r="G90" s="632">
        <v>1.5620871534195935</v>
      </c>
      <c r="H90" s="632">
        <v>1.088953633508948</v>
      </c>
      <c r="I90" s="632">
        <v>1.2675847974964143</v>
      </c>
      <c r="J90" s="632">
        <v>0</v>
      </c>
      <c r="K90" s="632">
        <v>0</v>
      </c>
      <c r="L90" s="634">
        <v>1.170769941723846</v>
      </c>
      <c r="M90" s="146"/>
      <c r="N90" s="146"/>
    </row>
    <row r="91" spans="1:14" ht="18.95" customHeight="1">
      <c r="A91" s="157"/>
      <c r="B91" s="158"/>
      <c r="C91" s="155"/>
      <c r="D91" s="159" t="s">
        <v>45</v>
      </c>
      <c r="E91" s="635">
        <v>0.90503770111001858</v>
      </c>
      <c r="F91" s="635">
        <v>0.91734296439610175</v>
      </c>
      <c r="G91" s="635">
        <v>0.9274778753097852</v>
      </c>
      <c r="H91" s="635">
        <v>0.84600375299491082</v>
      </c>
      <c r="I91" s="635">
        <v>0.49183854353097561</v>
      </c>
      <c r="J91" s="635">
        <v>0</v>
      </c>
      <c r="K91" s="635">
        <v>0</v>
      </c>
      <c r="L91" s="636">
        <v>0.75502128632282262</v>
      </c>
      <c r="M91" s="146"/>
      <c r="N91" s="146"/>
    </row>
    <row r="92" spans="1:14" ht="18.95" customHeight="1">
      <c r="A92" s="153" t="s">
        <v>118</v>
      </c>
      <c r="B92" s="154" t="s">
        <v>47</v>
      </c>
      <c r="C92" s="161" t="s">
        <v>346</v>
      </c>
      <c r="D92" s="156" t="s">
        <v>41</v>
      </c>
      <c r="E92" s="645">
        <v>3248960000</v>
      </c>
      <c r="F92" s="1160">
        <v>2932086000</v>
      </c>
      <c r="G92" s="1160">
        <v>1181000</v>
      </c>
      <c r="H92" s="1160">
        <v>285118000</v>
      </c>
      <c r="I92" s="1160">
        <v>22545000</v>
      </c>
      <c r="J92" s="1160">
        <v>0</v>
      </c>
      <c r="K92" s="1160">
        <v>0</v>
      </c>
      <c r="L92" s="1161">
        <v>8030000</v>
      </c>
      <c r="M92" s="146"/>
      <c r="N92" s="146"/>
    </row>
    <row r="93" spans="1:14" ht="18.95" customHeight="1">
      <c r="A93" s="153"/>
      <c r="B93" s="154"/>
      <c r="C93" s="171"/>
      <c r="D93" s="156" t="s">
        <v>42</v>
      </c>
      <c r="E93" s="645">
        <v>3549388779.2800002</v>
      </c>
      <c r="F93" s="1160">
        <v>3127884066.5500002</v>
      </c>
      <c r="G93" s="1160">
        <v>2413212.5199999996</v>
      </c>
      <c r="H93" s="1160">
        <v>353008414.99999994</v>
      </c>
      <c r="I93" s="1160">
        <v>52731862.899999999</v>
      </c>
      <c r="J93" s="1160">
        <v>0</v>
      </c>
      <c r="K93" s="1160">
        <v>0</v>
      </c>
      <c r="L93" s="1161">
        <v>13351222.309999999</v>
      </c>
      <c r="M93" s="146"/>
      <c r="N93" s="146"/>
    </row>
    <row r="94" spans="1:14" ht="18.95" customHeight="1">
      <c r="A94" s="153"/>
      <c r="B94" s="154"/>
      <c r="C94" s="171"/>
      <c r="D94" s="156" t="s">
        <v>43</v>
      </c>
      <c r="E94" s="645">
        <v>3165869981.5299993</v>
      </c>
      <c r="F94" s="1160">
        <v>2845758233.9299998</v>
      </c>
      <c r="G94" s="1160">
        <v>2117373.8899999997</v>
      </c>
      <c r="H94" s="1160">
        <v>291212727.05999982</v>
      </c>
      <c r="I94" s="1160">
        <v>16006915.720000001</v>
      </c>
      <c r="J94" s="1160">
        <v>0</v>
      </c>
      <c r="K94" s="1160">
        <v>0</v>
      </c>
      <c r="L94" s="1161">
        <v>10774730.929999998</v>
      </c>
      <c r="M94" s="146"/>
      <c r="N94" s="146"/>
    </row>
    <row r="95" spans="1:14" ht="18.95" customHeight="1">
      <c r="A95" s="163" t="s">
        <v>4</v>
      </c>
      <c r="B95" s="154"/>
      <c r="C95" s="172" t="s">
        <v>4</v>
      </c>
      <c r="D95" s="156" t="s">
        <v>44</v>
      </c>
      <c r="E95" s="642">
        <v>0.97442565668090686</v>
      </c>
      <c r="F95" s="642">
        <v>0.97055756002040861</v>
      </c>
      <c r="G95" s="632">
        <v>1.7928652751905163</v>
      </c>
      <c r="H95" s="632">
        <v>1.0213761567491348</v>
      </c>
      <c r="I95" s="632">
        <v>0.70999847948547357</v>
      </c>
      <c r="J95" s="632">
        <v>0</v>
      </c>
      <c r="K95" s="632">
        <v>0</v>
      </c>
      <c r="L95" s="634">
        <v>1.3418095803237855</v>
      </c>
      <c r="M95" s="146"/>
      <c r="N95" s="146"/>
    </row>
    <row r="96" spans="1:14" ht="18.95" customHeight="1">
      <c r="A96" s="157"/>
      <c r="B96" s="158"/>
      <c r="C96" s="173"/>
      <c r="D96" s="164" t="s">
        <v>45</v>
      </c>
      <c r="E96" s="635">
        <v>0.89194793199639333</v>
      </c>
      <c r="F96" s="635">
        <v>0.90980297651147279</v>
      </c>
      <c r="G96" s="635">
        <v>0.87740879530991334</v>
      </c>
      <c r="H96" s="635">
        <v>0.82494556697748944</v>
      </c>
      <c r="I96" s="635">
        <v>0.30355301026165721</v>
      </c>
      <c r="J96" s="635">
        <v>0</v>
      </c>
      <c r="K96" s="635">
        <v>0</v>
      </c>
      <c r="L96" s="636">
        <v>0.80702205984015252</v>
      </c>
      <c r="M96" s="146"/>
      <c r="N96" s="146"/>
    </row>
    <row r="97" spans="1:12" ht="27" customHeight="1">
      <c r="A97" s="612"/>
      <c r="E97" s="174"/>
      <c r="F97" s="174"/>
      <c r="G97" s="174"/>
      <c r="H97" s="174"/>
      <c r="I97" s="174"/>
      <c r="J97" s="174"/>
      <c r="K97" s="174"/>
      <c r="L97" s="174"/>
    </row>
    <row r="98" spans="1:12" ht="18" customHeight="1">
      <c r="A98" s="1728"/>
      <c r="B98" s="1728"/>
      <c r="C98" s="1728"/>
      <c r="D98" s="1728"/>
      <c r="E98" s="1728"/>
      <c r="F98" s="1728"/>
      <c r="G98" s="1728"/>
      <c r="H98" s="1728"/>
      <c r="I98" s="1728"/>
      <c r="J98" s="1728"/>
      <c r="K98" s="1728"/>
      <c r="L98" s="1728"/>
    </row>
    <row r="99" spans="1:12" ht="18">
      <c r="E99" s="174"/>
      <c r="F99" s="174"/>
      <c r="G99" s="174"/>
      <c r="H99" s="174"/>
      <c r="I99" s="174"/>
      <c r="J99" s="174"/>
      <c r="K99" s="174"/>
      <c r="L99" s="174"/>
    </row>
    <row r="100" spans="1:12">
      <c r="G100" s="160"/>
      <c r="H100" s="1061"/>
      <c r="I100" s="1062"/>
      <c r="J100" s="160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0" zoomScaleNormal="70" workbookViewId="0">
      <selection activeCell="E44" sqref="E44"/>
    </sheetView>
  </sheetViews>
  <sheetFormatPr defaultColWidth="11.42578125" defaultRowHeight="15"/>
  <cols>
    <col min="1" max="1" width="17.5703125" style="254" customWidth="1"/>
    <col min="2" max="2" width="70.42578125" style="254" customWidth="1"/>
    <col min="3" max="3" width="16.28515625" style="254" customWidth="1"/>
    <col min="4" max="4" width="35.28515625" style="254" customWidth="1"/>
    <col min="5" max="5" width="16.5703125" style="254" customWidth="1"/>
    <col min="6" max="253" width="12.5703125" style="254" customWidth="1"/>
    <col min="254" max="256" width="11.42578125" style="254"/>
    <col min="257" max="257" width="17.5703125" style="254" customWidth="1"/>
    <col min="258" max="258" width="70.42578125" style="254" customWidth="1"/>
    <col min="259" max="259" width="16.28515625" style="254" customWidth="1"/>
    <col min="260" max="260" width="35.28515625" style="254" customWidth="1"/>
    <col min="261" max="261" width="16.5703125" style="254" customWidth="1"/>
    <col min="262" max="509" width="12.5703125" style="254" customWidth="1"/>
    <col min="510" max="512" width="11.42578125" style="254"/>
    <col min="513" max="513" width="17.5703125" style="254" customWidth="1"/>
    <col min="514" max="514" width="70.42578125" style="254" customWidth="1"/>
    <col min="515" max="515" width="16.28515625" style="254" customWidth="1"/>
    <col min="516" max="516" width="35.28515625" style="254" customWidth="1"/>
    <col min="517" max="517" width="16.5703125" style="254" customWidth="1"/>
    <col min="518" max="765" width="12.5703125" style="254" customWidth="1"/>
    <col min="766" max="768" width="11.42578125" style="254"/>
    <col min="769" max="769" width="17.5703125" style="254" customWidth="1"/>
    <col min="770" max="770" width="70.42578125" style="254" customWidth="1"/>
    <col min="771" max="771" width="16.28515625" style="254" customWidth="1"/>
    <col min="772" max="772" width="35.28515625" style="254" customWidth="1"/>
    <col min="773" max="773" width="16.5703125" style="254" customWidth="1"/>
    <col min="774" max="1021" width="12.5703125" style="254" customWidth="1"/>
    <col min="1022" max="1024" width="11.42578125" style="254"/>
    <col min="1025" max="1025" width="17.5703125" style="254" customWidth="1"/>
    <col min="1026" max="1026" width="70.42578125" style="254" customWidth="1"/>
    <col min="1027" max="1027" width="16.28515625" style="254" customWidth="1"/>
    <col min="1028" max="1028" width="35.28515625" style="254" customWidth="1"/>
    <col min="1029" max="1029" width="16.5703125" style="254" customWidth="1"/>
    <col min="1030" max="1277" width="12.5703125" style="254" customWidth="1"/>
    <col min="1278" max="1280" width="11.42578125" style="254"/>
    <col min="1281" max="1281" width="17.5703125" style="254" customWidth="1"/>
    <col min="1282" max="1282" width="70.42578125" style="254" customWidth="1"/>
    <col min="1283" max="1283" width="16.28515625" style="254" customWidth="1"/>
    <col min="1284" max="1284" width="35.28515625" style="254" customWidth="1"/>
    <col min="1285" max="1285" width="16.5703125" style="254" customWidth="1"/>
    <col min="1286" max="1533" width="12.5703125" style="254" customWidth="1"/>
    <col min="1534" max="1536" width="11.42578125" style="254"/>
    <col min="1537" max="1537" width="17.5703125" style="254" customWidth="1"/>
    <col min="1538" max="1538" width="70.42578125" style="254" customWidth="1"/>
    <col min="1539" max="1539" width="16.28515625" style="254" customWidth="1"/>
    <col min="1540" max="1540" width="35.28515625" style="254" customWidth="1"/>
    <col min="1541" max="1541" width="16.5703125" style="254" customWidth="1"/>
    <col min="1542" max="1789" width="12.5703125" style="254" customWidth="1"/>
    <col min="1790" max="1792" width="11.42578125" style="254"/>
    <col min="1793" max="1793" width="17.5703125" style="254" customWidth="1"/>
    <col min="1794" max="1794" width="70.42578125" style="254" customWidth="1"/>
    <col min="1795" max="1795" width="16.28515625" style="254" customWidth="1"/>
    <col min="1796" max="1796" width="35.28515625" style="254" customWidth="1"/>
    <col min="1797" max="1797" width="16.5703125" style="254" customWidth="1"/>
    <col min="1798" max="2045" width="12.5703125" style="254" customWidth="1"/>
    <col min="2046" max="2048" width="11.42578125" style="254"/>
    <col min="2049" max="2049" width="17.5703125" style="254" customWidth="1"/>
    <col min="2050" max="2050" width="70.42578125" style="254" customWidth="1"/>
    <col min="2051" max="2051" width="16.28515625" style="254" customWidth="1"/>
    <col min="2052" max="2052" width="35.28515625" style="254" customWidth="1"/>
    <col min="2053" max="2053" width="16.5703125" style="254" customWidth="1"/>
    <col min="2054" max="2301" width="12.5703125" style="254" customWidth="1"/>
    <col min="2302" max="2304" width="11.42578125" style="254"/>
    <col min="2305" max="2305" width="17.5703125" style="254" customWidth="1"/>
    <col min="2306" max="2306" width="70.42578125" style="254" customWidth="1"/>
    <col min="2307" max="2307" width="16.28515625" style="254" customWidth="1"/>
    <col min="2308" max="2308" width="35.28515625" style="254" customWidth="1"/>
    <col min="2309" max="2309" width="16.5703125" style="254" customWidth="1"/>
    <col min="2310" max="2557" width="12.5703125" style="254" customWidth="1"/>
    <col min="2558" max="2560" width="11.42578125" style="254"/>
    <col min="2561" max="2561" width="17.5703125" style="254" customWidth="1"/>
    <col min="2562" max="2562" width="70.42578125" style="254" customWidth="1"/>
    <col min="2563" max="2563" width="16.28515625" style="254" customWidth="1"/>
    <col min="2564" max="2564" width="35.28515625" style="254" customWidth="1"/>
    <col min="2565" max="2565" width="16.5703125" style="254" customWidth="1"/>
    <col min="2566" max="2813" width="12.5703125" style="254" customWidth="1"/>
    <col min="2814" max="2816" width="11.42578125" style="254"/>
    <col min="2817" max="2817" width="17.5703125" style="254" customWidth="1"/>
    <col min="2818" max="2818" width="70.42578125" style="254" customWidth="1"/>
    <col min="2819" max="2819" width="16.28515625" style="254" customWidth="1"/>
    <col min="2820" max="2820" width="35.28515625" style="254" customWidth="1"/>
    <col min="2821" max="2821" width="16.5703125" style="254" customWidth="1"/>
    <col min="2822" max="3069" width="12.5703125" style="254" customWidth="1"/>
    <col min="3070" max="3072" width="11.42578125" style="254"/>
    <col min="3073" max="3073" width="17.5703125" style="254" customWidth="1"/>
    <col min="3074" max="3074" width="70.42578125" style="254" customWidth="1"/>
    <col min="3075" max="3075" width="16.28515625" style="254" customWidth="1"/>
    <col min="3076" max="3076" width="35.28515625" style="254" customWidth="1"/>
    <col min="3077" max="3077" width="16.5703125" style="254" customWidth="1"/>
    <col min="3078" max="3325" width="12.5703125" style="254" customWidth="1"/>
    <col min="3326" max="3328" width="11.42578125" style="254"/>
    <col min="3329" max="3329" width="17.5703125" style="254" customWidth="1"/>
    <col min="3330" max="3330" width="70.42578125" style="254" customWidth="1"/>
    <col min="3331" max="3331" width="16.28515625" style="254" customWidth="1"/>
    <col min="3332" max="3332" width="35.28515625" style="254" customWidth="1"/>
    <col min="3333" max="3333" width="16.5703125" style="254" customWidth="1"/>
    <col min="3334" max="3581" width="12.5703125" style="254" customWidth="1"/>
    <col min="3582" max="3584" width="11.42578125" style="254"/>
    <col min="3585" max="3585" width="17.5703125" style="254" customWidth="1"/>
    <col min="3586" max="3586" width="70.42578125" style="254" customWidth="1"/>
    <col min="3587" max="3587" width="16.28515625" style="254" customWidth="1"/>
    <col min="3588" max="3588" width="35.28515625" style="254" customWidth="1"/>
    <col min="3589" max="3589" width="16.5703125" style="254" customWidth="1"/>
    <col min="3590" max="3837" width="12.5703125" style="254" customWidth="1"/>
    <col min="3838" max="3840" width="11.42578125" style="254"/>
    <col min="3841" max="3841" width="17.5703125" style="254" customWidth="1"/>
    <col min="3842" max="3842" width="70.42578125" style="254" customWidth="1"/>
    <col min="3843" max="3843" width="16.28515625" style="254" customWidth="1"/>
    <col min="3844" max="3844" width="35.28515625" style="254" customWidth="1"/>
    <col min="3845" max="3845" width="16.5703125" style="254" customWidth="1"/>
    <col min="3846" max="4093" width="12.5703125" style="254" customWidth="1"/>
    <col min="4094" max="4096" width="11.42578125" style="254"/>
    <col min="4097" max="4097" width="17.5703125" style="254" customWidth="1"/>
    <col min="4098" max="4098" width="70.42578125" style="254" customWidth="1"/>
    <col min="4099" max="4099" width="16.28515625" style="254" customWidth="1"/>
    <col min="4100" max="4100" width="35.28515625" style="254" customWidth="1"/>
    <col min="4101" max="4101" width="16.5703125" style="254" customWidth="1"/>
    <col min="4102" max="4349" width="12.5703125" style="254" customWidth="1"/>
    <col min="4350" max="4352" width="11.42578125" style="254"/>
    <col min="4353" max="4353" width="17.5703125" style="254" customWidth="1"/>
    <col min="4354" max="4354" width="70.42578125" style="254" customWidth="1"/>
    <col min="4355" max="4355" width="16.28515625" style="254" customWidth="1"/>
    <col min="4356" max="4356" width="35.28515625" style="254" customWidth="1"/>
    <col min="4357" max="4357" width="16.5703125" style="254" customWidth="1"/>
    <col min="4358" max="4605" width="12.5703125" style="254" customWidth="1"/>
    <col min="4606" max="4608" width="11.42578125" style="254"/>
    <col min="4609" max="4609" width="17.5703125" style="254" customWidth="1"/>
    <col min="4610" max="4610" width="70.42578125" style="254" customWidth="1"/>
    <col min="4611" max="4611" width="16.28515625" style="254" customWidth="1"/>
    <col min="4612" max="4612" width="35.28515625" style="254" customWidth="1"/>
    <col min="4613" max="4613" width="16.5703125" style="254" customWidth="1"/>
    <col min="4614" max="4861" width="12.5703125" style="254" customWidth="1"/>
    <col min="4862" max="4864" width="11.42578125" style="254"/>
    <col min="4865" max="4865" width="17.5703125" style="254" customWidth="1"/>
    <col min="4866" max="4866" width="70.42578125" style="254" customWidth="1"/>
    <col min="4867" max="4867" width="16.28515625" style="254" customWidth="1"/>
    <col min="4868" max="4868" width="35.28515625" style="254" customWidth="1"/>
    <col min="4869" max="4869" width="16.5703125" style="254" customWidth="1"/>
    <col min="4870" max="5117" width="12.5703125" style="254" customWidth="1"/>
    <col min="5118" max="5120" width="11.42578125" style="254"/>
    <col min="5121" max="5121" width="17.5703125" style="254" customWidth="1"/>
    <col min="5122" max="5122" width="70.42578125" style="254" customWidth="1"/>
    <col min="5123" max="5123" width="16.28515625" style="254" customWidth="1"/>
    <col min="5124" max="5124" width="35.28515625" style="254" customWidth="1"/>
    <col min="5125" max="5125" width="16.5703125" style="254" customWidth="1"/>
    <col min="5126" max="5373" width="12.5703125" style="254" customWidth="1"/>
    <col min="5374" max="5376" width="11.42578125" style="254"/>
    <col min="5377" max="5377" width="17.5703125" style="254" customWidth="1"/>
    <col min="5378" max="5378" width="70.42578125" style="254" customWidth="1"/>
    <col min="5379" max="5379" width="16.28515625" style="254" customWidth="1"/>
    <col min="5380" max="5380" width="35.28515625" style="254" customWidth="1"/>
    <col min="5381" max="5381" width="16.5703125" style="254" customWidth="1"/>
    <col min="5382" max="5629" width="12.5703125" style="254" customWidth="1"/>
    <col min="5630" max="5632" width="11.42578125" style="254"/>
    <col min="5633" max="5633" width="17.5703125" style="254" customWidth="1"/>
    <col min="5634" max="5634" width="70.42578125" style="254" customWidth="1"/>
    <col min="5635" max="5635" width="16.28515625" style="254" customWidth="1"/>
    <col min="5636" max="5636" width="35.28515625" style="254" customWidth="1"/>
    <col min="5637" max="5637" width="16.5703125" style="254" customWidth="1"/>
    <col min="5638" max="5885" width="12.5703125" style="254" customWidth="1"/>
    <col min="5886" max="5888" width="11.42578125" style="254"/>
    <col min="5889" max="5889" width="17.5703125" style="254" customWidth="1"/>
    <col min="5890" max="5890" width="70.42578125" style="254" customWidth="1"/>
    <col min="5891" max="5891" width="16.28515625" style="254" customWidth="1"/>
    <col min="5892" max="5892" width="35.28515625" style="254" customWidth="1"/>
    <col min="5893" max="5893" width="16.5703125" style="254" customWidth="1"/>
    <col min="5894" max="6141" width="12.5703125" style="254" customWidth="1"/>
    <col min="6142" max="6144" width="11.42578125" style="254"/>
    <col min="6145" max="6145" width="17.5703125" style="254" customWidth="1"/>
    <col min="6146" max="6146" width="70.42578125" style="254" customWidth="1"/>
    <col min="6147" max="6147" width="16.28515625" style="254" customWidth="1"/>
    <col min="6148" max="6148" width="35.28515625" style="254" customWidth="1"/>
    <col min="6149" max="6149" width="16.5703125" style="254" customWidth="1"/>
    <col min="6150" max="6397" width="12.5703125" style="254" customWidth="1"/>
    <col min="6398" max="6400" width="11.42578125" style="254"/>
    <col min="6401" max="6401" width="17.5703125" style="254" customWidth="1"/>
    <col min="6402" max="6402" width="70.42578125" style="254" customWidth="1"/>
    <col min="6403" max="6403" width="16.28515625" style="254" customWidth="1"/>
    <col min="6404" max="6404" width="35.28515625" style="254" customWidth="1"/>
    <col min="6405" max="6405" width="16.5703125" style="254" customWidth="1"/>
    <col min="6406" max="6653" width="12.5703125" style="254" customWidth="1"/>
    <col min="6654" max="6656" width="11.42578125" style="254"/>
    <col min="6657" max="6657" width="17.5703125" style="254" customWidth="1"/>
    <col min="6658" max="6658" width="70.42578125" style="254" customWidth="1"/>
    <col min="6659" max="6659" width="16.28515625" style="254" customWidth="1"/>
    <col min="6660" max="6660" width="35.28515625" style="254" customWidth="1"/>
    <col min="6661" max="6661" width="16.5703125" style="254" customWidth="1"/>
    <col min="6662" max="6909" width="12.5703125" style="254" customWidth="1"/>
    <col min="6910" max="6912" width="11.42578125" style="254"/>
    <col min="6913" max="6913" width="17.5703125" style="254" customWidth="1"/>
    <col min="6914" max="6914" width="70.42578125" style="254" customWidth="1"/>
    <col min="6915" max="6915" width="16.28515625" style="254" customWidth="1"/>
    <col min="6916" max="6916" width="35.28515625" style="254" customWidth="1"/>
    <col min="6917" max="6917" width="16.5703125" style="254" customWidth="1"/>
    <col min="6918" max="7165" width="12.5703125" style="254" customWidth="1"/>
    <col min="7166" max="7168" width="11.42578125" style="254"/>
    <col min="7169" max="7169" width="17.5703125" style="254" customWidth="1"/>
    <col min="7170" max="7170" width="70.42578125" style="254" customWidth="1"/>
    <col min="7171" max="7171" width="16.28515625" style="254" customWidth="1"/>
    <col min="7172" max="7172" width="35.28515625" style="254" customWidth="1"/>
    <col min="7173" max="7173" width="16.5703125" style="254" customWidth="1"/>
    <col min="7174" max="7421" width="12.5703125" style="254" customWidth="1"/>
    <col min="7422" max="7424" width="11.42578125" style="254"/>
    <col min="7425" max="7425" width="17.5703125" style="254" customWidth="1"/>
    <col min="7426" max="7426" width="70.42578125" style="254" customWidth="1"/>
    <col min="7427" max="7427" width="16.28515625" style="254" customWidth="1"/>
    <col min="7428" max="7428" width="35.28515625" style="254" customWidth="1"/>
    <col min="7429" max="7429" width="16.5703125" style="254" customWidth="1"/>
    <col min="7430" max="7677" width="12.5703125" style="254" customWidth="1"/>
    <col min="7678" max="7680" width="11.42578125" style="254"/>
    <col min="7681" max="7681" width="17.5703125" style="254" customWidth="1"/>
    <col min="7682" max="7682" width="70.42578125" style="254" customWidth="1"/>
    <col min="7683" max="7683" width="16.28515625" style="254" customWidth="1"/>
    <col min="7684" max="7684" width="35.28515625" style="254" customWidth="1"/>
    <col min="7685" max="7685" width="16.5703125" style="254" customWidth="1"/>
    <col min="7686" max="7933" width="12.5703125" style="254" customWidth="1"/>
    <col min="7934" max="7936" width="11.42578125" style="254"/>
    <col min="7937" max="7937" width="17.5703125" style="254" customWidth="1"/>
    <col min="7938" max="7938" width="70.42578125" style="254" customWidth="1"/>
    <col min="7939" max="7939" width="16.28515625" style="254" customWidth="1"/>
    <col min="7940" max="7940" width="35.28515625" style="254" customWidth="1"/>
    <col min="7941" max="7941" width="16.5703125" style="254" customWidth="1"/>
    <col min="7942" max="8189" width="12.5703125" style="254" customWidth="1"/>
    <col min="8190" max="8192" width="11.42578125" style="254"/>
    <col min="8193" max="8193" width="17.5703125" style="254" customWidth="1"/>
    <col min="8194" max="8194" width="70.42578125" style="254" customWidth="1"/>
    <col min="8195" max="8195" width="16.28515625" style="254" customWidth="1"/>
    <col min="8196" max="8196" width="35.28515625" style="254" customWidth="1"/>
    <col min="8197" max="8197" width="16.5703125" style="254" customWidth="1"/>
    <col min="8198" max="8445" width="12.5703125" style="254" customWidth="1"/>
    <col min="8446" max="8448" width="11.42578125" style="254"/>
    <col min="8449" max="8449" width="17.5703125" style="254" customWidth="1"/>
    <col min="8450" max="8450" width="70.42578125" style="254" customWidth="1"/>
    <col min="8451" max="8451" width="16.28515625" style="254" customWidth="1"/>
    <col min="8452" max="8452" width="35.28515625" style="254" customWidth="1"/>
    <col min="8453" max="8453" width="16.5703125" style="254" customWidth="1"/>
    <col min="8454" max="8701" width="12.5703125" style="254" customWidth="1"/>
    <col min="8702" max="8704" width="11.42578125" style="254"/>
    <col min="8705" max="8705" width="17.5703125" style="254" customWidth="1"/>
    <col min="8706" max="8706" width="70.42578125" style="254" customWidth="1"/>
    <col min="8707" max="8707" width="16.28515625" style="254" customWidth="1"/>
    <col min="8708" max="8708" width="35.28515625" style="254" customWidth="1"/>
    <col min="8709" max="8709" width="16.5703125" style="254" customWidth="1"/>
    <col min="8710" max="8957" width="12.5703125" style="254" customWidth="1"/>
    <col min="8958" max="8960" width="11.42578125" style="254"/>
    <col min="8961" max="8961" width="17.5703125" style="254" customWidth="1"/>
    <col min="8962" max="8962" width="70.42578125" style="254" customWidth="1"/>
    <col min="8963" max="8963" width="16.28515625" style="254" customWidth="1"/>
    <col min="8964" max="8964" width="35.28515625" style="254" customWidth="1"/>
    <col min="8965" max="8965" width="16.5703125" style="254" customWidth="1"/>
    <col min="8966" max="9213" width="12.5703125" style="254" customWidth="1"/>
    <col min="9214" max="9216" width="11.42578125" style="254"/>
    <col min="9217" max="9217" width="17.5703125" style="254" customWidth="1"/>
    <col min="9218" max="9218" width="70.42578125" style="254" customWidth="1"/>
    <col min="9219" max="9219" width="16.28515625" style="254" customWidth="1"/>
    <col min="9220" max="9220" width="35.28515625" style="254" customWidth="1"/>
    <col min="9221" max="9221" width="16.5703125" style="254" customWidth="1"/>
    <col min="9222" max="9469" width="12.5703125" style="254" customWidth="1"/>
    <col min="9470" max="9472" width="11.42578125" style="254"/>
    <col min="9473" max="9473" width="17.5703125" style="254" customWidth="1"/>
    <col min="9474" max="9474" width="70.42578125" style="254" customWidth="1"/>
    <col min="9475" max="9475" width="16.28515625" style="254" customWidth="1"/>
    <col min="9476" max="9476" width="35.28515625" style="254" customWidth="1"/>
    <col min="9477" max="9477" width="16.5703125" style="254" customWidth="1"/>
    <col min="9478" max="9725" width="12.5703125" style="254" customWidth="1"/>
    <col min="9726" max="9728" width="11.42578125" style="254"/>
    <col min="9729" max="9729" width="17.5703125" style="254" customWidth="1"/>
    <col min="9730" max="9730" width="70.42578125" style="254" customWidth="1"/>
    <col min="9731" max="9731" width="16.28515625" style="254" customWidth="1"/>
    <col min="9732" max="9732" width="35.28515625" style="254" customWidth="1"/>
    <col min="9733" max="9733" width="16.5703125" style="254" customWidth="1"/>
    <col min="9734" max="9981" width="12.5703125" style="254" customWidth="1"/>
    <col min="9982" max="9984" width="11.42578125" style="254"/>
    <col min="9985" max="9985" width="17.5703125" style="254" customWidth="1"/>
    <col min="9986" max="9986" width="70.42578125" style="254" customWidth="1"/>
    <col min="9987" max="9987" width="16.28515625" style="254" customWidth="1"/>
    <col min="9988" max="9988" width="35.28515625" style="254" customWidth="1"/>
    <col min="9989" max="9989" width="16.5703125" style="254" customWidth="1"/>
    <col min="9990" max="10237" width="12.5703125" style="254" customWidth="1"/>
    <col min="10238" max="10240" width="11.42578125" style="254"/>
    <col min="10241" max="10241" width="17.5703125" style="254" customWidth="1"/>
    <col min="10242" max="10242" width="70.42578125" style="254" customWidth="1"/>
    <col min="10243" max="10243" width="16.28515625" style="254" customWidth="1"/>
    <col min="10244" max="10244" width="35.28515625" style="254" customWidth="1"/>
    <col min="10245" max="10245" width="16.5703125" style="254" customWidth="1"/>
    <col min="10246" max="10493" width="12.5703125" style="254" customWidth="1"/>
    <col min="10494" max="10496" width="11.42578125" style="254"/>
    <col min="10497" max="10497" width="17.5703125" style="254" customWidth="1"/>
    <col min="10498" max="10498" width="70.42578125" style="254" customWidth="1"/>
    <col min="10499" max="10499" width="16.28515625" style="254" customWidth="1"/>
    <col min="10500" max="10500" width="35.28515625" style="254" customWidth="1"/>
    <col min="10501" max="10501" width="16.5703125" style="254" customWidth="1"/>
    <col min="10502" max="10749" width="12.5703125" style="254" customWidth="1"/>
    <col min="10750" max="10752" width="11.42578125" style="254"/>
    <col min="10753" max="10753" width="17.5703125" style="254" customWidth="1"/>
    <col min="10754" max="10754" width="70.42578125" style="254" customWidth="1"/>
    <col min="10755" max="10755" width="16.28515625" style="254" customWidth="1"/>
    <col min="10756" max="10756" width="35.28515625" style="254" customWidth="1"/>
    <col min="10757" max="10757" width="16.5703125" style="254" customWidth="1"/>
    <col min="10758" max="11005" width="12.5703125" style="254" customWidth="1"/>
    <col min="11006" max="11008" width="11.42578125" style="254"/>
    <col min="11009" max="11009" width="17.5703125" style="254" customWidth="1"/>
    <col min="11010" max="11010" width="70.42578125" style="254" customWidth="1"/>
    <col min="11011" max="11011" width="16.28515625" style="254" customWidth="1"/>
    <col min="11012" max="11012" width="35.28515625" style="254" customWidth="1"/>
    <col min="11013" max="11013" width="16.5703125" style="254" customWidth="1"/>
    <col min="11014" max="11261" width="12.5703125" style="254" customWidth="1"/>
    <col min="11262" max="11264" width="11.42578125" style="254"/>
    <col min="11265" max="11265" width="17.5703125" style="254" customWidth="1"/>
    <col min="11266" max="11266" width="70.42578125" style="254" customWidth="1"/>
    <col min="11267" max="11267" width="16.28515625" style="254" customWidth="1"/>
    <col min="11268" max="11268" width="35.28515625" style="254" customWidth="1"/>
    <col min="11269" max="11269" width="16.5703125" style="254" customWidth="1"/>
    <col min="11270" max="11517" width="12.5703125" style="254" customWidth="1"/>
    <col min="11518" max="11520" width="11.42578125" style="254"/>
    <col min="11521" max="11521" width="17.5703125" style="254" customWidth="1"/>
    <col min="11522" max="11522" width="70.42578125" style="254" customWidth="1"/>
    <col min="11523" max="11523" width="16.28515625" style="254" customWidth="1"/>
    <col min="11524" max="11524" width="35.28515625" style="254" customWidth="1"/>
    <col min="11525" max="11525" width="16.5703125" style="254" customWidth="1"/>
    <col min="11526" max="11773" width="12.5703125" style="254" customWidth="1"/>
    <col min="11774" max="11776" width="11.42578125" style="254"/>
    <col min="11777" max="11777" width="17.5703125" style="254" customWidth="1"/>
    <col min="11778" max="11778" width="70.42578125" style="254" customWidth="1"/>
    <col min="11779" max="11779" width="16.28515625" style="254" customWidth="1"/>
    <col min="11780" max="11780" width="35.28515625" style="254" customWidth="1"/>
    <col min="11781" max="11781" width="16.5703125" style="254" customWidth="1"/>
    <col min="11782" max="12029" width="12.5703125" style="254" customWidth="1"/>
    <col min="12030" max="12032" width="11.42578125" style="254"/>
    <col min="12033" max="12033" width="17.5703125" style="254" customWidth="1"/>
    <col min="12034" max="12034" width="70.42578125" style="254" customWidth="1"/>
    <col min="12035" max="12035" width="16.28515625" style="254" customWidth="1"/>
    <col min="12036" max="12036" width="35.28515625" style="254" customWidth="1"/>
    <col min="12037" max="12037" width="16.5703125" style="254" customWidth="1"/>
    <col min="12038" max="12285" width="12.5703125" style="254" customWidth="1"/>
    <col min="12286" max="12288" width="11.42578125" style="254"/>
    <col min="12289" max="12289" width="17.5703125" style="254" customWidth="1"/>
    <col min="12290" max="12290" width="70.42578125" style="254" customWidth="1"/>
    <col min="12291" max="12291" width="16.28515625" style="254" customWidth="1"/>
    <col min="12292" max="12292" width="35.28515625" style="254" customWidth="1"/>
    <col min="12293" max="12293" width="16.5703125" style="254" customWidth="1"/>
    <col min="12294" max="12541" width="12.5703125" style="254" customWidth="1"/>
    <col min="12542" max="12544" width="11.42578125" style="254"/>
    <col min="12545" max="12545" width="17.5703125" style="254" customWidth="1"/>
    <col min="12546" max="12546" width="70.42578125" style="254" customWidth="1"/>
    <col min="12547" max="12547" width="16.28515625" style="254" customWidth="1"/>
    <col min="12548" max="12548" width="35.28515625" style="254" customWidth="1"/>
    <col min="12549" max="12549" width="16.5703125" style="254" customWidth="1"/>
    <col min="12550" max="12797" width="12.5703125" style="254" customWidth="1"/>
    <col min="12798" max="12800" width="11.42578125" style="254"/>
    <col min="12801" max="12801" width="17.5703125" style="254" customWidth="1"/>
    <col min="12802" max="12802" width="70.42578125" style="254" customWidth="1"/>
    <col min="12803" max="12803" width="16.28515625" style="254" customWidth="1"/>
    <col min="12804" max="12804" width="35.28515625" style="254" customWidth="1"/>
    <col min="12805" max="12805" width="16.5703125" style="254" customWidth="1"/>
    <col min="12806" max="13053" width="12.5703125" style="254" customWidth="1"/>
    <col min="13054" max="13056" width="11.42578125" style="254"/>
    <col min="13057" max="13057" width="17.5703125" style="254" customWidth="1"/>
    <col min="13058" max="13058" width="70.42578125" style="254" customWidth="1"/>
    <col min="13059" max="13059" width="16.28515625" style="254" customWidth="1"/>
    <col min="13060" max="13060" width="35.28515625" style="254" customWidth="1"/>
    <col min="13061" max="13061" width="16.5703125" style="254" customWidth="1"/>
    <col min="13062" max="13309" width="12.5703125" style="254" customWidth="1"/>
    <col min="13310" max="13312" width="11.42578125" style="254"/>
    <col min="13313" max="13313" width="17.5703125" style="254" customWidth="1"/>
    <col min="13314" max="13314" width="70.42578125" style="254" customWidth="1"/>
    <col min="13315" max="13315" width="16.28515625" style="254" customWidth="1"/>
    <col min="13316" max="13316" width="35.28515625" style="254" customWidth="1"/>
    <col min="13317" max="13317" width="16.5703125" style="254" customWidth="1"/>
    <col min="13318" max="13565" width="12.5703125" style="254" customWidth="1"/>
    <col min="13566" max="13568" width="11.42578125" style="254"/>
    <col min="13569" max="13569" width="17.5703125" style="254" customWidth="1"/>
    <col min="13570" max="13570" width="70.42578125" style="254" customWidth="1"/>
    <col min="13571" max="13571" width="16.28515625" style="254" customWidth="1"/>
    <col min="13572" max="13572" width="35.28515625" style="254" customWidth="1"/>
    <col min="13573" max="13573" width="16.5703125" style="254" customWidth="1"/>
    <col min="13574" max="13821" width="12.5703125" style="254" customWidth="1"/>
    <col min="13822" max="13824" width="11.42578125" style="254"/>
    <col min="13825" max="13825" width="17.5703125" style="254" customWidth="1"/>
    <col min="13826" max="13826" width="70.42578125" style="254" customWidth="1"/>
    <col min="13827" max="13827" width="16.28515625" style="254" customWidth="1"/>
    <col min="13828" max="13828" width="35.28515625" style="254" customWidth="1"/>
    <col min="13829" max="13829" width="16.5703125" style="254" customWidth="1"/>
    <col min="13830" max="14077" width="12.5703125" style="254" customWidth="1"/>
    <col min="14078" max="14080" width="11.42578125" style="254"/>
    <col min="14081" max="14081" width="17.5703125" style="254" customWidth="1"/>
    <col min="14082" max="14082" width="70.42578125" style="254" customWidth="1"/>
    <col min="14083" max="14083" width="16.28515625" style="254" customWidth="1"/>
    <col min="14084" max="14084" width="35.28515625" style="254" customWidth="1"/>
    <col min="14085" max="14085" width="16.5703125" style="254" customWidth="1"/>
    <col min="14086" max="14333" width="12.5703125" style="254" customWidth="1"/>
    <col min="14334" max="14336" width="11.42578125" style="254"/>
    <col min="14337" max="14337" width="17.5703125" style="254" customWidth="1"/>
    <col min="14338" max="14338" width="70.42578125" style="254" customWidth="1"/>
    <col min="14339" max="14339" width="16.28515625" style="254" customWidth="1"/>
    <col min="14340" max="14340" width="35.28515625" style="254" customWidth="1"/>
    <col min="14341" max="14341" width="16.5703125" style="254" customWidth="1"/>
    <col min="14342" max="14589" width="12.5703125" style="254" customWidth="1"/>
    <col min="14590" max="14592" width="11.42578125" style="254"/>
    <col min="14593" max="14593" width="17.5703125" style="254" customWidth="1"/>
    <col min="14594" max="14594" width="70.42578125" style="254" customWidth="1"/>
    <col min="14595" max="14595" width="16.28515625" style="254" customWidth="1"/>
    <col min="14596" max="14596" width="35.28515625" style="254" customWidth="1"/>
    <col min="14597" max="14597" width="16.5703125" style="254" customWidth="1"/>
    <col min="14598" max="14845" width="12.5703125" style="254" customWidth="1"/>
    <col min="14846" max="14848" width="11.42578125" style="254"/>
    <col min="14849" max="14849" width="17.5703125" style="254" customWidth="1"/>
    <col min="14850" max="14850" width="70.42578125" style="254" customWidth="1"/>
    <col min="14851" max="14851" width="16.28515625" style="254" customWidth="1"/>
    <col min="14852" max="14852" width="35.28515625" style="254" customWidth="1"/>
    <col min="14853" max="14853" width="16.5703125" style="254" customWidth="1"/>
    <col min="14854" max="15101" width="12.5703125" style="254" customWidth="1"/>
    <col min="15102" max="15104" width="11.42578125" style="254"/>
    <col min="15105" max="15105" width="17.5703125" style="254" customWidth="1"/>
    <col min="15106" max="15106" width="70.42578125" style="254" customWidth="1"/>
    <col min="15107" max="15107" width="16.28515625" style="254" customWidth="1"/>
    <col min="15108" max="15108" width="35.28515625" style="254" customWidth="1"/>
    <col min="15109" max="15109" width="16.5703125" style="254" customWidth="1"/>
    <col min="15110" max="15357" width="12.5703125" style="254" customWidth="1"/>
    <col min="15358" max="15360" width="11.42578125" style="254"/>
    <col min="15361" max="15361" width="17.5703125" style="254" customWidth="1"/>
    <col min="15362" max="15362" width="70.42578125" style="254" customWidth="1"/>
    <col min="15363" max="15363" width="16.28515625" style="254" customWidth="1"/>
    <col min="15364" max="15364" width="35.28515625" style="254" customWidth="1"/>
    <col min="15365" max="15365" width="16.5703125" style="254" customWidth="1"/>
    <col min="15366" max="15613" width="12.5703125" style="254" customWidth="1"/>
    <col min="15614" max="15616" width="11.42578125" style="254"/>
    <col min="15617" max="15617" width="17.5703125" style="254" customWidth="1"/>
    <col min="15618" max="15618" width="70.42578125" style="254" customWidth="1"/>
    <col min="15619" max="15619" width="16.28515625" style="254" customWidth="1"/>
    <col min="15620" max="15620" width="35.28515625" style="254" customWidth="1"/>
    <col min="15621" max="15621" width="16.5703125" style="254" customWidth="1"/>
    <col min="15622" max="15869" width="12.5703125" style="254" customWidth="1"/>
    <col min="15870" max="15872" width="11.42578125" style="254"/>
    <col min="15873" max="15873" width="17.5703125" style="254" customWidth="1"/>
    <col min="15874" max="15874" width="70.42578125" style="254" customWidth="1"/>
    <col min="15875" max="15875" width="16.28515625" style="254" customWidth="1"/>
    <col min="15876" max="15876" width="35.28515625" style="254" customWidth="1"/>
    <col min="15877" max="15877" width="16.5703125" style="254" customWidth="1"/>
    <col min="15878" max="16125" width="12.5703125" style="254" customWidth="1"/>
    <col min="16126" max="16128" width="11.42578125" style="254"/>
    <col min="16129" max="16129" width="17.5703125" style="254" customWidth="1"/>
    <col min="16130" max="16130" width="70.42578125" style="254" customWidth="1"/>
    <col min="16131" max="16131" width="16.28515625" style="254" customWidth="1"/>
    <col min="16132" max="16132" width="35.28515625" style="254" customWidth="1"/>
    <col min="16133" max="16133" width="16.5703125" style="254" customWidth="1"/>
    <col min="16134" max="16381" width="12.5703125" style="254" customWidth="1"/>
    <col min="16382" max="16384" width="11.42578125" style="254"/>
  </cols>
  <sheetData>
    <row r="1" spans="1:10" ht="15.75" customHeight="1">
      <c r="A1" s="251" t="s">
        <v>4</v>
      </c>
      <c r="B1" s="1693" t="s">
        <v>467</v>
      </c>
      <c r="C1" s="1693"/>
      <c r="D1" s="1693"/>
      <c r="E1" s="252"/>
      <c r="F1" s="253"/>
      <c r="G1" s="253"/>
      <c r="H1" s="253"/>
      <c r="I1" s="253"/>
      <c r="J1" s="253"/>
    </row>
    <row r="2" spans="1:10" ht="15.75" customHeight="1">
      <c r="A2" s="251"/>
      <c r="B2" s="252"/>
      <c r="C2" s="252"/>
      <c r="D2" s="252"/>
      <c r="E2" s="252"/>
      <c r="F2" s="253"/>
      <c r="G2" s="253"/>
      <c r="H2" s="253"/>
      <c r="I2" s="253"/>
      <c r="J2" s="253"/>
    </row>
    <row r="3" spans="1:10" ht="15.75" customHeight="1">
      <c r="A3" s="252" t="s">
        <v>4</v>
      </c>
      <c r="B3" s="255" t="s">
        <v>4</v>
      </c>
      <c r="C3" s="252"/>
      <c r="D3" s="252"/>
      <c r="E3" s="1682" t="s">
        <v>468</v>
      </c>
      <c r="F3" s="252"/>
    </row>
    <row r="4" spans="1:10" ht="15.75" customHeight="1">
      <c r="E4" s="1683" t="s">
        <v>124</v>
      </c>
    </row>
    <row r="5" spans="1:10" ht="15.75" customHeight="1">
      <c r="A5" s="256" t="s">
        <v>469</v>
      </c>
      <c r="B5" s="257" t="s">
        <v>470</v>
      </c>
      <c r="E5" s="264">
        <v>5</v>
      </c>
      <c r="F5" s="258"/>
    </row>
    <row r="6" spans="1:10" ht="15.75" customHeight="1">
      <c r="A6" s="256" t="s">
        <v>4</v>
      </c>
      <c r="B6" s="257" t="s">
        <v>4</v>
      </c>
      <c r="E6" s="1684" t="s">
        <v>4</v>
      </c>
      <c r="F6" s="259"/>
    </row>
    <row r="7" spans="1:10" ht="15.75" customHeight="1">
      <c r="A7" s="256" t="s">
        <v>471</v>
      </c>
      <c r="B7" s="257" t="s">
        <v>792</v>
      </c>
      <c r="E7" s="264">
        <v>12</v>
      </c>
      <c r="F7" s="258"/>
    </row>
    <row r="8" spans="1:10" ht="15.75" customHeight="1">
      <c r="A8" s="260"/>
      <c r="B8" s="257" t="s">
        <v>4</v>
      </c>
      <c r="E8" s="653" t="s">
        <v>4</v>
      </c>
      <c r="F8" s="72"/>
    </row>
    <row r="9" spans="1:10" ht="15.75" customHeight="1">
      <c r="A9" s="256" t="s">
        <v>472</v>
      </c>
      <c r="B9" s="257" t="s">
        <v>473</v>
      </c>
      <c r="E9" s="264">
        <v>14</v>
      </c>
      <c r="F9" s="258"/>
    </row>
    <row r="10" spans="1:10" ht="15.75" customHeight="1">
      <c r="A10" s="260"/>
      <c r="E10" s="653"/>
      <c r="F10" s="72"/>
    </row>
    <row r="11" spans="1:10" ht="15.75" customHeight="1">
      <c r="A11" s="256" t="s">
        <v>474</v>
      </c>
      <c r="B11" s="257" t="s">
        <v>475</v>
      </c>
      <c r="E11" s="264">
        <v>19</v>
      </c>
      <c r="F11" s="258"/>
    </row>
    <row r="12" spans="1:10" ht="15.75" customHeight="1">
      <c r="A12" s="260"/>
      <c r="E12" s="653"/>
      <c r="F12" s="72"/>
    </row>
    <row r="13" spans="1:10" ht="15.75" customHeight="1">
      <c r="A13" s="256" t="s">
        <v>476</v>
      </c>
      <c r="B13" s="257" t="s">
        <v>477</v>
      </c>
      <c r="E13" s="264">
        <v>22</v>
      </c>
      <c r="F13" s="258"/>
    </row>
    <row r="14" spans="1:10" ht="15.75" customHeight="1">
      <c r="A14" s="260"/>
      <c r="E14" s="653"/>
      <c r="F14" s="72"/>
    </row>
    <row r="15" spans="1:10" ht="15.75" customHeight="1">
      <c r="A15" s="256" t="s">
        <v>478</v>
      </c>
      <c r="B15" s="257" t="s">
        <v>479</v>
      </c>
      <c r="E15" s="653">
        <v>24</v>
      </c>
      <c r="F15" s="72"/>
    </row>
    <row r="16" spans="1:10" ht="15.75" customHeight="1">
      <c r="A16" s="260"/>
      <c r="E16" s="653"/>
      <c r="F16" s="72"/>
    </row>
    <row r="17" spans="1:6" ht="15.75" customHeight="1">
      <c r="A17" s="256" t="s">
        <v>480</v>
      </c>
      <c r="B17" s="257" t="s">
        <v>481</v>
      </c>
      <c r="E17" s="264">
        <v>28</v>
      </c>
      <c r="F17" s="258"/>
    </row>
    <row r="18" spans="1:6" ht="15.75" customHeight="1">
      <c r="A18" s="260"/>
      <c r="E18" s="653"/>
      <c r="F18" s="72"/>
    </row>
    <row r="19" spans="1:6" ht="15.75" customHeight="1">
      <c r="A19" s="256" t="s">
        <v>482</v>
      </c>
      <c r="B19" s="257" t="s">
        <v>483</v>
      </c>
      <c r="E19" s="264">
        <v>34</v>
      </c>
      <c r="F19" s="258"/>
    </row>
    <row r="20" spans="1:6" ht="15.75" customHeight="1">
      <c r="A20" s="256"/>
      <c r="B20" s="257"/>
      <c r="E20" s="264"/>
      <c r="F20" s="258"/>
    </row>
    <row r="21" spans="1:6" ht="15.75" customHeight="1">
      <c r="A21" s="256" t="s">
        <v>484</v>
      </c>
      <c r="B21" s="257" t="s">
        <v>485</v>
      </c>
      <c r="E21" s="264">
        <v>48</v>
      </c>
      <c r="F21" s="258"/>
    </row>
    <row r="22" spans="1:6" ht="15.75" customHeight="1">
      <c r="A22" s="256"/>
      <c r="B22" s="257"/>
      <c r="E22" s="264"/>
      <c r="F22" s="258"/>
    </row>
    <row r="23" spans="1:6" ht="15.75" customHeight="1">
      <c r="A23" s="256" t="s">
        <v>486</v>
      </c>
      <c r="B23" s="257" t="s">
        <v>487</v>
      </c>
      <c r="E23" s="264">
        <v>53</v>
      </c>
      <c r="F23" s="258"/>
    </row>
    <row r="24" spans="1:6" ht="15.75" customHeight="1">
      <c r="B24" s="257"/>
      <c r="E24" s="653"/>
      <c r="F24" s="72"/>
    </row>
    <row r="25" spans="1:6" ht="15.75">
      <c r="A25" s="261" t="s">
        <v>488</v>
      </c>
      <c r="B25" s="262" t="s">
        <v>489</v>
      </c>
      <c r="C25" s="263"/>
      <c r="D25" s="263"/>
      <c r="E25" s="264">
        <v>56</v>
      </c>
      <c r="F25" s="264"/>
    </row>
    <row r="26" spans="1:6" ht="15.75">
      <c r="A26" s="265"/>
      <c r="B26" s="262"/>
      <c r="C26" s="263"/>
      <c r="D26" s="263"/>
      <c r="E26" s="264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264">
        <v>58</v>
      </c>
      <c r="F27" s="264"/>
    </row>
    <row r="28" spans="1:6" ht="15.75">
      <c r="A28" s="265"/>
      <c r="B28" s="262"/>
      <c r="E28" s="264"/>
      <c r="F28" s="264"/>
    </row>
    <row r="29" spans="1:6" ht="15.75">
      <c r="A29" s="261" t="s">
        <v>492</v>
      </c>
      <c r="B29" s="266" t="s">
        <v>493</v>
      </c>
      <c r="E29" s="264">
        <v>61</v>
      </c>
      <c r="F29" s="264"/>
    </row>
    <row r="30" spans="1:6" ht="15.75">
      <c r="A30" s="265"/>
      <c r="B30" s="262"/>
      <c r="E30" s="264"/>
      <c r="F30" s="264"/>
    </row>
    <row r="31" spans="1:6" ht="15.75">
      <c r="A31" s="265" t="s">
        <v>494</v>
      </c>
      <c r="B31" s="266" t="s">
        <v>495</v>
      </c>
      <c r="E31" s="264">
        <v>62</v>
      </c>
      <c r="F31" s="264"/>
    </row>
    <row r="32" spans="1:6" ht="15.75">
      <c r="A32" s="265"/>
      <c r="B32" s="262"/>
      <c r="E32" s="264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264">
        <v>63</v>
      </c>
      <c r="F33" s="264"/>
    </row>
    <row r="34" spans="1:6" ht="15.75">
      <c r="A34" s="261"/>
      <c r="B34" s="262"/>
      <c r="C34" s="263"/>
      <c r="D34" s="263"/>
      <c r="E34" s="264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264">
        <v>65</v>
      </c>
      <c r="F35" s="264"/>
    </row>
    <row r="36" spans="1:6">
      <c r="E36" s="264"/>
      <c r="F36" s="258"/>
    </row>
    <row r="37" spans="1:6" ht="15.75">
      <c r="A37" s="265" t="s">
        <v>500</v>
      </c>
      <c r="B37" s="257" t="s">
        <v>501</v>
      </c>
      <c r="C37" s="267"/>
      <c r="E37" s="1685">
        <v>66</v>
      </c>
      <c r="F37" s="268"/>
    </row>
    <row r="38" spans="1:6" ht="15.75">
      <c r="A38" s="269"/>
      <c r="E38" s="264"/>
      <c r="F38" s="258"/>
    </row>
    <row r="39" spans="1:6" ht="15.75">
      <c r="A39" s="265" t="s">
        <v>502</v>
      </c>
      <c r="B39" s="257" t="s">
        <v>503</v>
      </c>
      <c r="E39" s="1685">
        <v>67</v>
      </c>
      <c r="F39" s="268"/>
    </row>
    <row r="40" spans="1:6" ht="15.75">
      <c r="A40" s="269"/>
      <c r="E40" s="264"/>
      <c r="F40" s="258"/>
    </row>
    <row r="41" spans="1:6" ht="15.75">
      <c r="A41" s="265" t="s">
        <v>504</v>
      </c>
      <c r="B41" s="257" t="s">
        <v>505</v>
      </c>
      <c r="E41" s="1685">
        <v>69</v>
      </c>
      <c r="F41" s="268"/>
    </row>
    <row r="42" spans="1:6">
      <c r="E42" s="1685"/>
    </row>
    <row r="43" spans="1:6" ht="15.75">
      <c r="A43" s="265" t="s">
        <v>506</v>
      </c>
      <c r="B43" s="257" t="s">
        <v>507</v>
      </c>
      <c r="C43"/>
      <c r="E43" s="1685">
        <v>81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106" zoomScaleNormal="106" workbookViewId="0">
      <selection sqref="A1:C1"/>
    </sheetView>
  </sheetViews>
  <sheetFormatPr defaultColWidth="5.140625" defaultRowHeight="15"/>
  <cols>
    <col min="1" max="1" width="5.140625" style="320" customWidth="1"/>
    <col min="2" max="2" width="2.5703125" style="320" customWidth="1"/>
    <col min="3" max="3" width="58.5703125" style="320" customWidth="1"/>
    <col min="4" max="4" width="19.85546875" style="320" customWidth="1"/>
    <col min="5" max="5" width="2.28515625" style="320" customWidth="1"/>
    <col min="6" max="7" width="20.85546875" style="320" customWidth="1"/>
    <col min="8" max="9" width="20.7109375" style="320" customWidth="1"/>
    <col min="10" max="10" width="5.85546875" style="320" customWidth="1"/>
    <col min="11" max="11" width="13.140625" style="320" bestFit="1" customWidth="1"/>
    <col min="12" max="13" width="12.5703125" style="320" customWidth="1"/>
    <col min="14" max="14" width="15.5703125" style="320" bestFit="1" customWidth="1"/>
    <col min="15" max="15" width="12.5703125" style="320" customWidth="1"/>
    <col min="16" max="16" width="15.5703125" style="320" bestFit="1" customWidth="1"/>
    <col min="17" max="17" width="12.5703125" style="320" customWidth="1"/>
    <col min="18" max="18" width="22.85546875" style="320" customWidth="1"/>
    <col min="19" max="247" width="12.5703125" style="320" customWidth="1"/>
    <col min="248" max="256" width="5.140625" style="320"/>
    <col min="257" max="257" width="5.140625" style="320" customWidth="1"/>
    <col min="258" max="258" width="2.5703125" style="320" customWidth="1"/>
    <col min="259" max="259" width="58.5703125" style="320" customWidth="1"/>
    <col min="260" max="260" width="19.85546875" style="320" customWidth="1"/>
    <col min="261" max="261" width="2.28515625" style="320" customWidth="1"/>
    <col min="262" max="263" width="20.85546875" style="320" customWidth="1"/>
    <col min="264" max="265" width="20.7109375" style="320" customWidth="1"/>
    <col min="266" max="266" width="5.85546875" style="320" customWidth="1"/>
    <col min="267" max="503" width="12.5703125" style="320" customWidth="1"/>
    <col min="504" max="512" width="5.140625" style="320"/>
    <col min="513" max="513" width="5.140625" style="320" customWidth="1"/>
    <col min="514" max="514" width="2.5703125" style="320" customWidth="1"/>
    <col min="515" max="515" width="58.5703125" style="320" customWidth="1"/>
    <col min="516" max="516" width="19.85546875" style="320" customWidth="1"/>
    <col min="517" max="517" width="2.28515625" style="320" customWidth="1"/>
    <col min="518" max="519" width="20.85546875" style="320" customWidth="1"/>
    <col min="520" max="521" width="20.7109375" style="320" customWidth="1"/>
    <col min="522" max="522" width="5.85546875" style="320" customWidth="1"/>
    <col min="523" max="759" width="12.5703125" style="320" customWidth="1"/>
    <col min="760" max="768" width="5.140625" style="320"/>
    <col min="769" max="769" width="5.140625" style="320" customWidth="1"/>
    <col min="770" max="770" width="2.5703125" style="320" customWidth="1"/>
    <col min="771" max="771" width="58.5703125" style="320" customWidth="1"/>
    <col min="772" max="772" width="19.85546875" style="320" customWidth="1"/>
    <col min="773" max="773" width="2.28515625" style="320" customWidth="1"/>
    <col min="774" max="775" width="20.85546875" style="320" customWidth="1"/>
    <col min="776" max="777" width="20.7109375" style="320" customWidth="1"/>
    <col min="778" max="778" width="5.85546875" style="320" customWidth="1"/>
    <col min="779" max="1015" width="12.5703125" style="320" customWidth="1"/>
    <col min="1016" max="1024" width="5.140625" style="320"/>
    <col min="1025" max="1025" width="5.140625" style="320" customWidth="1"/>
    <col min="1026" max="1026" width="2.5703125" style="320" customWidth="1"/>
    <col min="1027" max="1027" width="58.5703125" style="320" customWidth="1"/>
    <col min="1028" max="1028" width="19.85546875" style="320" customWidth="1"/>
    <col min="1029" max="1029" width="2.28515625" style="320" customWidth="1"/>
    <col min="1030" max="1031" width="20.85546875" style="320" customWidth="1"/>
    <col min="1032" max="1033" width="20.7109375" style="320" customWidth="1"/>
    <col min="1034" max="1034" width="5.85546875" style="320" customWidth="1"/>
    <col min="1035" max="1271" width="12.5703125" style="320" customWidth="1"/>
    <col min="1272" max="1280" width="5.140625" style="320"/>
    <col min="1281" max="1281" width="5.140625" style="320" customWidth="1"/>
    <col min="1282" max="1282" width="2.5703125" style="320" customWidth="1"/>
    <col min="1283" max="1283" width="58.5703125" style="320" customWidth="1"/>
    <col min="1284" max="1284" width="19.85546875" style="320" customWidth="1"/>
    <col min="1285" max="1285" width="2.28515625" style="320" customWidth="1"/>
    <col min="1286" max="1287" width="20.85546875" style="320" customWidth="1"/>
    <col min="1288" max="1289" width="20.7109375" style="320" customWidth="1"/>
    <col min="1290" max="1290" width="5.85546875" style="320" customWidth="1"/>
    <col min="1291" max="1527" width="12.5703125" style="320" customWidth="1"/>
    <col min="1528" max="1536" width="5.140625" style="320"/>
    <col min="1537" max="1537" width="5.140625" style="320" customWidth="1"/>
    <col min="1538" max="1538" width="2.5703125" style="320" customWidth="1"/>
    <col min="1539" max="1539" width="58.5703125" style="320" customWidth="1"/>
    <col min="1540" max="1540" width="19.85546875" style="320" customWidth="1"/>
    <col min="1541" max="1541" width="2.28515625" style="320" customWidth="1"/>
    <col min="1542" max="1543" width="20.85546875" style="320" customWidth="1"/>
    <col min="1544" max="1545" width="20.7109375" style="320" customWidth="1"/>
    <col min="1546" max="1546" width="5.85546875" style="320" customWidth="1"/>
    <col min="1547" max="1783" width="12.5703125" style="320" customWidth="1"/>
    <col min="1784" max="1792" width="5.140625" style="320"/>
    <col min="1793" max="1793" width="5.140625" style="320" customWidth="1"/>
    <col min="1794" max="1794" width="2.5703125" style="320" customWidth="1"/>
    <col min="1795" max="1795" width="58.5703125" style="320" customWidth="1"/>
    <col min="1796" max="1796" width="19.85546875" style="320" customWidth="1"/>
    <col min="1797" max="1797" width="2.28515625" style="320" customWidth="1"/>
    <col min="1798" max="1799" width="20.85546875" style="320" customWidth="1"/>
    <col min="1800" max="1801" width="20.7109375" style="320" customWidth="1"/>
    <col min="1802" max="1802" width="5.85546875" style="320" customWidth="1"/>
    <col min="1803" max="2039" width="12.5703125" style="320" customWidth="1"/>
    <col min="2040" max="2048" width="5.140625" style="320"/>
    <col min="2049" max="2049" width="5.140625" style="320" customWidth="1"/>
    <col min="2050" max="2050" width="2.5703125" style="320" customWidth="1"/>
    <col min="2051" max="2051" width="58.5703125" style="320" customWidth="1"/>
    <col min="2052" max="2052" width="19.85546875" style="320" customWidth="1"/>
    <col min="2053" max="2053" width="2.28515625" style="320" customWidth="1"/>
    <col min="2054" max="2055" width="20.85546875" style="320" customWidth="1"/>
    <col min="2056" max="2057" width="20.7109375" style="320" customWidth="1"/>
    <col min="2058" max="2058" width="5.85546875" style="320" customWidth="1"/>
    <col min="2059" max="2295" width="12.5703125" style="320" customWidth="1"/>
    <col min="2296" max="2304" width="5.140625" style="320"/>
    <col min="2305" max="2305" width="5.140625" style="320" customWidth="1"/>
    <col min="2306" max="2306" width="2.5703125" style="320" customWidth="1"/>
    <col min="2307" max="2307" width="58.5703125" style="320" customWidth="1"/>
    <col min="2308" max="2308" width="19.85546875" style="320" customWidth="1"/>
    <col min="2309" max="2309" width="2.28515625" style="320" customWidth="1"/>
    <col min="2310" max="2311" width="20.85546875" style="320" customWidth="1"/>
    <col min="2312" max="2313" width="20.7109375" style="320" customWidth="1"/>
    <col min="2314" max="2314" width="5.85546875" style="320" customWidth="1"/>
    <col min="2315" max="2551" width="12.5703125" style="320" customWidth="1"/>
    <col min="2552" max="2560" width="5.140625" style="320"/>
    <col min="2561" max="2561" width="5.140625" style="320" customWidth="1"/>
    <col min="2562" max="2562" width="2.5703125" style="320" customWidth="1"/>
    <col min="2563" max="2563" width="58.5703125" style="320" customWidth="1"/>
    <col min="2564" max="2564" width="19.85546875" style="320" customWidth="1"/>
    <col min="2565" max="2565" width="2.28515625" style="320" customWidth="1"/>
    <col min="2566" max="2567" width="20.85546875" style="320" customWidth="1"/>
    <col min="2568" max="2569" width="20.7109375" style="320" customWidth="1"/>
    <col min="2570" max="2570" width="5.85546875" style="320" customWidth="1"/>
    <col min="2571" max="2807" width="12.5703125" style="320" customWidth="1"/>
    <col min="2808" max="2816" width="5.140625" style="320"/>
    <col min="2817" max="2817" width="5.140625" style="320" customWidth="1"/>
    <col min="2818" max="2818" width="2.5703125" style="320" customWidth="1"/>
    <col min="2819" max="2819" width="58.5703125" style="320" customWidth="1"/>
    <col min="2820" max="2820" width="19.85546875" style="320" customWidth="1"/>
    <col min="2821" max="2821" width="2.28515625" style="320" customWidth="1"/>
    <col min="2822" max="2823" width="20.85546875" style="320" customWidth="1"/>
    <col min="2824" max="2825" width="20.7109375" style="320" customWidth="1"/>
    <col min="2826" max="2826" width="5.85546875" style="320" customWidth="1"/>
    <col min="2827" max="3063" width="12.5703125" style="320" customWidth="1"/>
    <col min="3064" max="3072" width="5.140625" style="320"/>
    <col min="3073" max="3073" width="5.140625" style="320" customWidth="1"/>
    <col min="3074" max="3074" width="2.5703125" style="320" customWidth="1"/>
    <col min="3075" max="3075" width="58.5703125" style="320" customWidth="1"/>
    <col min="3076" max="3076" width="19.85546875" style="320" customWidth="1"/>
    <col min="3077" max="3077" width="2.28515625" style="320" customWidth="1"/>
    <col min="3078" max="3079" width="20.85546875" style="320" customWidth="1"/>
    <col min="3080" max="3081" width="20.7109375" style="320" customWidth="1"/>
    <col min="3082" max="3082" width="5.85546875" style="320" customWidth="1"/>
    <col min="3083" max="3319" width="12.5703125" style="320" customWidth="1"/>
    <col min="3320" max="3328" width="5.140625" style="320"/>
    <col min="3329" max="3329" width="5.140625" style="320" customWidth="1"/>
    <col min="3330" max="3330" width="2.5703125" style="320" customWidth="1"/>
    <col min="3331" max="3331" width="58.5703125" style="320" customWidth="1"/>
    <col min="3332" max="3332" width="19.85546875" style="320" customWidth="1"/>
    <col min="3333" max="3333" width="2.28515625" style="320" customWidth="1"/>
    <col min="3334" max="3335" width="20.85546875" style="320" customWidth="1"/>
    <col min="3336" max="3337" width="20.7109375" style="320" customWidth="1"/>
    <col min="3338" max="3338" width="5.85546875" style="320" customWidth="1"/>
    <col min="3339" max="3575" width="12.5703125" style="320" customWidth="1"/>
    <col min="3576" max="3584" width="5.140625" style="320"/>
    <col min="3585" max="3585" width="5.140625" style="320" customWidth="1"/>
    <col min="3586" max="3586" width="2.5703125" style="320" customWidth="1"/>
    <col min="3587" max="3587" width="58.5703125" style="320" customWidth="1"/>
    <col min="3588" max="3588" width="19.85546875" style="320" customWidth="1"/>
    <col min="3589" max="3589" width="2.28515625" style="320" customWidth="1"/>
    <col min="3590" max="3591" width="20.85546875" style="320" customWidth="1"/>
    <col min="3592" max="3593" width="20.7109375" style="320" customWidth="1"/>
    <col min="3594" max="3594" width="5.85546875" style="320" customWidth="1"/>
    <col min="3595" max="3831" width="12.5703125" style="320" customWidth="1"/>
    <col min="3832" max="3840" width="5.140625" style="320"/>
    <col min="3841" max="3841" width="5.140625" style="320" customWidth="1"/>
    <col min="3842" max="3842" width="2.5703125" style="320" customWidth="1"/>
    <col min="3843" max="3843" width="58.5703125" style="320" customWidth="1"/>
    <col min="3844" max="3844" width="19.85546875" style="320" customWidth="1"/>
    <col min="3845" max="3845" width="2.28515625" style="320" customWidth="1"/>
    <col min="3846" max="3847" width="20.85546875" style="320" customWidth="1"/>
    <col min="3848" max="3849" width="20.7109375" style="320" customWidth="1"/>
    <col min="3850" max="3850" width="5.85546875" style="320" customWidth="1"/>
    <col min="3851" max="4087" width="12.5703125" style="320" customWidth="1"/>
    <col min="4088" max="4096" width="5.140625" style="320"/>
    <col min="4097" max="4097" width="5.140625" style="320" customWidth="1"/>
    <col min="4098" max="4098" width="2.5703125" style="320" customWidth="1"/>
    <col min="4099" max="4099" width="58.5703125" style="320" customWidth="1"/>
    <col min="4100" max="4100" width="19.85546875" style="320" customWidth="1"/>
    <col min="4101" max="4101" width="2.28515625" style="320" customWidth="1"/>
    <col min="4102" max="4103" width="20.85546875" style="320" customWidth="1"/>
    <col min="4104" max="4105" width="20.7109375" style="320" customWidth="1"/>
    <col min="4106" max="4106" width="5.85546875" style="320" customWidth="1"/>
    <col min="4107" max="4343" width="12.5703125" style="320" customWidth="1"/>
    <col min="4344" max="4352" width="5.140625" style="320"/>
    <col min="4353" max="4353" width="5.140625" style="320" customWidth="1"/>
    <col min="4354" max="4354" width="2.5703125" style="320" customWidth="1"/>
    <col min="4355" max="4355" width="58.5703125" style="320" customWidth="1"/>
    <col min="4356" max="4356" width="19.85546875" style="320" customWidth="1"/>
    <col min="4357" max="4357" width="2.28515625" style="320" customWidth="1"/>
    <col min="4358" max="4359" width="20.85546875" style="320" customWidth="1"/>
    <col min="4360" max="4361" width="20.7109375" style="320" customWidth="1"/>
    <col min="4362" max="4362" width="5.85546875" style="320" customWidth="1"/>
    <col min="4363" max="4599" width="12.5703125" style="320" customWidth="1"/>
    <col min="4600" max="4608" width="5.140625" style="320"/>
    <col min="4609" max="4609" width="5.140625" style="320" customWidth="1"/>
    <col min="4610" max="4610" width="2.5703125" style="320" customWidth="1"/>
    <col min="4611" max="4611" width="58.5703125" style="320" customWidth="1"/>
    <col min="4612" max="4612" width="19.85546875" style="320" customWidth="1"/>
    <col min="4613" max="4613" width="2.28515625" style="320" customWidth="1"/>
    <col min="4614" max="4615" width="20.85546875" style="320" customWidth="1"/>
    <col min="4616" max="4617" width="20.7109375" style="320" customWidth="1"/>
    <col min="4618" max="4618" width="5.85546875" style="320" customWidth="1"/>
    <col min="4619" max="4855" width="12.5703125" style="320" customWidth="1"/>
    <col min="4856" max="4864" width="5.140625" style="320"/>
    <col min="4865" max="4865" width="5.140625" style="320" customWidth="1"/>
    <col min="4866" max="4866" width="2.5703125" style="320" customWidth="1"/>
    <col min="4867" max="4867" width="58.5703125" style="320" customWidth="1"/>
    <col min="4868" max="4868" width="19.85546875" style="320" customWidth="1"/>
    <col min="4869" max="4869" width="2.28515625" style="320" customWidth="1"/>
    <col min="4870" max="4871" width="20.85546875" style="320" customWidth="1"/>
    <col min="4872" max="4873" width="20.7109375" style="320" customWidth="1"/>
    <col min="4874" max="4874" width="5.85546875" style="320" customWidth="1"/>
    <col min="4875" max="5111" width="12.5703125" style="320" customWidth="1"/>
    <col min="5112" max="5120" width="5.140625" style="320"/>
    <col min="5121" max="5121" width="5.140625" style="320" customWidth="1"/>
    <col min="5122" max="5122" width="2.5703125" style="320" customWidth="1"/>
    <col min="5123" max="5123" width="58.5703125" style="320" customWidth="1"/>
    <col min="5124" max="5124" width="19.85546875" style="320" customWidth="1"/>
    <col min="5125" max="5125" width="2.28515625" style="320" customWidth="1"/>
    <col min="5126" max="5127" width="20.85546875" style="320" customWidth="1"/>
    <col min="5128" max="5129" width="20.7109375" style="320" customWidth="1"/>
    <col min="5130" max="5130" width="5.85546875" style="320" customWidth="1"/>
    <col min="5131" max="5367" width="12.5703125" style="320" customWidth="1"/>
    <col min="5368" max="5376" width="5.140625" style="320"/>
    <col min="5377" max="5377" width="5.140625" style="320" customWidth="1"/>
    <col min="5378" max="5378" width="2.5703125" style="320" customWidth="1"/>
    <col min="5379" max="5379" width="58.5703125" style="320" customWidth="1"/>
    <col min="5380" max="5380" width="19.85546875" style="320" customWidth="1"/>
    <col min="5381" max="5381" width="2.28515625" style="320" customWidth="1"/>
    <col min="5382" max="5383" width="20.85546875" style="320" customWidth="1"/>
    <col min="5384" max="5385" width="20.7109375" style="320" customWidth="1"/>
    <col min="5386" max="5386" width="5.85546875" style="320" customWidth="1"/>
    <col min="5387" max="5623" width="12.5703125" style="320" customWidth="1"/>
    <col min="5624" max="5632" width="5.140625" style="320"/>
    <col min="5633" max="5633" width="5.140625" style="320" customWidth="1"/>
    <col min="5634" max="5634" width="2.5703125" style="320" customWidth="1"/>
    <col min="5635" max="5635" width="58.5703125" style="320" customWidth="1"/>
    <col min="5636" max="5636" width="19.85546875" style="320" customWidth="1"/>
    <col min="5637" max="5637" width="2.28515625" style="320" customWidth="1"/>
    <col min="5638" max="5639" width="20.85546875" style="320" customWidth="1"/>
    <col min="5640" max="5641" width="20.7109375" style="320" customWidth="1"/>
    <col min="5642" max="5642" width="5.85546875" style="320" customWidth="1"/>
    <col min="5643" max="5879" width="12.5703125" style="320" customWidth="1"/>
    <col min="5880" max="5888" width="5.140625" style="320"/>
    <col min="5889" max="5889" width="5.140625" style="320" customWidth="1"/>
    <col min="5890" max="5890" width="2.5703125" style="320" customWidth="1"/>
    <col min="5891" max="5891" width="58.5703125" style="320" customWidth="1"/>
    <col min="5892" max="5892" width="19.85546875" style="320" customWidth="1"/>
    <col min="5893" max="5893" width="2.28515625" style="320" customWidth="1"/>
    <col min="5894" max="5895" width="20.85546875" style="320" customWidth="1"/>
    <col min="5896" max="5897" width="20.7109375" style="320" customWidth="1"/>
    <col min="5898" max="5898" width="5.85546875" style="320" customWidth="1"/>
    <col min="5899" max="6135" width="12.5703125" style="320" customWidth="1"/>
    <col min="6136" max="6144" width="5.140625" style="320"/>
    <col min="6145" max="6145" width="5.140625" style="320" customWidth="1"/>
    <col min="6146" max="6146" width="2.5703125" style="320" customWidth="1"/>
    <col min="6147" max="6147" width="58.5703125" style="320" customWidth="1"/>
    <col min="6148" max="6148" width="19.85546875" style="320" customWidth="1"/>
    <col min="6149" max="6149" width="2.28515625" style="320" customWidth="1"/>
    <col min="6150" max="6151" width="20.85546875" style="320" customWidth="1"/>
    <col min="6152" max="6153" width="20.7109375" style="320" customWidth="1"/>
    <col min="6154" max="6154" width="5.85546875" style="320" customWidth="1"/>
    <col min="6155" max="6391" width="12.5703125" style="320" customWidth="1"/>
    <col min="6392" max="6400" width="5.140625" style="320"/>
    <col min="6401" max="6401" width="5.140625" style="320" customWidth="1"/>
    <col min="6402" max="6402" width="2.5703125" style="320" customWidth="1"/>
    <col min="6403" max="6403" width="58.5703125" style="320" customWidth="1"/>
    <col min="6404" max="6404" width="19.85546875" style="320" customWidth="1"/>
    <col min="6405" max="6405" width="2.28515625" style="320" customWidth="1"/>
    <col min="6406" max="6407" width="20.85546875" style="320" customWidth="1"/>
    <col min="6408" max="6409" width="20.7109375" style="320" customWidth="1"/>
    <col min="6410" max="6410" width="5.85546875" style="320" customWidth="1"/>
    <col min="6411" max="6647" width="12.5703125" style="320" customWidth="1"/>
    <col min="6648" max="6656" width="5.140625" style="320"/>
    <col min="6657" max="6657" width="5.140625" style="320" customWidth="1"/>
    <col min="6658" max="6658" width="2.5703125" style="320" customWidth="1"/>
    <col min="6659" max="6659" width="58.5703125" style="320" customWidth="1"/>
    <col min="6660" max="6660" width="19.85546875" style="320" customWidth="1"/>
    <col min="6661" max="6661" width="2.28515625" style="320" customWidth="1"/>
    <col min="6662" max="6663" width="20.85546875" style="320" customWidth="1"/>
    <col min="6664" max="6665" width="20.7109375" style="320" customWidth="1"/>
    <col min="6666" max="6666" width="5.85546875" style="320" customWidth="1"/>
    <col min="6667" max="6903" width="12.5703125" style="320" customWidth="1"/>
    <col min="6904" max="6912" width="5.140625" style="320"/>
    <col min="6913" max="6913" width="5.140625" style="320" customWidth="1"/>
    <col min="6914" max="6914" width="2.5703125" style="320" customWidth="1"/>
    <col min="6915" max="6915" width="58.5703125" style="320" customWidth="1"/>
    <col min="6916" max="6916" width="19.85546875" style="320" customWidth="1"/>
    <col min="6917" max="6917" width="2.28515625" style="320" customWidth="1"/>
    <col min="6918" max="6919" width="20.85546875" style="320" customWidth="1"/>
    <col min="6920" max="6921" width="20.7109375" style="320" customWidth="1"/>
    <col min="6922" max="6922" width="5.85546875" style="320" customWidth="1"/>
    <col min="6923" max="7159" width="12.5703125" style="320" customWidth="1"/>
    <col min="7160" max="7168" width="5.140625" style="320"/>
    <col min="7169" max="7169" width="5.140625" style="320" customWidth="1"/>
    <col min="7170" max="7170" width="2.5703125" style="320" customWidth="1"/>
    <col min="7171" max="7171" width="58.5703125" style="320" customWidth="1"/>
    <col min="7172" max="7172" width="19.85546875" style="320" customWidth="1"/>
    <col min="7173" max="7173" width="2.28515625" style="320" customWidth="1"/>
    <col min="7174" max="7175" width="20.85546875" style="320" customWidth="1"/>
    <col min="7176" max="7177" width="20.7109375" style="320" customWidth="1"/>
    <col min="7178" max="7178" width="5.85546875" style="320" customWidth="1"/>
    <col min="7179" max="7415" width="12.5703125" style="320" customWidth="1"/>
    <col min="7416" max="7424" width="5.140625" style="320"/>
    <col min="7425" max="7425" width="5.140625" style="320" customWidth="1"/>
    <col min="7426" max="7426" width="2.5703125" style="320" customWidth="1"/>
    <col min="7427" max="7427" width="58.5703125" style="320" customWidth="1"/>
    <col min="7428" max="7428" width="19.85546875" style="320" customWidth="1"/>
    <col min="7429" max="7429" width="2.28515625" style="320" customWidth="1"/>
    <col min="7430" max="7431" width="20.85546875" style="320" customWidth="1"/>
    <col min="7432" max="7433" width="20.7109375" style="320" customWidth="1"/>
    <col min="7434" max="7434" width="5.85546875" style="320" customWidth="1"/>
    <col min="7435" max="7671" width="12.5703125" style="320" customWidth="1"/>
    <col min="7672" max="7680" width="5.140625" style="320"/>
    <col min="7681" max="7681" width="5.140625" style="320" customWidth="1"/>
    <col min="7682" max="7682" width="2.5703125" style="320" customWidth="1"/>
    <col min="7683" max="7683" width="58.5703125" style="320" customWidth="1"/>
    <col min="7684" max="7684" width="19.85546875" style="320" customWidth="1"/>
    <col min="7685" max="7685" width="2.28515625" style="320" customWidth="1"/>
    <col min="7686" max="7687" width="20.85546875" style="320" customWidth="1"/>
    <col min="7688" max="7689" width="20.7109375" style="320" customWidth="1"/>
    <col min="7690" max="7690" width="5.85546875" style="320" customWidth="1"/>
    <col min="7691" max="7927" width="12.5703125" style="320" customWidth="1"/>
    <col min="7928" max="7936" width="5.140625" style="320"/>
    <col min="7937" max="7937" width="5.140625" style="320" customWidth="1"/>
    <col min="7938" max="7938" width="2.5703125" style="320" customWidth="1"/>
    <col min="7939" max="7939" width="58.5703125" style="320" customWidth="1"/>
    <col min="7940" max="7940" width="19.85546875" style="320" customWidth="1"/>
    <col min="7941" max="7941" width="2.28515625" style="320" customWidth="1"/>
    <col min="7942" max="7943" width="20.85546875" style="320" customWidth="1"/>
    <col min="7944" max="7945" width="20.7109375" style="320" customWidth="1"/>
    <col min="7946" max="7946" width="5.85546875" style="320" customWidth="1"/>
    <col min="7947" max="8183" width="12.5703125" style="320" customWidth="1"/>
    <col min="8184" max="8192" width="5.140625" style="320"/>
    <col min="8193" max="8193" width="5.140625" style="320" customWidth="1"/>
    <col min="8194" max="8194" width="2.5703125" style="320" customWidth="1"/>
    <col min="8195" max="8195" width="58.5703125" style="320" customWidth="1"/>
    <col min="8196" max="8196" width="19.85546875" style="320" customWidth="1"/>
    <col min="8197" max="8197" width="2.28515625" style="320" customWidth="1"/>
    <col min="8198" max="8199" width="20.85546875" style="320" customWidth="1"/>
    <col min="8200" max="8201" width="20.7109375" style="320" customWidth="1"/>
    <col min="8202" max="8202" width="5.85546875" style="320" customWidth="1"/>
    <col min="8203" max="8439" width="12.5703125" style="320" customWidth="1"/>
    <col min="8440" max="8448" width="5.140625" style="320"/>
    <col min="8449" max="8449" width="5.140625" style="320" customWidth="1"/>
    <col min="8450" max="8450" width="2.5703125" style="320" customWidth="1"/>
    <col min="8451" max="8451" width="58.5703125" style="320" customWidth="1"/>
    <col min="8452" max="8452" width="19.85546875" style="320" customWidth="1"/>
    <col min="8453" max="8453" width="2.28515625" style="320" customWidth="1"/>
    <col min="8454" max="8455" width="20.85546875" style="320" customWidth="1"/>
    <col min="8456" max="8457" width="20.7109375" style="320" customWidth="1"/>
    <col min="8458" max="8458" width="5.85546875" style="320" customWidth="1"/>
    <col min="8459" max="8695" width="12.5703125" style="320" customWidth="1"/>
    <col min="8696" max="8704" width="5.140625" style="320"/>
    <col min="8705" max="8705" width="5.140625" style="320" customWidth="1"/>
    <col min="8706" max="8706" width="2.5703125" style="320" customWidth="1"/>
    <col min="8707" max="8707" width="58.5703125" style="320" customWidth="1"/>
    <col min="8708" max="8708" width="19.85546875" style="320" customWidth="1"/>
    <col min="8709" max="8709" width="2.28515625" style="320" customWidth="1"/>
    <col min="8710" max="8711" width="20.85546875" style="320" customWidth="1"/>
    <col min="8712" max="8713" width="20.7109375" style="320" customWidth="1"/>
    <col min="8714" max="8714" width="5.85546875" style="320" customWidth="1"/>
    <col min="8715" max="8951" width="12.5703125" style="320" customWidth="1"/>
    <col min="8952" max="8960" width="5.140625" style="320"/>
    <col min="8961" max="8961" width="5.140625" style="320" customWidth="1"/>
    <col min="8962" max="8962" width="2.5703125" style="320" customWidth="1"/>
    <col min="8963" max="8963" width="58.5703125" style="320" customWidth="1"/>
    <col min="8964" max="8964" width="19.85546875" style="320" customWidth="1"/>
    <col min="8965" max="8965" width="2.28515625" style="320" customWidth="1"/>
    <col min="8966" max="8967" width="20.85546875" style="320" customWidth="1"/>
    <col min="8968" max="8969" width="20.7109375" style="320" customWidth="1"/>
    <col min="8970" max="8970" width="5.85546875" style="320" customWidth="1"/>
    <col min="8971" max="9207" width="12.5703125" style="320" customWidth="1"/>
    <col min="9208" max="9216" width="5.140625" style="320"/>
    <col min="9217" max="9217" width="5.140625" style="320" customWidth="1"/>
    <col min="9218" max="9218" width="2.5703125" style="320" customWidth="1"/>
    <col min="9219" max="9219" width="58.5703125" style="320" customWidth="1"/>
    <col min="9220" max="9220" width="19.85546875" style="320" customWidth="1"/>
    <col min="9221" max="9221" width="2.28515625" style="320" customWidth="1"/>
    <col min="9222" max="9223" width="20.85546875" style="320" customWidth="1"/>
    <col min="9224" max="9225" width="20.7109375" style="320" customWidth="1"/>
    <col min="9226" max="9226" width="5.85546875" style="320" customWidth="1"/>
    <col min="9227" max="9463" width="12.5703125" style="320" customWidth="1"/>
    <col min="9464" max="9472" width="5.140625" style="320"/>
    <col min="9473" max="9473" width="5.140625" style="320" customWidth="1"/>
    <col min="9474" max="9474" width="2.5703125" style="320" customWidth="1"/>
    <col min="9475" max="9475" width="58.5703125" style="320" customWidth="1"/>
    <col min="9476" max="9476" width="19.85546875" style="320" customWidth="1"/>
    <col min="9477" max="9477" width="2.28515625" style="320" customWidth="1"/>
    <col min="9478" max="9479" width="20.85546875" style="320" customWidth="1"/>
    <col min="9480" max="9481" width="20.7109375" style="320" customWidth="1"/>
    <col min="9482" max="9482" width="5.85546875" style="320" customWidth="1"/>
    <col min="9483" max="9719" width="12.5703125" style="320" customWidth="1"/>
    <col min="9720" max="9728" width="5.140625" style="320"/>
    <col min="9729" max="9729" width="5.140625" style="320" customWidth="1"/>
    <col min="9730" max="9730" width="2.5703125" style="320" customWidth="1"/>
    <col min="9731" max="9731" width="58.5703125" style="320" customWidth="1"/>
    <col min="9732" max="9732" width="19.85546875" style="320" customWidth="1"/>
    <col min="9733" max="9733" width="2.28515625" style="320" customWidth="1"/>
    <col min="9734" max="9735" width="20.85546875" style="320" customWidth="1"/>
    <col min="9736" max="9737" width="20.7109375" style="320" customWidth="1"/>
    <col min="9738" max="9738" width="5.85546875" style="320" customWidth="1"/>
    <col min="9739" max="9975" width="12.5703125" style="320" customWidth="1"/>
    <col min="9976" max="9984" width="5.140625" style="320"/>
    <col min="9985" max="9985" width="5.140625" style="320" customWidth="1"/>
    <col min="9986" max="9986" width="2.5703125" style="320" customWidth="1"/>
    <col min="9987" max="9987" width="58.5703125" style="320" customWidth="1"/>
    <col min="9988" max="9988" width="19.85546875" style="320" customWidth="1"/>
    <col min="9989" max="9989" width="2.28515625" style="320" customWidth="1"/>
    <col min="9990" max="9991" width="20.85546875" style="320" customWidth="1"/>
    <col min="9992" max="9993" width="20.7109375" style="320" customWidth="1"/>
    <col min="9994" max="9994" width="5.85546875" style="320" customWidth="1"/>
    <col min="9995" max="10231" width="12.5703125" style="320" customWidth="1"/>
    <col min="10232" max="10240" width="5.140625" style="320"/>
    <col min="10241" max="10241" width="5.140625" style="320" customWidth="1"/>
    <col min="10242" max="10242" width="2.5703125" style="320" customWidth="1"/>
    <col min="10243" max="10243" width="58.5703125" style="320" customWidth="1"/>
    <col min="10244" max="10244" width="19.85546875" style="320" customWidth="1"/>
    <col min="10245" max="10245" width="2.28515625" style="320" customWidth="1"/>
    <col min="10246" max="10247" width="20.85546875" style="320" customWidth="1"/>
    <col min="10248" max="10249" width="20.7109375" style="320" customWidth="1"/>
    <col min="10250" max="10250" width="5.85546875" style="320" customWidth="1"/>
    <col min="10251" max="10487" width="12.5703125" style="320" customWidth="1"/>
    <col min="10488" max="10496" width="5.140625" style="320"/>
    <col min="10497" max="10497" width="5.140625" style="320" customWidth="1"/>
    <col min="10498" max="10498" width="2.5703125" style="320" customWidth="1"/>
    <col min="10499" max="10499" width="58.5703125" style="320" customWidth="1"/>
    <col min="10500" max="10500" width="19.85546875" style="320" customWidth="1"/>
    <col min="10501" max="10501" width="2.28515625" style="320" customWidth="1"/>
    <col min="10502" max="10503" width="20.85546875" style="320" customWidth="1"/>
    <col min="10504" max="10505" width="20.7109375" style="320" customWidth="1"/>
    <col min="10506" max="10506" width="5.85546875" style="320" customWidth="1"/>
    <col min="10507" max="10743" width="12.5703125" style="320" customWidth="1"/>
    <col min="10744" max="10752" width="5.140625" style="320"/>
    <col min="10753" max="10753" width="5.140625" style="320" customWidth="1"/>
    <col min="10754" max="10754" width="2.5703125" style="320" customWidth="1"/>
    <col min="10755" max="10755" width="58.5703125" style="320" customWidth="1"/>
    <col min="10756" max="10756" width="19.85546875" style="320" customWidth="1"/>
    <col min="10757" max="10757" width="2.28515625" style="320" customWidth="1"/>
    <col min="10758" max="10759" width="20.85546875" style="320" customWidth="1"/>
    <col min="10760" max="10761" width="20.7109375" style="320" customWidth="1"/>
    <col min="10762" max="10762" width="5.85546875" style="320" customWidth="1"/>
    <col min="10763" max="10999" width="12.5703125" style="320" customWidth="1"/>
    <col min="11000" max="11008" width="5.140625" style="320"/>
    <col min="11009" max="11009" width="5.140625" style="320" customWidth="1"/>
    <col min="11010" max="11010" width="2.5703125" style="320" customWidth="1"/>
    <col min="11011" max="11011" width="58.5703125" style="320" customWidth="1"/>
    <col min="11012" max="11012" width="19.85546875" style="320" customWidth="1"/>
    <col min="11013" max="11013" width="2.28515625" style="320" customWidth="1"/>
    <col min="11014" max="11015" width="20.85546875" style="320" customWidth="1"/>
    <col min="11016" max="11017" width="20.7109375" style="320" customWidth="1"/>
    <col min="11018" max="11018" width="5.85546875" style="320" customWidth="1"/>
    <col min="11019" max="11255" width="12.5703125" style="320" customWidth="1"/>
    <col min="11256" max="11264" width="5.140625" style="320"/>
    <col min="11265" max="11265" width="5.140625" style="320" customWidth="1"/>
    <col min="11266" max="11266" width="2.5703125" style="320" customWidth="1"/>
    <col min="11267" max="11267" width="58.5703125" style="320" customWidth="1"/>
    <col min="11268" max="11268" width="19.85546875" style="320" customWidth="1"/>
    <col min="11269" max="11269" width="2.28515625" style="320" customWidth="1"/>
    <col min="11270" max="11271" width="20.85546875" style="320" customWidth="1"/>
    <col min="11272" max="11273" width="20.7109375" style="320" customWidth="1"/>
    <col min="11274" max="11274" width="5.85546875" style="320" customWidth="1"/>
    <col min="11275" max="11511" width="12.5703125" style="320" customWidth="1"/>
    <col min="11512" max="11520" width="5.140625" style="320"/>
    <col min="11521" max="11521" width="5.140625" style="320" customWidth="1"/>
    <col min="11522" max="11522" width="2.5703125" style="320" customWidth="1"/>
    <col min="11523" max="11523" width="58.5703125" style="320" customWidth="1"/>
    <col min="11524" max="11524" width="19.85546875" style="320" customWidth="1"/>
    <col min="11525" max="11525" width="2.28515625" style="320" customWidth="1"/>
    <col min="11526" max="11527" width="20.85546875" style="320" customWidth="1"/>
    <col min="11528" max="11529" width="20.7109375" style="320" customWidth="1"/>
    <col min="11530" max="11530" width="5.85546875" style="320" customWidth="1"/>
    <col min="11531" max="11767" width="12.5703125" style="320" customWidth="1"/>
    <col min="11768" max="11776" width="5.140625" style="320"/>
    <col min="11777" max="11777" width="5.140625" style="320" customWidth="1"/>
    <col min="11778" max="11778" width="2.5703125" style="320" customWidth="1"/>
    <col min="11779" max="11779" width="58.5703125" style="320" customWidth="1"/>
    <col min="11780" max="11780" width="19.85546875" style="320" customWidth="1"/>
    <col min="11781" max="11781" width="2.28515625" style="320" customWidth="1"/>
    <col min="11782" max="11783" width="20.85546875" style="320" customWidth="1"/>
    <col min="11784" max="11785" width="20.7109375" style="320" customWidth="1"/>
    <col min="11786" max="11786" width="5.85546875" style="320" customWidth="1"/>
    <col min="11787" max="12023" width="12.5703125" style="320" customWidth="1"/>
    <col min="12024" max="12032" width="5.140625" style="320"/>
    <col min="12033" max="12033" width="5.140625" style="320" customWidth="1"/>
    <col min="12034" max="12034" width="2.5703125" style="320" customWidth="1"/>
    <col min="12035" max="12035" width="58.5703125" style="320" customWidth="1"/>
    <col min="12036" max="12036" width="19.85546875" style="320" customWidth="1"/>
    <col min="12037" max="12037" width="2.28515625" style="320" customWidth="1"/>
    <col min="12038" max="12039" width="20.85546875" style="320" customWidth="1"/>
    <col min="12040" max="12041" width="20.7109375" style="320" customWidth="1"/>
    <col min="12042" max="12042" width="5.85546875" style="320" customWidth="1"/>
    <col min="12043" max="12279" width="12.5703125" style="320" customWidth="1"/>
    <col min="12280" max="12288" width="5.140625" style="320"/>
    <col min="12289" max="12289" width="5.140625" style="320" customWidth="1"/>
    <col min="12290" max="12290" width="2.5703125" style="320" customWidth="1"/>
    <col min="12291" max="12291" width="58.5703125" style="320" customWidth="1"/>
    <col min="12292" max="12292" width="19.85546875" style="320" customWidth="1"/>
    <col min="12293" max="12293" width="2.28515625" style="320" customWidth="1"/>
    <col min="12294" max="12295" width="20.85546875" style="320" customWidth="1"/>
    <col min="12296" max="12297" width="20.7109375" style="320" customWidth="1"/>
    <col min="12298" max="12298" width="5.85546875" style="320" customWidth="1"/>
    <col min="12299" max="12535" width="12.5703125" style="320" customWidth="1"/>
    <col min="12536" max="12544" width="5.140625" style="320"/>
    <col min="12545" max="12545" width="5.140625" style="320" customWidth="1"/>
    <col min="12546" max="12546" width="2.5703125" style="320" customWidth="1"/>
    <col min="12547" max="12547" width="58.5703125" style="320" customWidth="1"/>
    <col min="12548" max="12548" width="19.85546875" style="320" customWidth="1"/>
    <col min="12549" max="12549" width="2.28515625" style="320" customWidth="1"/>
    <col min="12550" max="12551" width="20.85546875" style="320" customWidth="1"/>
    <col min="12552" max="12553" width="20.7109375" style="320" customWidth="1"/>
    <col min="12554" max="12554" width="5.85546875" style="320" customWidth="1"/>
    <col min="12555" max="12791" width="12.5703125" style="320" customWidth="1"/>
    <col min="12792" max="12800" width="5.140625" style="320"/>
    <col min="12801" max="12801" width="5.140625" style="320" customWidth="1"/>
    <col min="12802" max="12802" width="2.5703125" style="320" customWidth="1"/>
    <col min="12803" max="12803" width="58.5703125" style="320" customWidth="1"/>
    <col min="12804" max="12804" width="19.85546875" style="320" customWidth="1"/>
    <col min="12805" max="12805" width="2.28515625" style="320" customWidth="1"/>
    <col min="12806" max="12807" width="20.85546875" style="320" customWidth="1"/>
    <col min="12808" max="12809" width="20.7109375" style="320" customWidth="1"/>
    <col min="12810" max="12810" width="5.85546875" style="320" customWidth="1"/>
    <col min="12811" max="13047" width="12.5703125" style="320" customWidth="1"/>
    <col min="13048" max="13056" width="5.140625" style="320"/>
    <col min="13057" max="13057" width="5.140625" style="320" customWidth="1"/>
    <col min="13058" max="13058" width="2.5703125" style="320" customWidth="1"/>
    <col min="13059" max="13059" width="58.5703125" style="320" customWidth="1"/>
    <col min="13060" max="13060" width="19.85546875" style="320" customWidth="1"/>
    <col min="13061" max="13061" width="2.28515625" style="320" customWidth="1"/>
    <col min="13062" max="13063" width="20.85546875" style="320" customWidth="1"/>
    <col min="13064" max="13065" width="20.7109375" style="320" customWidth="1"/>
    <col min="13066" max="13066" width="5.85546875" style="320" customWidth="1"/>
    <col min="13067" max="13303" width="12.5703125" style="320" customWidth="1"/>
    <col min="13304" max="13312" width="5.140625" style="320"/>
    <col min="13313" max="13313" width="5.140625" style="320" customWidth="1"/>
    <col min="13314" max="13314" width="2.5703125" style="320" customWidth="1"/>
    <col min="13315" max="13315" width="58.5703125" style="320" customWidth="1"/>
    <col min="13316" max="13316" width="19.85546875" style="320" customWidth="1"/>
    <col min="13317" max="13317" width="2.28515625" style="320" customWidth="1"/>
    <col min="13318" max="13319" width="20.85546875" style="320" customWidth="1"/>
    <col min="13320" max="13321" width="20.7109375" style="320" customWidth="1"/>
    <col min="13322" max="13322" width="5.85546875" style="320" customWidth="1"/>
    <col min="13323" max="13559" width="12.5703125" style="320" customWidth="1"/>
    <col min="13560" max="13568" width="5.140625" style="320"/>
    <col min="13569" max="13569" width="5.140625" style="320" customWidth="1"/>
    <col min="13570" max="13570" width="2.5703125" style="320" customWidth="1"/>
    <col min="13571" max="13571" width="58.5703125" style="320" customWidth="1"/>
    <col min="13572" max="13572" width="19.85546875" style="320" customWidth="1"/>
    <col min="13573" max="13573" width="2.28515625" style="320" customWidth="1"/>
    <col min="13574" max="13575" width="20.85546875" style="320" customWidth="1"/>
    <col min="13576" max="13577" width="20.7109375" style="320" customWidth="1"/>
    <col min="13578" max="13578" width="5.85546875" style="320" customWidth="1"/>
    <col min="13579" max="13815" width="12.5703125" style="320" customWidth="1"/>
    <col min="13816" max="13824" width="5.140625" style="320"/>
    <col min="13825" max="13825" width="5.140625" style="320" customWidth="1"/>
    <col min="13826" max="13826" width="2.5703125" style="320" customWidth="1"/>
    <col min="13827" max="13827" width="58.5703125" style="320" customWidth="1"/>
    <col min="13828" max="13828" width="19.85546875" style="320" customWidth="1"/>
    <col min="13829" max="13829" width="2.28515625" style="320" customWidth="1"/>
    <col min="13830" max="13831" width="20.85546875" style="320" customWidth="1"/>
    <col min="13832" max="13833" width="20.7109375" style="320" customWidth="1"/>
    <col min="13834" max="13834" width="5.85546875" style="320" customWidth="1"/>
    <col min="13835" max="14071" width="12.5703125" style="320" customWidth="1"/>
    <col min="14072" max="14080" width="5.140625" style="320"/>
    <col min="14081" max="14081" width="5.140625" style="320" customWidth="1"/>
    <col min="14082" max="14082" width="2.5703125" style="320" customWidth="1"/>
    <col min="14083" max="14083" width="58.5703125" style="320" customWidth="1"/>
    <col min="14084" max="14084" width="19.85546875" style="320" customWidth="1"/>
    <col min="14085" max="14085" width="2.28515625" style="320" customWidth="1"/>
    <col min="14086" max="14087" width="20.85546875" style="320" customWidth="1"/>
    <col min="14088" max="14089" width="20.7109375" style="320" customWidth="1"/>
    <col min="14090" max="14090" width="5.85546875" style="320" customWidth="1"/>
    <col min="14091" max="14327" width="12.5703125" style="320" customWidth="1"/>
    <col min="14328" max="14336" width="5.140625" style="320"/>
    <col min="14337" max="14337" width="5.140625" style="320" customWidth="1"/>
    <col min="14338" max="14338" width="2.5703125" style="320" customWidth="1"/>
    <col min="14339" max="14339" width="58.5703125" style="320" customWidth="1"/>
    <col min="14340" max="14340" width="19.85546875" style="320" customWidth="1"/>
    <col min="14341" max="14341" width="2.28515625" style="320" customWidth="1"/>
    <col min="14342" max="14343" width="20.85546875" style="320" customWidth="1"/>
    <col min="14344" max="14345" width="20.7109375" style="320" customWidth="1"/>
    <col min="14346" max="14346" width="5.85546875" style="320" customWidth="1"/>
    <col min="14347" max="14583" width="12.5703125" style="320" customWidth="1"/>
    <col min="14584" max="14592" width="5.140625" style="320"/>
    <col min="14593" max="14593" width="5.140625" style="320" customWidth="1"/>
    <col min="14594" max="14594" width="2.5703125" style="320" customWidth="1"/>
    <col min="14595" max="14595" width="58.5703125" style="320" customWidth="1"/>
    <col min="14596" max="14596" width="19.85546875" style="320" customWidth="1"/>
    <col min="14597" max="14597" width="2.28515625" style="320" customWidth="1"/>
    <col min="14598" max="14599" width="20.85546875" style="320" customWidth="1"/>
    <col min="14600" max="14601" width="20.7109375" style="320" customWidth="1"/>
    <col min="14602" max="14602" width="5.85546875" style="320" customWidth="1"/>
    <col min="14603" max="14839" width="12.5703125" style="320" customWidth="1"/>
    <col min="14840" max="14848" width="5.140625" style="320"/>
    <col min="14849" max="14849" width="5.140625" style="320" customWidth="1"/>
    <col min="14850" max="14850" width="2.5703125" style="320" customWidth="1"/>
    <col min="14851" max="14851" width="58.5703125" style="320" customWidth="1"/>
    <col min="14852" max="14852" width="19.85546875" style="320" customWidth="1"/>
    <col min="14853" max="14853" width="2.28515625" style="320" customWidth="1"/>
    <col min="14854" max="14855" width="20.85546875" style="320" customWidth="1"/>
    <col min="14856" max="14857" width="20.7109375" style="320" customWidth="1"/>
    <col min="14858" max="14858" width="5.85546875" style="320" customWidth="1"/>
    <col min="14859" max="15095" width="12.5703125" style="320" customWidth="1"/>
    <col min="15096" max="15104" width="5.140625" style="320"/>
    <col min="15105" max="15105" width="5.140625" style="320" customWidth="1"/>
    <col min="15106" max="15106" width="2.5703125" style="320" customWidth="1"/>
    <col min="15107" max="15107" width="58.5703125" style="320" customWidth="1"/>
    <col min="15108" max="15108" width="19.85546875" style="320" customWidth="1"/>
    <col min="15109" max="15109" width="2.28515625" style="320" customWidth="1"/>
    <col min="15110" max="15111" width="20.85546875" style="320" customWidth="1"/>
    <col min="15112" max="15113" width="20.7109375" style="320" customWidth="1"/>
    <col min="15114" max="15114" width="5.85546875" style="320" customWidth="1"/>
    <col min="15115" max="15351" width="12.5703125" style="320" customWidth="1"/>
    <col min="15352" max="15360" width="5.140625" style="320"/>
    <col min="15361" max="15361" width="5.140625" style="320" customWidth="1"/>
    <col min="15362" max="15362" width="2.5703125" style="320" customWidth="1"/>
    <col min="15363" max="15363" width="58.5703125" style="320" customWidth="1"/>
    <col min="15364" max="15364" width="19.85546875" style="320" customWidth="1"/>
    <col min="15365" max="15365" width="2.28515625" style="320" customWidth="1"/>
    <col min="15366" max="15367" width="20.85546875" style="320" customWidth="1"/>
    <col min="15368" max="15369" width="20.7109375" style="320" customWidth="1"/>
    <col min="15370" max="15370" width="5.85546875" style="320" customWidth="1"/>
    <col min="15371" max="15607" width="12.5703125" style="320" customWidth="1"/>
    <col min="15608" max="15616" width="5.140625" style="320"/>
    <col min="15617" max="15617" width="5.140625" style="320" customWidth="1"/>
    <col min="15618" max="15618" width="2.5703125" style="320" customWidth="1"/>
    <col min="15619" max="15619" width="58.5703125" style="320" customWidth="1"/>
    <col min="15620" max="15620" width="19.85546875" style="320" customWidth="1"/>
    <col min="15621" max="15621" width="2.28515625" style="320" customWidth="1"/>
    <col min="15622" max="15623" width="20.85546875" style="320" customWidth="1"/>
    <col min="15624" max="15625" width="20.7109375" style="320" customWidth="1"/>
    <col min="15626" max="15626" width="5.85546875" style="320" customWidth="1"/>
    <col min="15627" max="15863" width="12.5703125" style="320" customWidth="1"/>
    <col min="15864" max="15872" width="5.140625" style="320"/>
    <col min="15873" max="15873" width="5.140625" style="320" customWidth="1"/>
    <col min="15874" max="15874" width="2.5703125" style="320" customWidth="1"/>
    <col min="15875" max="15875" width="58.5703125" style="320" customWidth="1"/>
    <col min="15876" max="15876" width="19.85546875" style="320" customWidth="1"/>
    <col min="15877" max="15877" width="2.28515625" style="320" customWidth="1"/>
    <col min="15878" max="15879" width="20.85546875" style="320" customWidth="1"/>
    <col min="15880" max="15881" width="20.7109375" style="320" customWidth="1"/>
    <col min="15882" max="15882" width="5.85546875" style="320" customWidth="1"/>
    <col min="15883" max="16119" width="12.5703125" style="320" customWidth="1"/>
    <col min="16120" max="16128" width="5.140625" style="320"/>
    <col min="16129" max="16129" width="5.140625" style="320" customWidth="1"/>
    <col min="16130" max="16130" width="2.5703125" style="320" customWidth="1"/>
    <col min="16131" max="16131" width="58.5703125" style="320" customWidth="1"/>
    <col min="16132" max="16132" width="19.85546875" style="320" customWidth="1"/>
    <col min="16133" max="16133" width="2.28515625" style="320" customWidth="1"/>
    <col min="16134" max="16135" width="20.85546875" style="320" customWidth="1"/>
    <col min="16136" max="16137" width="20.7109375" style="320" customWidth="1"/>
    <col min="16138" max="16138" width="5.85546875" style="320" customWidth="1"/>
    <col min="16139" max="16375" width="12.5703125" style="320" customWidth="1"/>
    <col min="16376" max="16384" width="5.140625" style="320"/>
  </cols>
  <sheetData>
    <row r="1" spans="1:14" ht="16.5" customHeight="1">
      <c r="A1" s="1732" t="s">
        <v>560</v>
      </c>
      <c r="B1" s="1732"/>
      <c r="C1" s="1732"/>
      <c r="D1" s="318"/>
      <c r="E1" s="318"/>
      <c r="F1" s="318"/>
      <c r="G1" s="318"/>
      <c r="H1" s="319"/>
      <c r="I1" s="319"/>
    </row>
    <row r="2" spans="1:14" ht="16.5" customHeight="1">
      <c r="A2" s="318"/>
      <c r="B2" s="318"/>
      <c r="C2" s="321" t="s">
        <v>561</v>
      </c>
      <c r="D2" s="322"/>
      <c r="E2" s="322"/>
      <c r="F2" s="322"/>
      <c r="G2" s="322"/>
      <c r="H2" s="323"/>
      <c r="I2" s="323"/>
    </row>
    <row r="3" spans="1:14" ht="12" customHeight="1">
      <c r="A3" s="318"/>
      <c r="B3" s="318"/>
      <c r="C3" s="321"/>
      <c r="D3" s="322"/>
      <c r="E3" s="322"/>
      <c r="F3" s="322"/>
      <c r="G3" s="322"/>
      <c r="H3" s="323"/>
      <c r="I3" s="323"/>
    </row>
    <row r="4" spans="1:14" ht="15" customHeight="1">
      <c r="A4" s="324"/>
      <c r="B4" s="324"/>
      <c r="C4" s="321"/>
      <c r="D4" s="322"/>
      <c r="E4" s="322"/>
      <c r="F4" s="322"/>
      <c r="G4" s="322"/>
      <c r="H4" s="323"/>
      <c r="I4" s="325" t="s">
        <v>2</v>
      </c>
    </row>
    <row r="5" spans="1:14" ht="16.5" customHeight="1">
      <c r="A5" s="326"/>
      <c r="B5" s="319"/>
      <c r="C5" s="327"/>
      <c r="D5" s="1733" t="s">
        <v>562</v>
      </c>
      <c r="E5" s="1734"/>
      <c r="F5" s="1734"/>
      <c r="G5" s="1735"/>
      <c r="H5" s="1736" t="s">
        <v>563</v>
      </c>
      <c r="I5" s="1737"/>
    </row>
    <row r="6" spans="1:14" ht="15" customHeight="1">
      <c r="A6" s="328"/>
      <c r="B6" s="319"/>
      <c r="C6" s="329"/>
      <c r="D6" s="1738" t="s">
        <v>826</v>
      </c>
      <c r="E6" s="1739"/>
      <c r="F6" s="1739"/>
      <c r="G6" s="1740"/>
      <c r="H6" s="1738" t="s">
        <v>826</v>
      </c>
      <c r="I6" s="1740"/>
      <c r="J6" s="330" t="s">
        <v>4</v>
      </c>
    </row>
    <row r="7" spans="1:14" ht="15.75">
      <c r="A7" s="328"/>
      <c r="B7" s="319"/>
      <c r="C7" s="331" t="s">
        <v>3</v>
      </c>
      <c r="D7" s="332"/>
      <c r="E7" s="333"/>
      <c r="F7" s="334" t="s">
        <v>564</v>
      </c>
      <c r="G7" s="335"/>
      <c r="H7" s="336" t="s">
        <v>4</v>
      </c>
      <c r="I7" s="337" t="s">
        <v>4</v>
      </c>
      <c r="J7" s="330" t="s">
        <v>4</v>
      </c>
    </row>
    <row r="8" spans="1:14" ht="14.25" customHeight="1">
      <c r="A8" s="328"/>
      <c r="B8" s="319"/>
      <c r="C8" s="338"/>
      <c r="D8" s="339"/>
      <c r="E8" s="331"/>
      <c r="F8" s="340"/>
      <c r="G8" s="341" t="s">
        <v>564</v>
      </c>
      <c r="H8" s="342" t="s">
        <v>565</v>
      </c>
      <c r="I8" s="343" t="s">
        <v>566</v>
      </c>
      <c r="J8" s="330" t="s">
        <v>4</v>
      </c>
    </row>
    <row r="9" spans="1:14" ht="14.25" customHeight="1">
      <c r="A9" s="328"/>
      <c r="B9" s="319"/>
      <c r="C9" s="344"/>
      <c r="D9" s="345" t="s">
        <v>567</v>
      </c>
      <c r="E9" s="331"/>
      <c r="F9" s="346" t="s">
        <v>568</v>
      </c>
      <c r="G9" s="347" t="s">
        <v>569</v>
      </c>
      <c r="H9" s="342" t="s">
        <v>570</v>
      </c>
      <c r="I9" s="343" t="s">
        <v>571</v>
      </c>
      <c r="J9" s="330" t="s">
        <v>4</v>
      </c>
    </row>
    <row r="10" spans="1:14" ht="14.25" customHeight="1">
      <c r="A10" s="348"/>
      <c r="B10" s="324"/>
      <c r="C10" s="349"/>
      <c r="D10" s="350"/>
      <c r="E10" s="351"/>
      <c r="F10" s="352"/>
      <c r="G10" s="347" t="s">
        <v>572</v>
      </c>
      <c r="H10" s="353" t="s">
        <v>573</v>
      </c>
      <c r="I10" s="354"/>
      <c r="J10" s="330" t="s">
        <v>4</v>
      </c>
      <c r="K10" s="330"/>
      <c r="L10" s="330"/>
    </row>
    <row r="11" spans="1:14" ht="9.9499999999999993" customHeight="1">
      <c r="A11" s="1741" t="s">
        <v>439</v>
      </c>
      <c r="B11" s="1742"/>
      <c r="C11" s="1743"/>
      <c r="D11" s="355">
        <v>2</v>
      </c>
      <c r="E11" s="356"/>
      <c r="F11" s="356">
        <v>3</v>
      </c>
      <c r="G11" s="356">
        <v>4</v>
      </c>
      <c r="H11" s="357">
        <v>5</v>
      </c>
      <c r="I11" s="358">
        <v>6</v>
      </c>
      <c r="J11" s="330"/>
      <c r="K11" s="330"/>
      <c r="L11" s="330"/>
    </row>
    <row r="12" spans="1:14" ht="6.75" customHeight="1">
      <c r="A12" s="326"/>
      <c r="B12" s="359"/>
      <c r="C12" s="360" t="s">
        <v>4</v>
      </c>
      <c r="D12" s="361" t="s">
        <v>4</v>
      </c>
      <c r="E12" s="361"/>
      <c r="F12" s="362" t="s">
        <v>124</v>
      </c>
      <c r="G12" s="363"/>
      <c r="H12" s="364" t="s">
        <v>4</v>
      </c>
      <c r="I12" s="365" t="s">
        <v>124</v>
      </c>
      <c r="J12" s="330"/>
      <c r="K12" s="330"/>
      <c r="L12" s="330"/>
    </row>
    <row r="13" spans="1:14" ht="21.75" customHeight="1">
      <c r="A13" s="1729" t="s">
        <v>574</v>
      </c>
      <c r="B13" s="1730"/>
      <c r="C13" s="1731"/>
      <c r="D13" s="730">
        <v>4439176720.7800045</v>
      </c>
      <c r="E13" s="730"/>
      <c r="F13" s="730">
        <v>847354196.68999994</v>
      </c>
      <c r="G13" s="731">
        <v>846087769.52999997</v>
      </c>
      <c r="H13" s="730">
        <v>673744543.51999998</v>
      </c>
      <c r="I13" s="732">
        <v>173609653.16999999</v>
      </c>
      <c r="J13" s="330"/>
      <c r="K13" s="330"/>
      <c r="L13" s="330"/>
      <c r="N13" s="1171"/>
    </row>
    <row r="14" spans="1:14" s="366" customFormat="1" ht="21.75" customHeight="1">
      <c r="A14" s="669" t="s">
        <v>350</v>
      </c>
      <c r="B14" s="670" t="s">
        <v>47</v>
      </c>
      <c r="C14" s="671" t="s">
        <v>351</v>
      </c>
      <c r="D14" s="719">
        <v>73286169.859999985</v>
      </c>
      <c r="E14" s="719"/>
      <c r="F14" s="724">
        <v>1477</v>
      </c>
      <c r="G14" s="722">
        <v>0</v>
      </c>
      <c r="H14" s="723">
        <v>1477</v>
      </c>
      <c r="I14" s="724">
        <v>0</v>
      </c>
      <c r="J14" s="330"/>
      <c r="K14" s="672"/>
      <c r="L14" s="330"/>
    </row>
    <row r="15" spans="1:14" s="366" customFormat="1" ht="21.75" customHeight="1">
      <c r="A15" s="669" t="s">
        <v>352</v>
      </c>
      <c r="B15" s="670" t="s">
        <v>47</v>
      </c>
      <c r="C15" s="671" t="s">
        <v>353</v>
      </c>
      <c r="D15" s="719">
        <v>13025.4</v>
      </c>
      <c r="E15" s="719"/>
      <c r="F15" s="724">
        <v>0</v>
      </c>
      <c r="G15" s="722">
        <v>0</v>
      </c>
      <c r="H15" s="723">
        <v>0</v>
      </c>
      <c r="I15" s="724">
        <v>0</v>
      </c>
      <c r="J15" s="330"/>
      <c r="K15" s="673"/>
      <c r="L15" s="330"/>
      <c r="N15" s="934"/>
    </row>
    <row r="16" spans="1:14" s="366" customFormat="1" ht="21.75" customHeight="1">
      <c r="A16" s="674" t="s">
        <v>354</v>
      </c>
      <c r="B16" s="670" t="s">
        <v>47</v>
      </c>
      <c r="C16" s="675" t="s">
        <v>355</v>
      </c>
      <c r="D16" s="719">
        <v>681912.39000000013</v>
      </c>
      <c r="E16" s="719"/>
      <c r="F16" s="724">
        <v>0</v>
      </c>
      <c r="G16" s="722">
        <v>0</v>
      </c>
      <c r="H16" s="723">
        <v>0</v>
      </c>
      <c r="I16" s="724">
        <v>0</v>
      </c>
      <c r="J16" s="330"/>
      <c r="K16" s="673"/>
      <c r="L16" s="330"/>
      <c r="N16" s="934"/>
    </row>
    <row r="17" spans="1:14" s="366" customFormat="1" ht="21.75" hidden="1" customHeight="1">
      <c r="A17" s="676" t="s">
        <v>356</v>
      </c>
      <c r="B17" s="670" t="s">
        <v>47</v>
      </c>
      <c r="C17" s="675" t="s">
        <v>357</v>
      </c>
      <c r="D17" s="719">
        <v>0</v>
      </c>
      <c r="E17" s="719"/>
      <c r="F17" s="724">
        <v>0</v>
      </c>
      <c r="G17" s="722">
        <v>0</v>
      </c>
      <c r="H17" s="723">
        <v>0</v>
      </c>
      <c r="I17" s="724">
        <v>0</v>
      </c>
      <c r="J17" s="330"/>
      <c r="K17" s="673"/>
      <c r="L17" s="330"/>
      <c r="N17" s="934"/>
    </row>
    <row r="18" spans="1:14" s="366" customFormat="1" ht="21.75" customHeight="1">
      <c r="A18" s="674" t="s">
        <v>358</v>
      </c>
      <c r="B18" s="670" t="s">
        <v>47</v>
      </c>
      <c r="C18" s="675" t="s">
        <v>359</v>
      </c>
      <c r="D18" s="719">
        <v>59755159.759999998</v>
      </c>
      <c r="E18" s="719"/>
      <c r="F18" s="724">
        <v>0</v>
      </c>
      <c r="G18" s="722">
        <v>0</v>
      </c>
      <c r="H18" s="723">
        <v>0</v>
      </c>
      <c r="I18" s="724">
        <v>0</v>
      </c>
      <c r="J18" s="330"/>
      <c r="K18" s="673"/>
      <c r="L18" s="330"/>
      <c r="N18" s="934"/>
    </row>
    <row r="19" spans="1:14" s="934" customFormat="1" ht="36.75" hidden="1" customHeight="1">
      <c r="A19" s="927" t="s">
        <v>360</v>
      </c>
      <c r="B19" s="926" t="s">
        <v>47</v>
      </c>
      <c r="C19" s="935" t="s">
        <v>764</v>
      </c>
      <c r="D19" s="719">
        <v>0</v>
      </c>
      <c r="E19" s="719"/>
      <c r="F19" s="724">
        <v>0</v>
      </c>
      <c r="G19" s="722">
        <v>0</v>
      </c>
      <c r="H19" s="723">
        <v>0</v>
      </c>
      <c r="I19" s="724">
        <v>0</v>
      </c>
      <c r="J19" s="932"/>
      <c r="K19" s="933"/>
      <c r="L19" s="932"/>
    </row>
    <row r="20" spans="1:14" s="934" customFormat="1" ht="21.75" customHeight="1">
      <c r="A20" s="674" t="s">
        <v>363</v>
      </c>
      <c r="B20" s="670" t="s">
        <v>47</v>
      </c>
      <c r="C20" s="671" t="s">
        <v>364</v>
      </c>
      <c r="D20" s="719">
        <v>1399880.51</v>
      </c>
      <c r="E20" s="719"/>
      <c r="F20" s="724">
        <v>0</v>
      </c>
      <c r="G20" s="722">
        <v>0</v>
      </c>
      <c r="H20" s="723">
        <v>0</v>
      </c>
      <c r="I20" s="724">
        <v>0</v>
      </c>
      <c r="J20" s="932"/>
      <c r="K20" s="933"/>
      <c r="L20" s="932"/>
    </row>
    <row r="21" spans="1:14" s="366" customFormat="1" ht="21.75" customHeight="1">
      <c r="A21" s="674" t="s">
        <v>365</v>
      </c>
      <c r="B21" s="670" t="s">
        <v>47</v>
      </c>
      <c r="C21" s="671" t="s">
        <v>366</v>
      </c>
      <c r="D21" s="719">
        <v>963485.18</v>
      </c>
      <c r="E21" s="719"/>
      <c r="F21" s="724">
        <v>0</v>
      </c>
      <c r="G21" s="722">
        <v>0</v>
      </c>
      <c r="H21" s="723">
        <v>0</v>
      </c>
      <c r="I21" s="724">
        <v>0</v>
      </c>
      <c r="J21" s="330"/>
      <c r="K21" s="673"/>
      <c r="L21" s="330"/>
      <c r="N21" s="934"/>
    </row>
    <row r="22" spans="1:14" s="366" customFormat="1" ht="21.75" customHeight="1">
      <c r="A22" s="674" t="s">
        <v>367</v>
      </c>
      <c r="B22" s="670" t="s">
        <v>47</v>
      </c>
      <c r="C22" s="671" t="s">
        <v>368</v>
      </c>
      <c r="D22" s="719">
        <v>280124033.52000004</v>
      </c>
      <c r="E22" s="719"/>
      <c r="F22" s="724">
        <v>2898.1</v>
      </c>
      <c r="G22" s="722">
        <v>697</v>
      </c>
      <c r="H22" s="723">
        <v>2898.1</v>
      </c>
      <c r="I22" s="724">
        <v>0</v>
      </c>
      <c r="J22" s="330"/>
      <c r="K22" s="673"/>
      <c r="L22" s="330"/>
      <c r="N22" s="934"/>
    </row>
    <row r="23" spans="1:14" s="366" customFormat="1" ht="21.75" customHeight="1">
      <c r="A23" s="674" t="s">
        <v>369</v>
      </c>
      <c r="B23" s="670" t="s">
        <v>47</v>
      </c>
      <c r="C23" s="671" t="s">
        <v>132</v>
      </c>
      <c r="D23" s="719">
        <v>132396.24</v>
      </c>
      <c r="E23" s="719"/>
      <c r="F23" s="724">
        <v>0</v>
      </c>
      <c r="G23" s="722">
        <v>0</v>
      </c>
      <c r="H23" s="723">
        <v>0</v>
      </c>
      <c r="I23" s="724">
        <v>0</v>
      </c>
      <c r="J23" s="330"/>
      <c r="K23" s="673"/>
      <c r="L23" s="330"/>
      <c r="N23" s="934"/>
    </row>
    <row r="24" spans="1:14" s="366" customFormat="1" ht="21.75" customHeight="1">
      <c r="A24" s="674" t="s">
        <v>370</v>
      </c>
      <c r="B24" s="670" t="s">
        <v>47</v>
      </c>
      <c r="C24" s="671" t="s">
        <v>575</v>
      </c>
      <c r="D24" s="719">
        <v>7726170.0199999996</v>
      </c>
      <c r="E24" s="719"/>
      <c r="F24" s="724">
        <v>16958.830000000002</v>
      </c>
      <c r="G24" s="722">
        <v>0</v>
      </c>
      <c r="H24" s="723">
        <v>16958.830000000002</v>
      </c>
      <c r="I24" s="724">
        <v>0</v>
      </c>
      <c r="J24" s="330"/>
      <c r="K24" s="673"/>
      <c r="L24" s="330"/>
      <c r="N24" s="934"/>
    </row>
    <row r="25" spans="1:14" s="366" customFormat="1" ht="21.75" customHeight="1">
      <c r="A25" s="674" t="s">
        <v>372</v>
      </c>
      <c r="B25" s="670" t="s">
        <v>47</v>
      </c>
      <c r="C25" s="675" t="s">
        <v>373</v>
      </c>
      <c r="D25" s="719">
        <v>1519455.1699999995</v>
      </c>
      <c r="E25" s="719"/>
      <c r="F25" s="724">
        <v>0</v>
      </c>
      <c r="G25" s="722">
        <v>0</v>
      </c>
      <c r="H25" s="723">
        <v>0</v>
      </c>
      <c r="I25" s="724">
        <v>0</v>
      </c>
      <c r="J25" s="330"/>
      <c r="K25" s="673"/>
      <c r="L25" s="330"/>
      <c r="N25" s="934"/>
    </row>
    <row r="26" spans="1:14" ht="21.75" customHeight="1">
      <c r="A26" s="674" t="s">
        <v>374</v>
      </c>
      <c r="B26" s="670" t="s">
        <v>47</v>
      </c>
      <c r="C26" s="675" t="s">
        <v>375</v>
      </c>
      <c r="D26" s="719">
        <v>74776.56</v>
      </c>
      <c r="E26" s="719"/>
      <c r="F26" s="724">
        <v>0</v>
      </c>
      <c r="G26" s="722">
        <v>0</v>
      </c>
      <c r="H26" s="723">
        <v>0</v>
      </c>
      <c r="I26" s="724">
        <v>0</v>
      </c>
      <c r="J26" s="330"/>
      <c r="K26" s="673"/>
      <c r="L26" s="330"/>
      <c r="N26" s="934"/>
    </row>
    <row r="27" spans="1:14" s="366" customFormat="1" ht="21.75" customHeight="1">
      <c r="A27" s="674" t="s">
        <v>376</v>
      </c>
      <c r="B27" s="670" t="s">
        <v>47</v>
      </c>
      <c r="C27" s="675" t="s">
        <v>710</v>
      </c>
      <c r="D27" s="719">
        <v>11763343.43</v>
      </c>
      <c r="E27" s="719"/>
      <c r="F27" s="724">
        <v>0</v>
      </c>
      <c r="G27" s="722">
        <v>0</v>
      </c>
      <c r="H27" s="723">
        <v>0</v>
      </c>
      <c r="I27" s="724">
        <v>0</v>
      </c>
      <c r="J27" s="330"/>
      <c r="K27" s="673"/>
      <c r="L27" s="330"/>
      <c r="N27" s="934"/>
    </row>
    <row r="28" spans="1:14" s="367" customFormat="1" ht="21.75" customHeight="1">
      <c r="A28" s="674" t="s">
        <v>377</v>
      </c>
      <c r="B28" s="670" t="s">
        <v>47</v>
      </c>
      <c r="C28" s="671" t="s">
        <v>576</v>
      </c>
      <c r="D28" s="719">
        <v>1230209278.8100047</v>
      </c>
      <c r="E28" s="719"/>
      <c r="F28" s="724">
        <v>846788131.47000003</v>
      </c>
      <c r="G28" s="722">
        <v>846079274.26999998</v>
      </c>
      <c r="H28" s="723">
        <v>673180917.41000009</v>
      </c>
      <c r="I28" s="724">
        <v>173607214.06</v>
      </c>
      <c r="J28" s="330"/>
      <c r="K28" s="673"/>
      <c r="L28" s="330"/>
      <c r="N28" s="934"/>
    </row>
    <row r="29" spans="1:14" s="371" customFormat="1" ht="30" customHeight="1">
      <c r="A29" s="368" t="s">
        <v>378</v>
      </c>
      <c r="B29" s="369" t="s">
        <v>47</v>
      </c>
      <c r="C29" s="370" t="s">
        <v>577</v>
      </c>
      <c r="D29" s="719">
        <v>43960410.260000005</v>
      </c>
      <c r="E29" s="719"/>
      <c r="F29" s="724">
        <v>0</v>
      </c>
      <c r="G29" s="722">
        <v>0</v>
      </c>
      <c r="H29" s="723">
        <v>0</v>
      </c>
      <c r="I29" s="724">
        <v>0</v>
      </c>
      <c r="J29" s="330"/>
      <c r="K29" s="677"/>
      <c r="L29" s="330"/>
      <c r="N29" s="934"/>
    </row>
    <row r="30" spans="1:14" s="371" customFormat="1" ht="21.75" customHeight="1">
      <c r="A30" s="674" t="s">
        <v>383</v>
      </c>
      <c r="B30" s="670" t="s">
        <v>47</v>
      </c>
      <c r="C30" s="671" t="s">
        <v>113</v>
      </c>
      <c r="D30" s="719">
        <v>1405927169.1700003</v>
      </c>
      <c r="E30" s="719"/>
      <c r="F30" s="724">
        <v>0</v>
      </c>
      <c r="G30" s="722">
        <v>0</v>
      </c>
      <c r="H30" s="723">
        <v>0</v>
      </c>
      <c r="I30" s="724">
        <v>0</v>
      </c>
      <c r="J30" s="330"/>
      <c r="K30" s="673"/>
      <c r="L30" s="330"/>
      <c r="N30" s="934"/>
    </row>
    <row r="31" spans="1:14" s="371" customFormat="1" ht="21.75" customHeight="1">
      <c r="A31" s="674" t="s">
        <v>384</v>
      </c>
      <c r="B31" s="670" t="s">
        <v>47</v>
      </c>
      <c r="C31" s="671" t="s">
        <v>578</v>
      </c>
      <c r="D31" s="719">
        <v>318133209.19</v>
      </c>
      <c r="E31" s="719"/>
      <c r="F31" s="724">
        <v>0</v>
      </c>
      <c r="G31" s="722">
        <v>0</v>
      </c>
      <c r="H31" s="723">
        <v>0</v>
      </c>
      <c r="I31" s="724">
        <v>0</v>
      </c>
      <c r="J31" s="330"/>
      <c r="K31" s="673"/>
      <c r="L31" s="330"/>
      <c r="N31" s="934"/>
    </row>
    <row r="32" spans="1:14" s="371" customFormat="1" ht="21.75" customHeight="1">
      <c r="A32" s="674" t="s">
        <v>387</v>
      </c>
      <c r="B32" s="670" t="s">
        <v>47</v>
      </c>
      <c r="C32" s="671" t="s">
        <v>579</v>
      </c>
      <c r="D32" s="719">
        <v>303039400.03999972</v>
      </c>
      <c r="E32" s="719"/>
      <c r="F32" s="724">
        <v>2447</v>
      </c>
      <c r="G32" s="722">
        <v>2447</v>
      </c>
      <c r="H32" s="723">
        <v>2447</v>
      </c>
      <c r="I32" s="724">
        <v>0</v>
      </c>
      <c r="J32" s="330"/>
      <c r="K32" s="673"/>
      <c r="L32" s="330"/>
      <c r="N32" s="934"/>
    </row>
    <row r="33" spans="1:14" s="371" customFormat="1" ht="21.75" customHeight="1">
      <c r="A33" s="674" t="s">
        <v>390</v>
      </c>
      <c r="B33" s="670" t="s">
        <v>47</v>
      </c>
      <c r="C33" s="671" t="s">
        <v>580</v>
      </c>
      <c r="D33" s="719">
        <v>322847348.47999996</v>
      </c>
      <c r="E33" s="719"/>
      <c r="F33" s="724">
        <v>530709.61</v>
      </c>
      <c r="G33" s="722">
        <v>5351.2599999999993</v>
      </c>
      <c r="H33" s="723">
        <v>528272.01</v>
      </c>
      <c r="I33" s="724">
        <v>2437.6</v>
      </c>
      <c r="J33" s="330"/>
      <c r="K33" s="673"/>
      <c r="L33" s="330"/>
      <c r="N33" s="934"/>
    </row>
    <row r="34" spans="1:14" s="366" customFormat="1" ht="53.25" hidden="1" customHeight="1">
      <c r="A34" s="368" t="s">
        <v>392</v>
      </c>
      <c r="B34" s="369" t="s">
        <v>47</v>
      </c>
      <c r="C34" s="372" t="s">
        <v>581</v>
      </c>
      <c r="D34" s="719">
        <v>0</v>
      </c>
      <c r="E34" s="719"/>
      <c r="F34" s="724">
        <v>0</v>
      </c>
      <c r="G34" s="722">
        <v>0</v>
      </c>
      <c r="H34" s="723">
        <v>0</v>
      </c>
      <c r="I34" s="724">
        <v>0</v>
      </c>
      <c r="J34" s="330"/>
      <c r="K34" s="677"/>
      <c r="L34" s="330"/>
      <c r="N34" s="934"/>
    </row>
    <row r="35" spans="1:14" s="366" customFormat="1" ht="21.75" customHeight="1">
      <c r="A35" s="674" t="s">
        <v>400</v>
      </c>
      <c r="B35" s="670" t="s">
        <v>47</v>
      </c>
      <c r="C35" s="671" t="s">
        <v>401</v>
      </c>
      <c r="D35" s="719">
        <v>10413.73</v>
      </c>
      <c r="E35" s="719"/>
      <c r="F35" s="724">
        <v>0</v>
      </c>
      <c r="G35" s="722">
        <v>0</v>
      </c>
      <c r="H35" s="723">
        <v>0</v>
      </c>
      <c r="I35" s="724">
        <v>0</v>
      </c>
      <c r="J35" s="330"/>
      <c r="K35" s="673"/>
      <c r="L35" s="330"/>
      <c r="N35" s="934"/>
    </row>
    <row r="36" spans="1:14" s="366" customFormat="1" ht="21.75" customHeight="1">
      <c r="A36" s="674" t="s">
        <v>402</v>
      </c>
      <c r="B36" s="670" t="s">
        <v>47</v>
      </c>
      <c r="C36" s="675" t="s">
        <v>115</v>
      </c>
      <c r="D36" s="719">
        <v>41147072.130000018</v>
      </c>
      <c r="E36" s="719"/>
      <c r="F36" s="724">
        <v>0</v>
      </c>
      <c r="G36" s="722">
        <v>0</v>
      </c>
      <c r="H36" s="723">
        <v>0</v>
      </c>
      <c r="I36" s="724">
        <v>0</v>
      </c>
      <c r="J36" s="330"/>
      <c r="K36" s="673"/>
      <c r="L36" s="330"/>
      <c r="N36" s="934"/>
    </row>
    <row r="37" spans="1:14" s="366" customFormat="1" ht="21.75" customHeight="1">
      <c r="A37" s="674" t="s">
        <v>403</v>
      </c>
      <c r="B37" s="670" t="s">
        <v>47</v>
      </c>
      <c r="C37" s="671" t="s">
        <v>404</v>
      </c>
      <c r="D37" s="719">
        <v>116763613.0899999</v>
      </c>
      <c r="E37" s="719"/>
      <c r="F37" s="724">
        <v>2819.8</v>
      </c>
      <c r="G37" s="722">
        <v>0</v>
      </c>
      <c r="H37" s="723">
        <v>2819.8</v>
      </c>
      <c r="I37" s="724">
        <v>0</v>
      </c>
      <c r="J37" s="330"/>
      <c r="K37" s="673"/>
      <c r="L37" s="330"/>
      <c r="N37" s="934"/>
    </row>
    <row r="38" spans="1:14" s="366" customFormat="1" ht="21.75" customHeight="1">
      <c r="A38" s="674" t="s">
        <v>405</v>
      </c>
      <c r="B38" s="670" t="s">
        <v>47</v>
      </c>
      <c r="C38" s="671" t="s">
        <v>406</v>
      </c>
      <c r="D38" s="719">
        <v>810810.3400000002</v>
      </c>
      <c r="E38" s="719"/>
      <c r="F38" s="724">
        <v>0</v>
      </c>
      <c r="G38" s="722">
        <v>0</v>
      </c>
      <c r="H38" s="723">
        <v>0</v>
      </c>
      <c r="I38" s="724">
        <v>0</v>
      </c>
      <c r="J38" s="330"/>
      <c r="K38" s="673"/>
      <c r="L38" s="330"/>
      <c r="N38" s="934"/>
    </row>
    <row r="39" spans="1:14" s="366" customFormat="1" ht="21.75" customHeight="1">
      <c r="A39" s="674" t="s">
        <v>407</v>
      </c>
      <c r="B39" s="670" t="s">
        <v>47</v>
      </c>
      <c r="C39" s="671" t="s">
        <v>582</v>
      </c>
      <c r="D39" s="719">
        <v>1720217.1599999997</v>
      </c>
      <c r="E39" s="719"/>
      <c r="F39" s="724">
        <v>292.20999999999998</v>
      </c>
      <c r="G39" s="722">
        <v>0</v>
      </c>
      <c r="H39" s="723">
        <v>290.7</v>
      </c>
      <c r="I39" s="724">
        <v>1.51</v>
      </c>
      <c r="J39" s="330"/>
      <c r="K39" s="673"/>
      <c r="L39" s="330"/>
      <c r="N39" s="934"/>
    </row>
    <row r="40" spans="1:14" s="366" customFormat="1" ht="21.75" customHeight="1">
      <c r="A40" s="674" t="s">
        <v>410</v>
      </c>
      <c r="B40" s="670" t="s">
        <v>47</v>
      </c>
      <c r="C40" s="675" t="s">
        <v>583</v>
      </c>
      <c r="D40" s="719">
        <v>2668949.9399999995</v>
      </c>
      <c r="E40" s="719"/>
      <c r="F40" s="724">
        <v>0</v>
      </c>
      <c r="G40" s="722">
        <v>0</v>
      </c>
      <c r="H40" s="723">
        <v>0</v>
      </c>
      <c r="I40" s="724">
        <v>0</v>
      </c>
      <c r="J40" s="330"/>
      <c r="K40" s="673"/>
      <c r="L40" s="330"/>
      <c r="N40" s="934"/>
    </row>
    <row r="41" spans="1:14" s="366" customFormat="1" ht="21.75" customHeight="1">
      <c r="A41" s="674" t="s">
        <v>426</v>
      </c>
      <c r="B41" s="785" t="s">
        <v>47</v>
      </c>
      <c r="C41" s="678" t="s">
        <v>178</v>
      </c>
      <c r="D41" s="725">
        <v>1131002.0599999996</v>
      </c>
      <c r="E41" s="733"/>
      <c r="F41" s="724">
        <v>0</v>
      </c>
      <c r="G41" s="722">
        <v>0</v>
      </c>
      <c r="H41" s="723">
        <v>0</v>
      </c>
      <c r="I41" s="724">
        <v>0</v>
      </c>
      <c r="J41" s="330"/>
      <c r="L41" s="330"/>
      <c r="N41" s="934"/>
    </row>
    <row r="42" spans="1:14" s="366" customFormat="1" ht="21.75" customHeight="1">
      <c r="A42" s="674" t="s">
        <v>413</v>
      </c>
      <c r="B42" s="670" t="s">
        <v>47</v>
      </c>
      <c r="C42" s="671" t="s">
        <v>584</v>
      </c>
      <c r="D42" s="719">
        <v>207944424.43000001</v>
      </c>
      <c r="E42" s="719"/>
      <c r="F42" s="724">
        <v>8462.67</v>
      </c>
      <c r="G42" s="722">
        <v>0</v>
      </c>
      <c r="H42" s="723">
        <v>8462.67</v>
      </c>
      <c r="I42" s="724">
        <v>0</v>
      </c>
      <c r="J42" s="330"/>
      <c r="K42" s="741"/>
      <c r="L42" s="330"/>
      <c r="N42" s="934"/>
    </row>
    <row r="43" spans="1:14" s="366" customFormat="1" ht="21.75" customHeight="1">
      <c r="A43" s="674" t="s">
        <v>416</v>
      </c>
      <c r="B43" s="670" t="s">
        <v>47</v>
      </c>
      <c r="C43" s="671" t="s">
        <v>585</v>
      </c>
      <c r="D43" s="719">
        <v>5414143.6700000027</v>
      </c>
      <c r="E43" s="719"/>
      <c r="F43" s="724">
        <v>0</v>
      </c>
      <c r="G43" s="722">
        <v>0</v>
      </c>
      <c r="H43" s="723">
        <v>0</v>
      </c>
      <c r="I43" s="724">
        <v>0</v>
      </c>
      <c r="J43" s="330"/>
      <c r="K43" s="741"/>
      <c r="L43" s="330"/>
      <c r="N43" s="934"/>
    </row>
    <row r="44" spans="1:14" s="366" customFormat="1" ht="32.25" customHeight="1">
      <c r="A44" s="368" t="s">
        <v>419</v>
      </c>
      <c r="B44" s="369" t="s">
        <v>47</v>
      </c>
      <c r="C44" s="679" t="s">
        <v>586</v>
      </c>
      <c r="D44" s="719">
        <v>6612</v>
      </c>
      <c r="E44" s="719"/>
      <c r="F44" s="724">
        <v>0</v>
      </c>
      <c r="G44" s="722">
        <v>0</v>
      </c>
      <c r="H44" s="723">
        <v>0</v>
      </c>
      <c r="I44" s="724">
        <v>0</v>
      </c>
      <c r="J44" s="330"/>
      <c r="K44" s="742"/>
      <c r="L44" s="330"/>
      <c r="N44" s="934"/>
    </row>
    <row r="45" spans="1:14" s="366" customFormat="1" ht="21.75" customHeight="1" thickBot="1">
      <c r="A45" s="674" t="s">
        <v>424</v>
      </c>
      <c r="B45" s="670" t="s">
        <v>47</v>
      </c>
      <c r="C45" s="671" t="s">
        <v>425</v>
      </c>
      <c r="D45" s="719">
        <v>2838.24</v>
      </c>
      <c r="E45" s="719"/>
      <c r="F45" s="724">
        <v>0</v>
      </c>
      <c r="G45" s="722">
        <v>0</v>
      </c>
      <c r="H45" s="723">
        <v>0</v>
      </c>
      <c r="I45" s="724">
        <v>0</v>
      </c>
      <c r="J45" s="330"/>
      <c r="K45" s="741"/>
      <c r="L45" s="330"/>
      <c r="N45" s="934"/>
    </row>
    <row r="46" spans="1:14" s="366" customFormat="1" ht="24.75" customHeight="1" thickTop="1">
      <c r="A46" s="373" t="s">
        <v>587</v>
      </c>
      <c r="B46" s="680"/>
      <c r="C46" s="681"/>
      <c r="D46" s="734"/>
      <c r="E46" s="735"/>
      <c r="F46" s="736"/>
      <c r="G46" s="737"/>
      <c r="H46" s="738"/>
      <c r="I46" s="736"/>
      <c r="J46" s="330"/>
      <c r="K46" s="743"/>
      <c r="L46" s="330"/>
      <c r="N46" s="934"/>
    </row>
    <row r="47" spans="1:14" s="371" customFormat="1" ht="29.25" customHeight="1">
      <c r="A47" s="374" t="s">
        <v>398</v>
      </c>
      <c r="B47" s="375" t="s">
        <v>47</v>
      </c>
      <c r="C47" s="376" t="s">
        <v>399</v>
      </c>
      <c r="D47" s="739">
        <v>15555585294.960001</v>
      </c>
      <c r="E47" s="740" t="s">
        <v>709</v>
      </c>
      <c r="F47" s="724">
        <v>0</v>
      </c>
      <c r="G47" s="728">
        <v>0</v>
      </c>
      <c r="H47" s="1158">
        <v>0</v>
      </c>
      <c r="I47" s="729">
        <v>0</v>
      </c>
      <c r="J47" s="330"/>
      <c r="K47" s="744"/>
      <c r="L47" s="330"/>
      <c r="N47" s="934"/>
    </row>
    <row r="48" spans="1:14" s="371" customFormat="1" ht="9.75" customHeight="1">
      <c r="F48" s="718"/>
      <c r="J48" s="330"/>
      <c r="K48" s="745"/>
      <c r="L48" s="330"/>
    </row>
    <row r="49" spans="1:12" s="1247" customFormat="1" ht="15.75" customHeight="1">
      <c r="A49" s="318"/>
      <c r="B49" s="682" t="s">
        <v>709</v>
      </c>
      <c r="C49" s="1258" t="s">
        <v>564</v>
      </c>
      <c r="D49" s="1244"/>
      <c r="E49" s="1244"/>
      <c r="F49" s="1244"/>
      <c r="G49" s="1244"/>
      <c r="H49" s="1244"/>
      <c r="I49" s="1244"/>
      <c r="J49" s="1245"/>
      <c r="K49" s="1246"/>
      <c r="L49" s="1245"/>
    </row>
    <row r="50" spans="1:12" s="379" customFormat="1" ht="15.75">
      <c r="A50" s="710" t="s">
        <v>828</v>
      </c>
      <c r="B50" s="683"/>
      <c r="D50" s="377"/>
      <c r="E50" s="377"/>
      <c r="F50" s="377"/>
      <c r="G50" s="377"/>
      <c r="H50" s="377"/>
      <c r="I50" s="377"/>
      <c r="J50" s="378"/>
    </row>
    <row r="51" spans="1:12" s="1186" customFormat="1" ht="15.75">
      <c r="A51" s="710" t="s">
        <v>808</v>
      </c>
      <c r="B51" s="683"/>
      <c r="C51" s="683"/>
      <c r="D51" s="1248"/>
      <c r="E51" s="1248"/>
      <c r="F51" s="1248"/>
      <c r="G51" s="1248"/>
      <c r="H51" s="1248"/>
      <c r="I51" s="1248"/>
      <c r="J51" s="1249"/>
    </row>
    <row r="52" spans="1:12" s="1186" customFormat="1" ht="15.75">
      <c r="A52" s="710" t="s">
        <v>815</v>
      </c>
      <c r="B52" s="683"/>
      <c r="C52" s="683"/>
      <c r="D52" s="1248"/>
      <c r="E52" s="1248"/>
      <c r="F52" s="1248"/>
      <c r="G52" s="1248"/>
      <c r="H52" s="1248"/>
      <c r="I52" s="1248"/>
      <c r="J52" s="1249"/>
    </row>
    <row r="53" spans="1:12" s="371" customFormat="1" ht="15.75" customHeight="1">
      <c r="A53" s="318"/>
      <c r="B53" s="682"/>
      <c r="C53" s="318"/>
      <c r="D53" s="318"/>
      <c r="E53" s="318"/>
      <c r="F53" s="318"/>
      <c r="G53" s="318"/>
      <c r="H53" s="318"/>
      <c r="I53" s="318"/>
      <c r="J53" s="330"/>
      <c r="K53" s="330"/>
      <c r="L53" s="330"/>
    </row>
    <row r="54" spans="1:12" s="379" customFormat="1" ht="15.75">
      <c r="A54" s="710"/>
      <c r="B54" s="683"/>
      <c r="C54" s="683"/>
      <c r="D54" s="377"/>
      <c r="E54" s="377"/>
      <c r="F54" s="377"/>
      <c r="G54" s="377"/>
      <c r="H54" s="377"/>
      <c r="I54" s="377"/>
      <c r="J54" s="378"/>
    </row>
    <row r="55" spans="1:12" s="379" customFormat="1" ht="15.75">
      <c r="A55" s="710"/>
      <c r="B55" s="683"/>
      <c r="C55" s="683"/>
      <c r="D55" s="377"/>
      <c r="E55" s="377"/>
      <c r="F55" s="377"/>
      <c r="G55" s="377"/>
      <c r="H55" s="377"/>
      <c r="I55" s="377"/>
      <c r="J55" s="378"/>
    </row>
    <row r="56" spans="1:12">
      <c r="J56" s="330"/>
    </row>
    <row r="57" spans="1:12" ht="15.75">
      <c r="C57" s="683"/>
      <c r="J57" s="330"/>
    </row>
    <row r="58" spans="1:12">
      <c r="J58" s="330"/>
    </row>
    <row r="59" spans="1:12">
      <c r="J59" s="330"/>
    </row>
    <row r="60" spans="1:12">
      <c r="J60" s="330"/>
    </row>
    <row r="61" spans="1:12">
      <c r="J61" s="330"/>
    </row>
    <row r="62" spans="1:12">
      <c r="J62" s="330"/>
    </row>
    <row r="63" spans="1:12">
      <c r="J63" s="330"/>
    </row>
    <row r="64" spans="1:12">
      <c r="J64" s="330"/>
    </row>
    <row r="65" spans="10:10">
      <c r="J65" s="330"/>
    </row>
    <row r="66" spans="10:10">
      <c r="J66" s="330"/>
    </row>
    <row r="67" spans="10:10">
      <c r="J67" s="330"/>
    </row>
    <row r="68" spans="10:10">
      <c r="J68" s="330"/>
    </row>
    <row r="69" spans="10:10">
      <c r="J69" s="330"/>
    </row>
    <row r="70" spans="10:10">
      <c r="J70" s="330"/>
    </row>
    <row r="71" spans="10:10">
      <c r="J71" s="330"/>
    </row>
    <row r="72" spans="10:10">
      <c r="J72" s="330"/>
    </row>
    <row r="73" spans="10:10">
      <c r="J73" s="330"/>
    </row>
    <row r="74" spans="10:10">
      <c r="J74" s="330"/>
    </row>
    <row r="75" spans="10:10">
      <c r="J75" s="330" t="s">
        <v>4</v>
      </c>
    </row>
  </sheetData>
  <mergeCells count="7">
    <mergeCell ref="A13:C13"/>
    <mergeCell ref="A1:C1"/>
    <mergeCell ref="D5:G5"/>
    <mergeCell ref="H5:I5"/>
    <mergeCell ref="D6:G6"/>
    <mergeCell ref="H6:I6"/>
    <mergeCell ref="A11:C11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3"/>
  <sheetViews>
    <sheetView showGridLines="0" zoomScale="84" zoomScaleNormal="84" workbookViewId="0"/>
  </sheetViews>
  <sheetFormatPr defaultColWidth="12.5703125" defaultRowHeight="15"/>
  <cols>
    <col min="1" max="1" width="67.7109375" style="383" customWidth="1"/>
    <col min="2" max="2" width="19.5703125" style="383" customWidth="1"/>
    <col min="3" max="3" width="2.5703125" style="383" customWidth="1"/>
    <col min="4" max="4" width="20.7109375" style="383" customWidth="1"/>
    <col min="5" max="5" width="21.5703125" style="383" customWidth="1"/>
    <col min="6" max="7" width="20.85546875" style="383" customWidth="1"/>
    <col min="8" max="8" width="4.7109375" style="383" customWidth="1"/>
    <col min="9" max="10" width="6.5703125" style="383" customWidth="1"/>
    <col min="11" max="11" width="23.7109375" style="796" customWidth="1"/>
    <col min="12" max="12" width="27.7109375" style="383" customWidth="1"/>
    <col min="13" max="13" width="19.5703125" style="383" customWidth="1"/>
    <col min="14" max="14" width="15" style="383" customWidth="1"/>
    <col min="15" max="15" width="25.42578125" style="383" customWidth="1"/>
    <col min="16" max="257" width="12.5703125" style="383"/>
    <col min="258" max="258" width="67.7109375" style="383" customWidth="1"/>
    <col min="259" max="259" width="19.5703125" style="383" customWidth="1"/>
    <col min="260" max="260" width="2.5703125" style="383" customWidth="1"/>
    <col min="261" max="261" width="20.7109375" style="383" customWidth="1"/>
    <col min="262" max="262" width="21.5703125" style="383" customWidth="1"/>
    <col min="263" max="264" width="20.85546875" style="383" customWidth="1"/>
    <col min="265" max="265" width="4.7109375" style="383" customWidth="1"/>
    <col min="266" max="266" width="6.5703125" style="383" customWidth="1"/>
    <col min="267" max="267" width="14.85546875" style="383" bestFit="1" customWidth="1"/>
    <col min="268" max="268" width="21.5703125" style="383" customWidth="1"/>
    <col min="269" max="269" width="19.5703125" style="383" customWidth="1"/>
    <col min="270" max="270" width="15" style="383" customWidth="1"/>
    <col min="271" max="271" width="25.42578125" style="383" customWidth="1"/>
    <col min="272" max="513" width="12.5703125" style="383"/>
    <col min="514" max="514" width="67.7109375" style="383" customWidth="1"/>
    <col min="515" max="515" width="19.5703125" style="383" customWidth="1"/>
    <col min="516" max="516" width="2.5703125" style="383" customWidth="1"/>
    <col min="517" max="517" width="20.7109375" style="383" customWidth="1"/>
    <col min="518" max="518" width="21.5703125" style="383" customWidth="1"/>
    <col min="519" max="520" width="20.85546875" style="383" customWidth="1"/>
    <col min="521" max="521" width="4.7109375" style="383" customWidth="1"/>
    <col min="522" max="522" width="6.5703125" style="383" customWidth="1"/>
    <col min="523" max="523" width="14.85546875" style="383" bestFit="1" customWidth="1"/>
    <col min="524" max="524" width="21.5703125" style="383" customWidth="1"/>
    <col min="525" max="525" width="19.5703125" style="383" customWidth="1"/>
    <col min="526" max="526" width="15" style="383" customWidth="1"/>
    <col min="527" max="527" width="25.42578125" style="383" customWidth="1"/>
    <col min="528" max="769" width="12.5703125" style="383"/>
    <col min="770" max="770" width="67.7109375" style="383" customWidth="1"/>
    <col min="771" max="771" width="19.5703125" style="383" customWidth="1"/>
    <col min="772" max="772" width="2.5703125" style="383" customWidth="1"/>
    <col min="773" max="773" width="20.7109375" style="383" customWidth="1"/>
    <col min="774" max="774" width="21.5703125" style="383" customWidth="1"/>
    <col min="775" max="776" width="20.85546875" style="383" customWidth="1"/>
    <col min="777" max="777" width="4.7109375" style="383" customWidth="1"/>
    <col min="778" max="778" width="6.5703125" style="383" customWidth="1"/>
    <col min="779" max="779" width="14.85546875" style="383" bestFit="1" customWidth="1"/>
    <col min="780" max="780" width="21.5703125" style="383" customWidth="1"/>
    <col min="781" max="781" width="19.5703125" style="383" customWidth="1"/>
    <col min="782" max="782" width="15" style="383" customWidth="1"/>
    <col min="783" max="783" width="25.42578125" style="383" customWidth="1"/>
    <col min="784" max="1025" width="12.5703125" style="383"/>
    <col min="1026" max="1026" width="67.7109375" style="383" customWidth="1"/>
    <col min="1027" max="1027" width="19.5703125" style="383" customWidth="1"/>
    <col min="1028" max="1028" width="2.5703125" style="383" customWidth="1"/>
    <col min="1029" max="1029" width="20.7109375" style="383" customWidth="1"/>
    <col min="1030" max="1030" width="21.5703125" style="383" customWidth="1"/>
    <col min="1031" max="1032" width="20.85546875" style="383" customWidth="1"/>
    <col min="1033" max="1033" width="4.7109375" style="383" customWidth="1"/>
    <col min="1034" max="1034" width="6.5703125" style="383" customWidth="1"/>
    <col min="1035" max="1035" width="14.85546875" style="383" bestFit="1" customWidth="1"/>
    <col min="1036" max="1036" width="21.5703125" style="383" customWidth="1"/>
    <col min="1037" max="1037" width="19.5703125" style="383" customWidth="1"/>
    <col min="1038" max="1038" width="15" style="383" customWidth="1"/>
    <col min="1039" max="1039" width="25.42578125" style="383" customWidth="1"/>
    <col min="1040" max="1281" width="12.5703125" style="383"/>
    <col min="1282" max="1282" width="67.7109375" style="383" customWidth="1"/>
    <col min="1283" max="1283" width="19.5703125" style="383" customWidth="1"/>
    <col min="1284" max="1284" width="2.5703125" style="383" customWidth="1"/>
    <col min="1285" max="1285" width="20.7109375" style="383" customWidth="1"/>
    <col min="1286" max="1286" width="21.5703125" style="383" customWidth="1"/>
    <col min="1287" max="1288" width="20.85546875" style="383" customWidth="1"/>
    <col min="1289" max="1289" width="4.7109375" style="383" customWidth="1"/>
    <col min="1290" max="1290" width="6.5703125" style="383" customWidth="1"/>
    <col min="1291" max="1291" width="14.85546875" style="383" bestFit="1" customWidth="1"/>
    <col min="1292" max="1292" width="21.5703125" style="383" customWidth="1"/>
    <col min="1293" max="1293" width="19.5703125" style="383" customWidth="1"/>
    <col min="1294" max="1294" width="15" style="383" customWidth="1"/>
    <col min="1295" max="1295" width="25.42578125" style="383" customWidth="1"/>
    <col min="1296" max="1537" width="12.5703125" style="383"/>
    <col min="1538" max="1538" width="67.7109375" style="383" customWidth="1"/>
    <col min="1539" max="1539" width="19.5703125" style="383" customWidth="1"/>
    <col min="1540" max="1540" width="2.5703125" style="383" customWidth="1"/>
    <col min="1541" max="1541" width="20.7109375" style="383" customWidth="1"/>
    <col min="1542" max="1542" width="21.5703125" style="383" customWidth="1"/>
    <col min="1543" max="1544" width="20.85546875" style="383" customWidth="1"/>
    <col min="1545" max="1545" width="4.7109375" style="383" customWidth="1"/>
    <col min="1546" max="1546" width="6.5703125" style="383" customWidth="1"/>
    <col min="1547" max="1547" width="14.85546875" style="383" bestFit="1" customWidth="1"/>
    <col min="1548" max="1548" width="21.5703125" style="383" customWidth="1"/>
    <col min="1549" max="1549" width="19.5703125" style="383" customWidth="1"/>
    <col min="1550" max="1550" width="15" style="383" customWidth="1"/>
    <col min="1551" max="1551" width="25.42578125" style="383" customWidth="1"/>
    <col min="1552" max="1793" width="12.5703125" style="383"/>
    <col min="1794" max="1794" width="67.7109375" style="383" customWidth="1"/>
    <col min="1795" max="1795" width="19.5703125" style="383" customWidth="1"/>
    <col min="1796" max="1796" width="2.5703125" style="383" customWidth="1"/>
    <col min="1797" max="1797" width="20.7109375" style="383" customWidth="1"/>
    <col min="1798" max="1798" width="21.5703125" style="383" customWidth="1"/>
    <col min="1799" max="1800" width="20.85546875" style="383" customWidth="1"/>
    <col min="1801" max="1801" width="4.7109375" style="383" customWidth="1"/>
    <col min="1802" max="1802" width="6.5703125" style="383" customWidth="1"/>
    <col min="1803" max="1803" width="14.85546875" style="383" bestFit="1" customWidth="1"/>
    <col min="1804" max="1804" width="21.5703125" style="383" customWidth="1"/>
    <col min="1805" max="1805" width="19.5703125" style="383" customWidth="1"/>
    <col min="1806" max="1806" width="15" style="383" customWidth="1"/>
    <col min="1807" max="1807" width="25.42578125" style="383" customWidth="1"/>
    <col min="1808" max="2049" width="12.5703125" style="383"/>
    <col min="2050" max="2050" width="67.7109375" style="383" customWidth="1"/>
    <col min="2051" max="2051" width="19.5703125" style="383" customWidth="1"/>
    <col min="2052" max="2052" width="2.5703125" style="383" customWidth="1"/>
    <col min="2053" max="2053" width="20.7109375" style="383" customWidth="1"/>
    <col min="2054" max="2054" width="21.5703125" style="383" customWidth="1"/>
    <col min="2055" max="2056" width="20.85546875" style="383" customWidth="1"/>
    <col min="2057" max="2057" width="4.7109375" style="383" customWidth="1"/>
    <col min="2058" max="2058" width="6.5703125" style="383" customWidth="1"/>
    <col min="2059" max="2059" width="14.85546875" style="383" bestFit="1" customWidth="1"/>
    <col min="2060" max="2060" width="21.5703125" style="383" customWidth="1"/>
    <col min="2061" max="2061" width="19.5703125" style="383" customWidth="1"/>
    <col min="2062" max="2062" width="15" style="383" customWidth="1"/>
    <col min="2063" max="2063" width="25.42578125" style="383" customWidth="1"/>
    <col min="2064" max="2305" width="12.5703125" style="383"/>
    <col min="2306" max="2306" width="67.7109375" style="383" customWidth="1"/>
    <col min="2307" max="2307" width="19.5703125" style="383" customWidth="1"/>
    <col min="2308" max="2308" width="2.5703125" style="383" customWidth="1"/>
    <col min="2309" max="2309" width="20.7109375" style="383" customWidth="1"/>
    <col min="2310" max="2310" width="21.5703125" style="383" customWidth="1"/>
    <col min="2311" max="2312" width="20.85546875" style="383" customWidth="1"/>
    <col min="2313" max="2313" width="4.7109375" style="383" customWidth="1"/>
    <col min="2314" max="2314" width="6.5703125" style="383" customWidth="1"/>
    <col min="2315" max="2315" width="14.85546875" style="383" bestFit="1" customWidth="1"/>
    <col min="2316" max="2316" width="21.5703125" style="383" customWidth="1"/>
    <col min="2317" max="2317" width="19.5703125" style="383" customWidth="1"/>
    <col min="2318" max="2318" width="15" style="383" customWidth="1"/>
    <col min="2319" max="2319" width="25.42578125" style="383" customWidth="1"/>
    <col min="2320" max="2561" width="12.5703125" style="383"/>
    <col min="2562" max="2562" width="67.7109375" style="383" customWidth="1"/>
    <col min="2563" max="2563" width="19.5703125" style="383" customWidth="1"/>
    <col min="2564" max="2564" width="2.5703125" style="383" customWidth="1"/>
    <col min="2565" max="2565" width="20.7109375" style="383" customWidth="1"/>
    <col min="2566" max="2566" width="21.5703125" style="383" customWidth="1"/>
    <col min="2567" max="2568" width="20.85546875" style="383" customWidth="1"/>
    <col min="2569" max="2569" width="4.7109375" style="383" customWidth="1"/>
    <col min="2570" max="2570" width="6.5703125" style="383" customWidth="1"/>
    <col min="2571" max="2571" width="14.85546875" style="383" bestFit="1" customWidth="1"/>
    <col min="2572" max="2572" width="21.5703125" style="383" customWidth="1"/>
    <col min="2573" max="2573" width="19.5703125" style="383" customWidth="1"/>
    <col min="2574" max="2574" width="15" style="383" customWidth="1"/>
    <col min="2575" max="2575" width="25.42578125" style="383" customWidth="1"/>
    <col min="2576" max="2817" width="12.5703125" style="383"/>
    <col min="2818" max="2818" width="67.7109375" style="383" customWidth="1"/>
    <col min="2819" max="2819" width="19.5703125" style="383" customWidth="1"/>
    <col min="2820" max="2820" width="2.5703125" style="383" customWidth="1"/>
    <col min="2821" max="2821" width="20.7109375" style="383" customWidth="1"/>
    <col min="2822" max="2822" width="21.5703125" style="383" customWidth="1"/>
    <col min="2823" max="2824" width="20.85546875" style="383" customWidth="1"/>
    <col min="2825" max="2825" width="4.7109375" style="383" customWidth="1"/>
    <col min="2826" max="2826" width="6.5703125" style="383" customWidth="1"/>
    <col min="2827" max="2827" width="14.85546875" style="383" bestFit="1" customWidth="1"/>
    <col min="2828" max="2828" width="21.5703125" style="383" customWidth="1"/>
    <col min="2829" max="2829" width="19.5703125" style="383" customWidth="1"/>
    <col min="2830" max="2830" width="15" style="383" customWidth="1"/>
    <col min="2831" max="2831" width="25.42578125" style="383" customWidth="1"/>
    <col min="2832" max="3073" width="12.5703125" style="383"/>
    <col min="3074" max="3074" width="67.7109375" style="383" customWidth="1"/>
    <col min="3075" max="3075" width="19.5703125" style="383" customWidth="1"/>
    <col min="3076" max="3076" width="2.5703125" style="383" customWidth="1"/>
    <col min="3077" max="3077" width="20.7109375" style="383" customWidth="1"/>
    <col min="3078" max="3078" width="21.5703125" style="383" customWidth="1"/>
    <col min="3079" max="3080" width="20.85546875" style="383" customWidth="1"/>
    <col min="3081" max="3081" width="4.7109375" style="383" customWidth="1"/>
    <col min="3082" max="3082" width="6.5703125" style="383" customWidth="1"/>
    <col min="3083" max="3083" width="14.85546875" style="383" bestFit="1" customWidth="1"/>
    <col min="3084" max="3084" width="21.5703125" style="383" customWidth="1"/>
    <col min="3085" max="3085" width="19.5703125" style="383" customWidth="1"/>
    <col min="3086" max="3086" width="15" style="383" customWidth="1"/>
    <col min="3087" max="3087" width="25.42578125" style="383" customWidth="1"/>
    <col min="3088" max="3329" width="12.5703125" style="383"/>
    <col min="3330" max="3330" width="67.7109375" style="383" customWidth="1"/>
    <col min="3331" max="3331" width="19.5703125" style="383" customWidth="1"/>
    <col min="3332" max="3332" width="2.5703125" style="383" customWidth="1"/>
    <col min="3333" max="3333" width="20.7109375" style="383" customWidth="1"/>
    <col min="3334" max="3334" width="21.5703125" style="383" customWidth="1"/>
    <col min="3335" max="3336" width="20.85546875" style="383" customWidth="1"/>
    <col min="3337" max="3337" width="4.7109375" style="383" customWidth="1"/>
    <col min="3338" max="3338" width="6.5703125" style="383" customWidth="1"/>
    <col min="3339" max="3339" width="14.85546875" style="383" bestFit="1" customWidth="1"/>
    <col min="3340" max="3340" width="21.5703125" style="383" customWidth="1"/>
    <col min="3341" max="3341" width="19.5703125" style="383" customWidth="1"/>
    <col min="3342" max="3342" width="15" style="383" customWidth="1"/>
    <col min="3343" max="3343" width="25.42578125" style="383" customWidth="1"/>
    <col min="3344" max="3585" width="12.5703125" style="383"/>
    <col min="3586" max="3586" width="67.7109375" style="383" customWidth="1"/>
    <col min="3587" max="3587" width="19.5703125" style="383" customWidth="1"/>
    <col min="3588" max="3588" width="2.5703125" style="383" customWidth="1"/>
    <col min="3589" max="3589" width="20.7109375" style="383" customWidth="1"/>
    <col min="3590" max="3590" width="21.5703125" style="383" customWidth="1"/>
    <col min="3591" max="3592" width="20.85546875" style="383" customWidth="1"/>
    <col min="3593" max="3593" width="4.7109375" style="383" customWidth="1"/>
    <col min="3594" max="3594" width="6.5703125" style="383" customWidth="1"/>
    <col min="3595" max="3595" width="14.85546875" style="383" bestFit="1" customWidth="1"/>
    <col min="3596" max="3596" width="21.5703125" style="383" customWidth="1"/>
    <col min="3597" max="3597" width="19.5703125" style="383" customWidth="1"/>
    <col min="3598" max="3598" width="15" style="383" customWidth="1"/>
    <col min="3599" max="3599" width="25.42578125" style="383" customWidth="1"/>
    <col min="3600" max="3841" width="12.5703125" style="383"/>
    <col min="3842" max="3842" width="67.7109375" style="383" customWidth="1"/>
    <col min="3843" max="3843" width="19.5703125" style="383" customWidth="1"/>
    <col min="3844" max="3844" width="2.5703125" style="383" customWidth="1"/>
    <col min="3845" max="3845" width="20.7109375" style="383" customWidth="1"/>
    <col min="3846" max="3846" width="21.5703125" style="383" customWidth="1"/>
    <col min="3847" max="3848" width="20.85546875" style="383" customWidth="1"/>
    <col min="3849" max="3849" width="4.7109375" style="383" customWidth="1"/>
    <col min="3850" max="3850" width="6.5703125" style="383" customWidth="1"/>
    <col min="3851" max="3851" width="14.85546875" style="383" bestFit="1" customWidth="1"/>
    <col min="3852" max="3852" width="21.5703125" style="383" customWidth="1"/>
    <col min="3853" max="3853" width="19.5703125" style="383" customWidth="1"/>
    <col min="3854" max="3854" width="15" style="383" customWidth="1"/>
    <col min="3855" max="3855" width="25.42578125" style="383" customWidth="1"/>
    <col min="3856" max="4097" width="12.5703125" style="383"/>
    <col min="4098" max="4098" width="67.7109375" style="383" customWidth="1"/>
    <col min="4099" max="4099" width="19.5703125" style="383" customWidth="1"/>
    <col min="4100" max="4100" width="2.5703125" style="383" customWidth="1"/>
    <col min="4101" max="4101" width="20.7109375" style="383" customWidth="1"/>
    <col min="4102" max="4102" width="21.5703125" style="383" customWidth="1"/>
    <col min="4103" max="4104" width="20.85546875" style="383" customWidth="1"/>
    <col min="4105" max="4105" width="4.7109375" style="383" customWidth="1"/>
    <col min="4106" max="4106" width="6.5703125" style="383" customWidth="1"/>
    <col min="4107" max="4107" width="14.85546875" style="383" bestFit="1" customWidth="1"/>
    <col min="4108" max="4108" width="21.5703125" style="383" customWidth="1"/>
    <col min="4109" max="4109" width="19.5703125" style="383" customWidth="1"/>
    <col min="4110" max="4110" width="15" style="383" customWidth="1"/>
    <col min="4111" max="4111" width="25.42578125" style="383" customWidth="1"/>
    <col min="4112" max="4353" width="12.5703125" style="383"/>
    <col min="4354" max="4354" width="67.7109375" style="383" customWidth="1"/>
    <col min="4355" max="4355" width="19.5703125" style="383" customWidth="1"/>
    <col min="4356" max="4356" width="2.5703125" style="383" customWidth="1"/>
    <col min="4357" max="4357" width="20.7109375" style="383" customWidth="1"/>
    <col min="4358" max="4358" width="21.5703125" style="383" customWidth="1"/>
    <col min="4359" max="4360" width="20.85546875" style="383" customWidth="1"/>
    <col min="4361" max="4361" width="4.7109375" style="383" customWidth="1"/>
    <col min="4362" max="4362" width="6.5703125" style="383" customWidth="1"/>
    <col min="4363" max="4363" width="14.85546875" style="383" bestFit="1" customWidth="1"/>
    <col min="4364" max="4364" width="21.5703125" style="383" customWidth="1"/>
    <col min="4365" max="4365" width="19.5703125" style="383" customWidth="1"/>
    <col min="4366" max="4366" width="15" style="383" customWidth="1"/>
    <col min="4367" max="4367" width="25.42578125" style="383" customWidth="1"/>
    <col min="4368" max="4609" width="12.5703125" style="383"/>
    <col min="4610" max="4610" width="67.7109375" style="383" customWidth="1"/>
    <col min="4611" max="4611" width="19.5703125" style="383" customWidth="1"/>
    <col min="4612" max="4612" width="2.5703125" style="383" customWidth="1"/>
    <col min="4613" max="4613" width="20.7109375" style="383" customWidth="1"/>
    <col min="4614" max="4614" width="21.5703125" style="383" customWidth="1"/>
    <col min="4615" max="4616" width="20.85546875" style="383" customWidth="1"/>
    <col min="4617" max="4617" width="4.7109375" style="383" customWidth="1"/>
    <col min="4618" max="4618" width="6.5703125" style="383" customWidth="1"/>
    <col min="4619" max="4619" width="14.85546875" style="383" bestFit="1" customWidth="1"/>
    <col min="4620" max="4620" width="21.5703125" style="383" customWidth="1"/>
    <col min="4621" max="4621" width="19.5703125" style="383" customWidth="1"/>
    <col min="4622" max="4622" width="15" style="383" customWidth="1"/>
    <col min="4623" max="4623" width="25.42578125" style="383" customWidth="1"/>
    <col min="4624" max="4865" width="12.5703125" style="383"/>
    <col min="4866" max="4866" width="67.7109375" style="383" customWidth="1"/>
    <col min="4867" max="4867" width="19.5703125" style="383" customWidth="1"/>
    <col min="4868" max="4868" width="2.5703125" style="383" customWidth="1"/>
    <col min="4869" max="4869" width="20.7109375" style="383" customWidth="1"/>
    <col min="4870" max="4870" width="21.5703125" style="383" customWidth="1"/>
    <col min="4871" max="4872" width="20.85546875" style="383" customWidth="1"/>
    <col min="4873" max="4873" width="4.7109375" style="383" customWidth="1"/>
    <col min="4874" max="4874" width="6.5703125" style="383" customWidth="1"/>
    <col min="4875" max="4875" width="14.85546875" style="383" bestFit="1" customWidth="1"/>
    <col min="4876" max="4876" width="21.5703125" style="383" customWidth="1"/>
    <col min="4877" max="4877" width="19.5703125" style="383" customWidth="1"/>
    <col min="4878" max="4878" width="15" style="383" customWidth="1"/>
    <col min="4879" max="4879" width="25.42578125" style="383" customWidth="1"/>
    <col min="4880" max="5121" width="12.5703125" style="383"/>
    <col min="5122" max="5122" width="67.7109375" style="383" customWidth="1"/>
    <col min="5123" max="5123" width="19.5703125" style="383" customWidth="1"/>
    <col min="5124" max="5124" width="2.5703125" style="383" customWidth="1"/>
    <col min="5125" max="5125" width="20.7109375" style="383" customWidth="1"/>
    <col min="5126" max="5126" width="21.5703125" style="383" customWidth="1"/>
    <col min="5127" max="5128" width="20.85546875" style="383" customWidth="1"/>
    <col min="5129" max="5129" width="4.7109375" style="383" customWidth="1"/>
    <col min="5130" max="5130" width="6.5703125" style="383" customWidth="1"/>
    <col min="5131" max="5131" width="14.85546875" style="383" bestFit="1" customWidth="1"/>
    <col min="5132" max="5132" width="21.5703125" style="383" customWidth="1"/>
    <col min="5133" max="5133" width="19.5703125" style="383" customWidth="1"/>
    <col min="5134" max="5134" width="15" style="383" customWidth="1"/>
    <col min="5135" max="5135" width="25.42578125" style="383" customWidth="1"/>
    <col min="5136" max="5377" width="12.5703125" style="383"/>
    <col min="5378" max="5378" width="67.7109375" style="383" customWidth="1"/>
    <col min="5379" max="5379" width="19.5703125" style="383" customWidth="1"/>
    <col min="5380" max="5380" width="2.5703125" style="383" customWidth="1"/>
    <col min="5381" max="5381" width="20.7109375" style="383" customWidth="1"/>
    <col min="5382" max="5382" width="21.5703125" style="383" customWidth="1"/>
    <col min="5383" max="5384" width="20.85546875" style="383" customWidth="1"/>
    <col min="5385" max="5385" width="4.7109375" style="383" customWidth="1"/>
    <col min="5386" max="5386" width="6.5703125" style="383" customWidth="1"/>
    <col min="5387" max="5387" width="14.85546875" style="383" bestFit="1" customWidth="1"/>
    <col min="5388" max="5388" width="21.5703125" style="383" customWidth="1"/>
    <col min="5389" max="5389" width="19.5703125" style="383" customWidth="1"/>
    <col min="5390" max="5390" width="15" style="383" customWidth="1"/>
    <col min="5391" max="5391" width="25.42578125" style="383" customWidth="1"/>
    <col min="5392" max="5633" width="12.5703125" style="383"/>
    <col min="5634" max="5634" width="67.7109375" style="383" customWidth="1"/>
    <col min="5635" max="5635" width="19.5703125" style="383" customWidth="1"/>
    <col min="5636" max="5636" width="2.5703125" style="383" customWidth="1"/>
    <col min="5637" max="5637" width="20.7109375" style="383" customWidth="1"/>
    <col min="5638" max="5638" width="21.5703125" style="383" customWidth="1"/>
    <col min="5639" max="5640" width="20.85546875" style="383" customWidth="1"/>
    <col min="5641" max="5641" width="4.7109375" style="383" customWidth="1"/>
    <col min="5642" max="5642" width="6.5703125" style="383" customWidth="1"/>
    <col min="5643" max="5643" width="14.85546875" style="383" bestFit="1" customWidth="1"/>
    <col min="5644" max="5644" width="21.5703125" style="383" customWidth="1"/>
    <col min="5645" max="5645" width="19.5703125" style="383" customWidth="1"/>
    <col min="5646" max="5646" width="15" style="383" customWidth="1"/>
    <col min="5647" max="5647" width="25.42578125" style="383" customWidth="1"/>
    <col min="5648" max="5889" width="12.5703125" style="383"/>
    <col min="5890" max="5890" width="67.7109375" style="383" customWidth="1"/>
    <col min="5891" max="5891" width="19.5703125" style="383" customWidth="1"/>
    <col min="5892" max="5892" width="2.5703125" style="383" customWidth="1"/>
    <col min="5893" max="5893" width="20.7109375" style="383" customWidth="1"/>
    <col min="5894" max="5894" width="21.5703125" style="383" customWidth="1"/>
    <col min="5895" max="5896" width="20.85546875" style="383" customWidth="1"/>
    <col min="5897" max="5897" width="4.7109375" style="383" customWidth="1"/>
    <col min="5898" max="5898" width="6.5703125" style="383" customWidth="1"/>
    <col min="5899" max="5899" width="14.85546875" style="383" bestFit="1" customWidth="1"/>
    <col min="5900" max="5900" width="21.5703125" style="383" customWidth="1"/>
    <col min="5901" max="5901" width="19.5703125" style="383" customWidth="1"/>
    <col min="5902" max="5902" width="15" style="383" customWidth="1"/>
    <col min="5903" max="5903" width="25.42578125" style="383" customWidth="1"/>
    <col min="5904" max="6145" width="12.5703125" style="383"/>
    <col min="6146" max="6146" width="67.7109375" style="383" customWidth="1"/>
    <col min="6147" max="6147" width="19.5703125" style="383" customWidth="1"/>
    <col min="6148" max="6148" width="2.5703125" style="383" customWidth="1"/>
    <col min="6149" max="6149" width="20.7109375" style="383" customWidth="1"/>
    <col min="6150" max="6150" width="21.5703125" style="383" customWidth="1"/>
    <col min="6151" max="6152" width="20.85546875" style="383" customWidth="1"/>
    <col min="6153" max="6153" width="4.7109375" style="383" customWidth="1"/>
    <col min="6154" max="6154" width="6.5703125" style="383" customWidth="1"/>
    <col min="6155" max="6155" width="14.85546875" style="383" bestFit="1" customWidth="1"/>
    <col min="6156" max="6156" width="21.5703125" style="383" customWidth="1"/>
    <col min="6157" max="6157" width="19.5703125" style="383" customWidth="1"/>
    <col min="6158" max="6158" width="15" style="383" customWidth="1"/>
    <col min="6159" max="6159" width="25.42578125" style="383" customWidth="1"/>
    <col min="6160" max="6401" width="12.5703125" style="383"/>
    <col min="6402" max="6402" width="67.7109375" style="383" customWidth="1"/>
    <col min="6403" max="6403" width="19.5703125" style="383" customWidth="1"/>
    <col min="6404" max="6404" width="2.5703125" style="383" customWidth="1"/>
    <col min="6405" max="6405" width="20.7109375" style="383" customWidth="1"/>
    <col min="6406" max="6406" width="21.5703125" style="383" customWidth="1"/>
    <col min="6407" max="6408" width="20.85546875" style="383" customWidth="1"/>
    <col min="6409" max="6409" width="4.7109375" style="383" customWidth="1"/>
    <col min="6410" max="6410" width="6.5703125" style="383" customWidth="1"/>
    <col min="6411" max="6411" width="14.85546875" style="383" bestFit="1" customWidth="1"/>
    <col min="6412" max="6412" width="21.5703125" style="383" customWidth="1"/>
    <col min="6413" max="6413" width="19.5703125" style="383" customWidth="1"/>
    <col min="6414" max="6414" width="15" style="383" customWidth="1"/>
    <col min="6415" max="6415" width="25.42578125" style="383" customWidth="1"/>
    <col min="6416" max="6657" width="12.5703125" style="383"/>
    <col min="6658" max="6658" width="67.7109375" style="383" customWidth="1"/>
    <col min="6659" max="6659" width="19.5703125" style="383" customWidth="1"/>
    <col min="6660" max="6660" width="2.5703125" style="383" customWidth="1"/>
    <col min="6661" max="6661" width="20.7109375" style="383" customWidth="1"/>
    <col min="6662" max="6662" width="21.5703125" style="383" customWidth="1"/>
    <col min="6663" max="6664" width="20.85546875" style="383" customWidth="1"/>
    <col min="6665" max="6665" width="4.7109375" style="383" customWidth="1"/>
    <col min="6666" max="6666" width="6.5703125" style="383" customWidth="1"/>
    <col min="6667" max="6667" width="14.85546875" style="383" bestFit="1" customWidth="1"/>
    <col min="6668" max="6668" width="21.5703125" style="383" customWidth="1"/>
    <col min="6669" max="6669" width="19.5703125" style="383" customWidth="1"/>
    <col min="6670" max="6670" width="15" style="383" customWidth="1"/>
    <col min="6671" max="6671" width="25.42578125" style="383" customWidth="1"/>
    <col min="6672" max="6913" width="12.5703125" style="383"/>
    <col min="6914" max="6914" width="67.7109375" style="383" customWidth="1"/>
    <col min="6915" max="6915" width="19.5703125" style="383" customWidth="1"/>
    <col min="6916" max="6916" width="2.5703125" style="383" customWidth="1"/>
    <col min="6917" max="6917" width="20.7109375" style="383" customWidth="1"/>
    <col min="6918" max="6918" width="21.5703125" style="383" customWidth="1"/>
    <col min="6919" max="6920" width="20.85546875" style="383" customWidth="1"/>
    <col min="6921" max="6921" width="4.7109375" style="383" customWidth="1"/>
    <col min="6922" max="6922" width="6.5703125" style="383" customWidth="1"/>
    <col min="6923" max="6923" width="14.85546875" style="383" bestFit="1" customWidth="1"/>
    <col min="6924" max="6924" width="21.5703125" style="383" customWidth="1"/>
    <col min="6925" max="6925" width="19.5703125" style="383" customWidth="1"/>
    <col min="6926" max="6926" width="15" style="383" customWidth="1"/>
    <col min="6927" max="6927" width="25.42578125" style="383" customWidth="1"/>
    <col min="6928" max="7169" width="12.5703125" style="383"/>
    <col min="7170" max="7170" width="67.7109375" style="383" customWidth="1"/>
    <col min="7171" max="7171" width="19.5703125" style="383" customWidth="1"/>
    <col min="7172" max="7172" width="2.5703125" style="383" customWidth="1"/>
    <col min="7173" max="7173" width="20.7109375" style="383" customWidth="1"/>
    <col min="7174" max="7174" width="21.5703125" style="383" customWidth="1"/>
    <col min="7175" max="7176" width="20.85546875" style="383" customWidth="1"/>
    <col min="7177" max="7177" width="4.7109375" style="383" customWidth="1"/>
    <col min="7178" max="7178" width="6.5703125" style="383" customWidth="1"/>
    <col min="7179" max="7179" width="14.85546875" style="383" bestFit="1" customWidth="1"/>
    <col min="7180" max="7180" width="21.5703125" style="383" customWidth="1"/>
    <col min="7181" max="7181" width="19.5703125" style="383" customWidth="1"/>
    <col min="7182" max="7182" width="15" style="383" customWidth="1"/>
    <col min="7183" max="7183" width="25.42578125" style="383" customWidth="1"/>
    <col min="7184" max="7425" width="12.5703125" style="383"/>
    <col min="7426" max="7426" width="67.7109375" style="383" customWidth="1"/>
    <col min="7427" max="7427" width="19.5703125" style="383" customWidth="1"/>
    <col min="7428" max="7428" width="2.5703125" style="383" customWidth="1"/>
    <col min="7429" max="7429" width="20.7109375" style="383" customWidth="1"/>
    <col min="7430" max="7430" width="21.5703125" style="383" customWidth="1"/>
    <col min="7431" max="7432" width="20.85546875" style="383" customWidth="1"/>
    <col min="7433" max="7433" width="4.7109375" style="383" customWidth="1"/>
    <col min="7434" max="7434" width="6.5703125" style="383" customWidth="1"/>
    <col min="7435" max="7435" width="14.85546875" style="383" bestFit="1" customWidth="1"/>
    <col min="7436" max="7436" width="21.5703125" style="383" customWidth="1"/>
    <col min="7437" max="7437" width="19.5703125" style="383" customWidth="1"/>
    <col min="7438" max="7438" width="15" style="383" customWidth="1"/>
    <col min="7439" max="7439" width="25.42578125" style="383" customWidth="1"/>
    <col min="7440" max="7681" width="12.5703125" style="383"/>
    <col min="7682" max="7682" width="67.7109375" style="383" customWidth="1"/>
    <col min="7683" max="7683" width="19.5703125" style="383" customWidth="1"/>
    <col min="7684" max="7684" width="2.5703125" style="383" customWidth="1"/>
    <col min="7685" max="7685" width="20.7109375" style="383" customWidth="1"/>
    <col min="7686" max="7686" width="21.5703125" style="383" customWidth="1"/>
    <col min="7687" max="7688" width="20.85546875" style="383" customWidth="1"/>
    <col min="7689" max="7689" width="4.7109375" style="383" customWidth="1"/>
    <col min="7690" max="7690" width="6.5703125" style="383" customWidth="1"/>
    <col min="7691" max="7691" width="14.85546875" style="383" bestFit="1" customWidth="1"/>
    <col min="7692" max="7692" width="21.5703125" style="383" customWidth="1"/>
    <col min="7693" max="7693" width="19.5703125" style="383" customWidth="1"/>
    <col min="7694" max="7694" width="15" style="383" customWidth="1"/>
    <col min="7695" max="7695" width="25.42578125" style="383" customWidth="1"/>
    <col min="7696" max="7937" width="12.5703125" style="383"/>
    <col min="7938" max="7938" width="67.7109375" style="383" customWidth="1"/>
    <col min="7939" max="7939" width="19.5703125" style="383" customWidth="1"/>
    <col min="7940" max="7940" width="2.5703125" style="383" customWidth="1"/>
    <col min="7941" max="7941" width="20.7109375" style="383" customWidth="1"/>
    <col min="7942" max="7942" width="21.5703125" style="383" customWidth="1"/>
    <col min="7943" max="7944" width="20.85546875" style="383" customWidth="1"/>
    <col min="7945" max="7945" width="4.7109375" style="383" customWidth="1"/>
    <col min="7946" max="7946" width="6.5703125" style="383" customWidth="1"/>
    <col min="7947" max="7947" width="14.85546875" style="383" bestFit="1" customWidth="1"/>
    <col min="7948" max="7948" width="21.5703125" style="383" customWidth="1"/>
    <col min="7949" max="7949" width="19.5703125" style="383" customWidth="1"/>
    <col min="7950" max="7950" width="15" style="383" customWidth="1"/>
    <col min="7951" max="7951" width="25.42578125" style="383" customWidth="1"/>
    <col min="7952" max="8193" width="12.5703125" style="383"/>
    <col min="8194" max="8194" width="67.7109375" style="383" customWidth="1"/>
    <col min="8195" max="8195" width="19.5703125" style="383" customWidth="1"/>
    <col min="8196" max="8196" width="2.5703125" style="383" customWidth="1"/>
    <col min="8197" max="8197" width="20.7109375" style="383" customWidth="1"/>
    <col min="8198" max="8198" width="21.5703125" style="383" customWidth="1"/>
    <col min="8199" max="8200" width="20.85546875" style="383" customWidth="1"/>
    <col min="8201" max="8201" width="4.7109375" style="383" customWidth="1"/>
    <col min="8202" max="8202" width="6.5703125" style="383" customWidth="1"/>
    <col min="8203" max="8203" width="14.85546875" style="383" bestFit="1" customWidth="1"/>
    <col min="8204" max="8204" width="21.5703125" style="383" customWidth="1"/>
    <col min="8205" max="8205" width="19.5703125" style="383" customWidth="1"/>
    <col min="8206" max="8206" width="15" style="383" customWidth="1"/>
    <col min="8207" max="8207" width="25.42578125" style="383" customWidth="1"/>
    <col min="8208" max="8449" width="12.5703125" style="383"/>
    <col min="8450" max="8450" width="67.7109375" style="383" customWidth="1"/>
    <col min="8451" max="8451" width="19.5703125" style="383" customWidth="1"/>
    <col min="8452" max="8452" width="2.5703125" style="383" customWidth="1"/>
    <col min="8453" max="8453" width="20.7109375" style="383" customWidth="1"/>
    <col min="8454" max="8454" width="21.5703125" style="383" customWidth="1"/>
    <col min="8455" max="8456" width="20.85546875" style="383" customWidth="1"/>
    <col min="8457" max="8457" width="4.7109375" style="383" customWidth="1"/>
    <col min="8458" max="8458" width="6.5703125" style="383" customWidth="1"/>
    <col min="8459" max="8459" width="14.85546875" style="383" bestFit="1" customWidth="1"/>
    <col min="8460" max="8460" width="21.5703125" style="383" customWidth="1"/>
    <col min="8461" max="8461" width="19.5703125" style="383" customWidth="1"/>
    <col min="8462" max="8462" width="15" style="383" customWidth="1"/>
    <col min="8463" max="8463" width="25.42578125" style="383" customWidth="1"/>
    <col min="8464" max="8705" width="12.5703125" style="383"/>
    <col min="8706" max="8706" width="67.7109375" style="383" customWidth="1"/>
    <col min="8707" max="8707" width="19.5703125" style="383" customWidth="1"/>
    <col min="8708" max="8708" width="2.5703125" style="383" customWidth="1"/>
    <col min="8709" max="8709" width="20.7109375" style="383" customWidth="1"/>
    <col min="8710" max="8710" width="21.5703125" style="383" customWidth="1"/>
    <col min="8711" max="8712" width="20.85546875" style="383" customWidth="1"/>
    <col min="8713" max="8713" width="4.7109375" style="383" customWidth="1"/>
    <col min="8714" max="8714" width="6.5703125" style="383" customWidth="1"/>
    <col min="8715" max="8715" width="14.85546875" style="383" bestFit="1" customWidth="1"/>
    <col min="8716" max="8716" width="21.5703125" style="383" customWidth="1"/>
    <col min="8717" max="8717" width="19.5703125" style="383" customWidth="1"/>
    <col min="8718" max="8718" width="15" style="383" customWidth="1"/>
    <col min="8719" max="8719" width="25.42578125" style="383" customWidth="1"/>
    <col min="8720" max="8961" width="12.5703125" style="383"/>
    <col min="8962" max="8962" width="67.7109375" style="383" customWidth="1"/>
    <col min="8963" max="8963" width="19.5703125" style="383" customWidth="1"/>
    <col min="8964" max="8964" width="2.5703125" style="383" customWidth="1"/>
    <col min="8965" max="8965" width="20.7109375" style="383" customWidth="1"/>
    <col min="8966" max="8966" width="21.5703125" style="383" customWidth="1"/>
    <col min="8967" max="8968" width="20.85546875" style="383" customWidth="1"/>
    <col min="8969" max="8969" width="4.7109375" style="383" customWidth="1"/>
    <col min="8970" max="8970" width="6.5703125" style="383" customWidth="1"/>
    <col min="8971" max="8971" width="14.85546875" style="383" bestFit="1" customWidth="1"/>
    <col min="8972" max="8972" width="21.5703125" style="383" customWidth="1"/>
    <col min="8973" max="8973" width="19.5703125" style="383" customWidth="1"/>
    <col min="8974" max="8974" width="15" style="383" customWidth="1"/>
    <col min="8975" max="8975" width="25.42578125" style="383" customWidth="1"/>
    <col min="8976" max="9217" width="12.5703125" style="383"/>
    <col min="9218" max="9218" width="67.7109375" style="383" customWidth="1"/>
    <col min="9219" max="9219" width="19.5703125" style="383" customWidth="1"/>
    <col min="9220" max="9220" width="2.5703125" style="383" customWidth="1"/>
    <col min="9221" max="9221" width="20.7109375" style="383" customWidth="1"/>
    <col min="9222" max="9222" width="21.5703125" style="383" customWidth="1"/>
    <col min="9223" max="9224" width="20.85546875" style="383" customWidth="1"/>
    <col min="9225" max="9225" width="4.7109375" style="383" customWidth="1"/>
    <col min="9226" max="9226" width="6.5703125" style="383" customWidth="1"/>
    <col min="9227" max="9227" width="14.85546875" style="383" bestFit="1" customWidth="1"/>
    <col min="9228" max="9228" width="21.5703125" style="383" customWidth="1"/>
    <col min="9229" max="9229" width="19.5703125" style="383" customWidth="1"/>
    <col min="9230" max="9230" width="15" style="383" customWidth="1"/>
    <col min="9231" max="9231" width="25.42578125" style="383" customWidth="1"/>
    <col min="9232" max="9473" width="12.5703125" style="383"/>
    <col min="9474" max="9474" width="67.7109375" style="383" customWidth="1"/>
    <col min="9475" max="9475" width="19.5703125" style="383" customWidth="1"/>
    <col min="9476" max="9476" width="2.5703125" style="383" customWidth="1"/>
    <col min="9477" max="9477" width="20.7109375" style="383" customWidth="1"/>
    <col min="9478" max="9478" width="21.5703125" style="383" customWidth="1"/>
    <col min="9479" max="9480" width="20.85546875" style="383" customWidth="1"/>
    <col min="9481" max="9481" width="4.7109375" style="383" customWidth="1"/>
    <col min="9482" max="9482" width="6.5703125" style="383" customWidth="1"/>
    <col min="9483" max="9483" width="14.85546875" style="383" bestFit="1" customWidth="1"/>
    <col min="9484" max="9484" width="21.5703125" style="383" customWidth="1"/>
    <col min="9485" max="9485" width="19.5703125" style="383" customWidth="1"/>
    <col min="9486" max="9486" width="15" style="383" customWidth="1"/>
    <col min="9487" max="9487" width="25.42578125" style="383" customWidth="1"/>
    <col min="9488" max="9729" width="12.5703125" style="383"/>
    <col min="9730" max="9730" width="67.7109375" style="383" customWidth="1"/>
    <col min="9731" max="9731" width="19.5703125" style="383" customWidth="1"/>
    <col min="9732" max="9732" width="2.5703125" style="383" customWidth="1"/>
    <col min="9733" max="9733" width="20.7109375" style="383" customWidth="1"/>
    <col min="9734" max="9734" width="21.5703125" style="383" customWidth="1"/>
    <col min="9735" max="9736" width="20.85546875" style="383" customWidth="1"/>
    <col min="9737" max="9737" width="4.7109375" style="383" customWidth="1"/>
    <col min="9738" max="9738" width="6.5703125" style="383" customWidth="1"/>
    <col min="9739" max="9739" width="14.85546875" style="383" bestFit="1" customWidth="1"/>
    <col min="9740" max="9740" width="21.5703125" style="383" customWidth="1"/>
    <col min="9741" max="9741" width="19.5703125" style="383" customWidth="1"/>
    <col min="9742" max="9742" width="15" style="383" customWidth="1"/>
    <col min="9743" max="9743" width="25.42578125" style="383" customWidth="1"/>
    <col min="9744" max="9985" width="12.5703125" style="383"/>
    <col min="9986" max="9986" width="67.7109375" style="383" customWidth="1"/>
    <col min="9987" max="9987" width="19.5703125" style="383" customWidth="1"/>
    <col min="9988" max="9988" width="2.5703125" style="383" customWidth="1"/>
    <col min="9989" max="9989" width="20.7109375" style="383" customWidth="1"/>
    <col min="9990" max="9990" width="21.5703125" style="383" customWidth="1"/>
    <col min="9991" max="9992" width="20.85546875" style="383" customWidth="1"/>
    <col min="9993" max="9993" width="4.7109375" style="383" customWidth="1"/>
    <col min="9994" max="9994" width="6.5703125" style="383" customWidth="1"/>
    <col min="9995" max="9995" width="14.85546875" style="383" bestFit="1" customWidth="1"/>
    <col min="9996" max="9996" width="21.5703125" style="383" customWidth="1"/>
    <col min="9997" max="9997" width="19.5703125" style="383" customWidth="1"/>
    <col min="9998" max="9998" width="15" style="383" customWidth="1"/>
    <col min="9999" max="9999" width="25.42578125" style="383" customWidth="1"/>
    <col min="10000" max="10241" width="12.5703125" style="383"/>
    <col min="10242" max="10242" width="67.7109375" style="383" customWidth="1"/>
    <col min="10243" max="10243" width="19.5703125" style="383" customWidth="1"/>
    <col min="10244" max="10244" width="2.5703125" style="383" customWidth="1"/>
    <col min="10245" max="10245" width="20.7109375" style="383" customWidth="1"/>
    <col min="10246" max="10246" width="21.5703125" style="383" customWidth="1"/>
    <col min="10247" max="10248" width="20.85546875" style="383" customWidth="1"/>
    <col min="10249" max="10249" width="4.7109375" style="383" customWidth="1"/>
    <col min="10250" max="10250" width="6.5703125" style="383" customWidth="1"/>
    <col min="10251" max="10251" width="14.85546875" style="383" bestFit="1" customWidth="1"/>
    <col min="10252" max="10252" width="21.5703125" style="383" customWidth="1"/>
    <col min="10253" max="10253" width="19.5703125" style="383" customWidth="1"/>
    <col min="10254" max="10254" width="15" style="383" customWidth="1"/>
    <col min="10255" max="10255" width="25.42578125" style="383" customWidth="1"/>
    <col min="10256" max="10497" width="12.5703125" style="383"/>
    <col min="10498" max="10498" width="67.7109375" style="383" customWidth="1"/>
    <col min="10499" max="10499" width="19.5703125" style="383" customWidth="1"/>
    <col min="10500" max="10500" width="2.5703125" style="383" customWidth="1"/>
    <col min="10501" max="10501" width="20.7109375" style="383" customWidth="1"/>
    <col min="10502" max="10502" width="21.5703125" style="383" customWidth="1"/>
    <col min="10503" max="10504" width="20.85546875" style="383" customWidth="1"/>
    <col min="10505" max="10505" width="4.7109375" style="383" customWidth="1"/>
    <col min="10506" max="10506" width="6.5703125" style="383" customWidth="1"/>
    <col min="10507" max="10507" width="14.85546875" style="383" bestFit="1" customWidth="1"/>
    <col min="10508" max="10508" width="21.5703125" style="383" customWidth="1"/>
    <col min="10509" max="10509" width="19.5703125" style="383" customWidth="1"/>
    <col min="10510" max="10510" width="15" style="383" customWidth="1"/>
    <col min="10511" max="10511" width="25.42578125" style="383" customWidth="1"/>
    <col min="10512" max="10753" width="12.5703125" style="383"/>
    <col min="10754" max="10754" width="67.7109375" style="383" customWidth="1"/>
    <col min="10755" max="10755" width="19.5703125" style="383" customWidth="1"/>
    <col min="10756" max="10756" width="2.5703125" style="383" customWidth="1"/>
    <col min="10757" max="10757" width="20.7109375" style="383" customWidth="1"/>
    <col min="10758" max="10758" width="21.5703125" style="383" customWidth="1"/>
    <col min="10759" max="10760" width="20.85546875" style="383" customWidth="1"/>
    <col min="10761" max="10761" width="4.7109375" style="383" customWidth="1"/>
    <col min="10762" max="10762" width="6.5703125" style="383" customWidth="1"/>
    <col min="10763" max="10763" width="14.85546875" style="383" bestFit="1" customWidth="1"/>
    <col min="10764" max="10764" width="21.5703125" style="383" customWidth="1"/>
    <col min="10765" max="10765" width="19.5703125" style="383" customWidth="1"/>
    <col min="10766" max="10766" width="15" style="383" customWidth="1"/>
    <col min="10767" max="10767" width="25.42578125" style="383" customWidth="1"/>
    <col min="10768" max="11009" width="12.5703125" style="383"/>
    <col min="11010" max="11010" width="67.7109375" style="383" customWidth="1"/>
    <col min="11011" max="11011" width="19.5703125" style="383" customWidth="1"/>
    <col min="11012" max="11012" width="2.5703125" style="383" customWidth="1"/>
    <col min="11013" max="11013" width="20.7109375" style="383" customWidth="1"/>
    <col min="11014" max="11014" width="21.5703125" style="383" customWidth="1"/>
    <col min="11015" max="11016" width="20.85546875" style="383" customWidth="1"/>
    <col min="11017" max="11017" width="4.7109375" style="383" customWidth="1"/>
    <col min="11018" max="11018" width="6.5703125" style="383" customWidth="1"/>
    <col min="11019" max="11019" width="14.85546875" style="383" bestFit="1" customWidth="1"/>
    <col min="11020" max="11020" width="21.5703125" style="383" customWidth="1"/>
    <col min="11021" max="11021" width="19.5703125" style="383" customWidth="1"/>
    <col min="11022" max="11022" width="15" style="383" customWidth="1"/>
    <col min="11023" max="11023" width="25.42578125" style="383" customWidth="1"/>
    <col min="11024" max="11265" width="12.5703125" style="383"/>
    <col min="11266" max="11266" width="67.7109375" style="383" customWidth="1"/>
    <col min="11267" max="11267" width="19.5703125" style="383" customWidth="1"/>
    <col min="11268" max="11268" width="2.5703125" style="383" customWidth="1"/>
    <col min="11269" max="11269" width="20.7109375" style="383" customWidth="1"/>
    <col min="11270" max="11270" width="21.5703125" style="383" customWidth="1"/>
    <col min="11271" max="11272" width="20.85546875" style="383" customWidth="1"/>
    <col min="11273" max="11273" width="4.7109375" style="383" customWidth="1"/>
    <col min="11274" max="11274" width="6.5703125" style="383" customWidth="1"/>
    <col min="11275" max="11275" width="14.85546875" style="383" bestFit="1" customWidth="1"/>
    <col min="11276" max="11276" width="21.5703125" style="383" customWidth="1"/>
    <col min="11277" max="11277" width="19.5703125" style="383" customWidth="1"/>
    <col min="11278" max="11278" width="15" style="383" customWidth="1"/>
    <col min="11279" max="11279" width="25.42578125" style="383" customWidth="1"/>
    <col min="11280" max="11521" width="12.5703125" style="383"/>
    <col min="11522" max="11522" width="67.7109375" style="383" customWidth="1"/>
    <col min="11523" max="11523" width="19.5703125" style="383" customWidth="1"/>
    <col min="11524" max="11524" width="2.5703125" style="383" customWidth="1"/>
    <col min="11525" max="11525" width="20.7109375" style="383" customWidth="1"/>
    <col min="11526" max="11526" width="21.5703125" style="383" customWidth="1"/>
    <col min="11527" max="11528" width="20.85546875" style="383" customWidth="1"/>
    <col min="11529" max="11529" width="4.7109375" style="383" customWidth="1"/>
    <col min="11530" max="11530" width="6.5703125" style="383" customWidth="1"/>
    <col min="11531" max="11531" width="14.85546875" style="383" bestFit="1" customWidth="1"/>
    <col min="11532" max="11532" width="21.5703125" style="383" customWidth="1"/>
    <col min="11533" max="11533" width="19.5703125" style="383" customWidth="1"/>
    <col min="11534" max="11534" width="15" style="383" customWidth="1"/>
    <col min="11535" max="11535" width="25.42578125" style="383" customWidth="1"/>
    <col min="11536" max="11777" width="12.5703125" style="383"/>
    <col min="11778" max="11778" width="67.7109375" style="383" customWidth="1"/>
    <col min="11779" max="11779" width="19.5703125" style="383" customWidth="1"/>
    <col min="11780" max="11780" width="2.5703125" style="383" customWidth="1"/>
    <col min="11781" max="11781" width="20.7109375" style="383" customWidth="1"/>
    <col min="11782" max="11782" width="21.5703125" style="383" customWidth="1"/>
    <col min="11783" max="11784" width="20.85546875" style="383" customWidth="1"/>
    <col min="11785" max="11785" width="4.7109375" style="383" customWidth="1"/>
    <col min="11786" max="11786" width="6.5703125" style="383" customWidth="1"/>
    <col min="11787" max="11787" width="14.85546875" style="383" bestFit="1" customWidth="1"/>
    <col min="11788" max="11788" width="21.5703125" style="383" customWidth="1"/>
    <col min="11789" max="11789" width="19.5703125" style="383" customWidth="1"/>
    <col min="11790" max="11790" width="15" style="383" customWidth="1"/>
    <col min="11791" max="11791" width="25.42578125" style="383" customWidth="1"/>
    <col min="11792" max="12033" width="12.5703125" style="383"/>
    <col min="12034" max="12034" width="67.7109375" style="383" customWidth="1"/>
    <col min="12035" max="12035" width="19.5703125" style="383" customWidth="1"/>
    <col min="12036" max="12036" width="2.5703125" style="383" customWidth="1"/>
    <col min="12037" max="12037" width="20.7109375" style="383" customWidth="1"/>
    <col min="12038" max="12038" width="21.5703125" style="383" customWidth="1"/>
    <col min="12039" max="12040" width="20.85546875" style="383" customWidth="1"/>
    <col min="12041" max="12041" width="4.7109375" style="383" customWidth="1"/>
    <col min="12042" max="12042" width="6.5703125" style="383" customWidth="1"/>
    <col min="12043" max="12043" width="14.85546875" style="383" bestFit="1" customWidth="1"/>
    <col min="12044" max="12044" width="21.5703125" style="383" customWidth="1"/>
    <col min="12045" max="12045" width="19.5703125" style="383" customWidth="1"/>
    <col min="12046" max="12046" width="15" style="383" customWidth="1"/>
    <col min="12047" max="12047" width="25.42578125" style="383" customWidth="1"/>
    <col min="12048" max="12289" width="12.5703125" style="383"/>
    <col min="12290" max="12290" width="67.7109375" style="383" customWidth="1"/>
    <col min="12291" max="12291" width="19.5703125" style="383" customWidth="1"/>
    <col min="12292" max="12292" width="2.5703125" style="383" customWidth="1"/>
    <col min="12293" max="12293" width="20.7109375" style="383" customWidth="1"/>
    <col min="12294" max="12294" width="21.5703125" style="383" customWidth="1"/>
    <col min="12295" max="12296" width="20.85546875" style="383" customWidth="1"/>
    <col min="12297" max="12297" width="4.7109375" style="383" customWidth="1"/>
    <col min="12298" max="12298" width="6.5703125" style="383" customWidth="1"/>
    <col min="12299" max="12299" width="14.85546875" style="383" bestFit="1" customWidth="1"/>
    <col min="12300" max="12300" width="21.5703125" style="383" customWidth="1"/>
    <col min="12301" max="12301" width="19.5703125" style="383" customWidth="1"/>
    <col min="12302" max="12302" width="15" style="383" customWidth="1"/>
    <col min="12303" max="12303" width="25.42578125" style="383" customWidth="1"/>
    <col min="12304" max="12545" width="12.5703125" style="383"/>
    <col min="12546" max="12546" width="67.7109375" style="383" customWidth="1"/>
    <col min="12547" max="12547" width="19.5703125" style="383" customWidth="1"/>
    <col min="12548" max="12548" width="2.5703125" style="383" customWidth="1"/>
    <col min="12549" max="12549" width="20.7109375" style="383" customWidth="1"/>
    <col min="12550" max="12550" width="21.5703125" style="383" customWidth="1"/>
    <col min="12551" max="12552" width="20.85546875" style="383" customWidth="1"/>
    <col min="12553" max="12553" width="4.7109375" style="383" customWidth="1"/>
    <col min="12554" max="12554" width="6.5703125" style="383" customWidth="1"/>
    <col min="12555" max="12555" width="14.85546875" style="383" bestFit="1" customWidth="1"/>
    <col min="12556" max="12556" width="21.5703125" style="383" customWidth="1"/>
    <col min="12557" max="12557" width="19.5703125" style="383" customWidth="1"/>
    <col min="12558" max="12558" width="15" style="383" customWidth="1"/>
    <col min="12559" max="12559" width="25.42578125" style="383" customWidth="1"/>
    <col min="12560" max="12801" width="12.5703125" style="383"/>
    <col min="12802" max="12802" width="67.7109375" style="383" customWidth="1"/>
    <col min="12803" max="12803" width="19.5703125" style="383" customWidth="1"/>
    <col min="12804" max="12804" width="2.5703125" style="383" customWidth="1"/>
    <col min="12805" max="12805" width="20.7109375" style="383" customWidth="1"/>
    <col min="12806" max="12806" width="21.5703125" style="383" customWidth="1"/>
    <col min="12807" max="12808" width="20.85546875" style="383" customWidth="1"/>
    <col min="12809" max="12809" width="4.7109375" style="383" customWidth="1"/>
    <col min="12810" max="12810" width="6.5703125" style="383" customWidth="1"/>
    <col min="12811" max="12811" width="14.85546875" style="383" bestFit="1" customWidth="1"/>
    <col min="12812" max="12812" width="21.5703125" style="383" customWidth="1"/>
    <col min="12813" max="12813" width="19.5703125" style="383" customWidth="1"/>
    <col min="12814" max="12814" width="15" style="383" customWidth="1"/>
    <col min="12815" max="12815" width="25.42578125" style="383" customWidth="1"/>
    <col min="12816" max="13057" width="12.5703125" style="383"/>
    <col min="13058" max="13058" width="67.7109375" style="383" customWidth="1"/>
    <col min="13059" max="13059" width="19.5703125" style="383" customWidth="1"/>
    <col min="13060" max="13060" width="2.5703125" style="383" customWidth="1"/>
    <col min="13061" max="13061" width="20.7109375" style="383" customWidth="1"/>
    <col min="13062" max="13062" width="21.5703125" style="383" customWidth="1"/>
    <col min="13063" max="13064" width="20.85546875" style="383" customWidth="1"/>
    <col min="13065" max="13065" width="4.7109375" style="383" customWidth="1"/>
    <col min="13066" max="13066" width="6.5703125" style="383" customWidth="1"/>
    <col min="13067" max="13067" width="14.85546875" style="383" bestFit="1" customWidth="1"/>
    <col min="13068" max="13068" width="21.5703125" style="383" customWidth="1"/>
    <col min="13069" max="13069" width="19.5703125" style="383" customWidth="1"/>
    <col min="13070" max="13070" width="15" style="383" customWidth="1"/>
    <col min="13071" max="13071" width="25.42578125" style="383" customWidth="1"/>
    <col min="13072" max="13313" width="12.5703125" style="383"/>
    <col min="13314" max="13314" width="67.7109375" style="383" customWidth="1"/>
    <col min="13315" max="13315" width="19.5703125" style="383" customWidth="1"/>
    <col min="13316" max="13316" width="2.5703125" style="383" customWidth="1"/>
    <col min="13317" max="13317" width="20.7109375" style="383" customWidth="1"/>
    <col min="13318" max="13318" width="21.5703125" style="383" customWidth="1"/>
    <col min="13319" max="13320" width="20.85546875" style="383" customWidth="1"/>
    <col min="13321" max="13321" width="4.7109375" style="383" customWidth="1"/>
    <col min="13322" max="13322" width="6.5703125" style="383" customWidth="1"/>
    <col min="13323" max="13323" width="14.85546875" style="383" bestFit="1" customWidth="1"/>
    <col min="13324" max="13324" width="21.5703125" style="383" customWidth="1"/>
    <col min="13325" max="13325" width="19.5703125" style="383" customWidth="1"/>
    <col min="13326" max="13326" width="15" style="383" customWidth="1"/>
    <col min="13327" max="13327" width="25.42578125" style="383" customWidth="1"/>
    <col min="13328" max="13569" width="12.5703125" style="383"/>
    <col min="13570" max="13570" width="67.7109375" style="383" customWidth="1"/>
    <col min="13571" max="13571" width="19.5703125" style="383" customWidth="1"/>
    <col min="13572" max="13572" width="2.5703125" style="383" customWidth="1"/>
    <col min="13573" max="13573" width="20.7109375" style="383" customWidth="1"/>
    <col min="13574" max="13574" width="21.5703125" style="383" customWidth="1"/>
    <col min="13575" max="13576" width="20.85546875" style="383" customWidth="1"/>
    <col min="13577" max="13577" width="4.7109375" style="383" customWidth="1"/>
    <col min="13578" max="13578" width="6.5703125" style="383" customWidth="1"/>
    <col min="13579" max="13579" width="14.85546875" style="383" bestFit="1" customWidth="1"/>
    <col min="13580" max="13580" width="21.5703125" style="383" customWidth="1"/>
    <col min="13581" max="13581" width="19.5703125" style="383" customWidth="1"/>
    <col min="13582" max="13582" width="15" style="383" customWidth="1"/>
    <col min="13583" max="13583" width="25.42578125" style="383" customWidth="1"/>
    <col min="13584" max="13825" width="12.5703125" style="383"/>
    <col min="13826" max="13826" width="67.7109375" style="383" customWidth="1"/>
    <col min="13827" max="13827" width="19.5703125" style="383" customWidth="1"/>
    <col min="13828" max="13828" width="2.5703125" style="383" customWidth="1"/>
    <col min="13829" max="13829" width="20.7109375" style="383" customWidth="1"/>
    <col min="13830" max="13830" width="21.5703125" style="383" customWidth="1"/>
    <col min="13831" max="13832" width="20.85546875" style="383" customWidth="1"/>
    <col min="13833" max="13833" width="4.7109375" style="383" customWidth="1"/>
    <col min="13834" max="13834" width="6.5703125" style="383" customWidth="1"/>
    <col min="13835" max="13835" width="14.85546875" style="383" bestFit="1" customWidth="1"/>
    <col min="13836" max="13836" width="21.5703125" style="383" customWidth="1"/>
    <col min="13837" max="13837" width="19.5703125" style="383" customWidth="1"/>
    <col min="13838" max="13838" width="15" style="383" customWidth="1"/>
    <col min="13839" max="13839" width="25.42578125" style="383" customWidth="1"/>
    <col min="13840" max="14081" width="12.5703125" style="383"/>
    <col min="14082" max="14082" width="67.7109375" style="383" customWidth="1"/>
    <col min="14083" max="14083" width="19.5703125" style="383" customWidth="1"/>
    <col min="14084" max="14084" width="2.5703125" style="383" customWidth="1"/>
    <col min="14085" max="14085" width="20.7109375" style="383" customWidth="1"/>
    <col min="14086" max="14086" width="21.5703125" style="383" customWidth="1"/>
    <col min="14087" max="14088" width="20.85546875" style="383" customWidth="1"/>
    <col min="14089" max="14089" width="4.7109375" style="383" customWidth="1"/>
    <col min="14090" max="14090" width="6.5703125" style="383" customWidth="1"/>
    <col min="14091" max="14091" width="14.85546875" style="383" bestFit="1" customWidth="1"/>
    <col min="14092" max="14092" width="21.5703125" style="383" customWidth="1"/>
    <col min="14093" max="14093" width="19.5703125" style="383" customWidth="1"/>
    <col min="14094" max="14094" width="15" style="383" customWidth="1"/>
    <col min="14095" max="14095" width="25.42578125" style="383" customWidth="1"/>
    <col min="14096" max="14337" width="12.5703125" style="383"/>
    <col min="14338" max="14338" width="67.7109375" style="383" customWidth="1"/>
    <col min="14339" max="14339" width="19.5703125" style="383" customWidth="1"/>
    <col min="14340" max="14340" width="2.5703125" style="383" customWidth="1"/>
    <col min="14341" max="14341" width="20.7109375" style="383" customWidth="1"/>
    <col min="14342" max="14342" width="21.5703125" style="383" customWidth="1"/>
    <col min="14343" max="14344" width="20.85546875" style="383" customWidth="1"/>
    <col min="14345" max="14345" width="4.7109375" style="383" customWidth="1"/>
    <col min="14346" max="14346" width="6.5703125" style="383" customWidth="1"/>
    <col min="14347" max="14347" width="14.85546875" style="383" bestFit="1" customWidth="1"/>
    <col min="14348" max="14348" width="21.5703125" style="383" customWidth="1"/>
    <col min="14349" max="14349" width="19.5703125" style="383" customWidth="1"/>
    <col min="14350" max="14350" width="15" style="383" customWidth="1"/>
    <col min="14351" max="14351" width="25.42578125" style="383" customWidth="1"/>
    <col min="14352" max="14593" width="12.5703125" style="383"/>
    <col min="14594" max="14594" width="67.7109375" style="383" customWidth="1"/>
    <col min="14595" max="14595" width="19.5703125" style="383" customWidth="1"/>
    <col min="14596" max="14596" width="2.5703125" style="383" customWidth="1"/>
    <col min="14597" max="14597" width="20.7109375" style="383" customWidth="1"/>
    <col min="14598" max="14598" width="21.5703125" style="383" customWidth="1"/>
    <col min="14599" max="14600" width="20.85546875" style="383" customWidth="1"/>
    <col min="14601" max="14601" width="4.7109375" style="383" customWidth="1"/>
    <col min="14602" max="14602" width="6.5703125" style="383" customWidth="1"/>
    <col min="14603" max="14603" width="14.85546875" style="383" bestFit="1" customWidth="1"/>
    <col min="14604" max="14604" width="21.5703125" style="383" customWidth="1"/>
    <col min="14605" max="14605" width="19.5703125" style="383" customWidth="1"/>
    <col min="14606" max="14606" width="15" style="383" customWidth="1"/>
    <col min="14607" max="14607" width="25.42578125" style="383" customWidth="1"/>
    <col min="14608" max="14849" width="12.5703125" style="383"/>
    <col min="14850" max="14850" width="67.7109375" style="383" customWidth="1"/>
    <col min="14851" max="14851" width="19.5703125" style="383" customWidth="1"/>
    <col min="14852" max="14852" width="2.5703125" style="383" customWidth="1"/>
    <col min="14853" max="14853" width="20.7109375" style="383" customWidth="1"/>
    <col min="14854" max="14854" width="21.5703125" style="383" customWidth="1"/>
    <col min="14855" max="14856" width="20.85546875" style="383" customWidth="1"/>
    <col min="14857" max="14857" width="4.7109375" style="383" customWidth="1"/>
    <col min="14858" max="14858" width="6.5703125" style="383" customWidth="1"/>
    <col min="14859" max="14859" width="14.85546875" style="383" bestFit="1" customWidth="1"/>
    <col min="14860" max="14860" width="21.5703125" style="383" customWidth="1"/>
    <col min="14861" max="14861" width="19.5703125" style="383" customWidth="1"/>
    <col min="14862" max="14862" width="15" style="383" customWidth="1"/>
    <col min="14863" max="14863" width="25.42578125" style="383" customWidth="1"/>
    <col min="14864" max="15105" width="12.5703125" style="383"/>
    <col min="15106" max="15106" width="67.7109375" style="383" customWidth="1"/>
    <col min="15107" max="15107" width="19.5703125" style="383" customWidth="1"/>
    <col min="15108" max="15108" width="2.5703125" style="383" customWidth="1"/>
    <col min="15109" max="15109" width="20.7109375" style="383" customWidth="1"/>
    <col min="15110" max="15110" width="21.5703125" style="383" customWidth="1"/>
    <col min="15111" max="15112" width="20.85546875" style="383" customWidth="1"/>
    <col min="15113" max="15113" width="4.7109375" style="383" customWidth="1"/>
    <col min="15114" max="15114" width="6.5703125" style="383" customWidth="1"/>
    <col min="15115" max="15115" width="14.85546875" style="383" bestFit="1" customWidth="1"/>
    <col min="15116" max="15116" width="21.5703125" style="383" customWidth="1"/>
    <col min="15117" max="15117" width="19.5703125" style="383" customWidth="1"/>
    <col min="15118" max="15118" width="15" style="383" customWidth="1"/>
    <col min="15119" max="15119" width="25.42578125" style="383" customWidth="1"/>
    <col min="15120" max="15361" width="12.5703125" style="383"/>
    <col min="15362" max="15362" width="67.7109375" style="383" customWidth="1"/>
    <col min="15363" max="15363" width="19.5703125" style="383" customWidth="1"/>
    <col min="15364" max="15364" width="2.5703125" style="383" customWidth="1"/>
    <col min="15365" max="15365" width="20.7109375" style="383" customWidth="1"/>
    <col min="15366" max="15366" width="21.5703125" style="383" customWidth="1"/>
    <col min="15367" max="15368" width="20.85546875" style="383" customWidth="1"/>
    <col min="15369" max="15369" width="4.7109375" style="383" customWidth="1"/>
    <col min="15370" max="15370" width="6.5703125" style="383" customWidth="1"/>
    <col min="15371" max="15371" width="14.85546875" style="383" bestFit="1" customWidth="1"/>
    <col min="15372" max="15372" width="21.5703125" style="383" customWidth="1"/>
    <col min="15373" max="15373" width="19.5703125" style="383" customWidth="1"/>
    <col min="15374" max="15374" width="15" style="383" customWidth="1"/>
    <col min="15375" max="15375" width="25.42578125" style="383" customWidth="1"/>
    <col min="15376" max="15617" width="12.5703125" style="383"/>
    <col min="15618" max="15618" width="67.7109375" style="383" customWidth="1"/>
    <col min="15619" max="15619" width="19.5703125" style="383" customWidth="1"/>
    <col min="15620" max="15620" width="2.5703125" style="383" customWidth="1"/>
    <col min="15621" max="15621" width="20.7109375" style="383" customWidth="1"/>
    <col min="15622" max="15622" width="21.5703125" style="383" customWidth="1"/>
    <col min="15623" max="15624" width="20.85546875" style="383" customWidth="1"/>
    <col min="15625" max="15625" width="4.7109375" style="383" customWidth="1"/>
    <col min="15626" max="15626" width="6.5703125" style="383" customWidth="1"/>
    <col min="15627" max="15627" width="14.85546875" style="383" bestFit="1" customWidth="1"/>
    <col min="15628" max="15628" width="21.5703125" style="383" customWidth="1"/>
    <col min="15629" max="15629" width="19.5703125" style="383" customWidth="1"/>
    <col min="15630" max="15630" width="15" style="383" customWidth="1"/>
    <col min="15631" max="15631" width="25.42578125" style="383" customWidth="1"/>
    <col min="15632" max="15873" width="12.5703125" style="383"/>
    <col min="15874" max="15874" width="67.7109375" style="383" customWidth="1"/>
    <col min="15875" max="15875" width="19.5703125" style="383" customWidth="1"/>
    <col min="15876" max="15876" width="2.5703125" style="383" customWidth="1"/>
    <col min="15877" max="15877" width="20.7109375" style="383" customWidth="1"/>
    <col min="15878" max="15878" width="21.5703125" style="383" customWidth="1"/>
    <col min="15879" max="15880" width="20.85546875" style="383" customWidth="1"/>
    <col min="15881" max="15881" width="4.7109375" style="383" customWidth="1"/>
    <col min="15882" max="15882" width="6.5703125" style="383" customWidth="1"/>
    <col min="15883" max="15883" width="14.85546875" style="383" bestFit="1" customWidth="1"/>
    <col min="15884" max="15884" width="21.5703125" style="383" customWidth="1"/>
    <col min="15885" max="15885" width="19.5703125" style="383" customWidth="1"/>
    <col min="15886" max="15886" width="15" style="383" customWidth="1"/>
    <col min="15887" max="15887" width="25.42578125" style="383" customWidth="1"/>
    <col min="15888" max="16129" width="12.5703125" style="383"/>
    <col min="16130" max="16130" width="67.7109375" style="383" customWidth="1"/>
    <col min="16131" max="16131" width="19.5703125" style="383" customWidth="1"/>
    <col min="16132" max="16132" width="2.5703125" style="383" customWidth="1"/>
    <col min="16133" max="16133" width="20.7109375" style="383" customWidth="1"/>
    <col min="16134" max="16134" width="21.5703125" style="383" customWidth="1"/>
    <col min="16135" max="16136" width="20.85546875" style="383" customWidth="1"/>
    <col min="16137" max="16137" width="4.7109375" style="383" customWidth="1"/>
    <col min="16138" max="16138" width="6.5703125" style="383" customWidth="1"/>
    <col min="16139" max="16139" width="14.85546875" style="383" bestFit="1" customWidth="1"/>
    <col min="16140" max="16140" width="21.5703125" style="383" customWidth="1"/>
    <col min="16141" max="16141" width="19.5703125" style="383" customWidth="1"/>
    <col min="16142" max="16142" width="15" style="383" customWidth="1"/>
    <col min="16143" max="16143" width="25.42578125" style="383" customWidth="1"/>
    <col min="16144" max="16384" width="12.5703125" style="383"/>
  </cols>
  <sheetData>
    <row r="1" spans="1:67" ht="16.5" customHeight="1">
      <c r="A1" s="380" t="s">
        <v>588</v>
      </c>
      <c r="B1" s="381"/>
      <c r="C1" s="381"/>
      <c r="D1" s="381"/>
      <c r="E1" s="381"/>
      <c r="F1" s="382"/>
      <c r="G1" s="382"/>
    </row>
    <row r="2" spans="1:67" ht="25.5" customHeight="1">
      <c r="A2" s="384" t="s">
        <v>589</v>
      </c>
      <c r="B2" s="385"/>
      <c r="C2" s="385"/>
      <c r="D2" s="385"/>
      <c r="E2" s="385"/>
      <c r="F2" s="386"/>
      <c r="G2" s="386"/>
    </row>
    <row r="3" spans="1:67" ht="21" customHeight="1">
      <c r="A3" s="384"/>
      <c r="B3" s="385"/>
      <c r="C3" s="385"/>
      <c r="D3" s="385"/>
      <c r="E3" s="385"/>
      <c r="F3" s="386"/>
      <c r="G3" s="387" t="s">
        <v>2</v>
      </c>
    </row>
    <row r="4" spans="1:67" ht="16.5" customHeight="1">
      <c r="A4" s="388"/>
      <c r="B4" s="1744" t="s">
        <v>562</v>
      </c>
      <c r="C4" s="1745"/>
      <c r="D4" s="1745"/>
      <c r="E4" s="1746"/>
      <c r="F4" s="1747" t="s">
        <v>563</v>
      </c>
      <c r="G4" s="1748"/>
    </row>
    <row r="5" spans="1:67" ht="15" customHeight="1">
      <c r="A5" s="389"/>
      <c r="B5" s="1738" t="s">
        <v>826</v>
      </c>
      <c r="C5" s="1739"/>
      <c r="D5" s="1739"/>
      <c r="E5" s="1740"/>
      <c r="F5" s="1738" t="s">
        <v>826</v>
      </c>
      <c r="G5" s="1740"/>
      <c r="H5" s="390" t="s">
        <v>4</v>
      </c>
    </row>
    <row r="6" spans="1:67" ht="15.75">
      <c r="A6" s="391" t="s">
        <v>3</v>
      </c>
      <c r="B6" s="392"/>
      <c r="C6" s="393"/>
      <c r="D6" s="394" t="s">
        <v>564</v>
      </c>
      <c r="E6" s="395"/>
      <c r="F6" s="396" t="s">
        <v>4</v>
      </c>
      <c r="G6" s="397" t="s">
        <v>4</v>
      </c>
      <c r="H6" s="390"/>
    </row>
    <row r="7" spans="1:67" ht="14.25" customHeight="1">
      <c r="A7" s="398"/>
      <c r="B7" s="399"/>
      <c r="C7" s="400"/>
      <c r="D7" s="401"/>
      <c r="E7" s="402" t="s">
        <v>564</v>
      </c>
      <c r="F7" s="403" t="s">
        <v>565</v>
      </c>
      <c r="G7" s="397" t="s">
        <v>566</v>
      </c>
      <c r="H7" s="404"/>
    </row>
    <row r="8" spans="1:67" ht="14.25" customHeight="1">
      <c r="A8" s="405"/>
      <c r="B8" s="400" t="s">
        <v>567</v>
      </c>
      <c r="C8" s="400"/>
      <c r="D8" s="391" t="s">
        <v>568</v>
      </c>
      <c r="E8" s="406" t="s">
        <v>569</v>
      </c>
      <c r="F8" s="403" t="s">
        <v>570</v>
      </c>
      <c r="G8" s="397" t="s">
        <v>571</v>
      </c>
      <c r="H8" s="404"/>
    </row>
    <row r="9" spans="1:67" ht="14.25" customHeight="1">
      <c r="A9" s="407"/>
      <c r="B9" s="408"/>
      <c r="C9" s="409"/>
      <c r="D9" s="410"/>
      <c r="E9" s="406" t="s">
        <v>572</v>
      </c>
      <c r="F9" s="411" t="s">
        <v>573</v>
      </c>
      <c r="G9" s="412"/>
      <c r="H9" s="413" t="s">
        <v>4</v>
      </c>
    </row>
    <row r="10" spans="1:67" ht="9.9499999999999993" customHeight="1">
      <c r="A10" s="414" t="s">
        <v>439</v>
      </c>
      <c r="B10" s="415">
        <v>2</v>
      </c>
      <c r="C10" s="416"/>
      <c r="D10" s="416">
        <v>3</v>
      </c>
      <c r="E10" s="416">
        <v>4</v>
      </c>
      <c r="F10" s="417">
        <v>5</v>
      </c>
      <c r="G10" s="418">
        <v>6</v>
      </c>
      <c r="H10" s="413" t="s">
        <v>4</v>
      </c>
    </row>
    <row r="11" spans="1:67" ht="12.75" customHeight="1">
      <c r="A11" s="419" t="s">
        <v>4</v>
      </c>
      <c r="B11" s="684" t="s">
        <v>4</v>
      </c>
      <c r="C11" s="684"/>
      <c r="D11" s="685" t="s">
        <v>124</v>
      </c>
      <c r="E11" s="686"/>
      <c r="F11" s="687" t="s">
        <v>4</v>
      </c>
      <c r="G11" s="688" t="s">
        <v>124</v>
      </c>
      <c r="H11" s="413" t="s">
        <v>4</v>
      </c>
    </row>
    <row r="12" spans="1:67" ht="16.5" customHeight="1">
      <c r="A12" s="419" t="s">
        <v>590</v>
      </c>
      <c r="B12" s="746">
        <v>4439176720.7799988</v>
      </c>
      <c r="C12" s="746"/>
      <c r="D12" s="747">
        <v>847354196.68999994</v>
      </c>
      <c r="E12" s="747">
        <v>846087769.52999997</v>
      </c>
      <c r="F12" s="746">
        <v>673744543.51999974</v>
      </c>
      <c r="G12" s="747">
        <v>173609653.16999999</v>
      </c>
      <c r="H12" s="413" t="s">
        <v>4</v>
      </c>
      <c r="K12" s="1170"/>
    </row>
    <row r="13" spans="1:67" s="420" customFormat="1" ht="21.75" customHeight="1">
      <c r="A13" s="689" t="s">
        <v>234</v>
      </c>
      <c r="B13" s="720">
        <v>4677018.0699999994</v>
      </c>
      <c r="C13" s="720"/>
      <c r="D13" s="748">
        <v>0</v>
      </c>
      <c r="E13" s="748">
        <v>0</v>
      </c>
      <c r="F13" s="749">
        <v>0</v>
      </c>
      <c r="G13" s="721">
        <v>0</v>
      </c>
      <c r="H13" s="413" t="s">
        <v>4</v>
      </c>
      <c r="I13" s="383"/>
      <c r="J13" s="383"/>
      <c r="K13" s="797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3"/>
      <c r="BB13" s="383"/>
      <c r="BC13" s="383"/>
      <c r="BD13" s="383"/>
      <c r="BE13" s="383"/>
      <c r="BF13" s="383"/>
      <c r="BG13" s="383"/>
      <c r="BH13" s="383"/>
      <c r="BI13" s="383"/>
      <c r="BJ13" s="383"/>
      <c r="BK13" s="383"/>
      <c r="BL13" s="383"/>
      <c r="BM13" s="383"/>
      <c r="BN13" s="383"/>
      <c r="BO13" s="383"/>
    </row>
    <row r="14" spans="1:67" s="420" customFormat="1" ht="21.75" customHeight="1">
      <c r="A14" s="689" t="s">
        <v>235</v>
      </c>
      <c r="B14" s="720">
        <v>14192486.860000001</v>
      </c>
      <c r="C14" s="720"/>
      <c r="D14" s="748">
        <v>0</v>
      </c>
      <c r="E14" s="748">
        <v>0</v>
      </c>
      <c r="F14" s="749">
        <v>0</v>
      </c>
      <c r="G14" s="721">
        <v>0</v>
      </c>
      <c r="H14" s="413" t="s">
        <v>4</v>
      </c>
      <c r="I14" s="383"/>
      <c r="J14" s="383"/>
      <c r="K14" s="797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  <c r="AC14" s="383"/>
      <c r="AD14" s="383"/>
      <c r="AE14" s="383"/>
      <c r="AF14" s="383"/>
      <c r="AG14" s="383"/>
      <c r="AH14" s="383"/>
      <c r="AI14" s="383"/>
      <c r="AJ14" s="383"/>
      <c r="AK14" s="383"/>
      <c r="AL14" s="383"/>
      <c r="AM14" s="383"/>
      <c r="AN14" s="383"/>
      <c r="AO14" s="383"/>
      <c r="AP14" s="383"/>
      <c r="AQ14" s="383"/>
      <c r="AR14" s="383"/>
      <c r="AS14" s="383"/>
      <c r="AT14" s="383"/>
      <c r="AU14" s="383"/>
      <c r="AV14" s="383"/>
      <c r="AW14" s="383"/>
      <c r="AX14" s="383"/>
      <c r="AY14" s="383"/>
      <c r="AZ14" s="383"/>
      <c r="BA14" s="383"/>
      <c r="BB14" s="383"/>
      <c r="BC14" s="383"/>
      <c r="BD14" s="383"/>
      <c r="BE14" s="383"/>
      <c r="BF14" s="383"/>
      <c r="BG14" s="383"/>
      <c r="BH14" s="383"/>
      <c r="BI14" s="383"/>
      <c r="BJ14" s="383"/>
      <c r="BK14" s="383"/>
      <c r="BL14" s="383"/>
      <c r="BM14" s="383"/>
      <c r="BN14" s="383"/>
      <c r="BO14" s="383"/>
    </row>
    <row r="15" spans="1:67" s="420" customFormat="1" ht="21.75" customHeight="1">
      <c r="A15" s="689" t="s">
        <v>236</v>
      </c>
      <c r="B15" s="720">
        <v>2739044.8300000005</v>
      </c>
      <c r="C15" s="720"/>
      <c r="D15" s="748">
        <v>0</v>
      </c>
      <c r="E15" s="748">
        <v>0</v>
      </c>
      <c r="F15" s="749">
        <v>0</v>
      </c>
      <c r="G15" s="721">
        <v>0</v>
      </c>
      <c r="H15" s="413" t="s">
        <v>4</v>
      </c>
      <c r="I15" s="383"/>
      <c r="J15" s="383"/>
      <c r="K15" s="797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3"/>
      <c r="AP15" s="383"/>
      <c r="AQ15" s="383"/>
      <c r="AR15" s="383"/>
      <c r="AS15" s="383"/>
      <c r="AT15" s="383"/>
      <c r="AU15" s="383"/>
      <c r="AV15" s="383"/>
      <c r="AW15" s="383"/>
      <c r="AX15" s="383"/>
      <c r="AY15" s="383"/>
      <c r="AZ15" s="383"/>
      <c r="BA15" s="383"/>
      <c r="BB15" s="383"/>
      <c r="BC15" s="383"/>
      <c r="BD15" s="383"/>
      <c r="BE15" s="383"/>
      <c r="BF15" s="383"/>
      <c r="BG15" s="383"/>
      <c r="BH15" s="383"/>
      <c r="BI15" s="383"/>
      <c r="BJ15" s="383"/>
      <c r="BK15" s="383"/>
      <c r="BL15" s="383"/>
      <c r="BM15" s="383"/>
      <c r="BN15" s="383"/>
      <c r="BO15" s="383"/>
    </row>
    <row r="16" spans="1:67" s="420" customFormat="1" ht="21.75" customHeight="1">
      <c r="A16" s="689" t="s">
        <v>237</v>
      </c>
      <c r="B16" s="720">
        <v>44255.5</v>
      </c>
      <c r="C16" s="720"/>
      <c r="D16" s="748">
        <v>0</v>
      </c>
      <c r="E16" s="748">
        <v>0</v>
      </c>
      <c r="F16" s="749">
        <v>0</v>
      </c>
      <c r="G16" s="721">
        <v>0</v>
      </c>
      <c r="H16" s="413" t="s">
        <v>4</v>
      </c>
      <c r="I16" s="383"/>
      <c r="J16" s="383"/>
      <c r="K16" s="797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  <c r="AC16" s="383"/>
      <c r="AD16" s="383"/>
      <c r="AE16" s="383"/>
      <c r="AF16" s="383"/>
      <c r="AG16" s="383"/>
      <c r="AH16" s="383"/>
      <c r="AI16" s="383"/>
      <c r="AJ16" s="383"/>
      <c r="AK16" s="383"/>
      <c r="AL16" s="383"/>
      <c r="AM16" s="383"/>
      <c r="AN16" s="383"/>
      <c r="AO16" s="383"/>
      <c r="AP16" s="383"/>
      <c r="AQ16" s="383"/>
      <c r="AR16" s="383"/>
      <c r="AS16" s="383"/>
      <c r="AT16" s="383"/>
      <c r="AU16" s="383"/>
      <c r="AV16" s="383"/>
      <c r="AW16" s="383"/>
      <c r="AX16" s="383"/>
      <c r="AY16" s="383"/>
      <c r="AZ16" s="383"/>
      <c r="BA16" s="383"/>
      <c r="BB16" s="383"/>
      <c r="BC16" s="383"/>
      <c r="BD16" s="383"/>
      <c r="BE16" s="383"/>
      <c r="BF16" s="383"/>
      <c r="BG16" s="383"/>
      <c r="BH16" s="383"/>
      <c r="BI16" s="383"/>
      <c r="BJ16" s="383"/>
      <c r="BK16" s="383"/>
      <c r="BL16" s="383"/>
      <c r="BM16" s="383"/>
      <c r="BN16" s="383"/>
      <c r="BO16" s="383"/>
    </row>
    <row r="17" spans="1:74" s="420" customFormat="1" ht="21.75" customHeight="1">
      <c r="A17" s="689" t="s">
        <v>238</v>
      </c>
      <c r="B17" s="720">
        <v>9622267.910000002</v>
      </c>
      <c r="C17" s="720"/>
      <c r="D17" s="748">
        <v>0</v>
      </c>
      <c r="E17" s="748">
        <v>0</v>
      </c>
      <c r="F17" s="749">
        <v>0</v>
      </c>
      <c r="G17" s="721">
        <v>0</v>
      </c>
      <c r="H17" s="413" t="s">
        <v>4</v>
      </c>
      <c r="I17" s="383"/>
      <c r="J17" s="383"/>
      <c r="K17" s="797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  <c r="AC17" s="383"/>
      <c r="AD17" s="383"/>
      <c r="AE17" s="383"/>
      <c r="AF17" s="383"/>
      <c r="AG17" s="383"/>
      <c r="AH17" s="383"/>
      <c r="AI17" s="383"/>
      <c r="AJ17" s="383"/>
      <c r="AK17" s="383"/>
      <c r="AL17" s="383"/>
      <c r="AM17" s="383"/>
      <c r="AN17" s="383"/>
      <c r="AO17" s="383"/>
      <c r="AP17" s="383"/>
      <c r="AQ17" s="383"/>
      <c r="AR17" s="383"/>
      <c r="AS17" s="383"/>
      <c r="AT17" s="383"/>
      <c r="AU17" s="383"/>
      <c r="AV17" s="383"/>
      <c r="AW17" s="383"/>
      <c r="AX17" s="383"/>
      <c r="AY17" s="383"/>
      <c r="AZ17" s="383"/>
      <c r="BA17" s="383"/>
      <c r="BB17" s="383"/>
      <c r="BC17" s="383"/>
      <c r="BD17" s="383"/>
      <c r="BE17" s="383"/>
      <c r="BF17" s="383"/>
      <c r="BG17" s="383"/>
      <c r="BH17" s="383"/>
      <c r="BI17" s="383"/>
      <c r="BJ17" s="383"/>
      <c r="BK17" s="383"/>
      <c r="BL17" s="383"/>
      <c r="BM17" s="383"/>
      <c r="BN17" s="383"/>
      <c r="BO17" s="383"/>
    </row>
    <row r="18" spans="1:74" s="420" customFormat="1" ht="21.75" customHeight="1">
      <c r="A18" s="689" t="s">
        <v>239</v>
      </c>
      <c r="B18" s="720">
        <v>37544.5</v>
      </c>
      <c r="C18" s="720"/>
      <c r="D18" s="748">
        <v>0</v>
      </c>
      <c r="E18" s="748">
        <v>0</v>
      </c>
      <c r="F18" s="749">
        <v>0</v>
      </c>
      <c r="G18" s="721">
        <v>0</v>
      </c>
      <c r="H18" s="413" t="s">
        <v>4</v>
      </c>
      <c r="I18" s="383"/>
      <c r="J18" s="383"/>
      <c r="K18" s="797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  <c r="AC18" s="383"/>
      <c r="AD18" s="383"/>
      <c r="AE18" s="383"/>
      <c r="AF18" s="383"/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  <c r="BA18" s="383"/>
      <c r="BB18" s="383"/>
      <c r="BC18" s="383"/>
      <c r="BD18" s="383"/>
      <c r="BE18" s="383"/>
      <c r="BF18" s="383"/>
      <c r="BG18" s="383"/>
      <c r="BH18" s="383"/>
      <c r="BI18" s="383"/>
      <c r="BJ18" s="383"/>
      <c r="BK18" s="383"/>
      <c r="BL18" s="383"/>
      <c r="BM18" s="383"/>
      <c r="BN18" s="383"/>
      <c r="BO18" s="383"/>
    </row>
    <row r="19" spans="1:74" s="420" customFormat="1" ht="21.75" customHeight="1">
      <c r="A19" s="689" t="s">
        <v>240</v>
      </c>
      <c r="B19" s="720">
        <v>2225759.79</v>
      </c>
      <c r="C19" s="720"/>
      <c r="D19" s="748">
        <v>0</v>
      </c>
      <c r="E19" s="748">
        <v>0</v>
      </c>
      <c r="F19" s="749">
        <v>0</v>
      </c>
      <c r="G19" s="721">
        <v>0</v>
      </c>
      <c r="H19" s="413" t="s">
        <v>4</v>
      </c>
      <c r="I19" s="383"/>
      <c r="J19" s="383"/>
      <c r="K19" s="797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  <c r="AA19" s="383"/>
      <c r="AB19" s="383"/>
      <c r="AC19" s="383"/>
      <c r="AD19" s="383"/>
      <c r="AE19" s="383"/>
      <c r="AF19" s="383"/>
      <c r="AG19" s="383"/>
      <c r="AH19" s="383"/>
      <c r="AI19" s="383"/>
      <c r="AJ19" s="383"/>
      <c r="AK19" s="383"/>
      <c r="AL19" s="383"/>
      <c r="AM19" s="383"/>
      <c r="AN19" s="383"/>
      <c r="AO19" s="383"/>
      <c r="AP19" s="383"/>
      <c r="AQ19" s="383"/>
      <c r="AR19" s="383"/>
      <c r="AS19" s="383"/>
      <c r="AT19" s="383"/>
      <c r="AU19" s="383"/>
      <c r="AV19" s="383"/>
      <c r="AW19" s="383"/>
      <c r="AX19" s="383"/>
      <c r="AY19" s="383"/>
      <c r="AZ19" s="383"/>
      <c r="BA19" s="383"/>
      <c r="BB19" s="383"/>
      <c r="BC19" s="383"/>
      <c r="BD19" s="383"/>
      <c r="BE19" s="383"/>
      <c r="BF19" s="383"/>
      <c r="BG19" s="383"/>
      <c r="BH19" s="383"/>
      <c r="BI19" s="383"/>
      <c r="BJ19" s="383"/>
      <c r="BK19" s="383"/>
      <c r="BL19" s="383"/>
      <c r="BM19" s="383"/>
      <c r="BN19" s="383"/>
      <c r="BO19" s="383"/>
    </row>
    <row r="20" spans="1:74" s="420" customFormat="1" ht="21.75" customHeight="1">
      <c r="A20" s="689" t="s">
        <v>241</v>
      </c>
      <c r="B20" s="720">
        <v>2568255.56</v>
      </c>
      <c r="C20" s="720"/>
      <c r="D20" s="748">
        <v>0</v>
      </c>
      <c r="E20" s="748">
        <v>0</v>
      </c>
      <c r="F20" s="749">
        <v>0</v>
      </c>
      <c r="G20" s="721">
        <v>0</v>
      </c>
      <c r="H20" s="413" t="s">
        <v>4</v>
      </c>
      <c r="I20" s="383"/>
      <c r="J20" s="383"/>
      <c r="K20" s="797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  <c r="AC20" s="383"/>
      <c r="AD20" s="383"/>
      <c r="AE20" s="383"/>
      <c r="AF20" s="383"/>
      <c r="AG20" s="383"/>
      <c r="AH20" s="383"/>
      <c r="AI20" s="383"/>
      <c r="AJ20" s="383"/>
      <c r="AK20" s="383"/>
      <c r="AL20" s="383"/>
      <c r="AM20" s="383"/>
      <c r="AN20" s="383"/>
      <c r="AO20" s="383"/>
      <c r="AP20" s="383"/>
      <c r="AQ20" s="383"/>
      <c r="AR20" s="383"/>
      <c r="AS20" s="383"/>
      <c r="AT20" s="383"/>
      <c r="AU20" s="383"/>
      <c r="AV20" s="383"/>
      <c r="AW20" s="383"/>
      <c r="AX20" s="383"/>
      <c r="AY20" s="383"/>
      <c r="AZ20" s="383"/>
      <c r="BA20" s="383"/>
      <c r="BB20" s="383"/>
      <c r="BC20" s="383"/>
      <c r="BD20" s="383"/>
      <c r="BE20" s="383"/>
      <c r="BF20" s="383"/>
      <c r="BG20" s="383"/>
      <c r="BH20" s="383"/>
      <c r="BI20" s="383"/>
      <c r="BJ20" s="383"/>
      <c r="BK20" s="383"/>
      <c r="BL20" s="383"/>
      <c r="BM20" s="383"/>
      <c r="BN20" s="383"/>
      <c r="BO20" s="383"/>
    </row>
    <row r="21" spans="1:74" s="420" customFormat="1" ht="21.75" customHeight="1">
      <c r="A21" s="689" t="s">
        <v>591</v>
      </c>
      <c r="B21" s="720">
        <v>54932.5</v>
      </c>
      <c r="C21" s="720"/>
      <c r="D21" s="748">
        <v>0</v>
      </c>
      <c r="E21" s="748">
        <v>0</v>
      </c>
      <c r="F21" s="749">
        <v>0</v>
      </c>
      <c r="G21" s="721">
        <v>0</v>
      </c>
      <c r="H21" s="413" t="s">
        <v>4</v>
      </c>
      <c r="I21" s="383"/>
      <c r="J21" s="383"/>
      <c r="K21" s="797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  <c r="AL21" s="383"/>
      <c r="AM21" s="383"/>
      <c r="AN21" s="383"/>
      <c r="AO21" s="383"/>
      <c r="AP21" s="383"/>
      <c r="AQ21" s="383"/>
      <c r="AR21" s="383"/>
      <c r="AS21" s="383"/>
      <c r="AT21" s="383"/>
      <c r="AU21" s="383"/>
      <c r="AV21" s="383"/>
      <c r="AW21" s="383"/>
      <c r="AX21" s="383"/>
      <c r="AY21" s="383"/>
      <c r="AZ21" s="383"/>
      <c r="BA21" s="383"/>
      <c r="BB21" s="383"/>
      <c r="BC21" s="383"/>
      <c r="BD21" s="383"/>
      <c r="BE21" s="383"/>
      <c r="BF21" s="383"/>
      <c r="BG21" s="383"/>
      <c r="BH21" s="383"/>
      <c r="BI21" s="383"/>
      <c r="BJ21" s="383"/>
      <c r="BK21" s="383"/>
      <c r="BL21" s="383"/>
      <c r="BM21" s="383"/>
      <c r="BN21" s="383"/>
      <c r="BO21" s="383"/>
    </row>
    <row r="22" spans="1:74" s="420" customFormat="1" ht="21.75" customHeight="1">
      <c r="A22" s="689" t="s">
        <v>716</v>
      </c>
      <c r="B22" s="720">
        <v>105031.29000000001</v>
      </c>
      <c r="C22" s="720"/>
      <c r="D22" s="748">
        <v>0</v>
      </c>
      <c r="E22" s="748">
        <v>0</v>
      </c>
      <c r="F22" s="749">
        <v>0</v>
      </c>
      <c r="G22" s="721">
        <v>0</v>
      </c>
      <c r="H22" s="413" t="s">
        <v>4</v>
      </c>
      <c r="I22" s="383"/>
      <c r="J22" s="383"/>
      <c r="K22" s="797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  <c r="AC22" s="383"/>
      <c r="AD22" s="383"/>
      <c r="AE22" s="383"/>
      <c r="AF22" s="383"/>
      <c r="AG22" s="383"/>
      <c r="AH22" s="383"/>
      <c r="AI22" s="383"/>
      <c r="AJ22" s="383"/>
      <c r="AK22" s="383"/>
      <c r="AL22" s="383"/>
      <c r="AM22" s="383"/>
      <c r="AN22" s="383"/>
      <c r="AO22" s="383"/>
      <c r="AP22" s="383"/>
      <c r="AQ22" s="383"/>
      <c r="AR22" s="383"/>
      <c r="AS22" s="383"/>
      <c r="AT22" s="383"/>
      <c r="AU22" s="383"/>
      <c r="AV22" s="383"/>
      <c r="AW22" s="383"/>
      <c r="AX22" s="383"/>
      <c r="AY22" s="383"/>
      <c r="AZ22" s="383"/>
      <c r="BA22" s="383"/>
      <c r="BB22" s="383"/>
      <c r="BC22" s="383"/>
      <c r="BD22" s="383"/>
      <c r="BE22" s="383"/>
      <c r="BF22" s="383"/>
      <c r="BG22" s="383"/>
      <c r="BH22" s="383"/>
      <c r="BI22" s="383"/>
      <c r="BJ22" s="383"/>
      <c r="BK22" s="383"/>
      <c r="BL22" s="383"/>
      <c r="BM22" s="383"/>
      <c r="BN22" s="383"/>
      <c r="BO22" s="383"/>
    </row>
    <row r="23" spans="1:74" ht="21.75" customHeight="1">
      <c r="A23" s="689" t="s">
        <v>243</v>
      </c>
      <c r="B23" s="720">
        <v>1712055.4200000004</v>
      </c>
      <c r="C23" s="720"/>
      <c r="D23" s="748">
        <v>0</v>
      </c>
      <c r="E23" s="748">
        <v>0</v>
      </c>
      <c r="F23" s="749">
        <v>0</v>
      </c>
      <c r="G23" s="721">
        <v>0</v>
      </c>
      <c r="H23" s="413" t="s">
        <v>4</v>
      </c>
      <c r="K23" s="797"/>
    </row>
    <row r="24" spans="1:74" s="420" customFormat="1" ht="21.75" customHeight="1">
      <c r="A24" s="689" t="s">
        <v>244</v>
      </c>
      <c r="B24" s="720">
        <v>1990354.3599999999</v>
      </c>
      <c r="C24" s="720"/>
      <c r="D24" s="748">
        <v>0</v>
      </c>
      <c r="E24" s="748">
        <v>0</v>
      </c>
      <c r="F24" s="749">
        <v>0</v>
      </c>
      <c r="G24" s="721">
        <v>0</v>
      </c>
      <c r="H24" s="413" t="s">
        <v>4</v>
      </c>
      <c r="I24" s="383"/>
      <c r="J24" s="383"/>
      <c r="K24" s="797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  <c r="AC24" s="383"/>
      <c r="AD24" s="383"/>
      <c r="AE24" s="383"/>
      <c r="AF24" s="383"/>
      <c r="AG24" s="383"/>
      <c r="AH24" s="383"/>
      <c r="AI24" s="383"/>
      <c r="AJ24" s="383"/>
      <c r="AK24" s="383"/>
      <c r="AL24" s="383"/>
      <c r="AM24" s="383"/>
      <c r="AN24" s="383"/>
      <c r="AO24" s="383"/>
      <c r="AP24" s="383"/>
      <c r="AQ24" s="383"/>
      <c r="AR24" s="383"/>
      <c r="AS24" s="383"/>
      <c r="AT24" s="383"/>
      <c r="AU24" s="383"/>
      <c r="AV24" s="383"/>
      <c r="AW24" s="383"/>
      <c r="AX24" s="383"/>
      <c r="AY24" s="383"/>
      <c r="AZ24" s="383"/>
      <c r="BA24" s="383"/>
      <c r="BB24" s="383"/>
      <c r="BC24" s="383"/>
      <c r="BD24" s="383"/>
      <c r="BE24" s="383"/>
      <c r="BF24" s="383"/>
      <c r="BG24" s="383"/>
      <c r="BH24" s="383"/>
      <c r="BI24" s="383"/>
      <c r="BJ24" s="383"/>
      <c r="BK24" s="383"/>
      <c r="BL24" s="383"/>
      <c r="BM24" s="383"/>
      <c r="BN24" s="383"/>
      <c r="BO24" s="383"/>
    </row>
    <row r="25" spans="1:74" s="422" customFormat="1" ht="31.5" customHeight="1">
      <c r="A25" s="421" t="s">
        <v>592</v>
      </c>
      <c r="B25" s="720">
        <v>5192815.1399999997</v>
      </c>
      <c r="C25" s="719"/>
      <c r="D25" s="748">
        <v>0</v>
      </c>
      <c r="E25" s="748">
        <v>0</v>
      </c>
      <c r="F25" s="750">
        <v>0</v>
      </c>
      <c r="G25" s="721">
        <v>0</v>
      </c>
      <c r="H25" s="413" t="s">
        <v>4</v>
      </c>
      <c r="I25" s="383"/>
      <c r="J25" s="383"/>
      <c r="K25" s="797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83"/>
      <c r="AM25" s="383"/>
      <c r="AN25" s="383"/>
      <c r="AO25" s="383"/>
      <c r="AP25" s="383"/>
      <c r="AQ25" s="383"/>
      <c r="AR25" s="383"/>
      <c r="AS25" s="383"/>
      <c r="AT25" s="383"/>
      <c r="AU25" s="383"/>
      <c r="AV25" s="383"/>
      <c r="AW25" s="383"/>
      <c r="AX25" s="383"/>
      <c r="AY25" s="383"/>
      <c r="AZ25" s="383"/>
      <c r="BA25" s="383"/>
      <c r="BB25" s="383"/>
      <c r="BC25" s="383"/>
      <c r="BD25" s="383"/>
      <c r="BE25" s="383"/>
      <c r="BF25" s="383"/>
      <c r="BG25" s="383"/>
      <c r="BH25" s="383"/>
      <c r="BI25" s="383"/>
      <c r="BJ25" s="383"/>
      <c r="BK25" s="383"/>
      <c r="BL25" s="383"/>
      <c r="BM25" s="383"/>
      <c r="BN25" s="383"/>
      <c r="BO25" s="383"/>
    </row>
    <row r="26" spans="1:74" s="423" customFormat="1" ht="19.5" customHeight="1">
      <c r="A26" s="689" t="s">
        <v>246</v>
      </c>
      <c r="B26" s="720">
        <v>120630.28000000001</v>
      </c>
      <c r="C26" s="720"/>
      <c r="D26" s="748">
        <v>0</v>
      </c>
      <c r="E26" s="748">
        <v>0</v>
      </c>
      <c r="F26" s="749">
        <v>0</v>
      </c>
      <c r="G26" s="721">
        <v>0</v>
      </c>
      <c r="H26" s="413" t="s">
        <v>4</v>
      </c>
      <c r="I26" s="383"/>
      <c r="J26" s="383"/>
      <c r="K26" s="797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  <c r="AA26" s="383"/>
      <c r="AB26" s="383"/>
      <c r="AC26" s="383"/>
      <c r="AD26" s="383"/>
      <c r="AE26" s="383"/>
      <c r="AF26" s="383"/>
      <c r="AG26" s="383"/>
      <c r="AH26" s="383"/>
      <c r="AI26" s="383"/>
      <c r="AJ26" s="383"/>
      <c r="AK26" s="383"/>
      <c r="AL26" s="383"/>
      <c r="AM26" s="383"/>
      <c r="AN26" s="383"/>
      <c r="AO26" s="383"/>
      <c r="AP26" s="383"/>
      <c r="AQ26" s="383"/>
      <c r="AR26" s="383"/>
      <c r="AS26" s="383"/>
      <c r="AT26" s="383"/>
      <c r="AU26" s="383"/>
      <c r="AV26" s="383"/>
      <c r="AW26" s="383"/>
      <c r="AX26" s="383"/>
      <c r="AY26" s="383"/>
      <c r="AZ26" s="383"/>
      <c r="BA26" s="383"/>
      <c r="BB26" s="383"/>
      <c r="BC26" s="383"/>
      <c r="BD26" s="383"/>
      <c r="BE26" s="383"/>
      <c r="BF26" s="383"/>
      <c r="BG26" s="383"/>
      <c r="BH26" s="383"/>
      <c r="BI26" s="383"/>
      <c r="BJ26" s="383"/>
      <c r="BK26" s="383"/>
      <c r="BL26" s="383"/>
      <c r="BM26" s="383"/>
      <c r="BN26" s="383"/>
      <c r="BO26" s="383"/>
    </row>
    <row r="27" spans="1:74" s="423" customFormat="1" ht="21.75" customHeight="1">
      <c r="A27" s="689" t="s">
        <v>247</v>
      </c>
      <c r="B27" s="720">
        <v>189123313.02000004</v>
      </c>
      <c r="C27" s="720"/>
      <c r="D27" s="748">
        <v>530709.61</v>
      </c>
      <c r="E27" s="748">
        <v>5351.2599999999993</v>
      </c>
      <c r="F27" s="749">
        <v>528272.01</v>
      </c>
      <c r="G27" s="721">
        <v>2437.6</v>
      </c>
      <c r="H27" s="413" t="s">
        <v>4</v>
      </c>
      <c r="I27" s="690"/>
      <c r="J27" s="383"/>
      <c r="K27" s="797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  <c r="AC27" s="383"/>
      <c r="AD27" s="383"/>
      <c r="AE27" s="383"/>
      <c r="AF27" s="383"/>
      <c r="AG27" s="383"/>
      <c r="AH27" s="383"/>
      <c r="AI27" s="383"/>
      <c r="AJ27" s="383"/>
      <c r="AK27" s="383"/>
      <c r="AL27" s="383"/>
      <c r="AM27" s="383"/>
      <c r="AN27" s="383"/>
      <c r="AO27" s="383"/>
      <c r="AP27" s="383"/>
      <c r="AQ27" s="383"/>
      <c r="AR27" s="383"/>
      <c r="AS27" s="383"/>
      <c r="AT27" s="383"/>
      <c r="AU27" s="383"/>
      <c r="AV27" s="383"/>
      <c r="AW27" s="383"/>
      <c r="AX27" s="383"/>
      <c r="AY27" s="383"/>
      <c r="AZ27" s="383"/>
      <c r="BA27" s="383"/>
      <c r="BB27" s="383"/>
      <c r="BC27" s="383"/>
      <c r="BD27" s="383"/>
      <c r="BE27" s="383"/>
      <c r="BF27" s="383"/>
      <c r="BG27" s="383"/>
      <c r="BH27" s="383"/>
      <c r="BI27" s="383"/>
      <c r="BJ27" s="383"/>
      <c r="BK27" s="383"/>
      <c r="BL27" s="383"/>
      <c r="BM27" s="383"/>
      <c r="BN27" s="383"/>
      <c r="BO27" s="383"/>
      <c r="BP27" s="383"/>
      <c r="BQ27" s="383"/>
      <c r="BR27" s="383"/>
      <c r="BS27" s="383"/>
      <c r="BT27" s="383"/>
      <c r="BU27" s="383"/>
      <c r="BV27" s="383"/>
    </row>
    <row r="28" spans="1:74" s="423" customFormat="1" ht="21.75" customHeight="1">
      <c r="A28" s="689" t="s">
        <v>593</v>
      </c>
      <c r="B28" s="720">
        <v>4834910.669999999</v>
      </c>
      <c r="C28" s="720"/>
      <c r="D28" s="748">
        <v>0</v>
      </c>
      <c r="E28" s="748">
        <v>0</v>
      </c>
      <c r="F28" s="749">
        <v>0</v>
      </c>
      <c r="G28" s="721">
        <v>0</v>
      </c>
      <c r="H28" s="413" t="s">
        <v>4</v>
      </c>
      <c r="I28" s="690"/>
      <c r="J28" s="383"/>
      <c r="K28" s="797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  <c r="AC28" s="383"/>
      <c r="AD28" s="383"/>
      <c r="AE28" s="383"/>
      <c r="AF28" s="383"/>
      <c r="AG28" s="383"/>
      <c r="AH28" s="383"/>
      <c r="AI28" s="383"/>
      <c r="AJ28" s="383"/>
      <c r="AK28" s="383"/>
      <c r="AL28" s="383"/>
      <c r="AM28" s="383"/>
      <c r="AN28" s="383"/>
      <c r="AO28" s="383"/>
      <c r="AP28" s="383"/>
      <c r="AQ28" s="383"/>
      <c r="AR28" s="383"/>
      <c r="AS28" s="383"/>
      <c r="AT28" s="383"/>
      <c r="AU28" s="383"/>
      <c r="AV28" s="383"/>
      <c r="AW28" s="383"/>
      <c r="AX28" s="383"/>
      <c r="AY28" s="383"/>
      <c r="AZ28" s="383"/>
      <c r="BA28" s="383"/>
      <c r="BB28" s="383"/>
      <c r="BC28" s="383"/>
      <c r="BD28" s="383"/>
      <c r="BE28" s="383"/>
      <c r="BF28" s="383"/>
      <c r="BG28" s="383"/>
      <c r="BH28" s="383"/>
      <c r="BI28" s="383"/>
      <c r="BJ28" s="383"/>
      <c r="BK28" s="383"/>
      <c r="BL28" s="383"/>
      <c r="BM28" s="383"/>
      <c r="BN28" s="383"/>
      <c r="BO28" s="383"/>
      <c r="BP28" s="383"/>
      <c r="BQ28" s="383"/>
      <c r="BR28" s="383"/>
      <c r="BS28" s="383"/>
      <c r="BT28" s="383"/>
      <c r="BU28" s="383"/>
      <c r="BV28" s="383"/>
    </row>
    <row r="29" spans="1:74" s="423" customFormat="1" ht="21" customHeight="1">
      <c r="A29" s="689" t="s">
        <v>249</v>
      </c>
      <c r="B29" s="720">
        <v>3903843.1599999997</v>
      </c>
      <c r="C29" s="720"/>
      <c r="D29" s="748">
        <v>0</v>
      </c>
      <c r="E29" s="748">
        <v>0</v>
      </c>
      <c r="F29" s="749">
        <v>0</v>
      </c>
      <c r="G29" s="721">
        <v>0</v>
      </c>
      <c r="H29" s="413" t="s">
        <v>4</v>
      </c>
      <c r="I29" s="690"/>
      <c r="J29" s="383"/>
      <c r="K29" s="797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  <c r="AC29" s="383"/>
      <c r="AD29" s="383"/>
      <c r="AE29" s="383"/>
      <c r="AF29" s="383"/>
      <c r="AG29" s="383"/>
      <c r="AH29" s="383"/>
      <c r="AI29" s="383"/>
      <c r="AJ29" s="383"/>
      <c r="AK29" s="383"/>
      <c r="AL29" s="383"/>
      <c r="AM29" s="383"/>
      <c r="AN29" s="383"/>
      <c r="AO29" s="383"/>
      <c r="AP29" s="383"/>
      <c r="AQ29" s="383"/>
      <c r="AR29" s="383"/>
      <c r="AS29" s="383"/>
      <c r="AT29" s="383"/>
      <c r="AU29" s="383"/>
      <c r="AV29" s="383"/>
      <c r="AW29" s="383"/>
      <c r="AX29" s="383"/>
      <c r="AY29" s="383"/>
      <c r="AZ29" s="383"/>
      <c r="BA29" s="383"/>
      <c r="BB29" s="383"/>
      <c r="BC29" s="383"/>
      <c r="BD29" s="383"/>
      <c r="BE29" s="383"/>
      <c r="BF29" s="383"/>
      <c r="BG29" s="383"/>
      <c r="BH29" s="383"/>
      <c r="BI29" s="383"/>
      <c r="BJ29" s="383"/>
      <c r="BK29" s="383"/>
      <c r="BL29" s="383"/>
      <c r="BM29" s="383"/>
      <c r="BN29" s="383"/>
      <c r="BO29" s="383"/>
      <c r="BP29" s="383"/>
      <c r="BQ29" s="383"/>
      <c r="BR29" s="383"/>
      <c r="BS29" s="383"/>
      <c r="BT29" s="383"/>
      <c r="BU29" s="383"/>
      <c r="BV29" s="383"/>
    </row>
    <row r="30" spans="1:74" s="420" customFormat="1" ht="31.5" customHeight="1">
      <c r="A30" s="421" t="s">
        <v>594</v>
      </c>
      <c r="B30" s="720">
        <v>1574572.3800000001</v>
      </c>
      <c r="C30" s="719"/>
      <c r="D30" s="748">
        <v>0</v>
      </c>
      <c r="E30" s="748">
        <v>0</v>
      </c>
      <c r="F30" s="749">
        <v>0</v>
      </c>
      <c r="G30" s="721">
        <v>0</v>
      </c>
      <c r="H30" s="413" t="s">
        <v>4</v>
      </c>
      <c r="I30" s="690"/>
      <c r="J30" s="383"/>
      <c r="K30" s="797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  <c r="AC30" s="383"/>
      <c r="AD30" s="383"/>
      <c r="AE30" s="383"/>
      <c r="AF30" s="383"/>
      <c r="AG30" s="383"/>
      <c r="AH30" s="383"/>
      <c r="AI30" s="383"/>
      <c r="AJ30" s="383"/>
      <c r="AK30" s="383"/>
      <c r="AL30" s="383"/>
      <c r="AM30" s="383"/>
      <c r="AN30" s="383"/>
      <c r="AO30" s="383"/>
      <c r="AP30" s="383"/>
      <c r="AQ30" s="383"/>
      <c r="AR30" s="383"/>
      <c r="AS30" s="383"/>
      <c r="AT30" s="383"/>
      <c r="AU30" s="383"/>
      <c r="AV30" s="383"/>
      <c r="AW30" s="383"/>
      <c r="AX30" s="383"/>
      <c r="AY30" s="383"/>
      <c r="AZ30" s="383"/>
      <c r="BA30" s="383"/>
      <c r="BB30" s="383"/>
      <c r="BC30" s="383"/>
      <c r="BD30" s="383"/>
      <c r="BE30" s="383"/>
      <c r="BF30" s="383"/>
      <c r="BG30" s="383"/>
      <c r="BH30" s="383"/>
      <c r="BI30" s="383"/>
      <c r="BJ30" s="383"/>
      <c r="BK30" s="383"/>
      <c r="BL30" s="383"/>
      <c r="BM30" s="383"/>
      <c r="BN30" s="383"/>
      <c r="BO30" s="383"/>
      <c r="BP30" s="383"/>
      <c r="BQ30" s="383"/>
      <c r="BR30" s="383"/>
      <c r="BS30" s="383"/>
      <c r="BT30" s="383"/>
      <c r="BU30" s="383"/>
      <c r="BV30" s="383"/>
    </row>
    <row r="31" spans="1:74" s="420" customFormat="1" ht="21" customHeight="1">
      <c r="A31" s="689" t="s">
        <v>251</v>
      </c>
      <c r="B31" s="720">
        <v>1031948463.21</v>
      </c>
      <c r="C31" s="720"/>
      <c r="D31" s="748">
        <v>846659847.17999995</v>
      </c>
      <c r="E31" s="748">
        <v>846074586.78999996</v>
      </c>
      <c r="F31" s="749">
        <v>673052633.11999989</v>
      </c>
      <c r="G31" s="721">
        <v>173607214.06</v>
      </c>
      <c r="H31" s="413" t="s">
        <v>4</v>
      </c>
      <c r="I31" s="690"/>
      <c r="J31" s="383"/>
      <c r="K31" s="797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  <c r="AC31" s="383"/>
      <c r="AD31" s="383"/>
      <c r="AE31" s="383"/>
      <c r="AF31" s="383"/>
      <c r="AG31" s="383"/>
      <c r="AH31" s="383"/>
      <c r="AI31" s="383"/>
      <c r="AJ31" s="383"/>
      <c r="AK31" s="383"/>
      <c r="AL31" s="383"/>
      <c r="AM31" s="383"/>
      <c r="AN31" s="383"/>
      <c r="AO31" s="383"/>
      <c r="AP31" s="383"/>
      <c r="AQ31" s="383"/>
      <c r="AR31" s="383"/>
      <c r="AS31" s="383"/>
      <c r="AT31" s="383"/>
      <c r="AU31" s="383"/>
      <c r="AV31" s="383"/>
      <c r="AW31" s="383"/>
      <c r="AX31" s="383"/>
      <c r="AY31" s="383"/>
      <c r="AZ31" s="383"/>
      <c r="BA31" s="383"/>
      <c r="BB31" s="383"/>
      <c r="BC31" s="383"/>
      <c r="BD31" s="383"/>
      <c r="BE31" s="383"/>
      <c r="BF31" s="383"/>
      <c r="BG31" s="383"/>
      <c r="BH31" s="383"/>
      <c r="BI31" s="383"/>
      <c r="BJ31" s="383"/>
      <c r="BK31" s="383"/>
      <c r="BL31" s="383"/>
      <c r="BM31" s="383"/>
      <c r="BN31" s="383"/>
      <c r="BO31" s="383"/>
      <c r="BP31" s="383"/>
      <c r="BQ31" s="383"/>
      <c r="BR31" s="383"/>
      <c r="BS31" s="383"/>
      <c r="BT31" s="383"/>
      <c r="BU31" s="383"/>
      <c r="BV31" s="383"/>
    </row>
    <row r="32" spans="1:74" s="420" customFormat="1" ht="23.25" customHeight="1">
      <c r="A32" s="689" t="s">
        <v>252</v>
      </c>
      <c r="B32" s="720">
        <v>61398478.150000006</v>
      </c>
      <c r="C32" s="720"/>
      <c r="D32" s="748">
        <v>0</v>
      </c>
      <c r="E32" s="748">
        <v>0</v>
      </c>
      <c r="F32" s="749">
        <v>0</v>
      </c>
      <c r="G32" s="721">
        <v>0</v>
      </c>
      <c r="H32" s="413" t="s">
        <v>4</v>
      </c>
      <c r="I32" s="690"/>
      <c r="J32" s="383"/>
      <c r="K32" s="797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J32" s="383"/>
      <c r="AK32" s="383"/>
      <c r="AL32" s="383"/>
      <c r="AM32" s="383"/>
      <c r="AN32" s="383"/>
      <c r="AO32" s="383"/>
      <c r="AP32" s="383"/>
      <c r="AQ32" s="383"/>
      <c r="AR32" s="383"/>
      <c r="AS32" s="383"/>
      <c r="AT32" s="383"/>
      <c r="AU32" s="383"/>
      <c r="AV32" s="383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383"/>
      <c r="BK32" s="383"/>
      <c r="BL32" s="383"/>
      <c r="BM32" s="383"/>
      <c r="BN32" s="383"/>
      <c r="BO32" s="383"/>
      <c r="BP32" s="383"/>
      <c r="BQ32" s="383"/>
      <c r="BR32" s="383"/>
      <c r="BS32" s="383"/>
      <c r="BT32" s="383"/>
      <c r="BU32" s="383"/>
      <c r="BV32" s="383"/>
    </row>
    <row r="33" spans="1:74" s="420" customFormat="1" ht="21.75" customHeight="1">
      <c r="A33" s="689" t="s">
        <v>253</v>
      </c>
      <c r="B33" s="720">
        <v>59805893.540000014</v>
      </c>
      <c r="C33" s="720"/>
      <c r="D33" s="748">
        <v>0</v>
      </c>
      <c r="E33" s="748">
        <v>0</v>
      </c>
      <c r="F33" s="749">
        <v>0</v>
      </c>
      <c r="G33" s="721">
        <v>0</v>
      </c>
      <c r="H33" s="413" t="s">
        <v>4</v>
      </c>
      <c r="I33" s="690"/>
      <c r="J33" s="383"/>
      <c r="K33" s="797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  <c r="BT33" s="383"/>
      <c r="BU33" s="383"/>
      <c r="BV33" s="383"/>
    </row>
    <row r="34" spans="1:74" s="420" customFormat="1" ht="21.95" customHeight="1">
      <c r="A34" s="689" t="s">
        <v>254</v>
      </c>
      <c r="B34" s="720">
        <v>197192392.94</v>
      </c>
      <c r="C34" s="720"/>
      <c r="D34" s="748">
        <v>0</v>
      </c>
      <c r="E34" s="748">
        <v>0</v>
      </c>
      <c r="F34" s="749">
        <v>0</v>
      </c>
      <c r="G34" s="721">
        <v>0</v>
      </c>
      <c r="H34" s="413" t="s">
        <v>4</v>
      </c>
      <c r="I34" s="690"/>
      <c r="J34" s="383"/>
      <c r="K34" s="797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  <c r="AC34" s="383"/>
      <c r="AD34" s="383"/>
      <c r="AE34" s="383"/>
      <c r="AF34" s="383"/>
      <c r="AG34" s="383"/>
      <c r="AH34" s="383"/>
      <c r="AI34" s="383"/>
      <c r="AJ34" s="383"/>
      <c r="AK34" s="383"/>
      <c r="AL34" s="383"/>
      <c r="AM34" s="383"/>
      <c r="AN34" s="383"/>
      <c r="AO34" s="383"/>
      <c r="AP34" s="383"/>
      <c r="AQ34" s="383"/>
      <c r="AR34" s="383"/>
      <c r="AS34" s="383"/>
      <c r="AT34" s="383"/>
      <c r="AU34" s="383"/>
      <c r="AV34" s="383"/>
      <c r="AW34" s="383"/>
      <c r="AX34" s="383"/>
      <c r="AY34" s="383"/>
      <c r="AZ34" s="383"/>
      <c r="BA34" s="383"/>
      <c r="BB34" s="383"/>
      <c r="BC34" s="383"/>
      <c r="BD34" s="383"/>
      <c r="BE34" s="383"/>
      <c r="BF34" s="383"/>
      <c r="BG34" s="383"/>
      <c r="BH34" s="383"/>
      <c r="BI34" s="383"/>
      <c r="BJ34" s="383"/>
      <c r="BK34" s="383"/>
      <c r="BL34" s="383"/>
      <c r="BM34" s="383"/>
      <c r="BN34" s="383"/>
      <c r="BO34" s="383"/>
      <c r="BP34" s="383"/>
      <c r="BQ34" s="383"/>
      <c r="BR34" s="383"/>
      <c r="BS34" s="383"/>
      <c r="BT34" s="383"/>
      <c r="BU34" s="383"/>
      <c r="BV34" s="383"/>
    </row>
    <row r="35" spans="1:74" s="420" customFormat="1" ht="21.95" customHeight="1">
      <c r="A35" s="691" t="s">
        <v>255</v>
      </c>
      <c r="B35" s="720">
        <v>557358.8899999999</v>
      </c>
      <c r="C35" s="720"/>
      <c r="D35" s="748">
        <v>0</v>
      </c>
      <c r="E35" s="748">
        <v>0</v>
      </c>
      <c r="F35" s="749">
        <v>0</v>
      </c>
      <c r="G35" s="721">
        <v>0</v>
      </c>
      <c r="H35" s="413" t="s">
        <v>4</v>
      </c>
      <c r="I35" s="690"/>
      <c r="J35" s="383"/>
      <c r="K35" s="797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  <c r="AC35" s="383"/>
      <c r="AD35" s="383"/>
      <c r="AE35" s="383"/>
      <c r="AF35" s="383"/>
      <c r="AG35" s="383"/>
      <c r="AH35" s="383"/>
      <c r="AI35" s="383"/>
      <c r="AJ35" s="383"/>
      <c r="AK35" s="383"/>
      <c r="AL35" s="383"/>
      <c r="AM35" s="383"/>
      <c r="AN35" s="383"/>
      <c r="AO35" s="383"/>
      <c r="AP35" s="383"/>
      <c r="AQ35" s="383"/>
      <c r="AR35" s="383"/>
      <c r="AS35" s="383"/>
      <c r="AT35" s="383"/>
      <c r="AU35" s="383"/>
      <c r="AV35" s="383"/>
      <c r="AW35" s="383"/>
      <c r="AX35" s="383"/>
      <c r="AY35" s="383"/>
      <c r="AZ35" s="383"/>
      <c r="BA35" s="383"/>
      <c r="BB35" s="383"/>
      <c r="BC35" s="383"/>
      <c r="BD35" s="383"/>
      <c r="BE35" s="383"/>
      <c r="BF35" s="383"/>
      <c r="BG35" s="383"/>
      <c r="BH35" s="383"/>
      <c r="BI35" s="383"/>
      <c r="BJ35" s="383"/>
      <c r="BK35" s="383"/>
      <c r="BL35" s="383"/>
      <c r="BM35" s="383"/>
      <c r="BN35" s="383"/>
      <c r="BO35" s="383"/>
      <c r="BP35" s="383"/>
      <c r="BQ35" s="383"/>
      <c r="BR35" s="383"/>
      <c r="BS35" s="383"/>
      <c r="BT35" s="383"/>
      <c r="BU35" s="383"/>
      <c r="BV35" s="383"/>
    </row>
    <row r="36" spans="1:74" s="420" customFormat="1" ht="21.95" customHeight="1">
      <c r="A36" s="689" t="s">
        <v>256</v>
      </c>
      <c r="B36" s="720">
        <v>30794597.029999971</v>
      </c>
      <c r="C36" s="720"/>
      <c r="D36" s="748">
        <v>0</v>
      </c>
      <c r="E36" s="748">
        <v>0</v>
      </c>
      <c r="F36" s="749">
        <v>0</v>
      </c>
      <c r="G36" s="721">
        <v>0</v>
      </c>
      <c r="H36" s="413" t="s">
        <v>4</v>
      </c>
      <c r="I36" s="690"/>
      <c r="J36" s="383"/>
      <c r="K36" s="797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383"/>
      <c r="AL36" s="383"/>
      <c r="AM36" s="383"/>
      <c r="AN36" s="383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83"/>
      <c r="AZ36" s="383"/>
      <c r="BA36" s="383"/>
      <c r="BB36" s="383"/>
      <c r="BC36" s="383"/>
      <c r="BD36" s="383"/>
      <c r="BE36" s="383"/>
      <c r="BF36" s="383"/>
      <c r="BG36" s="383"/>
      <c r="BH36" s="383"/>
      <c r="BI36" s="383"/>
      <c r="BJ36" s="383"/>
      <c r="BK36" s="383"/>
      <c r="BL36" s="383"/>
      <c r="BM36" s="383"/>
      <c r="BN36" s="383"/>
      <c r="BO36" s="383"/>
      <c r="BP36" s="383"/>
      <c r="BQ36" s="383"/>
      <c r="BR36" s="383"/>
      <c r="BS36" s="383"/>
      <c r="BT36" s="383"/>
      <c r="BU36" s="383"/>
      <c r="BV36" s="383"/>
    </row>
    <row r="37" spans="1:74" s="420" customFormat="1" ht="21.95" customHeight="1">
      <c r="A37" s="689" t="s">
        <v>257</v>
      </c>
      <c r="B37" s="720">
        <v>51039.229999999996</v>
      </c>
      <c r="C37" s="720"/>
      <c r="D37" s="748">
        <v>0</v>
      </c>
      <c r="E37" s="748">
        <v>0</v>
      </c>
      <c r="F37" s="749">
        <v>0</v>
      </c>
      <c r="G37" s="721">
        <v>0</v>
      </c>
      <c r="H37" s="413" t="s">
        <v>4</v>
      </c>
      <c r="I37" s="690"/>
      <c r="J37" s="383"/>
      <c r="K37" s="797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3"/>
      <c r="AM37" s="383"/>
      <c r="AN37" s="383"/>
      <c r="AO37" s="383"/>
      <c r="AP37" s="383"/>
      <c r="AQ37" s="383"/>
      <c r="AR37" s="383"/>
      <c r="AS37" s="383"/>
      <c r="AT37" s="383"/>
      <c r="AU37" s="383"/>
      <c r="AV37" s="383"/>
      <c r="AW37" s="383"/>
      <c r="AX37" s="383"/>
      <c r="AY37" s="383"/>
      <c r="AZ37" s="383"/>
      <c r="BA37" s="383"/>
      <c r="BB37" s="383"/>
      <c r="BC37" s="383"/>
      <c r="BD37" s="383"/>
      <c r="BE37" s="383"/>
      <c r="BF37" s="383"/>
      <c r="BG37" s="383"/>
      <c r="BH37" s="383"/>
      <c r="BI37" s="383"/>
      <c r="BJ37" s="383"/>
      <c r="BK37" s="383"/>
      <c r="BL37" s="383"/>
      <c r="BM37" s="383"/>
      <c r="BN37" s="383"/>
      <c r="BO37" s="383"/>
      <c r="BP37" s="383"/>
      <c r="BQ37" s="383"/>
      <c r="BR37" s="383"/>
      <c r="BS37" s="383"/>
      <c r="BT37" s="383"/>
      <c r="BU37" s="383"/>
      <c r="BV37" s="383"/>
    </row>
    <row r="38" spans="1:74" s="420" customFormat="1" ht="21.95" customHeight="1">
      <c r="A38" s="689" t="s">
        <v>258</v>
      </c>
      <c r="B38" s="720">
        <v>43413.859999999993</v>
      </c>
      <c r="C38" s="720"/>
      <c r="D38" s="748">
        <v>0</v>
      </c>
      <c r="E38" s="748">
        <v>0</v>
      </c>
      <c r="F38" s="749">
        <v>0</v>
      </c>
      <c r="G38" s="721">
        <v>0</v>
      </c>
      <c r="H38" s="413" t="s">
        <v>4</v>
      </c>
      <c r="I38" s="690"/>
      <c r="J38" s="383"/>
      <c r="K38" s="797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383"/>
      <c r="AE38" s="383"/>
      <c r="AF38" s="383"/>
      <c r="AG38" s="383"/>
      <c r="AH38" s="383"/>
      <c r="AI38" s="383"/>
      <c r="AJ38" s="383"/>
      <c r="AK38" s="383"/>
      <c r="AL38" s="383"/>
      <c r="AM38" s="383"/>
      <c r="AN38" s="383"/>
      <c r="AO38" s="383"/>
      <c r="AP38" s="383"/>
      <c r="AQ38" s="383"/>
      <c r="AR38" s="383"/>
      <c r="AS38" s="383"/>
      <c r="AT38" s="383"/>
      <c r="AU38" s="383"/>
      <c r="AV38" s="383"/>
      <c r="AW38" s="383"/>
      <c r="AX38" s="383"/>
      <c r="AY38" s="383"/>
      <c r="AZ38" s="383"/>
      <c r="BA38" s="383"/>
      <c r="BB38" s="383"/>
      <c r="BC38" s="383"/>
      <c r="BD38" s="383"/>
      <c r="BE38" s="383"/>
      <c r="BF38" s="383"/>
      <c r="BG38" s="383"/>
      <c r="BH38" s="383"/>
      <c r="BI38" s="383"/>
      <c r="BJ38" s="383"/>
      <c r="BK38" s="383"/>
      <c r="BL38" s="383"/>
      <c r="BM38" s="383"/>
      <c r="BN38" s="383"/>
      <c r="BO38" s="383"/>
      <c r="BP38" s="383"/>
      <c r="BQ38" s="383"/>
      <c r="BR38" s="383"/>
      <c r="BS38" s="383"/>
      <c r="BT38" s="383"/>
      <c r="BU38" s="383"/>
      <c r="BV38" s="383"/>
    </row>
    <row r="39" spans="1:74" s="420" customFormat="1" ht="21.95" customHeight="1">
      <c r="A39" s="689" t="s">
        <v>259</v>
      </c>
      <c r="B39" s="720">
        <v>4960646.9299999988</v>
      </c>
      <c r="C39" s="720"/>
      <c r="D39" s="748">
        <v>0</v>
      </c>
      <c r="E39" s="748">
        <v>0</v>
      </c>
      <c r="F39" s="749">
        <v>0</v>
      </c>
      <c r="G39" s="721">
        <v>0</v>
      </c>
      <c r="H39" s="413" t="s">
        <v>4</v>
      </c>
      <c r="I39" s="690"/>
      <c r="J39" s="383"/>
      <c r="K39" s="797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3"/>
      <c r="AM39" s="383"/>
      <c r="AN39" s="383"/>
      <c r="AO39" s="383"/>
      <c r="AP39" s="383"/>
      <c r="AQ39" s="383"/>
      <c r="AR39" s="383"/>
      <c r="AS39" s="383"/>
      <c r="AT39" s="383"/>
      <c r="AU39" s="383"/>
      <c r="AV39" s="383"/>
      <c r="AW39" s="383"/>
      <c r="AX39" s="383"/>
      <c r="AY39" s="383"/>
      <c r="AZ39" s="383"/>
      <c r="BA39" s="383"/>
      <c r="BB39" s="383"/>
      <c r="BC39" s="383"/>
      <c r="BD39" s="383"/>
      <c r="BE39" s="383"/>
      <c r="BF39" s="383"/>
      <c r="BG39" s="383"/>
      <c r="BH39" s="383"/>
      <c r="BI39" s="383"/>
      <c r="BJ39" s="383"/>
      <c r="BK39" s="383"/>
      <c r="BL39" s="383"/>
      <c r="BM39" s="383"/>
      <c r="BN39" s="383"/>
      <c r="BO39" s="383"/>
      <c r="BP39" s="383"/>
      <c r="BQ39" s="383"/>
      <c r="BR39" s="383"/>
      <c r="BS39" s="383"/>
      <c r="BT39" s="383"/>
      <c r="BU39" s="383"/>
      <c r="BV39" s="383"/>
    </row>
    <row r="40" spans="1:74" s="420" customFormat="1" ht="21.95" customHeight="1">
      <c r="A40" s="689" t="s">
        <v>713</v>
      </c>
      <c r="B40" s="720">
        <v>712868.28</v>
      </c>
      <c r="C40" s="720"/>
      <c r="D40" s="748">
        <v>0</v>
      </c>
      <c r="E40" s="748">
        <v>0</v>
      </c>
      <c r="F40" s="749">
        <v>0</v>
      </c>
      <c r="G40" s="721">
        <v>0</v>
      </c>
      <c r="H40" s="413" t="s">
        <v>4</v>
      </c>
      <c r="I40" s="690"/>
      <c r="J40" s="383"/>
      <c r="K40" s="797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  <c r="AC40" s="383"/>
      <c r="AD40" s="383"/>
      <c r="AE40" s="383"/>
      <c r="AF40" s="383"/>
      <c r="AG40" s="383"/>
      <c r="AH40" s="383"/>
      <c r="AI40" s="383"/>
      <c r="AJ40" s="383"/>
      <c r="AK40" s="383"/>
      <c r="AL40" s="383"/>
      <c r="AM40" s="383"/>
      <c r="AN40" s="383"/>
      <c r="AO40" s="383"/>
      <c r="AP40" s="383"/>
      <c r="AQ40" s="383"/>
      <c r="AR40" s="383"/>
      <c r="AS40" s="383"/>
      <c r="AT40" s="383"/>
      <c r="AU40" s="383"/>
      <c r="AV40" s="383"/>
      <c r="AW40" s="383"/>
      <c r="AX40" s="383"/>
      <c r="AY40" s="383"/>
      <c r="AZ40" s="383"/>
      <c r="BA40" s="383"/>
      <c r="BB40" s="383"/>
      <c r="BC40" s="383"/>
      <c r="BD40" s="383"/>
      <c r="BE40" s="383"/>
      <c r="BF40" s="383"/>
      <c r="BG40" s="383"/>
      <c r="BH40" s="383"/>
      <c r="BI40" s="383"/>
      <c r="BJ40" s="383"/>
      <c r="BK40" s="383"/>
      <c r="BL40" s="383"/>
      <c r="BM40" s="383"/>
      <c r="BN40" s="383"/>
      <c r="BO40" s="383"/>
      <c r="BP40" s="383"/>
      <c r="BQ40" s="383"/>
      <c r="BR40" s="383"/>
      <c r="BS40" s="383"/>
      <c r="BT40" s="383"/>
      <c r="BU40" s="383"/>
      <c r="BV40" s="383"/>
    </row>
    <row r="41" spans="1:74" s="420" customFormat="1" ht="21.95" customHeight="1">
      <c r="A41" s="689" t="s">
        <v>260</v>
      </c>
      <c r="B41" s="720">
        <v>1539774888.7600002</v>
      </c>
      <c r="C41" s="720"/>
      <c r="D41" s="748">
        <v>0</v>
      </c>
      <c r="E41" s="748">
        <v>0</v>
      </c>
      <c r="F41" s="749">
        <v>0</v>
      </c>
      <c r="G41" s="721">
        <v>0</v>
      </c>
      <c r="H41" s="413" t="s">
        <v>4</v>
      </c>
      <c r="I41" s="690"/>
      <c r="J41" s="383"/>
      <c r="K41" s="797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383"/>
      <c r="AE41" s="383"/>
      <c r="AF41" s="383"/>
      <c r="AG41" s="383"/>
      <c r="AH41" s="383"/>
      <c r="AI41" s="383"/>
      <c r="AJ41" s="383"/>
      <c r="AK41" s="383"/>
      <c r="AL41" s="383"/>
      <c r="AM41" s="383"/>
      <c r="AN41" s="383"/>
      <c r="AO41" s="383"/>
      <c r="AP41" s="383"/>
      <c r="AQ41" s="383"/>
      <c r="AR41" s="383"/>
      <c r="AS41" s="383"/>
      <c r="AT41" s="383"/>
      <c r="AU41" s="383"/>
      <c r="AV41" s="383"/>
      <c r="AW41" s="383"/>
      <c r="AX41" s="383"/>
      <c r="AY41" s="383"/>
      <c r="AZ41" s="383"/>
      <c r="BA41" s="383"/>
      <c r="BB41" s="383"/>
      <c r="BC41" s="383"/>
      <c r="BD41" s="383"/>
      <c r="BE41" s="383"/>
      <c r="BF41" s="383"/>
      <c r="BG41" s="383"/>
      <c r="BH41" s="383"/>
      <c r="BI41" s="383"/>
      <c r="BJ41" s="383"/>
      <c r="BK41" s="383"/>
      <c r="BL41" s="383"/>
      <c r="BM41" s="383"/>
      <c r="BN41" s="383"/>
      <c r="BO41" s="383"/>
      <c r="BP41" s="383"/>
      <c r="BQ41" s="383"/>
      <c r="BR41" s="383"/>
      <c r="BS41" s="383"/>
      <c r="BT41" s="383"/>
      <c r="BU41" s="383"/>
      <c r="BV41" s="383"/>
    </row>
    <row r="42" spans="1:74" s="420" customFormat="1" ht="21.95" customHeight="1">
      <c r="A42" s="689" t="s">
        <v>261</v>
      </c>
      <c r="B42" s="720">
        <v>3241054.2199999997</v>
      </c>
      <c r="C42" s="720"/>
      <c r="D42" s="748">
        <v>0</v>
      </c>
      <c r="E42" s="748">
        <v>0</v>
      </c>
      <c r="F42" s="749">
        <v>0</v>
      </c>
      <c r="G42" s="721">
        <v>0</v>
      </c>
      <c r="H42" s="413" t="s">
        <v>4</v>
      </c>
      <c r="I42" s="690"/>
      <c r="J42" s="383"/>
      <c r="K42" s="797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3"/>
      <c r="AG42" s="383"/>
      <c r="AH42" s="383"/>
      <c r="AI42" s="383"/>
      <c r="AJ42" s="383"/>
      <c r="AK42" s="383"/>
      <c r="AL42" s="383"/>
      <c r="AM42" s="383"/>
      <c r="AN42" s="383"/>
      <c r="AO42" s="383"/>
      <c r="AP42" s="383"/>
      <c r="AQ42" s="383"/>
      <c r="AR42" s="383"/>
      <c r="AS42" s="383"/>
      <c r="AT42" s="383"/>
      <c r="AU42" s="383"/>
      <c r="AV42" s="383"/>
      <c r="AW42" s="383"/>
      <c r="AX42" s="383"/>
      <c r="AY42" s="383"/>
      <c r="AZ42" s="383"/>
      <c r="BA42" s="383"/>
      <c r="BB42" s="383"/>
      <c r="BC42" s="383"/>
      <c r="BD42" s="383"/>
      <c r="BE42" s="383"/>
      <c r="BF42" s="383"/>
      <c r="BG42" s="383"/>
      <c r="BH42" s="383"/>
      <c r="BI42" s="383"/>
      <c r="BJ42" s="383"/>
      <c r="BK42" s="383"/>
      <c r="BL42" s="383"/>
      <c r="BM42" s="383"/>
      <c r="BN42" s="383"/>
      <c r="BO42" s="383"/>
      <c r="BP42" s="383"/>
      <c r="BQ42" s="383"/>
      <c r="BR42" s="383"/>
      <c r="BS42" s="383"/>
      <c r="BT42" s="383"/>
      <c r="BU42" s="383"/>
      <c r="BV42" s="383"/>
    </row>
    <row r="43" spans="1:74" s="420" customFormat="1" ht="21.95" customHeight="1">
      <c r="A43" s="689" t="s">
        <v>262</v>
      </c>
      <c r="B43" s="720">
        <v>1437591.5800000003</v>
      </c>
      <c r="C43" s="720"/>
      <c r="D43" s="748">
        <v>0</v>
      </c>
      <c r="E43" s="748">
        <v>0</v>
      </c>
      <c r="F43" s="749">
        <v>0</v>
      </c>
      <c r="G43" s="721">
        <v>0</v>
      </c>
      <c r="H43" s="413" t="s">
        <v>4</v>
      </c>
      <c r="I43" s="690"/>
      <c r="J43" s="383"/>
      <c r="K43" s="797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3"/>
      <c r="AL43" s="383"/>
      <c r="AM43" s="383"/>
      <c r="AN43" s="383"/>
      <c r="AO43" s="383"/>
      <c r="AP43" s="383"/>
      <c r="AQ43" s="383"/>
      <c r="AR43" s="383"/>
      <c r="AS43" s="383"/>
      <c r="AT43" s="383"/>
      <c r="AU43" s="383"/>
      <c r="AV43" s="383"/>
      <c r="AW43" s="383"/>
      <c r="AX43" s="383"/>
      <c r="AY43" s="383"/>
      <c r="AZ43" s="383"/>
      <c r="BA43" s="383"/>
      <c r="BB43" s="383"/>
      <c r="BC43" s="383"/>
      <c r="BD43" s="383"/>
      <c r="BE43" s="383"/>
      <c r="BF43" s="383"/>
      <c r="BG43" s="383"/>
      <c r="BH43" s="383"/>
      <c r="BI43" s="383"/>
      <c r="BJ43" s="383"/>
      <c r="BK43" s="383"/>
      <c r="BL43" s="383"/>
      <c r="BM43" s="383"/>
      <c r="BN43" s="383"/>
      <c r="BO43" s="383"/>
      <c r="BP43" s="383"/>
      <c r="BQ43" s="383"/>
      <c r="BR43" s="383"/>
      <c r="BS43" s="383"/>
      <c r="BT43" s="383"/>
      <c r="BU43" s="383"/>
      <c r="BV43" s="383"/>
    </row>
    <row r="44" spans="1:74" s="420" customFormat="1" ht="21.95" customHeight="1">
      <c r="A44" s="689" t="s">
        <v>263</v>
      </c>
      <c r="B44" s="720">
        <v>15208184.26</v>
      </c>
      <c r="C44" s="720"/>
      <c r="D44" s="748">
        <v>0</v>
      </c>
      <c r="E44" s="748">
        <v>0</v>
      </c>
      <c r="F44" s="749">
        <v>0</v>
      </c>
      <c r="G44" s="721">
        <v>0</v>
      </c>
      <c r="H44" s="413" t="s">
        <v>4</v>
      </c>
      <c r="I44" s="690"/>
      <c r="J44" s="383"/>
      <c r="K44" s="797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3"/>
      <c r="AJ44" s="383"/>
      <c r="AK44" s="383"/>
      <c r="AL44" s="383"/>
      <c r="AM44" s="383"/>
      <c r="AN44" s="383"/>
      <c r="AO44" s="383"/>
      <c r="AP44" s="383"/>
      <c r="AQ44" s="383"/>
      <c r="AR44" s="383"/>
      <c r="AS44" s="383"/>
      <c r="AT44" s="383"/>
      <c r="AU44" s="383"/>
      <c r="AV44" s="383"/>
      <c r="AW44" s="383"/>
      <c r="AX44" s="383"/>
      <c r="AY44" s="383"/>
      <c r="AZ44" s="383"/>
      <c r="BA44" s="383"/>
      <c r="BB44" s="383"/>
      <c r="BC44" s="383"/>
      <c r="BD44" s="383"/>
      <c r="BE44" s="383"/>
      <c r="BF44" s="383"/>
      <c r="BG44" s="383"/>
      <c r="BH44" s="383"/>
      <c r="BI44" s="383"/>
      <c r="BJ44" s="383"/>
      <c r="BK44" s="383"/>
      <c r="BL44" s="383"/>
      <c r="BM44" s="383"/>
      <c r="BN44" s="383"/>
      <c r="BO44" s="383"/>
      <c r="BP44" s="383"/>
      <c r="BQ44" s="383"/>
      <c r="BR44" s="383"/>
      <c r="BS44" s="383"/>
      <c r="BT44" s="383"/>
      <c r="BU44" s="383"/>
      <c r="BV44" s="383"/>
    </row>
    <row r="45" spans="1:74" s="420" customFormat="1" ht="21.95" customHeight="1">
      <c r="A45" s="689" t="s">
        <v>264</v>
      </c>
      <c r="B45" s="720">
        <v>569592.68000000005</v>
      </c>
      <c r="C45" s="720"/>
      <c r="D45" s="748">
        <v>1477</v>
      </c>
      <c r="E45" s="748">
        <v>0</v>
      </c>
      <c r="F45" s="749">
        <v>1477</v>
      </c>
      <c r="G45" s="721">
        <v>0</v>
      </c>
      <c r="H45" s="413" t="s">
        <v>4</v>
      </c>
      <c r="I45" s="690"/>
      <c r="J45" s="383"/>
      <c r="K45" s="797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3"/>
      <c r="AK45" s="383"/>
      <c r="AL45" s="383"/>
      <c r="AM45" s="383"/>
      <c r="AN45" s="383"/>
      <c r="AO45" s="383"/>
      <c r="AP45" s="383"/>
      <c r="AQ45" s="383"/>
      <c r="AR45" s="383"/>
      <c r="AS45" s="383"/>
      <c r="AT45" s="383"/>
      <c r="AU45" s="383"/>
      <c r="AV45" s="383"/>
      <c r="AW45" s="383"/>
      <c r="AX45" s="383"/>
      <c r="AY45" s="383"/>
      <c r="AZ45" s="383"/>
      <c r="BA45" s="383"/>
      <c r="BB45" s="383"/>
      <c r="BC45" s="383"/>
      <c r="BD45" s="383"/>
      <c r="BE45" s="383"/>
      <c r="BF45" s="383"/>
      <c r="BG45" s="383"/>
      <c r="BH45" s="383"/>
      <c r="BI45" s="383"/>
      <c r="BJ45" s="383"/>
      <c r="BK45" s="383"/>
      <c r="BL45" s="383"/>
      <c r="BM45" s="383"/>
      <c r="BN45" s="383"/>
      <c r="BO45" s="383"/>
      <c r="BP45" s="383"/>
      <c r="BQ45" s="383"/>
      <c r="BR45" s="383"/>
      <c r="BS45" s="383"/>
      <c r="BT45" s="383"/>
      <c r="BU45" s="383"/>
      <c r="BV45" s="383"/>
    </row>
    <row r="46" spans="1:74" s="420" customFormat="1" ht="21.95" customHeight="1">
      <c r="A46" s="689" t="s">
        <v>265</v>
      </c>
      <c r="B46" s="720">
        <v>9034131.2800000031</v>
      </c>
      <c r="C46" s="720"/>
      <c r="D46" s="748">
        <v>0</v>
      </c>
      <c r="E46" s="748">
        <v>0</v>
      </c>
      <c r="F46" s="749">
        <v>0</v>
      </c>
      <c r="G46" s="721">
        <v>0</v>
      </c>
      <c r="H46" s="413" t="s">
        <v>4</v>
      </c>
      <c r="I46" s="690"/>
      <c r="J46" s="383"/>
      <c r="K46" s="797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83"/>
      <c r="AE46" s="383"/>
      <c r="AF46" s="383"/>
      <c r="AG46" s="383"/>
      <c r="AH46" s="383"/>
      <c r="AI46" s="383"/>
      <c r="AJ46" s="383"/>
      <c r="AK46" s="383"/>
      <c r="AL46" s="383"/>
      <c r="AM46" s="383"/>
      <c r="AN46" s="383"/>
      <c r="AO46" s="383"/>
      <c r="AP46" s="383"/>
      <c r="AQ46" s="383"/>
      <c r="AR46" s="383"/>
      <c r="AS46" s="383"/>
      <c r="AT46" s="383"/>
      <c r="AU46" s="383"/>
      <c r="AV46" s="383"/>
      <c r="AW46" s="383"/>
      <c r="AX46" s="383"/>
      <c r="AY46" s="383"/>
      <c r="AZ46" s="383"/>
      <c r="BA46" s="383"/>
      <c r="BB46" s="383"/>
      <c r="BC46" s="383"/>
      <c r="BD46" s="383"/>
      <c r="BE46" s="383"/>
      <c r="BF46" s="383"/>
      <c r="BG46" s="383"/>
      <c r="BH46" s="383"/>
      <c r="BI46" s="383"/>
      <c r="BJ46" s="383"/>
      <c r="BK46" s="383"/>
      <c r="BL46" s="383"/>
      <c r="BM46" s="383"/>
      <c r="BN46" s="383"/>
      <c r="BO46" s="383"/>
      <c r="BP46" s="383"/>
      <c r="BQ46" s="383"/>
      <c r="BR46" s="383"/>
      <c r="BS46" s="383"/>
      <c r="BT46" s="383"/>
      <c r="BU46" s="383"/>
      <c r="BV46" s="383"/>
    </row>
    <row r="47" spans="1:74" s="420" customFormat="1" ht="21.95" customHeight="1">
      <c r="A47" s="689" t="s">
        <v>266</v>
      </c>
      <c r="B47" s="720">
        <v>2256303.86</v>
      </c>
      <c r="C47" s="720"/>
      <c r="D47" s="748">
        <v>0</v>
      </c>
      <c r="E47" s="748">
        <v>0</v>
      </c>
      <c r="F47" s="749">
        <v>0</v>
      </c>
      <c r="G47" s="721">
        <v>0</v>
      </c>
      <c r="H47" s="413" t="s">
        <v>4</v>
      </c>
      <c r="I47" s="690"/>
      <c r="J47" s="383"/>
      <c r="K47" s="797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  <c r="AC47" s="383"/>
      <c r="AD47" s="383"/>
      <c r="AE47" s="383"/>
      <c r="AF47" s="383"/>
      <c r="AG47" s="383"/>
      <c r="AH47" s="383"/>
      <c r="AI47" s="383"/>
      <c r="AJ47" s="383"/>
      <c r="AK47" s="383"/>
      <c r="AL47" s="383"/>
      <c r="AM47" s="383"/>
      <c r="AN47" s="383"/>
      <c r="AO47" s="383"/>
      <c r="AP47" s="383"/>
      <c r="AQ47" s="383"/>
      <c r="AR47" s="383"/>
      <c r="AS47" s="383"/>
      <c r="AT47" s="383"/>
      <c r="AU47" s="383"/>
      <c r="AV47" s="383"/>
      <c r="AW47" s="383"/>
      <c r="AX47" s="383"/>
      <c r="AY47" s="383"/>
      <c r="AZ47" s="383"/>
      <c r="BA47" s="383"/>
      <c r="BB47" s="383"/>
      <c r="BC47" s="383"/>
      <c r="BD47" s="383"/>
      <c r="BE47" s="383"/>
      <c r="BF47" s="383"/>
      <c r="BG47" s="383"/>
      <c r="BH47" s="383"/>
      <c r="BI47" s="383"/>
      <c r="BJ47" s="383"/>
      <c r="BK47" s="383"/>
      <c r="BL47" s="383"/>
      <c r="BM47" s="383"/>
      <c r="BN47" s="383"/>
      <c r="BO47" s="383"/>
      <c r="BP47" s="383"/>
      <c r="BQ47" s="383"/>
      <c r="BR47" s="383"/>
      <c r="BS47" s="383"/>
      <c r="BT47" s="383"/>
      <c r="BU47" s="383"/>
      <c r="BV47" s="383"/>
    </row>
    <row r="48" spans="1:74" s="420" customFormat="1" ht="21.95" customHeight="1">
      <c r="A48" s="689" t="s">
        <v>267</v>
      </c>
      <c r="B48" s="720">
        <v>111770101.48</v>
      </c>
      <c r="C48" s="720"/>
      <c r="D48" s="748">
        <v>0</v>
      </c>
      <c r="E48" s="748">
        <v>0</v>
      </c>
      <c r="F48" s="749">
        <v>0</v>
      </c>
      <c r="G48" s="721">
        <v>0</v>
      </c>
      <c r="H48" s="413" t="s">
        <v>4</v>
      </c>
      <c r="I48" s="690"/>
      <c r="J48" s="383"/>
      <c r="K48" s="797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  <c r="AC48" s="383"/>
      <c r="AD48" s="383"/>
      <c r="AE48" s="383"/>
      <c r="AF48" s="383"/>
      <c r="AG48" s="383"/>
      <c r="AH48" s="383"/>
      <c r="AI48" s="383"/>
      <c r="AJ48" s="383"/>
      <c r="AK48" s="383"/>
      <c r="AL48" s="383"/>
      <c r="AM48" s="383"/>
      <c r="AN48" s="383"/>
      <c r="AO48" s="383"/>
      <c r="AP48" s="383"/>
      <c r="AQ48" s="383"/>
      <c r="AR48" s="383"/>
      <c r="AS48" s="383"/>
      <c r="AT48" s="383"/>
      <c r="AU48" s="383"/>
      <c r="AV48" s="383"/>
      <c r="AW48" s="383"/>
      <c r="AX48" s="383"/>
      <c r="AY48" s="383"/>
      <c r="AZ48" s="383"/>
      <c r="BA48" s="383"/>
      <c r="BB48" s="383"/>
      <c r="BC48" s="383"/>
      <c r="BD48" s="383"/>
      <c r="BE48" s="383"/>
      <c r="BF48" s="383"/>
      <c r="BG48" s="383"/>
      <c r="BH48" s="383"/>
      <c r="BI48" s="383"/>
      <c r="BJ48" s="383"/>
      <c r="BK48" s="383"/>
      <c r="BL48" s="383"/>
      <c r="BM48" s="383"/>
      <c r="BN48" s="383"/>
      <c r="BO48" s="383"/>
      <c r="BP48" s="383"/>
      <c r="BQ48" s="383"/>
      <c r="BR48" s="383"/>
      <c r="BS48" s="383"/>
      <c r="BT48" s="383"/>
      <c r="BU48" s="383"/>
      <c r="BV48" s="383"/>
    </row>
    <row r="49" spans="1:74" s="420" customFormat="1" ht="21.95" customHeight="1">
      <c r="A49" s="689" t="s">
        <v>268</v>
      </c>
      <c r="B49" s="720">
        <v>227931226.91000003</v>
      </c>
      <c r="C49" s="720"/>
      <c r="D49" s="748">
        <v>2898.1</v>
      </c>
      <c r="E49" s="748">
        <v>697</v>
      </c>
      <c r="F49" s="749">
        <v>2898.1</v>
      </c>
      <c r="G49" s="721">
        <v>0</v>
      </c>
      <c r="H49" s="413" t="s">
        <v>4</v>
      </c>
      <c r="I49" s="690"/>
      <c r="J49" s="383"/>
      <c r="K49" s="797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83"/>
      <c r="AG49" s="383"/>
      <c r="AH49" s="383"/>
      <c r="AI49" s="383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383"/>
      <c r="AU49" s="383"/>
      <c r="AV49" s="383"/>
      <c r="AW49" s="383"/>
      <c r="AX49" s="383"/>
      <c r="AY49" s="383"/>
      <c r="AZ49" s="383"/>
      <c r="BA49" s="383"/>
      <c r="BB49" s="383"/>
      <c r="BC49" s="383"/>
      <c r="BD49" s="383"/>
      <c r="BE49" s="383"/>
      <c r="BF49" s="383"/>
      <c r="BG49" s="383"/>
      <c r="BH49" s="383"/>
      <c r="BI49" s="383"/>
      <c r="BJ49" s="383"/>
      <c r="BK49" s="383"/>
      <c r="BL49" s="383"/>
      <c r="BM49" s="383"/>
      <c r="BN49" s="383"/>
      <c r="BO49" s="383"/>
      <c r="BP49" s="383"/>
      <c r="BQ49" s="383"/>
      <c r="BR49" s="383"/>
      <c r="BS49" s="383"/>
      <c r="BT49" s="383"/>
      <c r="BU49" s="383"/>
      <c r="BV49" s="383"/>
    </row>
    <row r="50" spans="1:74" s="420" customFormat="1" ht="21.95" customHeight="1">
      <c r="A50" s="689" t="s">
        <v>269</v>
      </c>
      <c r="B50" s="720">
        <v>110537.58</v>
      </c>
      <c r="C50" s="720"/>
      <c r="D50" s="748">
        <v>0</v>
      </c>
      <c r="E50" s="748">
        <v>0</v>
      </c>
      <c r="F50" s="749">
        <v>0</v>
      </c>
      <c r="G50" s="721">
        <v>0</v>
      </c>
      <c r="H50" s="413" t="s">
        <v>4</v>
      </c>
      <c r="I50" s="690"/>
      <c r="J50" s="383"/>
      <c r="K50" s="797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  <c r="AK50" s="383"/>
      <c r="AL50" s="383"/>
      <c r="AM50" s="383"/>
      <c r="AN50" s="383"/>
      <c r="AO50" s="383"/>
      <c r="AP50" s="383"/>
      <c r="AQ50" s="383"/>
      <c r="AR50" s="383"/>
      <c r="AS50" s="383"/>
      <c r="AT50" s="383"/>
      <c r="AU50" s="383"/>
      <c r="AV50" s="383"/>
      <c r="AW50" s="383"/>
      <c r="AX50" s="383"/>
      <c r="AY50" s="383"/>
      <c r="AZ50" s="383"/>
      <c r="BA50" s="383"/>
      <c r="BB50" s="383"/>
      <c r="BC50" s="383"/>
      <c r="BD50" s="383"/>
      <c r="BE50" s="383"/>
      <c r="BF50" s="383"/>
      <c r="BG50" s="383"/>
      <c r="BH50" s="383"/>
      <c r="BI50" s="383"/>
      <c r="BJ50" s="383"/>
      <c r="BK50" s="383"/>
      <c r="BL50" s="383"/>
      <c r="BM50" s="383"/>
      <c r="BN50" s="383"/>
      <c r="BO50" s="383"/>
      <c r="BP50" s="383"/>
      <c r="BQ50" s="383"/>
      <c r="BR50" s="383"/>
      <c r="BS50" s="383"/>
      <c r="BT50" s="383"/>
      <c r="BU50" s="383"/>
      <c r="BV50" s="383"/>
    </row>
    <row r="51" spans="1:74" s="420" customFormat="1" ht="21.95" customHeight="1">
      <c r="A51" s="689" t="s">
        <v>270</v>
      </c>
      <c r="B51" s="720">
        <v>10160164.940000003</v>
      </c>
      <c r="C51" s="720"/>
      <c r="D51" s="748">
        <v>8462.67</v>
      </c>
      <c r="E51" s="748">
        <v>0</v>
      </c>
      <c r="F51" s="749">
        <v>8462.67</v>
      </c>
      <c r="G51" s="721">
        <v>0</v>
      </c>
      <c r="H51" s="413" t="s">
        <v>4</v>
      </c>
      <c r="I51" s="690"/>
      <c r="J51" s="383"/>
      <c r="K51" s="797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  <c r="AK51" s="383"/>
      <c r="AL51" s="383"/>
      <c r="AM51" s="383"/>
      <c r="AN51" s="383"/>
      <c r="AO51" s="383"/>
      <c r="AP51" s="383"/>
      <c r="AQ51" s="383"/>
      <c r="AR51" s="383"/>
      <c r="AS51" s="383"/>
      <c r="AT51" s="383"/>
      <c r="AU51" s="383"/>
      <c r="AV51" s="383"/>
      <c r="AW51" s="383"/>
      <c r="AX51" s="383"/>
      <c r="AY51" s="383"/>
      <c r="AZ51" s="383"/>
      <c r="BA51" s="383"/>
      <c r="BB51" s="383"/>
      <c r="BC51" s="383"/>
      <c r="BD51" s="383"/>
      <c r="BE51" s="383"/>
      <c r="BF51" s="383"/>
      <c r="BG51" s="383"/>
      <c r="BH51" s="383"/>
      <c r="BI51" s="383"/>
      <c r="BJ51" s="383"/>
      <c r="BK51" s="383"/>
      <c r="BL51" s="383"/>
      <c r="BM51" s="383"/>
      <c r="BN51" s="383"/>
      <c r="BO51" s="383"/>
      <c r="BP51" s="383"/>
      <c r="BQ51" s="383"/>
      <c r="BR51" s="383"/>
      <c r="BS51" s="383"/>
      <c r="BT51" s="383"/>
      <c r="BU51" s="383"/>
      <c r="BV51" s="383"/>
    </row>
    <row r="52" spans="1:74" s="420" customFormat="1" ht="21.95" customHeight="1">
      <c r="A52" s="689" t="s">
        <v>271</v>
      </c>
      <c r="B52" s="720">
        <v>468049065.22000009</v>
      </c>
      <c r="C52" s="720"/>
      <c r="D52" s="748">
        <v>0</v>
      </c>
      <c r="E52" s="748">
        <v>0</v>
      </c>
      <c r="F52" s="749">
        <v>0</v>
      </c>
      <c r="G52" s="721">
        <v>0</v>
      </c>
      <c r="H52" s="413" t="s">
        <v>4</v>
      </c>
      <c r="I52" s="690"/>
      <c r="J52" s="383"/>
      <c r="K52" s="797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  <c r="AK52" s="383"/>
      <c r="AL52" s="383"/>
      <c r="AM52" s="383"/>
      <c r="AN52" s="383"/>
      <c r="AO52" s="383"/>
      <c r="AP52" s="383"/>
      <c r="AQ52" s="383"/>
      <c r="AR52" s="383"/>
      <c r="AS52" s="383"/>
      <c r="AT52" s="383"/>
      <c r="AU52" s="383"/>
      <c r="AV52" s="383"/>
      <c r="AW52" s="383"/>
      <c r="AX52" s="383"/>
      <c r="AY52" s="383"/>
      <c r="AZ52" s="383"/>
      <c r="BA52" s="383"/>
      <c r="BB52" s="383"/>
      <c r="BC52" s="383"/>
      <c r="BD52" s="383"/>
      <c r="BE52" s="383"/>
      <c r="BF52" s="383"/>
      <c r="BG52" s="383"/>
      <c r="BH52" s="383"/>
      <c r="BI52" s="383"/>
      <c r="BJ52" s="383"/>
      <c r="BK52" s="383"/>
      <c r="BL52" s="383"/>
      <c r="BM52" s="383"/>
      <c r="BN52" s="383"/>
      <c r="BO52" s="383"/>
      <c r="BP52" s="383"/>
      <c r="BQ52" s="383"/>
      <c r="BR52" s="383"/>
      <c r="BS52" s="383"/>
      <c r="BT52" s="383"/>
      <c r="BU52" s="383"/>
      <c r="BV52" s="383"/>
    </row>
    <row r="53" spans="1:74" s="420" customFormat="1" ht="21.95" customHeight="1">
      <c r="A53" s="689" t="s">
        <v>595</v>
      </c>
      <c r="B53" s="720">
        <v>150296.12</v>
      </c>
      <c r="C53" s="720"/>
      <c r="D53" s="748">
        <v>0</v>
      </c>
      <c r="E53" s="748">
        <v>0</v>
      </c>
      <c r="F53" s="749">
        <v>0</v>
      </c>
      <c r="G53" s="721">
        <v>0</v>
      </c>
      <c r="H53" s="413" t="s">
        <v>4</v>
      </c>
      <c r="I53" s="690"/>
      <c r="J53" s="383"/>
      <c r="K53" s="797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  <c r="AC53" s="383"/>
      <c r="AD53" s="383"/>
      <c r="AE53" s="383"/>
      <c r="AF53" s="383"/>
      <c r="AG53" s="383"/>
      <c r="AH53" s="383"/>
      <c r="AI53" s="383"/>
      <c r="AJ53" s="383"/>
      <c r="AK53" s="383"/>
      <c r="AL53" s="383"/>
      <c r="AM53" s="383"/>
      <c r="AN53" s="383"/>
      <c r="AO53" s="383"/>
      <c r="AP53" s="383"/>
      <c r="AQ53" s="383"/>
      <c r="AR53" s="383"/>
      <c r="AS53" s="383"/>
      <c r="AT53" s="383"/>
      <c r="AU53" s="383"/>
      <c r="AV53" s="383"/>
      <c r="AW53" s="383"/>
      <c r="AX53" s="383"/>
      <c r="AY53" s="383"/>
      <c r="AZ53" s="383"/>
      <c r="BA53" s="383"/>
      <c r="BB53" s="383"/>
      <c r="BC53" s="383"/>
      <c r="BD53" s="383"/>
      <c r="BE53" s="383"/>
      <c r="BF53" s="383"/>
      <c r="BG53" s="383"/>
      <c r="BH53" s="383"/>
      <c r="BI53" s="383"/>
      <c r="BJ53" s="383"/>
      <c r="BK53" s="383"/>
      <c r="BL53" s="383"/>
      <c r="BM53" s="383"/>
      <c r="BN53" s="383"/>
      <c r="BO53" s="383"/>
      <c r="BP53" s="383"/>
      <c r="BQ53" s="383"/>
      <c r="BR53" s="383"/>
      <c r="BS53" s="383"/>
      <c r="BT53" s="383"/>
      <c r="BU53" s="383"/>
      <c r="BV53" s="383"/>
    </row>
    <row r="54" spans="1:74" s="420" customFormat="1" ht="21.95" customHeight="1">
      <c r="A54" s="689" t="s">
        <v>273</v>
      </c>
      <c r="B54" s="720">
        <v>1190507.05</v>
      </c>
      <c r="C54" s="720"/>
      <c r="D54" s="748">
        <v>0</v>
      </c>
      <c r="E54" s="748">
        <v>0</v>
      </c>
      <c r="F54" s="749">
        <v>0</v>
      </c>
      <c r="G54" s="721">
        <v>0</v>
      </c>
      <c r="H54" s="413" t="s">
        <v>4</v>
      </c>
      <c r="I54" s="690"/>
      <c r="J54" s="383"/>
      <c r="K54" s="797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  <c r="AC54" s="383"/>
      <c r="AD54" s="383"/>
      <c r="AE54" s="383"/>
      <c r="AF54" s="383"/>
      <c r="AG54" s="383"/>
      <c r="AH54" s="383"/>
      <c r="AI54" s="383"/>
      <c r="AJ54" s="383"/>
      <c r="AK54" s="383"/>
      <c r="AL54" s="383"/>
      <c r="AM54" s="383"/>
      <c r="AN54" s="383"/>
      <c r="AO54" s="383"/>
      <c r="AP54" s="383"/>
      <c r="AQ54" s="383"/>
      <c r="AR54" s="383"/>
      <c r="AS54" s="383"/>
      <c r="AT54" s="383"/>
      <c r="AU54" s="383"/>
      <c r="AV54" s="383"/>
      <c r="AW54" s="383"/>
      <c r="AX54" s="383"/>
      <c r="AY54" s="383"/>
      <c r="AZ54" s="383"/>
      <c r="BA54" s="383"/>
      <c r="BB54" s="383"/>
      <c r="BC54" s="383"/>
      <c r="BD54" s="383"/>
      <c r="BE54" s="383"/>
      <c r="BF54" s="383"/>
      <c r="BG54" s="383"/>
      <c r="BH54" s="383"/>
      <c r="BI54" s="383"/>
      <c r="BJ54" s="383"/>
      <c r="BK54" s="383"/>
      <c r="BL54" s="383"/>
      <c r="BM54" s="383"/>
      <c r="BN54" s="383"/>
      <c r="BO54" s="383"/>
      <c r="BP54" s="383"/>
      <c r="BQ54" s="383"/>
      <c r="BR54" s="383"/>
      <c r="BS54" s="383"/>
      <c r="BT54" s="383"/>
      <c r="BU54" s="383"/>
      <c r="BV54" s="383"/>
    </row>
    <row r="55" spans="1:74" s="420" customFormat="1" ht="21.95" customHeight="1">
      <c r="A55" s="692" t="s">
        <v>274</v>
      </c>
      <c r="B55" s="720">
        <v>24247470.020000003</v>
      </c>
      <c r="C55" s="720"/>
      <c r="D55" s="748">
        <v>2880.81</v>
      </c>
      <c r="E55" s="748">
        <v>0</v>
      </c>
      <c r="F55" s="749">
        <v>2880.81</v>
      </c>
      <c r="G55" s="721">
        <v>0</v>
      </c>
      <c r="H55" s="413" t="s">
        <v>4</v>
      </c>
      <c r="I55" s="690"/>
      <c r="J55" s="383"/>
      <c r="K55" s="797"/>
      <c r="L55" s="383"/>
      <c r="M55" s="383"/>
      <c r="N55" s="383"/>
      <c r="O55" s="383"/>
      <c r="P55" s="383"/>
      <c r="Q55" s="383"/>
      <c r="R55" s="383"/>
      <c r="S55" s="383"/>
      <c r="T55" s="383"/>
      <c r="U55" s="383"/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3"/>
      <c r="AI55" s="383"/>
      <c r="AJ55" s="383"/>
      <c r="AK55" s="383"/>
      <c r="AL55" s="383"/>
      <c r="AM55" s="383"/>
      <c r="AN55" s="383"/>
      <c r="AO55" s="383"/>
      <c r="AP55" s="383"/>
      <c r="AQ55" s="383"/>
      <c r="AR55" s="383"/>
      <c r="AS55" s="383"/>
      <c r="AT55" s="383"/>
      <c r="AU55" s="383"/>
      <c r="AV55" s="383"/>
      <c r="AW55" s="383"/>
      <c r="AX55" s="383"/>
      <c r="AY55" s="383"/>
      <c r="AZ55" s="383"/>
      <c r="BA55" s="383"/>
      <c r="BB55" s="383"/>
      <c r="BC55" s="383"/>
      <c r="BD55" s="383"/>
      <c r="BE55" s="383"/>
      <c r="BF55" s="383"/>
      <c r="BG55" s="383"/>
      <c r="BH55" s="383"/>
      <c r="BI55" s="383"/>
      <c r="BJ55" s="383"/>
      <c r="BK55" s="383"/>
      <c r="BL55" s="383"/>
      <c r="BM55" s="383"/>
      <c r="BN55" s="383"/>
      <c r="BO55" s="383"/>
      <c r="BP55" s="383"/>
      <c r="BQ55" s="383"/>
      <c r="BR55" s="383"/>
      <c r="BS55" s="383"/>
      <c r="BT55" s="383"/>
      <c r="BU55" s="383"/>
      <c r="BV55" s="383"/>
    </row>
    <row r="56" spans="1:74" s="420" customFormat="1" ht="21.75" customHeight="1">
      <c r="A56" s="689" t="s">
        <v>275</v>
      </c>
      <c r="B56" s="720">
        <v>91621276.690000027</v>
      </c>
      <c r="C56" s="720"/>
      <c r="D56" s="748">
        <v>0</v>
      </c>
      <c r="E56" s="748">
        <v>0</v>
      </c>
      <c r="F56" s="749">
        <v>0</v>
      </c>
      <c r="G56" s="721">
        <v>0</v>
      </c>
      <c r="H56" s="413" t="s">
        <v>4</v>
      </c>
      <c r="I56" s="690"/>
      <c r="J56" s="383"/>
      <c r="K56" s="797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3"/>
      <c r="AB56" s="383"/>
      <c r="AC56" s="383"/>
      <c r="AD56" s="383"/>
      <c r="AE56" s="383"/>
      <c r="AF56" s="383"/>
      <c r="AG56" s="383"/>
      <c r="AH56" s="383"/>
      <c r="AI56" s="383"/>
      <c r="AJ56" s="383"/>
      <c r="AK56" s="383"/>
      <c r="AL56" s="383"/>
      <c r="AM56" s="383"/>
      <c r="AN56" s="383"/>
      <c r="AO56" s="383"/>
      <c r="AP56" s="383"/>
      <c r="AQ56" s="383"/>
      <c r="AR56" s="383"/>
      <c r="AS56" s="383"/>
      <c r="AT56" s="383"/>
      <c r="AU56" s="383"/>
      <c r="AV56" s="383"/>
      <c r="AW56" s="383"/>
      <c r="AX56" s="383"/>
      <c r="AY56" s="383"/>
      <c r="AZ56" s="383"/>
      <c r="BA56" s="383"/>
      <c r="BB56" s="383"/>
      <c r="BC56" s="383"/>
      <c r="BD56" s="383"/>
      <c r="BE56" s="383"/>
      <c r="BF56" s="383"/>
      <c r="BG56" s="383"/>
      <c r="BH56" s="383"/>
      <c r="BI56" s="383"/>
      <c r="BJ56" s="383"/>
      <c r="BK56" s="383"/>
      <c r="BL56" s="383"/>
      <c r="BM56" s="383"/>
      <c r="BN56" s="383"/>
      <c r="BO56" s="383"/>
      <c r="BP56" s="383"/>
      <c r="BQ56" s="383"/>
      <c r="BR56" s="383"/>
      <c r="BS56" s="383"/>
      <c r="BT56" s="383"/>
      <c r="BU56" s="383"/>
      <c r="BV56" s="383"/>
    </row>
    <row r="57" spans="1:74" s="420" customFormat="1" ht="21.75" customHeight="1">
      <c r="A57" s="689" t="s">
        <v>276</v>
      </c>
      <c r="B57" s="720">
        <v>19004608.770000003</v>
      </c>
      <c r="C57" s="720"/>
      <c r="D57" s="748">
        <v>0</v>
      </c>
      <c r="E57" s="748">
        <v>0</v>
      </c>
      <c r="F57" s="749">
        <v>0</v>
      </c>
      <c r="G57" s="721">
        <v>0</v>
      </c>
      <c r="H57" s="413" t="s">
        <v>4</v>
      </c>
      <c r="I57" s="690"/>
      <c r="J57" s="383"/>
      <c r="K57" s="797"/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383"/>
      <c r="AE57" s="383"/>
      <c r="AF57" s="383"/>
      <c r="AG57" s="383"/>
      <c r="AH57" s="383"/>
      <c r="AI57" s="383"/>
      <c r="AJ57" s="383"/>
      <c r="AK57" s="383"/>
      <c r="AL57" s="383"/>
      <c r="AM57" s="383"/>
      <c r="AN57" s="383"/>
      <c r="AO57" s="383"/>
      <c r="AP57" s="383"/>
      <c r="AQ57" s="383"/>
      <c r="AR57" s="383"/>
      <c r="AS57" s="383"/>
      <c r="AT57" s="383"/>
      <c r="AU57" s="383"/>
      <c r="AV57" s="383"/>
      <c r="AW57" s="383"/>
      <c r="AX57" s="383"/>
      <c r="AY57" s="383"/>
      <c r="AZ57" s="383"/>
      <c r="BA57" s="383"/>
      <c r="BB57" s="383"/>
      <c r="BC57" s="383"/>
      <c r="BD57" s="383"/>
      <c r="BE57" s="383"/>
      <c r="BF57" s="383"/>
      <c r="BG57" s="383"/>
      <c r="BH57" s="383"/>
      <c r="BI57" s="383"/>
      <c r="BJ57" s="383"/>
      <c r="BK57" s="383"/>
      <c r="BL57" s="383"/>
      <c r="BM57" s="383"/>
      <c r="BN57" s="383"/>
      <c r="BO57" s="383"/>
      <c r="BP57" s="383"/>
      <c r="BQ57" s="383"/>
      <c r="BR57" s="383"/>
      <c r="BS57" s="383"/>
      <c r="BT57" s="383"/>
      <c r="BU57" s="383"/>
      <c r="BV57" s="383"/>
    </row>
    <row r="58" spans="1:74" s="420" customFormat="1" ht="21.75" customHeight="1">
      <c r="A58" s="691" t="s">
        <v>277</v>
      </c>
      <c r="B58" s="720">
        <v>128733.17999999998</v>
      </c>
      <c r="C58" s="720"/>
      <c r="D58" s="748">
        <v>0</v>
      </c>
      <c r="E58" s="748">
        <v>0</v>
      </c>
      <c r="F58" s="749">
        <v>0</v>
      </c>
      <c r="G58" s="721">
        <v>0</v>
      </c>
      <c r="H58" s="413" t="s">
        <v>4</v>
      </c>
      <c r="I58" s="690"/>
      <c r="J58" s="383"/>
      <c r="K58" s="797"/>
      <c r="L58" s="383"/>
      <c r="M58" s="383"/>
      <c r="N58" s="383"/>
      <c r="O58" s="383"/>
      <c r="P58" s="383"/>
      <c r="Q58" s="383"/>
      <c r="R58" s="383"/>
      <c r="S58" s="383"/>
      <c r="T58" s="383"/>
      <c r="U58" s="383"/>
      <c r="V58" s="383"/>
      <c r="W58" s="383"/>
      <c r="X58" s="383"/>
      <c r="Y58" s="383"/>
      <c r="Z58" s="383"/>
      <c r="AA58" s="383"/>
      <c r="AB58" s="383"/>
      <c r="AC58" s="383"/>
      <c r="AD58" s="383"/>
      <c r="AE58" s="383"/>
      <c r="AF58" s="383"/>
      <c r="AG58" s="383"/>
      <c r="AH58" s="383"/>
      <c r="AI58" s="383"/>
      <c r="AJ58" s="383"/>
      <c r="AK58" s="383"/>
      <c r="AL58" s="383"/>
      <c r="AM58" s="383"/>
      <c r="AN58" s="383"/>
      <c r="AO58" s="383"/>
      <c r="AP58" s="383"/>
      <c r="AQ58" s="383"/>
      <c r="AR58" s="383"/>
      <c r="AS58" s="383"/>
      <c r="AT58" s="383"/>
      <c r="AU58" s="383"/>
      <c r="AV58" s="383"/>
      <c r="AW58" s="383"/>
      <c r="AX58" s="383"/>
      <c r="AY58" s="383"/>
      <c r="AZ58" s="383"/>
      <c r="BA58" s="383"/>
      <c r="BB58" s="383"/>
      <c r="BC58" s="383"/>
      <c r="BD58" s="383"/>
      <c r="BE58" s="383"/>
      <c r="BF58" s="383"/>
      <c r="BG58" s="383"/>
      <c r="BH58" s="383"/>
      <c r="BI58" s="383"/>
      <c r="BJ58" s="383"/>
      <c r="BK58" s="383"/>
      <c r="BL58" s="383"/>
      <c r="BM58" s="383"/>
      <c r="BN58" s="383"/>
      <c r="BO58" s="383"/>
      <c r="BP58" s="383"/>
      <c r="BQ58" s="383"/>
      <c r="BR58" s="383"/>
      <c r="BS58" s="383"/>
      <c r="BT58" s="383"/>
      <c r="BU58" s="383"/>
      <c r="BV58" s="383"/>
    </row>
    <row r="59" spans="1:74" s="420" customFormat="1" ht="21.75" customHeight="1">
      <c r="A59" s="689" t="s">
        <v>278</v>
      </c>
      <c r="B59" s="720">
        <v>28341.37</v>
      </c>
      <c r="C59" s="720"/>
      <c r="D59" s="748">
        <v>0</v>
      </c>
      <c r="E59" s="748">
        <v>0</v>
      </c>
      <c r="F59" s="749">
        <v>0</v>
      </c>
      <c r="G59" s="721">
        <v>0</v>
      </c>
      <c r="H59" s="413" t="s">
        <v>4</v>
      </c>
      <c r="I59" s="690"/>
      <c r="J59" s="383"/>
      <c r="K59" s="797"/>
      <c r="L59" s="383"/>
      <c r="M59" s="383"/>
      <c r="N59" s="383"/>
      <c r="O59" s="383"/>
      <c r="P59" s="383"/>
      <c r="Q59" s="383"/>
      <c r="R59" s="383"/>
      <c r="S59" s="383"/>
      <c r="T59" s="383"/>
      <c r="U59" s="383"/>
      <c r="V59" s="383"/>
      <c r="W59" s="383"/>
      <c r="X59" s="383"/>
      <c r="Y59" s="383"/>
      <c r="Z59" s="383"/>
      <c r="AA59" s="383"/>
      <c r="AB59" s="383"/>
      <c r="AC59" s="383"/>
      <c r="AD59" s="383"/>
      <c r="AE59" s="383"/>
      <c r="AF59" s="383"/>
      <c r="AG59" s="383"/>
      <c r="AH59" s="383"/>
      <c r="AI59" s="383"/>
      <c r="AJ59" s="383"/>
      <c r="AK59" s="383"/>
      <c r="AL59" s="383"/>
      <c r="AM59" s="383"/>
      <c r="AN59" s="383"/>
      <c r="AO59" s="383"/>
      <c r="AP59" s="383"/>
      <c r="AQ59" s="383"/>
      <c r="AR59" s="383"/>
      <c r="AS59" s="383"/>
      <c r="AT59" s="383"/>
      <c r="AU59" s="383"/>
      <c r="AV59" s="383"/>
      <c r="AW59" s="383"/>
      <c r="AX59" s="383"/>
      <c r="AY59" s="383"/>
      <c r="AZ59" s="383"/>
      <c r="BA59" s="383"/>
      <c r="BB59" s="383"/>
      <c r="BC59" s="383"/>
      <c r="BD59" s="383"/>
      <c r="BE59" s="383"/>
      <c r="BF59" s="383"/>
      <c r="BG59" s="383"/>
      <c r="BH59" s="383"/>
      <c r="BI59" s="383"/>
      <c r="BJ59" s="383"/>
      <c r="BK59" s="383"/>
      <c r="BL59" s="383"/>
      <c r="BM59" s="383"/>
      <c r="BN59" s="383"/>
      <c r="BO59" s="383"/>
      <c r="BP59" s="383"/>
      <c r="BQ59" s="383"/>
      <c r="BR59" s="383"/>
      <c r="BS59" s="383"/>
      <c r="BT59" s="383"/>
      <c r="BU59" s="383"/>
      <c r="BV59" s="383"/>
    </row>
    <row r="60" spans="1:74" s="420" customFormat="1" ht="21.75" customHeight="1">
      <c r="A60" s="689" t="s">
        <v>279</v>
      </c>
      <c r="B60" s="720">
        <v>3016834.9800000004</v>
      </c>
      <c r="C60" s="720"/>
      <c r="D60" s="748">
        <v>0</v>
      </c>
      <c r="E60" s="748">
        <v>0</v>
      </c>
      <c r="F60" s="749">
        <v>0</v>
      </c>
      <c r="G60" s="721">
        <v>0</v>
      </c>
      <c r="H60" s="413" t="s">
        <v>4</v>
      </c>
      <c r="I60" s="690"/>
      <c r="J60" s="383"/>
      <c r="K60" s="797"/>
      <c r="L60" s="383"/>
      <c r="M60" s="383"/>
      <c r="N60" s="383"/>
      <c r="O60" s="383"/>
      <c r="P60" s="383"/>
      <c r="Q60" s="383"/>
      <c r="R60" s="383"/>
      <c r="S60" s="383"/>
      <c r="T60" s="383"/>
      <c r="U60" s="383"/>
      <c r="V60" s="383"/>
      <c r="W60" s="383"/>
      <c r="X60" s="383"/>
      <c r="Y60" s="383"/>
      <c r="Z60" s="383"/>
      <c r="AA60" s="383"/>
      <c r="AB60" s="383"/>
      <c r="AC60" s="383"/>
      <c r="AD60" s="383"/>
      <c r="AE60" s="383"/>
      <c r="AF60" s="383"/>
      <c r="AG60" s="383"/>
      <c r="AH60" s="383"/>
      <c r="AI60" s="383"/>
      <c r="AJ60" s="383"/>
      <c r="AK60" s="383"/>
      <c r="AL60" s="383"/>
      <c r="AM60" s="383"/>
      <c r="AN60" s="383"/>
      <c r="AO60" s="383"/>
      <c r="AP60" s="383"/>
      <c r="AQ60" s="383"/>
      <c r="AR60" s="383"/>
      <c r="AS60" s="383"/>
      <c r="AT60" s="383"/>
      <c r="AU60" s="383"/>
      <c r="AV60" s="383"/>
      <c r="AW60" s="383"/>
      <c r="AX60" s="383"/>
      <c r="AY60" s="383"/>
      <c r="AZ60" s="383"/>
      <c r="BA60" s="383"/>
      <c r="BB60" s="383"/>
      <c r="BC60" s="383"/>
      <c r="BD60" s="383"/>
      <c r="BE60" s="383"/>
      <c r="BF60" s="383"/>
      <c r="BG60" s="383"/>
      <c r="BH60" s="383"/>
      <c r="BI60" s="383"/>
      <c r="BJ60" s="383"/>
      <c r="BK60" s="383"/>
      <c r="BL60" s="383"/>
      <c r="BM60" s="383"/>
      <c r="BN60" s="383"/>
      <c r="BO60" s="383"/>
      <c r="BP60" s="383"/>
      <c r="BQ60" s="383"/>
      <c r="BR60" s="383"/>
      <c r="BS60" s="383"/>
      <c r="BT60" s="383"/>
      <c r="BU60" s="383"/>
      <c r="BV60" s="383"/>
    </row>
    <row r="61" spans="1:74" s="420" customFormat="1" ht="21.75" customHeight="1">
      <c r="A61" s="689" t="s">
        <v>775</v>
      </c>
      <c r="B61" s="720">
        <v>2094911.41</v>
      </c>
      <c r="C61" s="720"/>
      <c r="D61" s="748">
        <v>0</v>
      </c>
      <c r="E61" s="748">
        <v>0</v>
      </c>
      <c r="F61" s="749">
        <v>0</v>
      </c>
      <c r="G61" s="721">
        <v>0</v>
      </c>
      <c r="H61" s="413"/>
      <c r="I61" s="690"/>
      <c r="J61" s="383"/>
      <c r="K61" s="797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3"/>
      <c r="AB61" s="383"/>
      <c r="AC61" s="383"/>
      <c r="AD61" s="383"/>
      <c r="AE61" s="383"/>
      <c r="AF61" s="383"/>
      <c r="AG61" s="383"/>
      <c r="AH61" s="383"/>
      <c r="AI61" s="383"/>
      <c r="AJ61" s="383"/>
      <c r="AK61" s="383"/>
      <c r="AL61" s="383"/>
      <c r="AM61" s="383"/>
      <c r="AN61" s="383"/>
      <c r="AO61" s="383"/>
      <c r="AP61" s="383"/>
      <c r="AQ61" s="383"/>
      <c r="AR61" s="383"/>
      <c r="AS61" s="383"/>
      <c r="AT61" s="383"/>
      <c r="AU61" s="383"/>
      <c r="AV61" s="383"/>
      <c r="AW61" s="383"/>
      <c r="AX61" s="383"/>
      <c r="AY61" s="383"/>
      <c r="AZ61" s="383"/>
      <c r="BA61" s="383"/>
      <c r="BB61" s="383"/>
      <c r="BC61" s="383"/>
      <c r="BD61" s="383"/>
      <c r="BE61" s="383"/>
      <c r="BF61" s="383"/>
      <c r="BG61" s="383"/>
      <c r="BH61" s="383"/>
      <c r="BI61" s="383"/>
      <c r="BJ61" s="383"/>
      <c r="BK61" s="383"/>
      <c r="BL61" s="383"/>
      <c r="BM61" s="383"/>
      <c r="BN61" s="383"/>
      <c r="BO61" s="383"/>
      <c r="BP61" s="383"/>
      <c r="BQ61" s="383"/>
      <c r="BR61" s="383"/>
      <c r="BS61" s="383"/>
      <c r="BT61" s="383"/>
      <c r="BU61" s="383"/>
      <c r="BV61" s="383"/>
    </row>
    <row r="62" spans="1:74" s="420" customFormat="1" ht="21.75" customHeight="1">
      <c r="A62" s="689" t="s">
        <v>280</v>
      </c>
      <c r="B62" s="720">
        <v>400017.07</v>
      </c>
      <c r="C62" s="720"/>
      <c r="D62" s="748">
        <v>0</v>
      </c>
      <c r="E62" s="748">
        <v>0</v>
      </c>
      <c r="F62" s="749">
        <v>0</v>
      </c>
      <c r="G62" s="721">
        <v>0</v>
      </c>
      <c r="H62" s="413"/>
      <c r="I62" s="690"/>
      <c r="J62" s="383"/>
      <c r="K62" s="797"/>
      <c r="L62" s="383"/>
      <c r="M62" s="383"/>
      <c r="N62" s="383"/>
      <c r="O62" s="383"/>
      <c r="P62" s="383"/>
      <c r="Q62" s="383"/>
      <c r="R62" s="383"/>
      <c r="S62" s="383"/>
      <c r="T62" s="383"/>
      <c r="U62" s="383"/>
      <c r="V62" s="383"/>
      <c r="W62" s="383"/>
      <c r="X62" s="383"/>
      <c r="Y62" s="383"/>
      <c r="Z62" s="383"/>
      <c r="AA62" s="383"/>
      <c r="AB62" s="383"/>
      <c r="AC62" s="383"/>
      <c r="AD62" s="383"/>
      <c r="AE62" s="383"/>
      <c r="AF62" s="383"/>
      <c r="AG62" s="383"/>
      <c r="AH62" s="383"/>
      <c r="AI62" s="383"/>
      <c r="AJ62" s="383"/>
      <c r="AK62" s="383"/>
      <c r="AL62" s="383"/>
      <c r="AM62" s="383"/>
      <c r="AN62" s="383"/>
      <c r="AO62" s="383"/>
      <c r="AP62" s="383"/>
      <c r="AQ62" s="383"/>
      <c r="AR62" s="383"/>
      <c r="AS62" s="383"/>
      <c r="AT62" s="383"/>
      <c r="AU62" s="383"/>
      <c r="AV62" s="383"/>
      <c r="AW62" s="383"/>
      <c r="AX62" s="383"/>
      <c r="AY62" s="383"/>
      <c r="AZ62" s="383"/>
      <c r="BA62" s="383"/>
      <c r="BB62" s="383"/>
      <c r="BC62" s="383"/>
      <c r="BD62" s="383"/>
      <c r="BE62" s="383"/>
      <c r="BF62" s="383"/>
      <c r="BG62" s="383"/>
      <c r="BH62" s="383"/>
      <c r="BI62" s="383"/>
      <c r="BJ62" s="383"/>
      <c r="BK62" s="383"/>
      <c r="BL62" s="383"/>
      <c r="BM62" s="383"/>
      <c r="BN62" s="383"/>
      <c r="BO62" s="383"/>
      <c r="BP62" s="383"/>
      <c r="BQ62" s="383"/>
      <c r="BR62" s="383"/>
      <c r="BS62" s="383"/>
      <c r="BT62" s="383"/>
      <c r="BU62" s="383"/>
      <c r="BV62" s="383"/>
    </row>
    <row r="63" spans="1:74" s="420" customFormat="1" ht="21.75" customHeight="1">
      <c r="A63" s="689" t="s">
        <v>596</v>
      </c>
      <c r="B63" s="720">
        <v>3464537.0899999989</v>
      </c>
      <c r="C63" s="720"/>
      <c r="D63" s="748">
        <v>0</v>
      </c>
      <c r="E63" s="748">
        <v>0</v>
      </c>
      <c r="F63" s="749">
        <v>0</v>
      </c>
      <c r="G63" s="721">
        <v>0</v>
      </c>
      <c r="H63" s="413" t="s">
        <v>4</v>
      </c>
      <c r="I63" s="690"/>
      <c r="J63" s="383"/>
      <c r="K63" s="797"/>
      <c r="L63" s="383"/>
      <c r="M63" s="383"/>
      <c r="N63" s="383"/>
      <c r="O63" s="383"/>
      <c r="P63" s="383"/>
      <c r="Q63" s="383"/>
      <c r="R63" s="383"/>
      <c r="S63" s="383"/>
      <c r="T63" s="383"/>
      <c r="U63" s="383"/>
      <c r="V63" s="383"/>
      <c r="W63" s="383"/>
      <c r="X63" s="383"/>
      <c r="Y63" s="383"/>
      <c r="Z63" s="383"/>
      <c r="AA63" s="383"/>
      <c r="AB63" s="383"/>
      <c r="AC63" s="383"/>
      <c r="AD63" s="383"/>
      <c r="AE63" s="383"/>
      <c r="AF63" s="383"/>
      <c r="AG63" s="383"/>
      <c r="AH63" s="383"/>
      <c r="AI63" s="383"/>
      <c r="AJ63" s="383"/>
      <c r="AK63" s="383"/>
      <c r="AL63" s="383"/>
      <c r="AM63" s="383"/>
      <c r="AN63" s="383"/>
      <c r="AO63" s="383"/>
      <c r="AP63" s="383"/>
      <c r="AQ63" s="383"/>
      <c r="AR63" s="383"/>
      <c r="AS63" s="383"/>
      <c r="AT63" s="383"/>
      <c r="AU63" s="383"/>
      <c r="AV63" s="383"/>
      <c r="AW63" s="383"/>
      <c r="AX63" s="383"/>
      <c r="AY63" s="383"/>
      <c r="AZ63" s="383"/>
      <c r="BA63" s="383"/>
      <c r="BB63" s="383"/>
      <c r="BC63" s="383"/>
      <c r="BD63" s="383"/>
      <c r="BE63" s="383"/>
      <c r="BF63" s="383"/>
      <c r="BG63" s="383"/>
      <c r="BH63" s="383"/>
      <c r="BI63" s="383"/>
      <c r="BJ63" s="383"/>
      <c r="BK63" s="383"/>
      <c r="BL63" s="383"/>
      <c r="BM63" s="383"/>
      <c r="BN63" s="383"/>
      <c r="BO63" s="383"/>
      <c r="BP63" s="383"/>
      <c r="BQ63" s="383"/>
      <c r="BR63" s="383"/>
      <c r="BS63" s="383"/>
      <c r="BT63" s="383"/>
      <c r="BU63" s="383"/>
      <c r="BV63" s="383"/>
    </row>
    <row r="64" spans="1:74" s="420" customFormat="1" ht="21.75" customHeight="1">
      <c r="A64" s="689" t="s">
        <v>282</v>
      </c>
      <c r="B64" s="720">
        <v>2474.12</v>
      </c>
      <c r="C64" s="720"/>
      <c r="D64" s="748">
        <v>0</v>
      </c>
      <c r="E64" s="748">
        <v>0</v>
      </c>
      <c r="F64" s="749">
        <v>0</v>
      </c>
      <c r="G64" s="721">
        <v>0</v>
      </c>
      <c r="H64" s="413" t="s">
        <v>4</v>
      </c>
      <c r="I64" s="690"/>
      <c r="J64" s="383"/>
      <c r="K64" s="797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3"/>
      <c r="AJ64" s="383"/>
      <c r="AK64" s="383"/>
      <c r="AL64" s="383"/>
      <c r="AM64" s="383"/>
      <c r="AN64" s="383"/>
      <c r="AO64" s="383"/>
      <c r="AP64" s="383"/>
      <c r="AQ64" s="383"/>
      <c r="AR64" s="383"/>
      <c r="AS64" s="383"/>
      <c r="AT64" s="383"/>
      <c r="AU64" s="383"/>
      <c r="AV64" s="383"/>
      <c r="AW64" s="383"/>
      <c r="AX64" s="383"/>
      <c r="AY64" s="383"/>
      <c r="AZ64" s="383"/>
      <c r="BA64" s="383"/>
      <c r="BB64" s="383"/>
      <c r="BC64" s="383"/>
      <c r="BD64" s="383"/>
      <c r="BE64" s="383"/>
      <c r="BF64" s="383"/>
      <c r="BG64" s="383"/>
      <c r="BH64" s="383"/>
      <c r="BI64" s="383"/>
      <c r="BJ64" s="383"/>
      <c r="BK64" s="383"/>
      <c r="BL64" s="383"/>
      <c r="BM64" s="383"/>
      <c r="BN64" s="383"/>
      <c r="BO64" s="383"/>
      <c r="BP64" s="383"/>
      <c r="BQ64" s="383"/>
      <c r="BR64" s="383"/>
      <c r="BS64" s="383"/>
      <c r="BT64" s="383"/>
      <c r="BU64" s="383"/>
      <c r="BV64" s="383"/>
    </row>
    <row r="65" spans="1:76" s="420" customFormat="1" ht="21.75" customHeight="1">
      <c r="A65" s="689" t="s">
        <v>779</v>
      </c>
      <c r="B65" s="720">
        <v>1772265.7300000002</v>
      </c>
      <c r="C65" s="720"/>
      <c r="D65" s="748">
        <v>0</v>
      </c>
      <c r="E65" s="748">
        <v>0</v>
      </c>
      <c r="F65" s="749">
        <v>0</v>
      </c>
      <c r="G65" s="721">
        <v>0</v>
      </c>
      <c r="H65" s="413"/>
      <c r="I65" s="690"/>
      <c r="J65" s="383"/>
      <c r="K65" s="797"/>
      <c r="L65" s="383"/>
      <c r="M65" s="383"/>
      <c r="N65" s="383"/>
      <c r="O65" s="383"/>
      <c r="P65" s="383"/>
      <c r="Q65" s="383"/>
      <c r="R65" s="383"/>
      <c r="S65" s="383"/>
      <c r="T65" s="383"/>
      <c r="U65" s="383"/>
      <c r="V65" s="383"/>
      <c r="W65" s="383"/>
      <c r="X65" s="383"/>
      <c r="Y65" s="383"/>
      <c r="Z65" s="383"/>
      <c r="AA65" s="383"/>
      <c r="AB65" s="383"/>
      <c r="AC65" s="383"/>
      <c r="AD65" s="383"/>
      <c r="AE65" s="383"/>
      <c r="AF65" s="383"/>
      <c r="AG65" s="383"/>
      <c r="AH65" s="383"/>
      <c r="AI65" s="383"/>
      <c r="AJ65" s="383"/>
      <c r="AK65" s="383"/>
      <c r="AL65" s="383"/>
      <c r="AM65" s="383"/>
      <c r="AN65" s="383"/>
      <c r="AO65" s="383"/>
      <c r="AP65" s="383"/>
      <c r="AQ65" s="383"/>
      <c r="AR65" s="383"/>
      <c r="AS65" s="383"/>
      <c r="AT65" s="383"/>
      <c r="AU65" s="383"/>
      <c r="AV65" s="383"/>
      <c r="AW65" s="383"/>
      <c r="AX65" s="383"/>
      <c r="AY65" s="383"/>
      <c r="AZ65" s="383"/>
      <c r="BA65" s="383"/>
      <c r="BB65" s="383"/>
      <c r="BC65" s="383"/>
      <c r="BD65" s="383"/>
      <c r="BE65" s="383"/>
      <c r="BF65" s="383"/>
      <c r="BG65" s="383"/>
      <c r="BH65" s="383"/>
      <c r="BI65" s="383"/>
      <c r="BJ65" s="383"/>
      <c r="BK65" s="383"/>
      <c r="BL65" s="383"/>
      <c r="BM65" s="383"/>
      <c r="BN65" s="383"/>
      <c r="BO65" s="383"/>
      <c r="BP65" s="383"/>
      <c r="BQ65" s="383"/>
      <c r="BR65" s="383"/>
      <c r="BS65" s="383"/>
      <c r="BT65" s="383"/>
      <c r="BU65" s="383"/>
      <c r="BV65" s="383"/>
    </row>
    <row r="66" spans="1:76" s="420" customFormat="1" ht="21.75" customHeight="1">
      <c r="A66" s="689" t="s">
        <v>283</v>
      </c>
      <c r="B66" s="720">
        <v>3327074.5400000005</v>
      </c>
      <c r="C66" s="720"/>
      <c r="D66" s="748">
        <v>0</v>
      </c>
      <c r="E66" s="748">
        <v>0</v>
      </c>
      <c r="F66" s="749">
        <v>0</v>
      </c>
      <c r="G66" s="721">
        <v>0</v>
      </c>
      <c r="H66" s="413" t="s">
        <v>4</v>
      </c>
      <c r="I66" s="690"/>
      <c r="J66" s="383"/>
      <c r="K66" s="797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383"/>
      <c r="AI66" s="383"/>
      <c r="AJ66" s="383"/>
      <c r="AK66" s="383"/>
      <c r="AL66" s="383"/>
      <c r="AM66" s="383"/>
      <c r="AN66" s="383"/>
      <c r="AO66" s="383"/>
      <c r="AP66" s="383"/>
      <c r="AQ66" s="383"/>
      <c r="AR66" s="383"/>
      <c r="AS66" s="383"/>
      <c r="AT66" s="383"/>
      <c r="AU66" s="383"/>
      <c r="AV66" s="383"/>
      <c r="AW66" s="383"/>
      <c r="AX66" s="383"/>
      <c r="AY66" s="383"/>
      <c r="AZ66" s="383"/>
      <c r="BA66" s="383"/>
      <c r="BB66" s="383"/>
      <c r="BC66" s="383"/>
      <c r="BD66" s="383"/>
      <c r="BE66" s="383"/>
      <c r="BF66" s="383"/>
      <c r="BG66" s="383"/>
      <c r="BH66" s="383"/>
      <c r="BI66" s="383"/>
      <c r="BJ66" s="383"/>
      <c r="BK66" s="383"/>
      <c r="BL66" s="383"/>
      <c r="BM66" s="383"/>
      <c r="BN66" s="383"/>
      <c r="BO66" s="383"/>
      <c r="BP66" s="383"/>
      <c r="BQ66" s="383"/>
      <c r="BR66" s="383"/>
      <c r="BS66" s="383"/>
      <c r="BT66" s="383"/>
      <c r="BU66" s="383"/>
      <c r="BV66" s="383"/>
    </row>
    <row r="67" spans="1:76" s="420" customFormat="1" ht="21.95" customHeight="1">
      <c r="A67" s="689" t="s">
        <v>284</v>
      </c>
      <c r="B67" s="720">
        <v>11265492.050000003</v>
      </c>
      <c r="C67" s="720"/>
      <c r="D67" s="748">
        <v>0</v>
      </c>
      <c r="E67" s="748">
        <v>0</v>
      </c>
      <c r="F67" s="749">
        <v>0</v>
      </c>
      <c r="G67" s="721">
        <v>0</v>
      </c>
      <c r="H67" s="413" t="s">
        <v>4</v>
      </c>
      <c r="I67" s="690"/>
      <c r="J67" s="383"/>
      <c r="K67" s="797"/>
      <c r="L67" s="383"/>
      <c r="M67" s="383"/>
      <c r="N67" s="383"/>
      <c r="O67" s="383"/>
      <c r="P67" s="383"/>
      <c r="Q67" s="383"/>
      <c r="R67" s="383"/>
      <c r="S67" s="383"/>
      <c r="T67" s="383"/>
      <c r="U67" s="383"/>
      <c r="V67" s="383"/>
      <c r="W67" s="383"/>
      <c r="X67" s="383"/>
      <c r="Y67" s="383"/>
      <c r="Z67" s="383"/>
      <c r="AA67" s="383"/>
      <c r="AB67" s="383"/>
      <c r="AC67" s="383"/>
      <c r="AD67" s="383"/>
      <c r="AE67" s="383"/>
      <c r="AF67" s="383"/>
      <c r="AG67" s="383"/>
      <c r="AH67" s="383"/>
      <c r="AI67" s="383"/>
      <c r="AJ67" s="383"/>
      <c r="AK67" s="383"/>
      <c r="AL67" s="383"/>
      <c r="AM67" s="383"/>
      <c r="AN67" s="383"/>
      <c r="AO67" s="383"/>
      <c r="AP67" s="383"/>
      <c r="AQ67" s="383"/>
      <c r="AR67" s="383"/>
      <c r="AS67" s="383"/>
      <c r="AT67" s="383"/>
      <c r="AU67" s="383"/>
      <c r="AV67" s="383"/>
      <c r="AW67" s="383"/>
      <c r="AX67" s="383"/>
      <c r="AY67" s="383"/>
      <c r="AZ67" s="383"/>
      <c r="BA67" s="383"/>
      <c r="BB67" s="383"/>
      <c r="BC67" s="383"/>
      <c r="BD67" s="383"/>
      <c r="BE67" s="383"/>
      <c r="BF67" s="383"/>
      <c r="BG67" s="383"/>
      <c r="BH67" s="383"/>
      <c r="BI67" s="383"/>
      <c r="BJ67" s="383"/>
      <c r="BK67" s="383"/>
      <c r="BL67" s="383"/>
      <c r="BM67" s="383"/>
      <c r="BN67" s="383"/>
      <c r="BO67" s="383"/>
      <c r="BP67" s="383"/>
      <c r="BQ67" s="383"/>
      <c r="BR67" s="383"/>
      <c r="BS67" s="383"/>
      <c r="BT67" s="383"/>
      <c r="BU67" s="383"/>
      <c r="BV67" s="383"/>
    </row>
    <row r="68" spans="1:76" s="420" customFormat="1" ht="21.95" customHeight="1">
      <c r="A68" s="689" t="s">
        <v>285</v>
      </c>
      <c r="B68" s="720">
        <v>6704141.5300000003</v>
      </c>
      <c r="C68" s="720"/>
      <c r="D68" s="748">
        <v>0</v>
      </c>
      <c r="E68" s="748">
        <v>0</v>
      </c>
      <c r="F68" s="749">
        <v>0</v>
      </c>
      <c r="G68" s="721">
        <v>0</v>
      </c>
      <c r="H68" s="413" t="s">
        <v>4</v>
      </c>
      <c r="I68" s="690"/>
      <c r="J68" s="383"/>
      <c r="K68" s="797"/>
      <c r="L68" s="383"/>
      <c r="M68" s="383"/>
      <c r="N68" s="383"/>
      <c r="O68" s="383"/>
      <c r="P68" s="383"/>
      <c r="Q68" s="383"/>
      <c r="R68" s="383"/>
      <c r="S68" s="383"/>
      <c r="T68" s="383"/>
      <c r="U68" s="383"/>
      <c r="V68" s="383"/>
      <c r="W68" s="383"/>
      <c r="X68" s="383"/>
      <c r="Y68" s="383"/>
      <c r="Z68" s="383"/>
      <c r="AA68" s="383"/>
      <c r="AB68" s="383"/>
      <c r="AC68" s="383"/>
      <c r="AD68" s="383"/>
      <c r="AE68" s="383"/>
      <c r="AF68" s="383"/>
      <c r="AG68" s="383"/>
      <c r="AH68" s="383"/>
      <c r="AI68" s="383"/>
      <c r="AJ68" s="383"/>
      <c r="AK68" s="383"/>
      <c r="AL68" s="383"/>
      <c r="AM68" s="383"/>
      <c r="AN68" s="383"/>
      <c r="AO68" s="383"/>
      <c r="AP68" s="383"/>
      <c r="AQ68" s="383"/>
      <c r="AR68" s="383"/>
      <c r="AS68" s="383"/>
      <c r="AT68" s="383"/>
      <c r="AU68" s="383"/>
      <c r="AV68" s="383"/>
      <c r="AW68" s="383"/>
      <c r="AX68" s="383"/>
      <c r="AY68" s="383"/>
      <c r="AZ68" s="383"/>
      <c r="BA68" s="383"/>
      <c r="BB68" s="383"/>
      <c r="BC68" s="383"/>
      <c r="BD68" s="383"/>
      <c r="BE68" s="383"/>
      <c r="BF68" s="383"/>
      <c r="BG68" s="383"/>
      <c r="BH68" s="383"/>
      <c r="BI68" s="383"/>
      <c r="BJ68" s="383"/>
      <c r="BK68" s="383"/>
      <c r="BL68" s="383"/>
      <c r="BM68" s="383"/>
      <c r="BN68" s="383"/>
      <c r="BO68" s="383"/>
      <c r="BP68" s="383"/>
      <c r="BQ68" s="383"/>
      <c r="BR68" s="383"/>
      <c r="BS68" s="383"/>
      <c r="BT68" s="383"/>
      <c r="BU68" s="383"/>
      <c r="BV68" s="383"/>
    </row>
    <row r="69" spans="1:76" s="420" customFormat="1" ht="21.95" customHeight="1">
      <c r="A69" s="689" t="s">
        <v>286</v>
      </c>
      <c r="B69" s="720">
        <v>1000628.45</v>
      </c>
      <c r="C69" s="720"/>
      <c r="D69" s="748">
        <v>0</v>
      </c>
      <c r="E69" s="748">
        <v>0</v>
      </c>
      <c r="F69" s="749">
        <v>0</v>
      </c>
      <c r="G69" s="721">
        <v>0</v>
      </c>
      <c r="H69" s="413" t="s">
        <v>4</v>
      </c>
      <c r="I69" s="690"/>
      <c r="J69" s="383"/>
      <c r="K69" s="797"/>
      <c r="L69" s="383"/>
      <c r="M69" s="383"/>
      <c r="N69" s="383"/>
      <c r="O69" s="383"/>
      <c r="P69" s="383"/>
      <c r="Q69" s="383"/>
      <c r="R69" s="383"/>
      <c r="S69" s="383"/>
      <c r="T69" s="383"/>
      <c r="U69" s="383"/>
      <c r="V69" s="383"/>
      <c r="W69" s="383"/>
      <c r="X69" s="383"/>
      <c r="Y69" s="383"/>
      <c r="Z69" s="383"/>
      <c r="AA69" s="383"/>
      <c r="AB69" s="383"/>
      <c r="AC69" s="383"/>
      <c r="AD69" s="383"/>
      <c r="AE69" s="383"/>
      <c r="AF69" s="383"/>
      <c r="AG69" s="383"/>
      <c r="AH69" s="383"/>
      <c r="AI69" s="383"/>
      <c r="AJ69" s="383"/>
      <c r="AK69" s="383"/>
      <c r="AL69" s="383"/>
      <c r="AM69" s="383"/>
      <c r="AN69" s="383"/>
      <c r="AO69" s="383"/>
      <c r="AP69" s="383"/>
      <c r="AQ69" s="383"/>
      <c r="AR69" s="383"/>
      <c r="AS69" s="383"/>
      <c r="AT69" s="383"/>
      <c r="AU69" s="383"/>
      <c r="AV69" s="383"/>
      <c r="AW69" s="383"/>
      <c r="AX69" s="383"/>
      <c r="AY69" s="383"/>
      <c r="AZ69" s="383"/>
      <c r="BA69" s="383"/>
      <c r="BB69" s="383"/>
      <c r="BC69" s="383"/>
      <c r="BD69" s="383"/>
      <c r="BE69" s="383"/>
      <c r="BF69" s="383"/>
      <c r="BG69" s="383"/>
      <c r="BH69" s="383"/>
      <c r="BI69" s="383"/>
      <c r="BJ69" s="383"/>
      <c r="BK69" s="383"/>
      <c r="BL69" s="383"/>
      <c r="BM69" s="383"/>
      <c r="BN69" s="383"/>
      <c r="BO69" s="383"/>
      <c r="BP69" s="383"/>
      <c r="BQ69" s="383"/>
      <c r="BR69" s="383"/>
      <c r="BS69" s="383"/>
      <c r="BT69" s="383"/>
      <c r="BU69" s="383"/>
      <c r="BV69" s="383"/>
    </row>
    <row r="70" spans="1:76" s="420" customFormat="1" ht="21.95" customHeight="1">
      <c r="A70" s="689" t="s">
        <v>287</v>
      </c>
      <c r="B70" s="720">
        <v>62683.72</v>
      </c>
      <c r="C70" s="720"/>
      <c r="D70" s="748">
        <v>0</v>
      </c>
      <c r="E70" s="748">
        <v>0</v>
      </c>
      <c r="F70" s="749">
        <v>0</v>
      </c>
      <c r="G70" s="721">
        <v>0</v>
      </c>
      <c r="H70" s="413" t="s">
        <v>4</v>
      </c>
      <c r="I70" s="690"/>
      <c r="J70" s="383"/>
      <c r="K70" s="797"/>
      <c r="L70" s="383"/>
      <c r="M70" s="383"/>
      <c r="N70" s="383"/>
      <c r="O70" s="383"/>
      <c r="P70" s="383"/>
      <c r="Q70" s="383"/>
      <c r="R70" s="383"/>
      <c r="S70" s="383"/>
      <c r="T70" s="383"/>
      <c r="U70" s="383"/>
      <c r="V70" s="383"/>
      <c r="W70" s="383"/>
      <c r="X70" s="383"/>
      <c r="Y70" s="383"/>
      <c r="Z70" s="383"/>
      <c r="AA70" s="383"/>
      <c r="AB70" s="383"/>
      <c r="AC70" s="383"/>
      <c r="AD70" s="383"/>
      <c r="AE70" s="383"/>
      <c r="AF70" s="383"/>
      <c r="AG70" s="383"/>
      <c r="AH70" s="383"/>
      <c r="AI70" s="383"/>
      <c r="AJ70" s="383"/>
      <c r="AK70" s="383"/>
      <c r="AL70" s="383"/>
      <c r="AM70" s="383"/>
      <c r="AN70" s="383"/>
      <c r="AO70" s="383"/>
      <c r="AP70" s="383"/>
      <c r="AQ70" s="383"/>
      <c r="AR70" s="383"/>
      <c r="AS70" s="383"/>
      <c r="AT70" s="383"/>
      <c r="AU70" s="383"/>
      <c r="AV70" s="383"/>
      <c r="AW70" s="383"/>
      <c r="AX70" s="383"/>
      <c r="AY70" s="383"/>
      <c r="AZ70" s="383"/>
      <c r="BA70" s="383"/>
      <c r="BB70" s="383"/>
      <c r="BC70" s="383"/>
      <c r="BD70" s="383"/>
      <c r="BE70" s="383"/>
      <c r="BF70" s="383"/>
      <c r="BG70" s="383"/>
      <c r="BH70" s="383"/>
      <c r="BI70" s="383"/>
      <c r="BJ70" s="383"/>
      <c r="BK70" s="383"/>
      <c r="BL70" s="383"/>
      <c r="BM70" s="383"/>
      <c r="BN70" s="383"/>
      <c r="BO70" s="383"/>
      <c r="BP70" s="383"/>
      <c r="BQ70" s="383"/>
      <c r="BR70" s="383"/>
      <c r="BS70" s="383"/>
      <c r="BT70" s="383"/>
      <c r="BU70" s="383"/>
      <c r="BV70" s="383"/>
    </row>
    <row r="71" spans="1:76" s="420" customFormat="1" ht="21.95" customHeight="1">
      <c r="A71" s="689" t="s">
        <v>288</v>
      </c>
      <c r="B71" s="720">
        <v>1527535.1400000001</v>
      </c>
      <c r="C71" s="720"/>
      <c r="D71" s="748">
        <v>0</v>
      </c>
      <c r="E71" s="748">
        <v>0</v>
      </c>
      <c r="F71" s="749">
        <v>0</v>
      </c>
      <c r="G71" s="721">
        <v>0</v>
      </c>
      <c r="H71" s="413" t="s">
        <v>4</v>
      </c>
      <c r="I71" s="690"/>
      <c r="J71" s="383"/>
      <c r="K71" s="797"/>
      <c r="L71" s="383"/>
      <c r="M71" s="383"/>
      <c r="N71" s="383"/>
      <c r="O71" s="383"/>
      <c r="P71" s="383"/>
      <c r="Q71" s="383"/>
      <c r="R71" s="383"/>
      <c r="S71" s="383"/>
      <c r="T71" s="383"/>
      <c r="U71" s="383"/>
      <c r="V71" s="383"/>
      <c r="W71" s="383"/>
      <c r="X71" s="383"/>
      <c r="Y71" s="383"/>
      <c r="Z71" s="383"/>
      <c r="AA71" s="383"/>
      <c r="AB71" s="383"/>
      <c r="AC71" s="383"/>
      <c r="AD71" s="383"/>
      <c r="AE71" s="383"/>
      <c r="AF71" s="383"/>
      <c r="AG71" s="383"/>
      <c r="AH71" s="383"/>
      <c r="AI71" s="383"/>
      <c r="AJ71" s="383"/>
      <c r="AK71" s="383"/>
      <c r="AL71" s="383"/>
      <c r="AM71" s="383"/>
      <c r="AN71" s="383"/>
      <c r="AO71" s="383"/>
      <c r="AP71" s="383"/>
      <c r="AQ71" s="383"/>
      <c r="AR71" s="383"/>
      <c r="AS71" s="383"/>
      <c r="AT71" s="383"/>
      <c r="AU71" s="383"/>
      <c r="AV71" s="383"/>
      <c r="AW71" s="383"/>
      <c r="AX71" s="383"/>
      <c r="AY71" s="383"/>
      <c r="AZ71" s="383"/>
      <c r="BA71" s="383"/>
      <c r="BB71" s="383"/>
      <c r="BC71" s="383"/>
      <c r="BD71" s="383"/>
      <c r="BE71" s="383"/>
      <c r="BF71" s="383"/>
      <c r="BG71" s="383"/>
      <c r="BH71" s="383"/>
      <c r="BI71" s="383"/>
      <c r="BJ71" s="383"/>
      <c r="BK71" s="383"/>
      <c r="BL71" s="383"/>
      <c r="BM71" s="383"/>
      <c r="BN71" s="383"/>
      <c r="BO71" s="383"/>
      <c r="BP71" s="383"/>
      <c r="BQ71" s="383"/>
      <c r="BR71" s="383"/>
      <c r="BS71" s="383"/>
      <c r="BT71" s="383"/>
      <c r="BU71" s="383"/>
      <c r="BV71" s="383"/>
    </row>
    <row r="72" spans="1:76" s="420" customFormat="1" ht="21.95" customHeight="1">
      <c r="A72" s="924" t="s">
        <v>289</v>
      </c>
      <c r="B72" s="720">
        <v>442632.4800000001</v>
      </c>
      <c r="C72" s="720"/>
      <c r="D72" s="748">
        <v>0</v>
      </c>
      <c r="E72" s="748">
        <v>0</v>
      </c>
      <c r="F72" s="749">
        <v>0</v>
      </c>
      <c r="G72" s="721">
        <v>0</v>
      </c>
      <c r="H72" s="413" t="s">
        <v>4</v>
      </c>
      <c r="I72" s="690"/>
      <c r="J72" s="383"/>
      <c r="K72" s="797"/>
      <c r="L72" s="383"/>
      <c r="M72" s="383"/>
      <c r="N72" s="383"/>
      <c r="O72" s="383"/>
      <c r="P72" s="383"/>
      <c r="Q72" s="383"/>
      <c r="R72" s="383"/>
      <c r="S72" s="383"/>
      <c r="T72" s="383"/>
      <c r="U72" s="383"/>
      <c r="V72" s="383"/>
      <c r="W72" s="383"/>
      <c r="X72" s="383"/>
      <c r="Y72" s="383"/>
      <c r="Z72" s="383"/>
      <c r="AA72" s="383"/>
      <c r="AB72" s="383"/>
      <c r="AC72" s="383"/>
      <c r="AD72" s="383"/>
      <c r="AE72" s="383"/>
      <c r="AF72" s="383"/>
      <c r="AG72" s="383"/>
      <c r="AH72" s="383"/>
      <c r="AI72" s="383"/>
      <c r="AJ72" s="383"/>
      <c r="AK72" s="383"/>
      <c r="AL72" s="383"/>
      <c r="AM72" s="383"/>
      <c r="AN72" s="383"/>
      <c r="AO72" s="383"/>
      <c r="AP72" s="383"/>
      <c r="AQ72" s="383"/>
      <c r="AR72" s="383"/>
      <c r="AS72" s="383"/>
      <c r="AT72" s="383"/>
      <c r="AU72" s="383"/>
      <c r="AV72" s="383"/>
      <c r="AW72" s="383"/>
      <c r="AX72" s="383"/>
      <c r="AY72" s="383"/>
      <c r="AZ72" s="383"/>
      <c r="BA72" s="383"/>
      <c r="BB72" s="383"/>
      <c r="BC72" s="383"/>
      <c r="BD72" s="383"/>
      <c r="BE72" s="383"/>
      <c r="BF72" s="383"/>
      <c r="BG72" s="383"/>
      <c r="BH72" s="383"/>
      <c r="BI72" s="383"/>
      <c r="BJ72" s="383"/>
      <c r="BK72" s="383"/>
      <c r="BL72" s="383"/>
      <c r="BM72" s="383"/>
      <c r="BN72" s="383"/>
      <c r="BO72" s="383"/>
      <c r="BP72" s="383"/>
      <c r="BQ72" s="383"/>
      <c r="BR72" s="383"/>
      <c r="BS72" s="383"/>
      <c r="BT72" s="383"/>
      <c r="BU72" s="383"/>
      <c r="BV72" s="383"/>
    </row>
    <row r="73" spans="1:76" s="420" customFormat="1" ht="21.95" customHeight="1">
      <c r="A73" s="924" t="s">
        <v>290</v>
      </c>
      <c r="B73" s="720">
        <v>443401.49000000005</v>
      </c>
      <c r="C73" s="720"/>
      <c r="D73" s="748">
        <v>0</v>
      </c>
      <c r="E73" s="748">
        <v>0</v>
      </c>
      <c r="F73" s="749">
        <v>0</v>
      </c>
      <c r="G73" s="721">
        <v>0</v>
      </c>
      <c r="H73" s="413" t="s">
        <v>4</v>
      </c>
      <c r="I73" s="690"/>
      <c r="J73" s="383"/>
      <c r="K73" s="797"/>
      <c r="L73" s="383"/>
      <c r="M73" s="383"/>
      <c r="N73" s="383"/>
      <c r="O73" s="383"/>
      <c r="P73" s="383"/>
      <c r="Q73" s="383"/>
      <c r="R73" s="383"/>
      <c r="S73" s="383"/>
      <c r="T73" s="383"/>
      <c r="U73" s="383"/>
      <c r="V73" s="383"/>
      <c r="W73" s="383"/>
      <c r="X73" s="383"/>
      <c r="Y73" s="383"/>
      <c r="Z73" s="383"/>
      <c r="AA73" s="383"/>
      <c r="AB73" s="383"/>
      <c r="AC73" s="383"/>
      <c r="AD73" s="383"/>
      <c r="AE73" s="383"/>
      <c r="AF73" s="383"/>
      <c r="AG73" s="383"/>
      <c r="AH73" s="383"/>
      <c r="AI73" s="383"/>
      <c r="AJ73" s="383"/>
      <c r="AK73" s="383"/>
      <c r="AL73" s="383"/>
      <c r="AM73" s="383"/>
      <c r="AN73" s="383"/>
      <c r="AO73" s="383"/>
      <c r="AP73" s="383"/>
      <c r="AQ73" s="383"/>
      <c r="AR73" s="383"/>
      <c r="AS73" s="383"/>
      <c r="AT73" s="383"/>
      <c r="AU73" s="383"/>
      <c r="AV73" s="383"/>
      <c r="AW73" s="383"/>
      <c r="AX73" s="383"/>
      <c r="AY73" s="383"/>
      <c r="AZ73" s="383"/>
      <c r="BA73" s="383"/>
      <c r="BB73" s="383"/>
      <c r="BC73" s="383"/>
      <c r="BD73" s="383"/>
      <c r="BE73" s="383"/>
      <c r="BF73" s="383"/>
      <c r="BG73" s="383"/>
      <c r="BH73" s="383"/>
      <c r="BI73" s="383"/>
      <c r="BJ73" s="383"/>
      <c r="BK73" s="383"/>
      <c r="BL73" s="383"/>
      <c r="BM73" s="383"/>
      <c r="BN73" s="383"/>
      <c r="BO73" s="383"/>
      <c r="BP73" s="383"/>
      <c r="BQ73" s="383"/>
      <c r="BR73" s="383"/>
      <c r="BS73" s="383"/>
      <c r="BT73" s="383"/>
      <c r="BU73" s="383"/>
      <c r="BV73" s="383"/>
    </row>
    <row r="74" spans="1:76" s="420" customFormat="1" ht="21.95" customHeight="1">
      <c r="A74" s="924" t="s">
        <v>291</v>
      </c>
      <c r="B74" s="720">
        <v>2954658.0999999996</v>
      </c>
      <c r="C74" s="720"/>
      <c r="D74" s="748">
        <v>0</v>
      </c>
      <c r="E74" s="748">
        <v>0</v>
      </c>
      <c r="F74" s="749">
        <v>0</v>
      </c>
      <c r="G74" s="721">
        <v>0</v>
      </c>
      <c r="H74" s="413" t="s">
        <v>4</v>
      </c>
      <c r="I74" s="690"/>
      <c r="J74" s="383"/>
      <c r="K74" s="797"/>
      <c r="L74" s="383"/>
      <c r="M74" s="383"/>
      <c r="N74" s="383"/>
      <c r="O74" s="383"/>
      <c r="P74" s="383"/>
      <c r="Q74" s="383"/>
      <c r="R74" s="383"/>
      <c r="S74" s="383"/>
      <c r="T74" s="383"/>
      <c r="U74" s="383"/>
      <c r="V74" s="383"/>
      <c r="W74" s="383"/>
      <c r="X74" s="383"/>
      <c r="Y74" s="383"/>
      <c r="Z74" s="383"/>
      <c r="AA74" s="383"/>
      <c r="AB74" s="383"/>
      <c r="AC74" s="383"/>
      <c r="AD74" s="383"/>
      <c r="AE74" s="383"/>
      <c r="AF74" s="383"/>
      <c r="AG74" s="383"/>
      <c r="AH74" s="383"/>
      <c r="AI74" s="383"/>
      <c r="AJ74" s="383"/>
      <c r="AK74" s="383"/>
      <c r="AL74" s="383"/>
      <c r="AM74" s="383"/>
      <c r="AN74" s="383"/>
      <c r="AO74" s="383"/>
      <c r="AP74" s="383"/>
      <c r="AQ74" s="383"/>
      <c r="AR74" s="383"/>
      <c r="AS74" s="383"/>
      <c r="AT74" s="383"/>
      <c r="AU74" s="383"/>
      <c r="AV74" s="383"/>
      <c r="AW74" s="383"/>
      <c r="AX74" s="383"/>
      <c r="AY74" s="383"/>
      <c r="AZ74" s="383"/>
      <c r="BA74" s="383"/>
      <c r="BB74" s="383"/>
      <c r="BC74" s="383"/>
      <c r="BD74" s="383"/>
      <c r="BE74" s="383"/>
      <c r="BF74" s="383"/>
      <c r="BG74" s="383"/>
      <c r="BH74" s="383"/>
      <c r="BI74" s="383"/>
      <c r="BJ74" s="383"/>
      <c r="BK74" s="383"/>
      <c r="BL74" s="383"/>
      <c r="BM74" s="383"/>
      <c r="BN74" s="383"/>
      <c r="BO74" s="383"/>
      <c r="BP74" s="383"/>
      <c r="BQ74" s="383"/>
      <c r="BR74" s="383"/>
      <c r="BS74" s="383"/>
      <c r="BT74" s="383"/>
      <c r="BU74" s="383"/>
      <c r="BV74" s="383"/>
    </row>
    <row r="75" spans="1:76" s="420" customFormat="1" ht="21.95" customHeight="1">
      <c r="A75" s="924" t="s">
        <v>292</v>
      </c>
      <c r="B75" s="720">
        <v>2287685.6999999997</v>
      </c>
      <c r="C75" s="720"/>
      <c r="D75" s="748">
        <v>0</v>
      </c>
      <c r="E75" s="748">
        <v>0</v>
      </c>
      <c r="F75" s="749">
        <v>0</v>
      </c>
      <c r="G75" s="721">
        <v>0</v>
      </c>
      <c r="H75" s="413" t="s">
        <v>4</v>
      </c>
      <c r="I75" s="690"/>
      <c r="J75" s="383"/>
      <c r="K75" s="797"/>
      <c r="L75" s="383"/>
      <c r="M75" s="383"/>
      <c r="N75" s="383"/>
      <c r="O75" s="383"/>
      <c r="P75" s="383"/>
      <c r="Q75" s="383"/>
      <c r="R75" s="383"/>
      <c r="S75" s="383"/>
      <c r="T75" s="383"/>
      <c r="U75" s="383"/>
      <c r="V75" s="383"/>
      <c r="W75" s="383"/>
      <c r="X75" s="383"/>
      <c r="Y75" s="383"/>
      <c r="Z75" s="383"/>
      <c r="AA75" s="383"/>
      <c r="AB75" s="383"/>
      <c r="AC75" s="383"/>
      <c r="AD75" s="383"/>
      <c r="AE75" s="383"/>
      <c r="AF75" s="383"/>
      <c r="AG75" s="383"/>
      <c r="AH75" s="383"/>
      <c r="AI75" s="383"/>
      <c r="AJ75" s="383"/>
      <c r="AK75" s="383"/>
      <c r="AL75" s="383"/>
      <c r="AM75" s="383"/>
      <c r="AN75" s="383"/>
      <c r="AO75" s="383"/>
      <c r="AP75" s="383"/>
      <c r="AQ75" s="383"/>
      <c r="AR75" s="383"/>
      <c r="AS75" s="383"/>
      <c r="AT75" s="383"/>
      <c r="AU75" s="383"/>
      <c r="AV75" s="383"/>
      <c r="AW75" s="383"/>
      <c r="AX75" s="383"/>
      <c r="AY75" s="383"/>
      <c r="AZ75" s="383"/>
      <c r="BA75" s="383"/>
      <c r="BB75" s="383"/>
      <c r="BC75" s="383"/>
      <c r="BD75" s="383"/>
      <c r="BE75" s="383"/>
      <c r="BF75" s="383"/>
      <c r="BG75" s="383"/>
      <c r="BH75" s="383"/>
      <c r="BI75" s="383"/>
      <c r="BJ75" s="383"/>
      <c r="BK75" s="383"/>
      <c r="BL75" s="383"/>
      <c r="BM75" s="383"/>
      <c r="BN75" s="383"/>
      <c r="BO75" s="383"/>
      <c r="BP75" s="383"/>
      <c r="BQ75" s="383"/>
      <c r="BR75" s="383"/>
      <c r="BS75" s="383"/>
      <c r="BT75" s="383"/>
      <c r="BU75" s="383"/>
      <c r="BV75" s="383"/>
    </row>
    <row r="76" spans="1:76" s="420" customFormat="1" ht="21.95" customHeight="1">
      <c r="A76" s="924" t="s">
        <v>293</v>
      </c>
      <c r="B76" s="720">
        <v>104027.06000000001</v>
      </c>
      <c r="C76" s="720"/>
      <c r="D76" s="748">
        <v>0</v>
      </c>
      <c r="E76" s="748">
        <v>0</v>
      </c>
      <c r="F76" s="749">
        <v>0</v>
      </c>
      <c r="G76" s="721">
        <v>0</v>
      </c>
      <c r="H76" s="413" t="s">
        <v>4</v>
      </c>
      <c r="I76" s="690"/>
      <c r="J76" s="383"/>
      <c r="K76" s="797"/>
      <c r="L76" s="383"/>
      <c r="M76" s="383"/>
      <c r="N76" s="383"/>
      <c r="O76" s="383"/>
      <c r="P76" s="383"/>
      <c r="Q76" s="383"/>
      <c r="R76" s="383"/>
      <c r="S76" s="383"/>
      <c r="T76" s="383"/>
      <c r="U76" s="383"/>
      <c r="V76" s="383"/>
      <c r="W76" s="383"/>
      <c r="X76" s="383"/>
      <c r="Y76" s="383"/>
      <c r="Z76" s="383"/>
      <c r="AA76" s="383"/>
      <c r="AB76" s="383"/>
      <c r="AC76" s="383"/>
      <c r="AD76" s="383"/>
      <c r="AE76" s="383"/>
      <c r="AF76" s="383"/>
      <c r="AG76" s="383"/>
      <c r="AH76" s="383"/>
      <c r="AI76" s="383"/>
      <c r="AJ76" s="383"/>
      <c r="AK76" s="383"/>
      <c r="AL76" s="383"/>
      <c r="AM76" s="383"/>
      <c r="AN76" s="383"/>
      <c r="AO76" s="383"/>
      <c r="AP76" s="383"/>
      <c r="AQ76" s="383"/>
      <c r="AR76" s="383"/>
      <c r="AS76" s="383"/>
      <c r="AT76" s="383"/>
      <c r="AU76" s="383"/>
      <c r="AV76" s="383"/>
      <c r="AW76" s="383"/>
      <c r="AX76" s="383"/>
      <c r="AY76" s="383"/>
      <c r="AZ76" s="383"/>
      <c r="BA76" s="383"/>
      <c r="BB76" s="383"/>
      <c r="BC76" s="383"/>
      <c r="BD76" s="383"/>
      <c r="BE76" s="383"/>
      <c r="BF76" s="383"/>
      <c r="BG76" s="383"/>
      <c r="BH76" s="383"/>
      <c r="BI76" s="383"/>
      <c r="BJ76" s="383"/>
      <c r="BK76" s="383"/>
      <c r="BL76" s="383"/>
      <c r="BM76" s="383"/>
      <c r="BN76" s="383"/>
      <c r="BO76" s="383"/>
      <c r="BP76" s="383"/>
      <c r="BQ76" s="383"/>
      <c r="BR76" s="383"/>
      <c r="BS76" s="383"/>
      <c r="BT76" s="383"/>
      <c r="BU76" s="383"/>
      <c r="BV76" s="383"/>
    </row>
    <row r="77" spans="1:76" s="420" customFormat="1" ht="21.95" hidden="1" customHeight="1">
      <c r="A77" s="689" t="s">
        <v>294</v>
      </c>
      <c r="B77" s="720">
        <v>0</v>
      </c>
      <c r="C77" s="720"/>
      <c r="D77" s="748">
        <v>0</v>
      </c>
      <c r="E77" s="748">
        <v>0</v>
      </c>
      <c r="F77" s="749">
        <v>0</v>
      </c>
      <c r="G77" s="721">
        <v>0</v>
      </c>
      <c r="H77" s="413"/>
      <c r="I77" s="690"/>
      <c r="J77" s="383"/>
      <c r="K77" s="797"/>
      <c r="L77" s="383"/>
      <c r="M77" s="383"/>
      <c r="N77" s="383"/>
      <c r="O77" s="383"/>
      <c r="P77" s="383"/>
      <c r="Q77" s="383"/>
      <c r="R77" s="383"/>
      <c r="S77" s="383"/>
      <c r="T77" s="383"/>
      <c r="U77" s="383"/>
      <c r="V77" s="383"/>
      <c r="W77" s="383"/>
      <c r="X77" s="383"/>
      <c r="Y77" s="383"/>
      <c r="Z77" s="383"/>
      <c r="AA77" s="383"/>
      <c r="AB77" s="383"/>
      <c r="AC77" s="383"/>
      <c r="AD77" s="383"/>
      <c r="AE77" s="383"/>
      <c r="AF77" s="383"/>
      <c r="AG77" s="383"/>
      <c r="AH77" s="383"/>
      <c r="AI77" s="383"/>
      <c r="AJ77" s="383"/>
      <c r="AK77" s="383"/>
      <c r="AL77" s="383"/>
      <c r="AM77" s="383"/>
      <c r="AN77" s="383"/>
      <c r="AO77" s="383"/>
      <c r="AP77" s="383"/>
      <c r="AQ77" s="383"/>
      <c r="AR77" s="383"/>
      <c r="AS77" s="383"/>
      <c r="AT77" s="383"/>
      <c r="AU77" s="383"/>
      <c r="AV77" s="383"/>
      <c r="AW77" s="383"/>
      <c r="AX77" s="383"/>
      <c r="AY77" s="383"/>
      <c r="AZ77" s="383"/>
      <c r="BA77" s="383"/>
      <c r="BB77" s="383"/>
      <c r="BC77" s="383"/>
      <c r="BD77" s="383"/>
      <c r="BE77" s="383"/>
      <c r="BF77" s="383"/>
      <c r="BG77" s="383"/>
      <c r="BH77" s="383"/>
      <c r="BI77" s="383"/>
      <c r="BJ77" s="383"/>
      <c r="BK77" s="383"/>
      <c r="BL77" s="383"/>
      <c r="BM77" s="383"/>
      <c r="BN77" s="383"/>
      <c r="BO77" s="383"/>
      <c r="BP77" s="383"/>
      <c r="BQ77" s="383"/>
      <c r="BR77" s="383"/>
      <c r="BS77" s="383"/>
      <c r="BT77" s="383"/>
      <c r="BU77" s="383"/>
      <c r="BV77" s="383"/>
    </row>
    <row r="78" spans="1:76" s="420" customFormat="1" ht="21.95" customHeight="1">
      <c r="A78" s="689" t="s">
        <v>295</v>
      </c>
      <c r="B78" s="720">
        <v>47409.1</v>
      </c>
      <c r="C78" s="720"/>
      <c r="D78" s="748">
        <v>0</v>
      </c>
      <c r="E78" s="748">
        <v>0</v>
      </c>
      <c r="F78" s="749">
        <v>0</v>
      </c>
      <c r="G78" s="721">
        <v>0</v>
      </c>
      <c r="H78" s="413" t="s">
        <v>4</v>
      </c>
      <c r="I78" s="690"/>
      <c r="J78" s="383"/>
      <c r="K78" s="797"/>
      <c r="L78" s="383"/>
      <c r="M78" s="383"/>
      <c r="N78" s="383"/>
      <c r="O78" s="383"/>
      <c r="P78" s="383"/>
      <c r="Q78" s="383"/>
      <c r="R78" s="383"/>
      <c r="S78" s="383"/>
      <c r="T78" s="383"/>
      <c r="U78" s="383"/>
      <c r="V78" s="383"/>
      <c r="W78" s="383"/>
      <c r="X78" s="383"/>
      <c r="Y78" s="383"/>
      <c r="Z78" s="383"/>
      <c r="AA78" s="383"/>
      <c r="AB78" s="383"/>
      <c r="AC78" s="383"/>
      <c r="AD78" s="383"/>
      <c r="AE78" s="383"/>
      <c r="AF78" s="383"/>
      <c r="AG78" s="383"/>
      <c r="AH78" s="383"/>
      <c r="AI78" s="383"/>
      <c r="AJ78" s="383"/>
      <c r="AK78" s="383"/>
      <c r="AL78" s="383"/>
      <c r="AM78" s="383"/>
      <c r="AN78" s="383"/>
      <c r="AO78" s="383"/>
      <c r="AP78" s="383"/>
      <c r="AQ78" s="383"/>
      <c r="AR78" s="383"/>
      <c r="AS78" s="383"/>
      <c r="AT78" s="383"/>
      <c r="AU78" s="383"/>
      <c r="AV78" s="383"/>
      <c r="AW78" s="383"/>
      <c r="AX78" s="383"/>
      <c r="AY78" s="383"/>
      <c r="AZ78" s="383"/>
      <c r="BA78" s="383"/>
      <c r="BB78" s="383"/>
      <c r="BC78" s="383"/>
      <c r="BD78" s="383"/>
      <c r="BE78" s="383"/>
      <c r="BF78" s="383"/>
      <c r="BG78" s="383"/>
      <c r="BH78" s="383"/>
      <c r="BI78" s="383"/>
      <c r="BJ78" s="383"/>
      <c r="BK78" s="383"/>
      <c r="BL78" s="383"/>
      <c r="BM78" s="383"/>
      <c r="BN78" s="383"/>
      <c r="BO78" s="383"/>
      <c r="BP78" s="383"/>
      <c r="BQ78" s="383"/>
      <c r="BR78" s="383"/>
      <c r="BS78" s="383"/>
      <c r="BT78" s="383"/>
      <c r="BU78" s="383"/>
      <c r="BV78" s="383"/>
    </row>
    <row r="79" spans="1:76" s="420" customFormat="1" ht="21.95" customHeight="1">
      <c r="A79" s="691" t="s">
        <v>296</v>
      </c>
      <c r="B79" s="720">
        <v>1756657.1199999999</v>
      </c>
      <c r="C79" s="720"/>
      <c r="D79" s="748">
        <v>0</v>
      </c>
      <c r="E79" s="748">
        <v>0</v>
      </c>
      <c r="F79" s="749">
        <v>0</v>
      </c>
      <c r="G79" s="721">
        <v>0</v>
      </c>
      <c r="H79" s="413" t="s">
        <v>4</v>
      </c>
      <c r="I79" s="690"/>
      <c r="J79" s="383"/>
      <c r="K79" s="797"/>
      <c r="L79" s="690"/>
      <c r="M79" s="383"/>
      <c r="N79" s="383"/>
      <c r="O79" s="383"/>
      <c r="P79" s="383"/>
      <c r="Q79" s="383"/>
      <c r="R79" s="383"/>
      <c r="S79" s="383"/>
      <c r="T79" s="383"/>
      <c r="U79" s="383"/>
      <c r="V79" s="383"/>
      <c r="W79" s="383"/>
      <c r="X79" s="383"/>
      <c r="Y79" s="383"/>
      <c r="Z79" s="383"/>
      <c r="AA79" s="383"/>
      <c r="AB79" s="383"/>
      <c r="AC79" s="383"/>
      <c r="AD79" s="383"/>
      <c r="AE79" s="383"/>
      <c r="AF79" s="383"/>
      <c r="AG79" s="383"/>
      <c r="AH79" s="383"/>
      <c r="AI79" s="383"/>
      <c r="AJ79" s="383"/>
      <c r="AK79" s="383"/>
      <c r="AL79" s="383"/>
      <c r="AM79" s="383"/>
      <c r="AN79" s="383"/>
      <c r="AO79" s="383"/>
      <c r="AP79" s="383"/>
      <c r="AQ79" s="383"/>
      <c r="AR79" s="383"/>
      <c r="AS79" s="383"/>
      <c r="AT79" s="383"/>
      <c r="AU79" s="383"/>
      <c r="AV79" s="383"/>
      <c r="AW79" s="383"/>
      <c r="AX79" s="383"/>
      <c r="AY79" s="383"/>
      <c r="AZ79" s="383"/>
      <c r="BA79" s="383"/>
      <c r="BB79" s="383"/>
      <c r="BC79" s="383"/>
      <c r="BD79" s="383"/>
      <c r="BE79" s="383"/>
      <c r="BF79" s="383"/>
      <c r="BG79" s="383"/>
      <c r="BH79" s="383"/>
      <c r="BI79" s="383"/>
      <c r="BJ79" s="383"/>
      <c r="BK79" s="383"/>
      <c r="BL79" s="383"/>
      <c r="BM79" s="383"/>
      <c r="BN79" s="383"/>
      <c r="BO79" s="383"/>
      <c r="BP79" s="383"/>
      <c r="BQ79" s="383"/>
      <c r="BR79" s="383"/>
      <c r="BS79" s="383"/>
      <c r="BT79" s="383"/>
      <c r="BU79" s="383"/>
      <c r="BV79" s="383"/>
      <c r="BW79" s="383"/>
      <c r="BX79" s="383"/>
    </row>
    <row r="80" spans="1:76" s="420" customFormat="1" ht="21.95" customHeight="1">
      <c r="A80" s="689" t="s">
        <v>297</v>
      </c>
      <c r="B80" s="720">
        <v>212148.7</v>
      </c>
      <c r="C80" s="720"/>
      <c r="D80" s="748">
        <v>0</v>
      </c>
      <c r="E80" s="748">
        <v>0</v>
      </c>
      <c r="F80" s="749">
        <v>0</v>
      </c>
      <c r="G80" s="721">
        <v>0</v>
      </c>
      <c r="H80" s="413"/>
      <c r="I80" s="690"/>
      <c r="J80" s="383"/>
      <c r="K80" s="797"/>
      <c r="L80" s="690"/>
      <c r="M80" s="383"/>
      <c r="N80" s="383"/>
      <c r="O80" s="383"/>
      <c r="P80" s="383"/>
      <c r="Q80" s="383"/>
      <c r="R80" s="383"/>
      <c r="S80" s="383"/>
      <c r="T80" s="383"/>
      <c r="U80" s="383"/>
      <c r="V80" s="383"/>
      <c r="W80" s="383"/>
      <c r="X80" s="383"/>
      <c r="Y80" s="383"/>
      <c r="Z80" s="383"/>
      <c r="AA80" s="383"/>
      <c r="AB80" s="383"/>
      <c r="AC80" s="383"/>
      <c r="AD80" s="383"/>
      <c r="AE80" s="383"/>
      <c r="AF80" s="383"/>
      <c r="AG80" s="383"/>
      <c r="AH80" s="383"/>
      <c r="AI80" s="383"/>
      <c r="AJ80" s="383"/>
      <c r="AK80" s="383"/>
      <c r="AL80" s="383"/>
      <c r="AM80" s="383"/>
      <c r="AN80" s="383"/>
      <c r="AO80" s="383"/>
      <c r="AP80" s="383"/>
      <c r="AQ80" s="383"/>
      <c r="AR80" s="383"/>
      <c r="AS80" s="383"/>
      <c r="AT80" s="383"/>
      <c r="AU80" s="383"/>
      <c r="AV80" s="383"/>
      <c r="AW80" s="383"/>
      <c r="AX80" s="383"/>
      <c r="AY80" s="383"/>
      <c r="AZ80" s="383"/>
      <c r="BA80" s="383"/>
      <c r="BB80" s="383"/>
      <c r="BC80" s="383"/>
      <c r="BD80" s="383"/>
      <c r="BE80" s="383"/>
      <c r="BF80" s="383"/>
      <c r="BG80" s="383"/>
      <c r="BH80" s="383"/>
      <c r="BI80" s="383"/>
      <c r="BJ80" s="383"/>
      <c r="BK80" s="383"/>
      <c r="BL80" s="383"/>
      <c r="BM80" s="383"/>
      <c r="BN80" s="383"/>
      <c r="BO80" s="383"/>
      <c r="BP80" s="383"/>
      <c r="BQ80" s="383"/>
      <c r="BR80" s="383"/>
      <c r="BS80" s="383"/>
      <c r="BT80" s="383"/>
      <c r="BU80" s="383"/>
      <c r="BV80" s="383"/>
      <c r="BW80" s="383"/>
      <c r="BX80" s="383"/>
    </row>
    <row r="81" spans="1:76" s="420" customFormat="1" ht="21.95" customHeight="1">
      <c r="A81" s="689" t="s">
        <v>298</v>
      </c>
      <c r="B81" s="720">
        <v>812166.73</v>
      </c>
      <c r="C81" s="720"/>
      <c r="D81" s="748">
        <v>0</v>
      </c>
      <c r="E81" s="748">
        <v>0</v>
      </c>
      <c r="F81" s="749">
        <v>0</v>
      </c>
      <c r="G81" s="721">
        <v>0</v>
      </c>
      <c r="H81" s="413" t="s">
        <v>4</v>
      </c>
      <c r="I81" s="690"/>
      <c r="J81" s="383"/>
      <c r="K81" s="797"/>
      <c r="L81" s="690"/>
      <c r="M81" s="383"/>
      <c r="N81" s="383"/>
      <c r="O81" s="383"/>
      <c r="P81" s="383"/>
      <c r="Q81" s="383"/>
      <c r="R81" s="383"/>
      <c r="S81" s="383"/>
      <c r="T81" s="383"/>
      <c r="U81" s="383"/>
      <c r="V81" s="383"/>
      <c r="W81" s="383"/>
      <c r="X81" s="383"/>
      <c r="Y81" s="383"/>
      <c r="Z81" s="383"/>
      <c r="AA81" s="383"/>
      <c r="AB81" s="383"/>
      <c r="AC81" s="383"/>
      <c r="AD81" s="383"/>
      <c r="AE81" s="383"/>
      <c r="AF81" s="383"/>
      <c r="AG81" s="383"/>
      <c r="AH81" s="383"/>
      <c r="AI81" s="383"/>
      <c r="AJ81" s="383"/>
      <c r="AK81" s="383"/>
      <c r="AL81" s="383"/>
      <c r="AM81" s="383"/>
      <c r="AN81" s="383"/>
      <c r="AO81" s="383"/>
      <c r="AP81" s="383"/>
      <c r="AQ81" s="383"/>
      <c r="AR81" s="383"/>
      <c r="AS81" s="383"/>
      <c r="AT81" s="383"/>
      <c r="AU81" s="383"/>
      <c r="AV81" s="383"/>
      <c r="AW81" s="383"/>
      <c r="AX81" s="383"/>
      <c r="AY81" s="383"/>
      <c r="AZ81" s="383"/>
      <c r="BA81" s="383"/>
      <c r="BB81" s="383"/>
      <c r="BC81" s="383"/>
      <c r="BD81" s="383"/>
      <c r="BE81" s="383"/>
      <c r="BF81" s="383"/>
      <c r="BG81" s="383"/>
      <c r="BH81" s="383"/>
      <c r="BI81" s="383"/>
      <c r="BJ81" s="383"/>
      <c r="BK81" s="383"/>
      <c r="BL81" s="383"/>
      <c r="BM81" s="383"/>
      <c r="BN81" s="383"/>
      <c r="BO81" s="383"/>
      <c r="BP81" s="383"/>
      <c r="BQ81" s="383"/>
      <c r="BR81" s="383"/>
      <c r="BS81" s="383"/>
      <c r="BT81" s="383"/>
      <c r="BU81" s="383"/>
      <c r="BV81" s="383"/>
      <c r="BW81" s="383"/>
      <c r="BX81" s="383"/>
    </row>
    <row r="82" spans="1:76" s="420" customFormat="1" ht="21.95" hidden="1" customHeight="1">
      <c r="A82" s="689" t="s">
        <v>299</v>
      </c>
      <c r="B82" s="720">
        <v>0</v>
      </c>
      <c r="C82" s="720"/>
      <c r="D82" s="748">
        <v>0</v>
      </c>
      <c r="E82" s="748">
        <v>0</v>
      </c>
      <c r="F82" s="749">
        <v>0</v>
      </c>
      <c r="G82" s="721">
        <v>0</v>
      </c>
      <c r="H82" s="413" t="s">
        <v>4</v>
      </c>
      <c r="I82" s="690"/>
      <c r="J82" s="383"/>
      <c r="K82" s="797"/>
      <c r="L82" s="690"/>
      <c r="M82" s="383"/>
      <c r="N82" s="383"/>
      <c r="O82" s="383"/>
      <c r="P82" s="383"/>
      <c r="Q82" s="383"/>
      <c r="R82" s="383"/>
      <c r="S82" s="383"/>
      <c r="T82" s="383"/>
      <c r="U82" s="383"/>
      <c r="V82" s="383"/>
      <c r="W82" s="383"/>
      <c r="X82" s="383"/>
      <c r="Y82" s="383"/>
      <c r="Z82" s="383"/>
      <c r="AA82" s="383"/>
      <c r="AB82" s="383"/>
      <c r="AC82" s="383"/>
      <c r="AD82" s="383"/>
      <c r="AE82" s="383"/>
      <c r="AF82" s="383"/>
      <c r="AG82" s="383"/>
      <c r="AH82" s="383"/>
      <c r="AI82" s="383"/>
      <c r="AJ82" s="383"/>
      <c r="AK82" s="383"/>
      <c r="AL82" s="383"/>
      <c r="AM82" s="383"/>
      <c r="AN82" s="383"/>
      <c r="AO82" s="383"/>
      <c r="AP82" s="383"/>
      <c r="AQ82" s="383"/>
      <c r="AR82" s="383"/>
      <c r="AS82" s="383"/>
      <c r="AT82" s="383"/>
      <c r="AU82" s="383"/>
      <c r="AV82" s="383"/>
      <c r="AW82" s="383"/>
      <c r="AX82" s="383"/>
      <c r="AY82" s="383"/>
      <c r="AZ82" s="383"/>
      <c r="BA82" s="383"/>
      <c r="BB82" s="383"/>
      <c r="BC82" s="383"/>
      <c r="BD82" s="383"/>
      <c r="BE82" s="383"/>
      <c r="BF82" s="383"/>
      <c r="BG82" s="383"/>
      <c r="BH82" s="383"/>
      <c r="BI82" s="383"/>
      <c r="BJ82" s="383"/>
      <c r="BK82" s="383"/>
      <c r="BL82" s="383"/>
      <c r="BM82" s="383"/>
      <c r="BN82" s="383"/>
      <c r="BO82" s="383"/>
      <c r="BP82" s="383"/>
      <c r="BQ82" s="383"/>
      <c r="BR82" s="383"/>
      <c r="BS82" s="383"/>
      <c r="BT82" s="383"/>
      <c r="BU82" s="383"/>
      <c r="BV82" s="383"/>
      <c r="BW82" s="383"/>
      <c r="BX82" s="383"/>
    </row>
    <row r="83" spans="1:76" s="420" customFormat="1" ht="21.95" customHeight="1">
      <c r="A83" s="689" t="s">
        <v>347</v>
      </c>
      <c r="B83" s="720">
        <v>2156053.9700000007</v>
      </c>
      <c r="C83" s="720"/>
      <c r="D83" s="748">
        <v>0</v>
      </c>
      <c r="E83" s="748">
        <v>0</v>
      </c>
      <c r="F83" s="749">
        <v>0</v>
      </c>
      <c r="G83" s="721">
        <v>0</v>
      </c>
      <c r="H83" s="413" t="s">
        <v>4</v>
      </c>
      <c r="I83" s="690"/>
      <c r="J83" s="383"/>
      <c r="K83" s="797"/>
      <c r="L83" s="690"/>
      <c r="M83" s="383"/>
      <c r="N83" s="383"/>
      <c r="O83" s="383"/>
      <c r="P83" s="383"/>
      <c r="Q83" s="383"/>
      <c r="R83" s="383"/>
      <c r="S83" s="383"/>
      <c r="T83" s="383"/>
      <c r="U83" s="383"/>
      <c r="V83" s="383"/>
      <c r="W83" s="383"/>
      <c r="X83" s="383"/>
      <c r="Y83" s="383"/>
      <c r="Z83" s="383"/>
      <c r="AA83" s="383"/>
      <c r="AB83" s="383"/>
      <c r="AC83" s="383"/>
      <c r="AD83" s="383"/>
      <c r="AE83" s="383"/>
      <c r="AF83" s="383"/>
      <c r="AG83" s="383"/>
      <c r="AH83" s="383"/>
      <c r="AI83" s="383"/>
      <c r="AJ83" s="383"/>
      <c r="AK83" s="383"/>
      <c r="AL83" s="383"/>
      <c r="AM83" s="383"/>
      <c r="AN83" s="383"/>
      <c r="AO83" s="383"/>
      <c r="AP83" s="383"/>
      <c r="AQ83" s="383"/>
      <c r="AR83" s="383"/>
      <c r="AS83" s="383"/>
      <c r="AT83" s="383"/>
      <c r="AU83" s="383"/>
      <c r="AV83" s="383"/>
      <c r="AW83" s="383"/>
      <c r="AX83" s="383"/>
      <c r="AY83" s="383"/>
      <c r="AZ83" s="383"/>
      <c r="BA83" s="383"/>
      <c r="BB83" s="383"/>
      <c r="BC83" s="383"/>
      <c r="BD83" s="383"/>
      <c r="BE83" s="383"/>
      <c r="BF83" s="383"/>
      <c r="BG83" s="383"/>
      <c r="BH83" s="383"/>
      <c r="BI83" s="383"/>
      <c r="BJ83" s="383"/>
      <c r="BK83" s="383"/>
      <c r="BL83" s="383"/>
      <c r="BM83" s="383"/>
      <c r="BN83" s="383"/>
      <c r="BO83" s="383"/>
      <c r="BP83" s="383"/>
      <c r="BQ83" s="383"/>
      <c r="BR83" s="383"/>
      <c r="BS83" s="383"/>
      <c r="BT83" s="383"/>
      <c r="BU83" s="383"/>
      <c r="BV83" s="383"/>
      <c r="BW83" s="383"/>
      <c r="BX83" s="383"/>
    </row>
    <row r="84" spans="1:76" s="420" customFormat="1" ht="21.95" customHeight="1">
      <c r="A84" s="689" t="s">
        <v>300</v>
      </c>
      <c r="B84" s="720">
        <v>978352.58999999985</v>
      </c>
      <c r="C84" s="720"/>
      <c r="D84" s="748">
        <v>0</v>
      </c>
      <c r="E84" s="748">
        <v>0</v>
      </c>
      <c r="F84" s="749">
        <v>0</v>
      </c>
      <c r="G84" s="721">
        <v>0</v>
      </c>
      <c r="H84" s="413" t="s">
        <v>4</v>
      </c>
      <c r="I84" s="690"/>
      <c r="J84" s="383"/>
      <c r="K84" s="797"/>
      <c r="L84" s="690"/>
      <c r="M84" s="383"/>
      <c r="N84" s="383"/>
      <c r="O84" s="383"/>
      <c r="P84" s="383"/>
      <c r="Q84" s="383"/>
      <c r="R84" s="383"/>
      <c r="S84" s="383"/>
      <c r="T84" s="383"/>
      <c r="U84" s="383"/>
      <c r="V84" s="383"/>
      <c r="W84" s="383"/>
      <c r="X84" s="383"/>
      <c r="Y84" s="383"/>
      <c r="Z84" s="383"/>
      <c r="AA84" s="383"/>
      <c r="AB84" s="383"/>
      <c r="AC84" s="383"/>
      <c r="AD84" s="383"/>
      <c r="AE84" s="383"/>
      <c r="AF84" s="383"/>
      <c r="AG84" s="383"/>
      <c r="AH84" s="383"/>
      <c r="AI84" s="383"/>
      <c r="AJ84" s="383"/>
      <c r="AK84" s="383"/>
      <c r="AL84" s="383"/>
      <c r="AM84" s="383"/>
      <c r="AN84" s="383"/>
      <c r="AO84" s="383"/>
      <c r="AP84" s="383"/>
      <c r="AQ84" s="383"/>
      <c r="AR84" s="383"/>
      <c r="AS84" s="383"/>
      <c r="AT84" s="383"/>
      <c r="AU84" s="383"/>
      <c r="AV84" s="383"/>
      <c r="AW84" s="383"/>
      <c r="AX84" s="383"/>
      <c r="AY84" s="383"/>
      <c r="AZ84" s="383"/>
      <c r="BA84" s="383"/>
      <c r="BB84" s="383"/>
      <c r="BC84" s="383"/>
      <c r="BD84" s="383"/>
      <c r="BE84" s="383"/>
      <c r="BF84" s="383"/>
      <c r="BG84" s="383"/>
      <c r="BH84" s="383"/>
      <c r="BI84" s="383"/>
      <c r="BJ84" s="383"/>
      <c r="BK84" s="383"/>
      <c r="BL84" s="383"/>
      <c r="BM84" s="383"/>
      <c r="BN84" s="383"/>
      <c r="BO84" s="383"/>
      <c r="BP84" s="383"/>
      <c r="BQ84" s="383"/>
      <c r="BR84" s="383"/>
      <c r="BS84" s="383"/>
      <c r="BT84" s="383"/>
      <c r="BU84" s="383"/>
      <c r="BV84" s="383"/>
      <c r="BW84" s="383"/>
      <c r="BX84" s="383"/>
    </row>
    <row r="85" spans="1:76" s="420" customFormat="1" ht="21.95" customHeight="1">
      <c r="A85" s="693" t="s">
        <v>301</v>
      </c>
      <c r="B85" s="720">
        <v>568024.43999999994</v>
      </c>
      <c r="C85" s="720"/>
      <c r="D85" s="748">
        <v>0</v>
      </c>
      <c r="E85" s="748">
        <v>0</v>
      </c>
      <c r="F85" s="749">
        <v>0</v>
      </c>
      <c r="G85" s="721">
        <v>0</v>
      </c>
      <c r="H85" s="413" t="s">
        <v>4</v>
      </c>
      <c r="I85" s="690"/>
      <c r="J85" s="383"/>
      <c r="K85" s="797"/>
      <c r="L85" s="690"/>
      <c r="M85" s="383"/>
      <c r="N85" s="383"/>
      <c r="O85" s="383"/>
      <c r="P85" s="383"/>
      <c r="Q85" s="383"/>
      <c r="R85" s="383"/>
      <c r="S85" s="383"/>
      <c r="T85" s="383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383"/>
      <c r="AF85" s="383"/>
      <c r="AG85" s="383"/>
      <c r="AH85" s="383"/>
      <c r="AI85" s="383"/>
      <c r="AJ85" s="383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383"/>
      <c r="AV85" s="383"/>
      <c r="AW85" s="383"/>
      <c r="AX85" s="383"/>
      <c r="AY85" s="383"/>
      <c r="AZ85" s="383"/>
      <c r="BA85" s="383"/>
      <c r="BB85" s="383"/>
      <c r="BC85" s="383"/>
      <c r="BD85" s="383"/>
      <c r="BE85" s="383"/>
      <c r="BF85" s="383"/>
      <c r="BG85" s="383"/>
      <c r="BH85" s="383"/>
      <c r="BI85" s="383"/>
      <c r="BJ85" s="383"/>
      <c r="BK85" s="383"/>
      <c r="BL85" s="383"/>
      <c r="BM85" s="383"/>
      <c r="BN85" s="383"/>
      <c r="BO85" s="383"/>
      <c r="BP85" s="383"/>
      <c r="BQ85" s="383"/>
      <c r="BR85" s="383"/>
      <c r="BS85" s="383"/>
      <c r="BT85" s="383"/>
      <c r="BU85" s="383"/>
      <c r="BV85" s="383"/>
      <c r="BW85" s="383"/>
      <c r="BX85" s="383"/>
    </row>
    <row r="86" spans="1:76" s="420" customFormat="1" ht="21.95" customHeight="1">
      <c r="A86" s="689" t="s">
        <v>304</v>
      </c>
      <c r="B86" s="720">
        <v>780399.35999999987</v>
      </c>
      <c r="C86" s="720"/>
      <c r="D86" s="748">
        <v>0</v>
      </c>
      <c r="E86" s="748">
        <v>0</v>
      </c>
      <c r="F86" s="749">
        <v>0</v>
      </c>
      <c r="G86" s="721">
        <v>0</v>
      </c>
      <c r="H86" s="413" t="s">
        <v>4</v>
      </c>
      <c r="I86" s="690"/>
      <c r="J86" s="383"/>
      <c r="K86" s="797"/>
      <c r="L86" s="690"/>
      <c r="M86" s="383"/>
      <c r="N86" s="383"/>
      <c r="O86" s="383"/>
      <c r="P86" s="383"/>
      <c r="Q86" s="383"/>
      <c r="R86" s="383"/>
      <c r="S86" s="383"/>
      <c r="T86" s="383"/>
      <c r="U86" s="383"/>
      <c r="V86" s="383"/>
      <c r="W86" s="383"/>
      <c r="X86" s="383"/>
      <c r="Y86" s="383"/>
      <c r="Z86" s="383"/>
      <c r="AA86" s="383"/>
      <c r="AB86" s="383"/>
      <c r="AC86" s="383"/>
      <c r="AD86" s="383"/>
      <c r="AE86" s="383"/>
      <c r="AF86" s="383"/>
      <c r="AG86" s="383"/>
      <c r="AH86" s="383"/>
      <c r="AI86" s="383"/>
      <c r="AJ86" s="383"/>
      <c r="AK86" s="383"/>
      <c r="AL86" s="383"/>
      <c r="AM86" s="383"/>
      <c r="AN86" s="383"/>
      <c r="AO86" s="383"/>
      <c r="AP86" s="383"/>
      <c r="AQ86" s="383"/>
      <c r="AR86" s="383"/>
      <c r="AS86" s="383"/>
      <c r="AT86" s="383"/>
      <c r="AU86" s="383"/>
      <c r="AV86" s="383"/>
      <c r="AW86" s="383"/>
      <c r="AX86" s="383"/>
      <c r="AY86" s="383"/>
      <c r="AZ86" s="383"/>
      <c r="BA86" s="383"/>
      <c r="BB86" s="383"/>
      <c r="BC86" s="383"/>
      <c r="BD86" s="383"/>
      <c r="BE86" s="383"/>
      <c r="BF86" s="383"/>
      <c r="BG86" s="383"/>
      <c r="BH86" s="383"/>
      <c r="BI86" s="383"/>
      <c r="BJ86" s="383"/>
      <c r="BK86" s="383"/>
      <c r="BL86" s="383"/>
      <c r="BM86" s="383"/>
      <c r="BN86" s="383"/>
      <c r="BO86" s="383"/>
      <c r="BP86" s="383"/>
      <c r="BQ86" s="383"/>
      <c r="BR86" s="383"/>
      <c r="BS86" s="383"/>
      <c r="BT86" s="383"/>
      <c r="BU86" s="383"/>
      <c r="BV86" s="383"/>
      <c r="BW86" s="383"/>
      <c r="BX86" s="383"/>
    </row>
    <row r="87" spans="1:76" s="420" customFormat="1" ht="21.95" customHeight="1">
      <c r="A87" s="689" t="s">
        <v>306</v>
      </c>
      <c r="B87" s="720">
        <v>10413.73</v>
      </c>
      <c r="C87" s="720"/>
      <c r="D87" s="748">
        <v>0</v>
      </c>
      <c r="E87" s="748">
        <v>0</v>
      </c>
      <c r="F87" s="749">
        <v>0</v>
      </c>
      <c r="G87" s="721">
        <v>0</v>
      </c>
      <c r="H87" s="413" t="s">
        <v>4</v>
      </c>
      <c r="I87" s="690"/>
      <c r="J87" s="383"/>
      <c r="K87" s="797"/>
      <c r="L87" s="690"/>
      <c r="M87" s="383"/>
      <c r="N87" s="383"/>
      <c r="O87" s="383"/>
      <c r="P87" s="383"/>
      <c r="Q87" s="383"/>
      <c r="R87" s="383"/>
      <c r="S87" s="383"/>
      <c r="T87" s="383"/>
      <c r="U87" s="383"/>
      <c r="V87" s="383"/>
      <c r="W87" s="383"/>
      <c r="X87" s="383"/>
      <c r="Y87" s="383"/>
      <c r="Z87" s="383"/>
      <c r="AA87" s="383"/>
      <c r="AB87" s="383"/>
      <c r="AC87" s="383"/>
      <c r="AD87" s="383"/>
      <c r="AE87" s="383"/>
      <c r="AF87" s="383"/>
      <c r="AG87" s="383"/>
      <c r="AH87" s="383"/>
      <c r="AI87" s="383"/>
      <c r="AJ87" s="383"/>
      <c r="AK87" s="383"/>
      <c r="AL87" s="383"/>
      <c r="AM87" s="383"/>
      <c r="AN87" s="383"/>
      <c r="AO87" s="383"/>
      <c r="AP87" s="383"/>
      <c r="AQ87" s="383"/>
      <c r="AR87" s="383"/>
      <c r="AS87" s="383"/>
      <c r="AT87" s="383"/>
      <c r="AU87" s="383"/>
      <c r="AV87" s="383"/>
      <c r="AW87" s="383"/>
      <c r="AX87" s="383"/>
      <c r="AY87" s="383"/>
      <c r="AZ87" s="383"/>
      <c r="BA87" s="383"/>
      <c r="BB87" s="383"/>
      <c r="BC87" s="383"/>
      <c r="BD87" s="383"/>
      <c r="BE87" s="383"/>
      <c r="BF87" s="383"/>
      <c r="BG87" s="383"/>
      <c r="BH87" s="383"/>
      <c r="BI87" s="383"/>
      <c r="BJ87" s="383"/>
      <c r="BK87" s="383"/>
      <c r="BL87" s="383"/>
      <c r="BM87" s="383"/>
      <c r="BN87" s="383"/>
      <c r="BO87" s="383"/>
      <c r="BP87" s="383"/>
      <c r="BQ87" s="383"/>
      <c r="BR87" s="383"/>
      <c r="BS87" s="383"/>
      <c r="BT87" s="383"/>
      <c r="BU87" s="383"/>
      <c r="BV87" s="383"/>
      <c r="BW87" s="383"/>
      <c r="BX87" s="383"/>
    </row>
    <row r="88" spans="1:76" ht="21.95" customHeight="1">
      <c r="A88" s="689" t="s">
        <v>307</v>
      </c>
      <c r="B88" s="720">
        <v>170225136.29999974</v>
      </c>
      <c r="C88" s="720"/>
      <c r="D88" s="748">
        <v>24014.320000000003</v>
      </c>
      <c r="E88" s="748">
        <v>2746.48</v>
      </c>
      <c r="F88" s="749">
        <v>24012.810000000005</v>
      </c>
      <c r="G88" s="721">
        <v>1.51</v>
      </c>
      <c r="H88" s="413" t="s">
        <v>4</v>
      </c>
      <c r="I88" s="690"/>
      <c r="K88" s="797"/>
      <c r="L88" s="690"/>
    </row>
    <row r="89" spans="1:76" ht="21.95" customHeight="1">
      <c r="A89" s="689" t="s">
        <v>308</v>
      </c>
      <c r="B89" s="720">
        <v>1246199.1100000001</v>
      </c>
      <c r="C89" s="720"/>
      <c r="D89" s="748">
        <v>123907</v>
      </c>
      <c r="E89" s="748">
        <v>4388</v>
      </c>
      <c r="F89" s="749">
        <v>123907</v>
      </c>
      <c r="G89" s="721">
        <v>0</v>
      </c>
      <c r="H89" s="413" t="s">
        <v>4</v>
      </c>
      <c r="I89" s="690"/>
      <c r="K89" s="797"/>
      <c r="L89" s="690"/>
    </row>
    <row r="90" spans="1:76" s="420" customFormat="1" ht="21.95" customHeight="1">
      <c r="A90" s="689" t="s">
        <v>309</v>
      </c>
      <c r="B90" s="720">
        <v>61359661.030000001</v>
      </c>
      <c r="C90" s="751"/>
      <c r="D90" s="748">
        <v>0</v>
      </c>
      <c r="E90" s="752">
        <v>0</v>
      </c>
      <c r="F90" s="749">
        <v>0</v>
      </c>
      <c r="G90" s="721">
        <v>0</v>
      </c>
      <c r="H90" s="413" t="s">
        <v>4</v>
      </c>
      <c r="I90" s="690"/>
      <c r="J90" s="383"/>
      <c r="K90" s="797"/>
      <c r="L90" s="690"/>
      <c r="M90" s="383"/>
      <c r="N90" s="383"/>
      <c r="O90" s="383"/>
      <c r="P90" s="383"/>
      <c r="Q90" s="383"/>
      <c r="R90" s="383"/>
      <c r="S90" s="383"/>
      <c r="T90" s="383"/>
      <c r="U90" s="383"/>
      <c r="V90" s="383"/>
      <c r="W90" s="383"/>
      <c r="X90" s="383"/>
      <c r="Y90" s="383"/>
      <c r="Z90" s="383"/>
      <c r="AA90" s="383"/>
      <c r="AB90" s="383"/>
      <c r="AC90" s="383"/>
      <c r="AD90" s="383"/>
      <c r="AE90" s="383"/>
      <c r="AF90" s="383"/>
      <c r="AG90" s="383"/>
      <c r="AH90" s="383"/>
      <c r="AI90" s="383"/>
      <c r="AJ90" s="383"/>
      <c r="AK90" s="383"/>
      <c r="AL90" s="383"/>
      <c r="AM90" s="383"/>
      <c r="AN90" s="383"/>
      <c r="AO90" s="383"/>
      <c r="AP90" s="383"/>
      <c r="AQ90" s="383"/>
      <c r="AR90" s="383"/>
      <c r="AS90" s="383"/>
      <c r="AT90" s="383"/>
      <c r="AU90" s="383"/>
      <c r="AV90" s="383"/>
      <c r="AW90" s="383"/>
      <c r="AX90" s="383"/>
      <c r="AY90" s="383"/>
      <c r="AZ90" s="383"/>
      <c r="BA90" s="383"/>
      <c r="BB90" s="383"/>
      <c r="BC90" s="383"/>
      <c r="BD90" s="383"/>
      <c r="BE90" s="383"/>
      <c r="BF90" s="383"/>
      <c r="BG90" s="383"/>
      <c r="BH90" s="383"/>
      <c r="BI90" s="383"/>
      <c r="BJ90" s="383"/>
      <c r="BK90" s="383"/>
      <c r="BL90" s="383"/>
      <c r="BM90" s="383"/>
      <c r="BN90" s="383"/>
      <c r="BO90" s="383"/>
      <c r="BP90" s="383"/>
      <c r="BQ90" s="383"/>
      <c r="BR90" s="383"/>
      <c r="BS90" s="383"/>
      <c r="BT90" s="383"/>
      <c r="BU90" s="383"/>
      <c r="BV90" s="383"/>
      <c r="BW90" s="383"/>
      <c r="BX90" s="383"/>
    </row>
    <row r="91" spans="1:76" s="420" customFormat="1" ht="47.25" customHeight="1" thickBot="1">
      <c r="A91" s="421" t="s">
        <v>787</v>
      </c>
      <c r="B91" s="719">
        <v>54778.67</v>
      </c>
      <c r="C91" s="751"/>
      <c r="D91" s="1215">
        <v>0</v>
      </c>
      <c r="E91" s="1216">
        <v>0</v>
      </c>
      <c r="F91" s="750">
        <v>0</v>
      </c>
      <c r="G91" s="724">
        <v>0</v>
      </c>
      <c r="H91" s="413" t="s">
        <v>4</v>
      </c>
      <c r="I91" s="690"/>
      <c r="J91" s="383"/>
      <c r="K91" s="797"/>
      <c r="L91" s="690"/>
      <c r="M91" s="383"/>
      <c r="N91" s="383"/>
      <c r="O91" s="383"/>
      <c r="P91" s="383"/>
      <c r="Q91" s="383"/>
      <c r="R91" s="383"/>
      <c r="S91" s="383"/>
      <c r="T91" s="383"/>
      <c r="U91" s="383"/>
      <c r="V91" s="383"/>
      <c r="W91" s="383"/>
      <c r="X91" s="383"/>
      <c r="Y91" s="383"/>
      <c r="Z91" s="383"/>
      <c r="AA91" s="383"/>
      <c r="AB91" s="383"/>
      <c r="AC91" s="383"/>
      <c r="AD91" s="383"/>
      <c r="AE91" s="383"/>
      <c r="AF91" s="383"/>
      <c r="AG91" s="383"/>
      <c r="AH91" s="383"/>
      <c r="AI91" s="383"/>
      <c r="AJ91" s="383"/>
      <c r="AK91" s="383"/>
      <c r="AL91" s="383"/>
      <c r="AM91" s="383"/>
      <c r="AN91" s="383"/>
      <c r="AO91" s="383"/>
      <c r="AP91" s="383"/>
      <c r="AQ91" s="383"/>
      <c r="AR91" s="383"/>
      <c r="AS91" s="383"/>
      <c r="AT91" s="383"/>
      <c r="AU91" s="383"/>
      <c r="AV91" s="383"/>
      <c r="AW91" s="383"/>
      <c r="AX91" s="383"/>
      <c r="AY91" s="383"/>
      <c r="AZ91" s="383"/>
      <c r="BA91" s="383"/>
      <c r="BB91" s="383"/>
      <c r="BC91" s="383"/>
      <c r="BD91" s="383"/>
      <c r="BE91" s="383"/>
      <c r="BF91" s="383"/>
      <c r="BG91" s="383"/>
      <c r="BH91" s="383"/>
      <c r="BI91" s="383"/>
      <c r="BJ91" s="383"/>
      <c r="BK91" s="383"/>
      <c r="BL91" s="383"/>
      <c r="BM91" s="383"/>
      <c r="BN91" s="383"/>
      <c r="BO91" s="383"/>
      <c r="BP91" s="383"/>
      <c r="BQ91" s="383"/>
      <c r="BR91" s="383"/>
      <c r="BS91" s="383"/>
      <c r="BT91" s="383"/>
      <c r="BU91" s="383"/>
      <c r="BV91" s="383"/>
      <c r="BW91" s="383"/>
      <c r="BX91" s="383"/>
    </row>
    <row r="92" spans="1:76" s="420" customFormat="1" ht="21.95" customHeight="1" thickTop="1">
      <c r="A92" s="694" t="s">
        <v>587</v>
      </c>
      <c r="B92" s="753"/>
      <c r="C92" s="754"/>
      <c r="D92" s="755"/>
      <c r="E92" s="756"/>
      <c r="F92" s="757"/>
      <c r="G92" s="726"/>
      <c r="H92" s="413" t="s">
        <v>4</v>
      </c>
      <c r="I92" s="690"/>
      <c r="J92" s="383"/>
      <c r="K92" s="797"/>
      <c r="L92" s="690"/>
      <c r="M92" s="383"/>
      <c r="N92" s="383"/>
      <c r="O92" s="383"/>
      <c r="P92" s="383"/>
      <c r="Q92" s="383"/>
      <c r="R92" s="383"/>
      <c r="S92" s="383"/>
      <c r="T92" s="383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383"/>
      <c r="AF92" s="383"/>
      <c r="AG92" s="383"/>
      <c r="AH92" s="383"/>
      <c r="AI92" s="383"/>
      <c r="AJ92" s="383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383"/>
      <c r="AV92" s="383"/>
      <c r="AW92" s="383"/>
      <c r="AX92" s="383"/>
      <c r="AY92" s="383"/>
      <c r="AZ92" s="383"/>
      <c r="BA92" s="383"/>
      <c r="BB92" s="383"/>
      <c r="BC92" s="383"/>
      <c r="BD92" s="383"/>
      <c r="BE92" s="383"/>
      <c r="BF92" s="383"/>
      <c r="BG92" s="383"/>
      <c r="BH92" s="383"/>
      <c r="BI92" s="383"/>
      <c r="BJ92" s="383"/>
      <c r="BK92" s="383"/>
      <c r="BL92" s="383"/>
      <c r="BM92" s="383"/>
      <c r="BN92" s="383"/>
      <c r="BO92" s="383"/>
      <c r="BP92" s="383"/>
      <c r="BQ92" s="383"/>
      <c r="BR92" s="383"/>
      <c r="BS92" s="383"/>
      <c r="BT92" s="383"/>
      <c r="BU92" s="383"/>
      <c r="BV92" s="383"/>
      <c r="BW92" s="383"/>
      <c r="BX92" s="383"/>
    </row>
    <row r="93" spans="1:76" s="420" customFormat="1" ht="21.95" customHeight="1">
      <c r="A93" s="424" t="s">
        <v>597</v>
      </c>
      <c r="B93" s="758">
        <v>15555585294.960001</v>
      </c>
      <c r="C93" s="727" t="s">
        <v>709</v>
      </c>
      <c r="D93" s="759">
        <v>0</v>
      </c>
      <c r="E93" s="760">
        <v>0</v>
      </c>
      <c r="F93" s="1159">
        <v>0</v>
      </c>
      <c r="G93" s="761">
        <v>0</v>
      </c>
      <c r="H93" s="413" t="s">
        <v>4</v>
      </c>
      <c r="I93" s="690"/>
      <c r="J93" s="383"/>
      <c r="K93" s="797"/>
      <c r="L93" s="690"/>
      <c r="M93" s="383"/>
      <c r="N93" s="383"/>
      <c r="O93" s="383"/>
      <c r="P93" s="383"/>
      <c r="Q93" s="383"/>
      <c r="R93" s="383"/>
      <c r="S93" s="383"/>
      <c r="T93" s="383"/>
      <c r="U93" s="383"/>
      <c r="V93" s="383"/>
      <c r="W93" s="383"/>
      <c r="X93" s="383"/>
      <c r="Y93" s="383"/>
      <c r="Z93" s="383"/>
      <c r="AA93" s="383"/>
      <c r="AB93" s="383"/>
      <c r="AC93" s="383"/>
      <c r="AD93" s="383"/>
      <c r="AE93" s="383"/>
      <c r="AF93" s="383"/>
      <c r="AG93" s="383"/>
      <c r="AH93" s="383"/>
      <c r="AI93" s="383"/>
      <c r="AJ93" s="383"/>
      <c r="AK93" s="383"/>
      <c r="AL93" s="383"/>
      <c r="AM93" s="383"/>
      <c r="AN93" s="383"/>
      <c r="AO93" s="383"/>
      <c r="AP93" s="383"/>
      <c r="AQ93" s="383"/>
      <c r="AR93" s="383"/>
      <c r="AS93" s="383"/>
      <c r="AT93" s="383"/>
      <c r="AU93" s="383"/>
      <c r="AV93" s="383"/>
      <c r="AW93" s="383"/>
      <c r="AX93" s="383"/>
      <c r="AY93" s="383"/>
      <c r="AZ93" s="383"/>
      <c r="BA93" s="383"/>
      <c r="BB93" s="383"/>
      <c r="BC93" s="383"/>
      <c r="BD93" s="383"/>
      <c r="BE93" s="383"/>
      <c r="BF93" s="383"/>
      <c r="BG93" s="383"/>
      <c r="BH93" s="383"/>
      <c r="BI93" s="383"/>
      <c r="BJ93" s="383"/>
      <c r="BK93" s="383"/>
      <c r="BL93" s="383"/>
      <c r="BM93" s="383"/>
      <c r="BN93" s="383"/>
      <c r="BO93" s="383"/>
      <c r="BP93" s="383"/>
      <c r="BQ93" s="383"/>
      <c r="BR93" s="383"/>
      <c r="BS93" s="383"/>
      <c r="BT93" s="383"/>
      <c r="BU93" s="383"/>
      <c r="BV93" s="383"/>
      <c r="BW93" s="383"/>
      <c r="BX93" s="383"/>
    </row>
    <row r="94" spans="1:76" s="423" customFormat="1" ht="13.5" customHeight="1">
      <c r="H94" s="413" t="s">
        <v>4</v>
      </c>
      <c r="I94" s="690"/>
      <c r="J94" s="690"/>
      <c r="K94" s="796"/>
      <c r="L94" s="690"/>
      <c r="M94" s="383"/>
      <c r="N94" s="383"/>
      <c r="O94" s="383"/>
      <c r="P94" s="383"/>
      <c r="Q94" s="383"/>
      <c r="R94" s="383"/>
      <c r="S94" s="383"/>
      <c r="T94" s="383"/>
      <c r="U94" s="383"/>
      <c r="V94" s="383"/>
      <c r="W94" s="383"/>
      <c r="X94" s="383"/>
      <c r="Y94" s="383"/>
      <c r="Z94" s="383"/>
      <c r="AA94" s="383"/>
      <c r="AB94" s="383"/>
      <c r="AC94" s="383"/>
      <c r="AD94" s="383"/>
      <c r="AE94" s="383"/>
      <c r="AF94" s="383"/>
      <c r="AG94" s="383"/>
      <c r="AH94" s="383"/>
      <c r="AI94" s="383"/>
      <c r="AJ94" s="383"/>
      <c r="AK94" s="383"/>
      <c r="AL94" s="383"/>
      <c r="AM94" s="383"/>
      <c r="AN94" s="383"/>
      <c r="AO94" s="383"/>
      <c r="AP94" s="383"/>
      <c r="AQ94" s="383"/>
      <c r="AR94" s="383"/>
      <c r="AS94" s="383"/>
      <c r="AT94" s="383"/>
    </row>
    <row r="95" spans="1:76" s="1251" customFormat="1" ht="18" customHeight="1">
      <c r="A95" s="1259" t="s">
        <v>809</v>
      </c>
      <c r="B95" s="1250"/>
      <c r="C95" s="1250"/>
      <c r="D95" s="1250"/>
      <c r="E95" s="1250"/>
      <c r="H95" s="1252" t="s">
        <v>4</v>
      </c>
      <c r="I95" s="1253"/>
      <c r="J95" s="1253"/>
      <c r="K95" s="1254"/>
      <c r="L95" s="1253"/>
      <c r="M95" s="1255"/>
      <c r="N95" s="1255"/>
      <c r="O95" s="1255"/>
      <c r="P95" s="1255"/>
      <c r="Q95" s="1255"/>
      <c r="R95" s="1255"/>
      <c r="S95" s="1255"/>
      <c r="T95" s="1255"/>
      <c r="U95" s="1255"/>
      <c r="V95" s="1255"/>
      <c r="W95" s="1255"/>
      <c r="X95" s="1255"/>
      <c r="Y95" s="1255"/>
      <c r="Z95" s="1255"/>
      <c r="AA95" s="1255"/>
      <c r="AB95" s="1255"/>
      <c r="AC95" s="1255"/>
      <c r="AD95" s="1255"/>
      <c r="AE95" s="1255"/>
      <c r="AF95" s="1255"/>
      <c r="AG95" s="1255"/>
      <c r="AH95" s="1255"/>
      <c r="AI95" s="1255"/>
      <c r="AJ95" s="1255"/>
      <c r="AK95" s="1255"/>
      <c r="AL95" s="1255"/>
      <c r="AM95" s="1255"/>
      <c r="AN95" s="1255"/>
      <c r="AO95" s="1255"/>
      <c r="AP95" s="1255"/>
      <c r="AQ95" s="1255"/>
      <c r="AR95" s="1255"/>
      <c r="AS95" s="1255"/>
      <c r="AT95" s="1255"/>
    </row>
    <row r="96" spans="1:76" s="1251" customFormat="1" ht="16.5" customHeight="1">
      <c r="A96" s="1404" t="s">
        <v>829</v>
      </c>
      <c r="B96" s="1250"/>
      <c r="C96" s="1250"/>
      <c r="D96" s="1250"/>
      <c r="E96" s="1250"/>
      <c r="H96" s="1252" t="s">
        <v>4</v>
      </c>
      <c r="I96" s="1255"/>
      <c r="J96" s="1255"/>
      <c r="K96" s="1254"/>
      <c r="L96" s="1255"/>
      <c r="M96" s="1255"/>
      <c r="N96" s="1255"/>
      <c r="O96" s="1255"/>
      <c r="P96" s="1255"/>
      <c r="Q96" s="1255"/>
      <c r="R96" s="1255"/>
      <c r="S96" s="1255"/>
      <c r="T96" s="1255"/>
      <c r="U96" s="1255"/>
      <c r="V96" s="1255"/>
      <c r="W96" s="1255"/>
      <c r="X96" s="1255"/>
      <c r="Y96" s="1255"/>
      <c r="Z96" s="1255"/>
      <c r="AA96" s="1255"/>
      <c r="AB96" s="1255"/>
      <c r="AC96" s="1255"/>
      <c r="AD96" s="1255"/>
      <c r="AE96" s="1255"/>
      <c r="AF96" s="1255"/>
      <c r="AG96" s="1255"/>
      <c r="AH96" s="1255"/>
      <c r="AI96" s="1255"/>
      <c r="AJ96" s="1255"/>
      <c r="AK96" s="1255"/>
      <c r="AL96" s="1255"/>
      <c r="AM96" s="1255"/>
      <c r="AN96" s="1255"/>
      <c r="AO96" s="1255"/>
      <c r="AP96" s="1255"/>
      <c r="AQ96" s="1255"/>
      <c r="AR96" s="1255"/>
      <c r="AS96" s="1255"/>
      <c r="AT96" s="1255"/>
    </row>
    <row r="97" spans="1:252" s="695" customFormat="1" ht="18" customHeight="1">
      <c r="A97" s="425"/>
      <c r="B97" s="425"/>
      <c r="C97" s="425"/>
      <c r="D97" s="425"/>
      <c r="E97" s="425"/>
      <c r="F97" s="425"/>
      <c r="G97" s="425"/>
      <c r="H97" s="425"/>
      <c r="I97" s="383"/>
      <c r="J97" s="383"/>
      <c r="K97" s="796"/>
      <c r="L97" s="383"/>
      <c r="M97" s="383"/>
      <c r="N97" s="383"/>
      <c r="O97" s="383"/>
      <c r="P97" s="383"/>
      <c r="Q97" s="383"/>
      <c r="R97" s="383"/>
      <c r="S97" s="383"/>
      <c r="T97" s="383"/>
      <c r="U97" s="383"/>
      <c r="V97" s="383"/>
      <c r="W97" s="383"/>
      <c r="X97" s="383"/>
      <c r="Y97" s="383"/>
      <c r="Z97" s="383"/>
      <c r="AA97" s="383"/>
      <c r="AB97" s="383"/>
      <c r="AC97" s="383"/>
      <c r="AD97" s="383"/>
      <c r="AE97" s="383"/>
      <c r="AF97" s="383"/>
      <c r="AG97" s="383"/>
      <c r="AH97" s="383"/>
      <c r="AI97" s="383"/>
      <c r="AJ97" s="383"/>
      <c r="AK97" s="383"/>
      <c r="AL97" s="383"/>
      <c r="AM97" s="383"/>
      <c r="AN97" s="383"/>
      <c r="AO97" s="383"/>
      <c r="AP97" s="383"/>
      <c r="AQ97" s="383"/>
      <c r="AR97" s="383"/>
      <c r="AS97" s="383"/>
      <c r="AT97" s="383"/>
      <c r="AU97" s="383"/>
      <c r="AV97" s="383"/>
      <c r="AW97" s="383"/>
      <c r="AX97" s="383"/>
      <c r="AY97" s="383"/>
      <c r="AZ97" s="383"/>
      <c r="BA97" s="383"/>
      <c r="BB97" s="383"/>
      <c r="BC97" s="383"/>
      <c r="BD97" s="383"/>
      <c r="BE97" s="383"/>
      <c r="BF97" s="383"/>
      <c r="BG97" s="383"/>
      <c r="BH97" s="383"/>
      <c r="BI97" s="383"/>
      <c r="BJ97" s="383"/>
      <c r="BK97" s="383"/>
      <c r="BL97" s="383"/>
      <c r="BM97" s="383"/>
      <c r="BN97" s="383"/>
      <c r="BO97" s="383"/>
      <c r="BP97" s="383"/>
      <c r="BQ97" s="383"/>
      <c r="BR97" s="383"/>
      <c r="BS97" s="383"/>
      <c r="BT97" s="383"/>
      <c r="BU97" s="383"/>
      <c r="BV97" s="383"/>
      <c r="BW97" s="383"/>
      <c r="BX97" s="383"/>
      <c r="BY97" s="383"/>
      <c r="BZ97" s="383"/>
      <c r="CA97" s="383"/>
      <c r="CB97" s="383"/>
      <c r="CC97" s="383"/>
      <c r="CD97" s="383"/>
      <c r="CE97" s="383"/>
      <c r="CF97" s="383"/>
      <c r="CG97" s="383"/>
      <c r="CH97" s="383"/>
      <c r="CI97" s="383"/>
      <c r="CJ97" s="383"/>
      <c r="CK97" s="383"/>
      <c r="CL97" s="383"/>
      <c r="CM97" s="383"/>
      <c r="CN97" s="383"/>
      <c r="CO97" s="383"/>
      <c r="CP97" s="383"/>
      <c r="CQ97" s="383"/>
      <c r="CR97" s="383"/>
      <c r="CS97" s="383"/>
      <c r="CT97" s="383"/>
      <c r="CU97" s="383"/>
      <c r="CV97" s="383"/>
      <c r="CW97" s="383"/>
      <c r="CX97" s="383"/>
      <c r="CY97" s="383"/>
      <c r="CZ97" s="383"/>
      <c r="DA97" s="383"/>
      <c r="DB97" s="383"/>
      <c r="DC97" s="383"/>
      <c r="DD97" s="383"/>
      <c r="DE97" s="383"/>
      <c r="DF97" s="383"/>
      <c r="DG97" s="383"/>
      <c r="DH97" s="383"/>
      <c r="DI97" s="383"/>
      <c r="DJ97" s="383"/>
      <c r="DK97" s="383"/>
      <c r="DL97" s="383"/>
      <c r="DM97" s="383"/>
      <c r="DN97" s="383"/>
      <c r="DO97" s="383"/>
      <c r="DP97" s="383"/>
      <c r="DQ97" s="383"/>
      <c r="DR97" s="383"/>
      <c r="DS97" s="383"/>
      <c r="DT97" s="383"/>
      <c r="DU97" s="383"/>
      <c r="DV97" s="383"/>
      <c r="DW97" s="383"/>
      <c r="DX97" s="383"/>
      <c r="DY97" s="383"/>
      <c r="DZ97" s="383"/>
      <c r="EA97" s="383"/>
      <c r="EB97" s="383"/>
      <c r="EC97" s="383"/>
      <c r="ED97" s="383"/>
      <c r="EE97" s="383"/>
      <c r="EF97" s="383"/>
      <c r="EG97" s="383"/>
      <c r="EH97" s="383"/>
      <c r="EI97" s="383"/>
      <c r="EJ97" s="383"/>
      <c r="EK97" s="383"/>
      <c r="EL97" s="383"/>
      <c r="EM97" s="383"/>
      <c r="EN97" s="383"/>
      <c r="EO97" s="383"/>
      <c r="EP97" s="383"/>
      <c r="EQ97" s="383"/>
      <c r="ER97" s="383"/>
      <c r="ES97" s="383"/>
      <c r="ET97" s="383"/>
      <c r="EU97" s="383"/>
      <c r="EV97" s="383"/>
      <c r="EW97" s="383"/>
      <c r="EX97" s="383"/>
      <c r="EY97" s="383"/>
      <c r="EZ97" s="383"/>
      <c r="FA97" s="383"/>
      <c r="FB97" s="383"/>
      <c r="FC97" s="383"/>
      <c r="FD97" s="383"/>
      <c r="FE97" s="383"/>
      <c r="FF97" s="383"/>
      <c r="FG97" s="383"/>
      <c r="FH97" s="383"/>
      <c r="FI97" s="383"/>
      <c r="FJ97" s="383"/>
      <c r="FK97" s="383"/>
      <c r="FL97" s="383"/>
      <c r="FM97" s="383"/>
      <c r="FN97" s="383"/>
      <c r="FO97" s="383"/>
      <c r="FP97" s="383"/>
      <c r="FQ97" s="383"/>
      <c r="FR97" s="383"/>
      <c r="FS97" s="383"/>
      <c r="FT97" s="383"/>
      <c r="FU97" s="383"/>
      <c r="FV97" s="383"/>
      <c r="FW97" s="383"/>
      <c r="FX97" s="383"/>
      <c r="FY97" s="383"/>
      <c r="FZ97" s="383"/>
      <c r="GA97" s="383"/>
      <c r="GB97" s="383"/>
      <c r="GC97" s="383"/>
      <c r="GD97" s="383"/>
      <c r="GE97" s="383"/>
      <c r="GF97" s="383"/>
      <c r="GG97" s="383"/>
      <c r="GH97" s="383"/>
      <c r="GI97" s="383"/>
      <c r="GJ97" s="383"/>
      <c r="GK97" s="383"/>
      <c r="GL97" s="383"/>
      <c r="GM97" s="383"/>
      <c r="GN97" s="383"/>
      <c r="GO97" s="383"/>
      <c r="GP97" s="383"/>
      <c r="GQ97" s="383"/>
      <c r="GR97" s="383"/>
      <c r="GS97" s="383"/>
      <c r="GT97" s="383"/>
      <c r="GU97" s="383"/>
      <c r="GV97" s="383"/>
      <c r="GW97" s="383"/>
      <c r="GX97" s="383"/>
      <c r="GY97" s="383"/>
      <c r="GZ97" s="383"/>
      <c r="HA97" s="383"/>
      <c r="HB97" s="383"/>
      <c r="HC97" s="383"/>
      <c r="HD97" s="383"/>
      <c r="HE97" s="383"/>
      <c r="HF97" s="383"/>
      <c r="HG97" s="383"/>
      <c r="HH97" s="383"/>
      <c r="HI97" s="383"/>
      <c r="HJ97" s="383"/>
      <c r="HK97" s="383"/>
      <c r="HL97" s="383"/>
      <c r="HM97" s="383"/>
      <c r="HN97" s="383"/>
      <c r="HO97" s="383"/>
      <c r="HP97" s="383"/>
      <c r="HQ97" s="383"/>
      <c r="HR97" s="383"/>
      <c r="HS97" s="383"/>
      <c r="HT97" s="383"/>
      <c r="HU97" s="383"/>
      <c r="HV97" s="383"/>
      <c r="HW97" s="383"/>
      <c r="HX97" s="383"/>
      <c r="HY97" s="383"/>
      <c r="HZ97" s="383"/>
      <c r="IA97" s="383"/>
      <c r="IB97" s="383"/>
      <c r="IC97" s="383"/>
      <c r="ID97" s="383"/>
      <c r="IE97" s="383"/>
      <c r="IF97" s="383"/>
      <c r="IG97" s="383"/>
      <c r="IH97" s="383"/>
      <c r="II97" s="383"/>
      <c r="IJ97" s="383"/>
      <c r="IK97" s="383"/>
      <c r="IL97" s="383"/>
      <c r="IM97" s="383"/>
      <c r="IN97" s="383"/>
      <c r="IO97" s="383"/>
      <c r="IP97" s="383"/>
      <c r="IQ97" s="383"/>
      <c r="IR97" s="383"/>
    </row>
    <row r="98" spans="1:252">
      <c r="A98" s="426"/>
      <c r="B98" s="426"/>
      <c r="C98" s="426"/>
      <c r="D98" s="426"/>
      <c r="E98" s="426"/>
      <c r="F98" s="426"/>
      <c r="G98" s="426"/>
      <c r="H98" s="426"/>
    </row>
    <row r="99" spans="1:252">
      <c r="A99" s="696" t="s">
        <v>4</v>
      </c>
      <c r="H99" s="413" t="s">
        <v>4</v>
      </c>
    </row>
    <row r="100" spans="1:252">
      <c r="H100" s="413" t="s">
        <v>4</v>
      </c>
    </row>
    <row r="101" spans="1:252">
      <c r="H101" s="413" t="s">
        <v>4</v>
      </c>
    </row>
    <row r="102" spans="1:252">
      <c r="H102" s="413" t="s">
        <v>4</v>
      </c>
    </row>
    <row r="103" spans="1:252">
      <c r="H103" s="413" t="s">
        <v>4</v>
      </c>
    </row>
    <row r="104" spans="1:252">
      <c r="H104" s="413" t="s">
        <v>4</v>
      </c>
    </row>
    <row r="105" spans="1:252">
      <c r="H105" s="413" t="s">
        <v>4</v>
      </c>
    </row>
    <row r="106" spans="1:252">
      <c r="H106" s="413" t="s">
        <v>4</v>
      </c>
    </row>
    <row r="107" spans="1:252">
      <c r="H107" s="413" t="s">
        <v>4</v>
      </c>
    </row>
    <row r="108" spans="1:252">
      <c r="H108" s="413" t="s">
        <v>4</v>
      </c>
    </row>
    <row r="109" spans="1:252">
      <c r="B109" s="427" t="s">
        <v>4</v>
      </c>
      <c r="C109" s="427"/>
      <c r="H109" s="413" t="s">
        <v>4</v>
      </c>
    </row>
    <row r="110" spans="1:252">
      <c r="H110" s="413" t="s">
        <v>4</v>
      </c>
    </row>
    <row r="111" spans="1:252">
      <c r="H111" s="413" t="s">
        <v>4</v>
      </c>
    </row>
    <row r="112" spans="1:252">
      <c r="H112" s="413" t="s">
        <v>4</v>
      </c>
    </row>
    <row r="113" spans="8:8">
      <c r="H113" s="413" t="s">
        <v>4</v>
      </c>
    </row>
    <row r="114" spans="8:8">
      <c r="H114" s="413" t="s">
        <v>4</v>
      </c>
    </row>
    <row r="115" spans="8:8">
      <c r="H115" s="413" t="s">
        <v>4</v>
      </c>
    </row>
    <row r="116" spans="8:8">
      <c r="H116" s="413" t="s">
        <v>4</v>
      </c>
    </row>
    <row r="117" spans="8:8">
      <c r="H117" s="413" t="s">
        <v>4</v>
      </c>
    </row>
    <row r="118" spans="8:8">
      <c r="H118" s="413" t="s">
        <v>4</v>
      </c>
    </row>
    <row r="119" spans="8:8">
      <c r="H119" s="413" t="s">
        <v>4</v>
      </c>
    </row>
    <row r="120" spans="8:8">
      <c r="H120" s="413" t="s">
        <v>4</v>
      </c>
    </row>
    <row r="121" spans="8:8">
      <c r="H121" s="413" t="s">
        <v>4</v>
      </c>
    </row>
    <row r="122" spans="8:8">
      <c r="H122" s="413" t="s">
        <v>4</v>
      </c>
    </row>
    <row r="123" spans="8:8">
      <c r="H123" s="413" t="s">
        <v>4</v>
      </c>
    </row>
    <row r="124" spans="8:8">
      <c r="H124" s="413" t="s">
        <v>4</v>
      </c>
    </row>
    <row r="125" spans="8:8">
      <c r="H125" s="413" t="s">
        <v>4</v>
      </c>
    </row>
    <row r="126" spans="8:8">
      <c r="H126" s="413" t="s">
        <v>4</v>
      </c>
    </row>
    <row r="127" spans="8:8">
      <c r="H127" s="413" t="s">
        <v>4</v>
      </c>
    </row>
    <row r="128" spans="8:8">
      <c r="H128" s="413" t="s">
        <v>4</v>
      </c>
    </row>
    <row r="129" spans="8:8">
      <c r="H129" s="413" t="s">
        <v>4</v>
      </c>
    </row>
    <row r="130" spans="8:8">
      <c r="H130" s="413" t="s">
        <v>4</v>
      </c>
    </row>
    <row r="131" spans="8:8">
      <c r="H131" s="413" t="s">
        <v>4</v>
      </c>
    </row>
    <row r="132" spans="8:8">
      <c r="H132" s="413" t="s">
        <v>4</v>
      </c>
    </row>
    <row r="133" spans="8:8">
      <c r="H133" s="413" t="s">
        <v>4</v>
      </c>
    </row>
    <row r="134" spans="8:8">
      <c r="H134" s="413" t="s">
        <v>4</v>
      </c>
    </row>
    <row r="135" spans="8:8">
      <c r="H135" s="413" t="s">
        <v>4</v>
      </c>
    </row>
    <row r="136" spans="8:8">
      <c r="H136" s="413" t="s">
        <v>4</v>
      </c>
    </row>
    <row r="137" spans="8:8">
      <c r="H137" s="413" t="s">
        <v>4</v>
      </c>
    </row>
    <row r="138" spans="8:8">
      <c r="H138" s="413" t="s">
        <v>4</v>
      </c>
    </row>
    <row r="139" spans="8:8">
      <c r="H139" s="413" t="s">
        <v>4</v>
      </c>
    </row>
    <row r="140" spans="8:8">
      <c r="H140" s="413" t="s">
        <v>4</v>
      </c>
    </row>
    <row r="141" spans="8:8">
      <c r="H141" s="413" t="s">
        <v>4</v>
      </c>
    </row>
    <row r="142" spans="8:8">
      <c r="H142" s="413" t="s">
        <v>4</v>
      </c>
    </row>
    <row r="143" spans="8:8">
      <c r="H143" s="413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&amp;C&amp;"Arial,Normalny"&amp;12-&amp;13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L573"/>
  <sheetViews>
    <sheetView showGridLines="0" zoomScale="89" zoomScaleNormal="89" workbookViewId="0">
      <selection sqref="A1:C1"/>
    </sheetView>
  </sheetViews>
  <sheetFormatPr defaultColWidth="12.5703125" defaultRowHeight="15"/>
  <cols>
    <col min="1" max="1" width="6" style="430" bestFit="1" customWidth="1"/>
    <col min="2" max="2" width="2" style="430" customWidth="1"/>
    <col min="3" max="3" width="57.140625" style="430" customWidth="1"/>
    <col min="4" max="4" width="20.140625" style="430" customWidth="1"/>
    <col min="5" max="8" width="21.42578125" style="430" customWidth="1"/>
    <col min="9" max="9" width="16.7109375" style="430" customWidth="1"/>
    <col min="10" max="10" width="12.5703125" style="430"/>
    <col min="11" max="11" width="22.85546875" style="430" customWidth="1"/>
    <col min="12" max="255" width="12.5703125" style="430"/>
    <col min="256" max="256" width="5" style="430" customWidth="1"/>
    <col min="257" max="257" width="2" style="430" customWidth="1"/>
    <col min="258" max="258" width="57.140625" style="430" customWidth="1"/>
    <col min="259" max="259" width="20.140625" style="430" customWidth="1"/>
    <col min="260" max="263" width="21.42578125" style="430" customWidth="1"/>
    <col min="264" max="264" width="16.7109375" style="430" customWidth="1"/>
    <col min="265" max="265" width="12.5703125" style="430"/>
    <col min="266" max="266" width="16.7109375" style="430" customWidth="1"/>
    <col min="267" max="267" width="22.85546875" style="430" customWidth="1"/>
    <col min="268" max="511" width="12.5703125" style="430"/>
    <col min="512" max="512" width="5" style="430" customWidth="1"/>
    <col min="513" max="513" width="2" style="430" customWidth="1"/>
    <col min="514" max="514" width="57.140625" style="430" customWidth="1"/>
    <col min="515" max="515" width="20.140625" style="430" customWidth="1"/>
    <col min="516" max="519" width="21.42578125" style="430" customWidth="1"/>
    <col min="520" max="520" width="16.7109375" style="430" customWidth="1"/>
    <col min="521" max="521" width="12.5703125" style="430"/>
    <col min="522" max="522" width="16.7109375" style="430" customWidth="1"/>
    <col min="523" max="523" width="22.85546875" style="430" customWidth="1"/>
    <col min="524" max="767" width="12.5703125" style="430"/>
    <col min="768" max="768" width="5" style="430" customWidth="1"/>
    <col min="769" max="769" width="2" style="430" customWidth="1"/>
    <col min="770" max="770" width="57.140625" style="430" customWidth="1"/>
    <col min="771" max="771" width="20.140625" style="430" customWidth="1"/>
    <col min="772" max="775" width="21.42578125" style="430" customWidth="1"/>
    <col min="776" max="776" width="16.7109375" style="430" customWidth="1"/>
    <col min="777" max="777" width="12.5703125" style="430"/>
    <col min="778" max="778" width="16.7109375" style="430" customWidth="1"/>
    <col min="779" max="779" width="22.85546875" style="430" customWidth="1"/>
    <col min="780" max="1023" width="12.5703125" style="430"/>
    <col min="1024" max="1024" width="5" style="430" customWidth="1"/>
    <col min="1025" max="1025" width="2" style="430" customWidth="1"/>
    <col min="1026" max="1026" width="57.140625" style="430" customWidth="1"/>
    <col min="1027" max="1027" width="20.140625" style="430" customWidth="1"/>
    <col min="1028" max="1031" width="21.42578125" style="430" customWidth="1"/>
    <col min="1032" max="1032" width="16.7109375" style="430" customWidth="1"/>
    <col min="1033" max="1033" width="12.5703125" style="430"/>
    <col min="1034" max="1034" width="16.7109375" style="430" customWidth="1"/>
    <col min="1035" max="1035" width="22.85546875" style="430" customWidth="1"/>
    <col min="1036" max="1279" width="12.5703125" style="430"/>
    <col min="1280" max="1280" width="5" style="430" customWidth="1"/>
    <col min="1281" max="1281" width="2" style="430" customWidth="1"/>
    <col min="1282" max="1282" width="57.140625" style="430" customWidth="1"/>
    <col min="1283" max="1283" width="20.140625" style="430" customWidth="1"/>
    <col min="1284" max="1287" width="21.42578125" style="430" customWidth="1"/>
    <col min="1288" max="1288" width="16.7109375" style="430" customWidth="1"/>
    <col min="1289" max="1289" width="12.5703125" style="430"/>
    <col min="1290" max="1290" width="16.7109375" style="430" customWidth="1"/>
    <col min="1291" max="1291" width="22.85546875" style="430" customWidth="1"/>
    <col min="1292" max="1535" width="12.5703125" style="430"/>
    <col min="1536" max="1536" width="5" style="430" customWidth="1"/>
    <col min="1537" max="1537" width="2" style="430" customWidth="1"/>
    <col min="1538" max="1538" width="57.140625" style="430" customWidth="1"/>
    <col min="1539" max="1539" width="20.140625" style="430" customWidth="1"/>
    <col min="1540" max="1543" width="21.42578125" style="430" customWidth="1"/>
    <col min="1544" max="1544" width="16.7109375" style="430" customWidth="1"/>
    <col min="1545" max="1545" width="12.5703125" style="430"/>
    <col min="1546" max="1546" width="16.7109375" style="430" customWidth="1"/>
    <col min="1547" max="1547" width="22.85546875" style="430" customWidth="1"/>
    <col min="1548" max="1791" width="12.5703125" style="430"/>
    <col min="1792" max="1792" width="5" style="430" customWidth="1"/>
    <col min="1793" max="1793" width="2" style="430" customWidth="1"/>
    <col min="1794" max="1794" width="57.140625" style="430" customWidth="1"/>
    <col min="1795" max="1795" width="20.140625" style="430" customWidth="1"/>
    <col min="1796" max="1799" width="21.42578125" style="430" customWidth="1"/>
    <col min="1800" max="1800" width="16.7109375" style="430" customWidth="1"/>
    <col min="1801" max="1801" width="12.5703125" style="430"/>
    <col min="1802" max="1802" width="16.7109375" style="430" customWidth="1"/>
    <col min="1803" max="1803" width="22.85546875" style="430" customWidth="1"/>
    <col min="1804" max="2047" width="12.5703125" style="430"/>
    <col min="2048" max="2048" width="5" style="430" customWidth="1"/>
    <col min="2049" max="2049" width="2" style="430" customWidth="1"/>
    <col min="2050" max="2050" width="57.140625" style="430" customWidth="1"/>
    <col min="2051" max="2051" width="20.140625" style="430" customWidth="1"/>
    <col min="2052" max="2055" width="21.42578125" style="430" customWidth="1"/>
    <col min="2056" max="2056" width="16.7109375" style="430" customWidth="1"/>
    <col min="2057" max="2057" width="12.5703125" style="430"/>
    <col min="2058" max="2058" width="16.7109375" style="430" customWidth="1"/>
    <col min="2059" max="2059" width="22.85546875" style="430" customWidth="1"/>
    <col min="2060" max="2303" width="12.5703125" style="430"/>
    <col min="2304" max="2304" width="5" style="430" customWidth="1"/>
    <col min="2305" max="2305" width="2" style="430" customWidth="1"/>
    <col min="2306" max="2306" width="57.140625" style="430" customWidth="1"/>
    <col min="2307" max="2307" width="20.140625" style="430" customWidth="1"/>
    <col min="2308" max="2311" width="21.42578125" style="430" customWidth="1"/>
    <col min="2312" max="2312" width="16.7109375" style="430" customWidth="1"/>
    <col min="2313" max="2313" width="12.5703125" style="430"/>
    <col min="2314" max="2314" width="16.7109375" style="430" customWidth="1"/>
    <col min="2315" max="2315" width="22.85546875" style="430" customWidth="1"/>
    <col min="2316" max="2559" width="12.5703125" style="430"/>
    <col min="2560" max="2560" width="5" style="430" customWidth="1"/>
    <col min="2561" max="2561" width="2" style="430" customWidth="1"/>
    <col min="2562" max="2562" width="57.140625" style="430" customWidth="1"/>
    <col min="2563" max="2563" width="20.140625" style="430" customWidth="1"/>
    <col min="2564" max="2567" width="21.42578125" style="430" customWidth="1"/>
    <col min="2568" max="2568" width="16.7109375" style="430" customWidth="1"/>
    <col min="2569" max="2569" width="12.5703125" style="430"/>
    <col min="2570" max="2570" width="16.7109375" style="430" customWidth="1"/>
    <col min="2571" max="2571" width="22.85546875" style="430" customWidth="1"/>
    <col min="2572" max="2815" width="12.5703125" style="430"/>
    <col min="2816" max="2816" width="5" style="430" customWidth="1"/>
    <col min="2817" max="2817" width="2" style="430" customWidth="1"/>
    <col min="2818" max="2818" width="57.140625" style="430" customWidth="1"/>
    <col min="2819" max="2819" width="20.140625" style="430" customWidth="1"/>
    <col min="2820" max="2823" width="21.42578125" style="430" customWidth="1"/>
    <col min="2824" max="2824" width="16.7109375" style="430" customWidth="1"/>
    <col min="2825" max="2825" width="12.5703125" style="430"/>
    <col min="2826" max="2826" width="16.7109375" style="430" customWidth="1"/>
    <col min="2827" max="2827" width="22.85546875" style="430" customWidth="1"/>
    <col min="2828" max="3071" width="12.5703125" style="430"/>
    <col min="3072" max="3072" width="5" style="430" customWidth="1"/>
    <col min="3073" max="3073" width="2" style="430" customWidth="1"/>
    <col min="3074" max="3074" width="57.140625" style="430" customWidth="1"/>
    <col min="3075" max="3075" width="20.140625" style="430" customWidth="1"/>
    <col min="3076" max="3079" width="21.42578125" style="430" customWidth="1"/>
    <col min="3080" max="3080" width="16.7109375" style="430" customWidth="1"/>
    <col min="3081" max="3081" width="12.5703125" style="430"/>
    <col min="3082" max="3082" width="16.7109375" style="430" customWidth="1"/>
    <col min="3083" max="3083" width="22.85546875" style="430" customWidth="1"/>
    <col min="3084" max="3327" width="12.5703125" style="430"/>
    <col min="3328" max="3328" width="5" style="430" customWidth="1"/>
    <col min="3329" max="3329" width="2" style="430" customWidth="1"/>
    <col min="3330" max="3330" width="57.140625" style="430" customWidth="1"/>
    <col min="3331" max="3331" width="20.140625" style="430" customWidth="1"/>
    <col min="3332" max="3335" width="21.42578125" style="430" customWidth="1"/>
    <col min="3336" max="3336" width="16.7109375" style="430" customWidth="1"/>
    <col min="3337" max="3337" width="12.5703125" style="430"/>
    <col min="3338" max="3338" width="16.7109375" style="430" customWidth="1"/>
    <col min="3339" max="3339" width="22.85546875" style="430" customWidth="1"/>
    <col min="3340" max="3583" width="12.5703125" style="430"/>
    <col min="3584" max="3584" width="5" style="430" customWidth="1"/>
    <col min="3585" max="3585" width="2" style="430" customWidth="1"/>
    <col min="3586" max="3586" width="57.140625" style="430" customWidth="1"/>
    <col min="3587" max="3587" width="20.140625" style="430" customWidth="1"/>
    <col min="3588" max="3591" width="21.42578125" style="430" customWidth="1"/>
    <col min="3592" max="3592" width="16.7109375" style="430" customWidth="1"/>
    <col min="3593" max="3593" width="12.5703125" style="430"/>
    <col min="3594" max="3594" width="16.7109375" style="430" customWidth="1"/>
    <col min="3595" max="3595" width="22.85546875" style="430" customWidth="1"/>
    <col min="3596" max="3839" width="12.5703125" style="430"/>
    <col min="3840" max="3840" width="5" style="430" customWidth="1"/>
    <col min="3841" max="3841" width="2" style="430" customWidth="1"/>
    <col min="3842" max="3842" width="57.140625" style="430" customWidth="1"/>
    <col min="3843" max="3843" width="20.140625" style="430" customWidth="1"/>
    <col min="3844" max="3847" width="21.42578125" style="430" customWidth="1"/>
    <col min="3848" max="3848" width="16.7109375" style="430" customWidth="1"/>
    <col min="3849" max="3849" width="12.5703125" style="430"/>
    <col min="3850" max="3850" width="16.7109375" style="430" customWidth="1"/>
    <col min="3851" max="3851" width="22.85546875" style="430" customWidth="1"/>
    <col min="3852" max="4095" width="12.5703125" style="430"/>
    <col min="4096" max="4096" width="5" style="430" customWidth="1"/>
    <col min="4097" max="4097" width="2" style="430" customWidth="1"/>
    <col min="4098" max="4098" width="57.140625" style="430" customWidth="1"/>
    <col min="4099" max="4099" width="20.140625" style="430" customWidth="1"/>
    <col min="4100" max="4103" width="21.42578125" style="430" customWidth="1"/>
    <col min="4104" max="4104" width="16.7109375" style="430" customWidth="1"/>
    <col min="4105" max="4105" width="12.5703125" style="430"/>
    <col min="4106" max="4106" width="16.7109375" style="430" customWidth="1"/>
    <col min="4107" max="4107" width="22.85546875" style="430" customWidth="1"/>
    <col min="4108" max="4351" width="12.5703125" style="430"/>
    <col min="4352" max="4352" width="5" style="430" customWidth="1"/>
    <col min="4353" max="4353" width="2" style="430" customWidth="1"/>
    <col min="4354" max="4354" width="57.140625" style="430" customWidth="1"/>
    <col min="4355" max="4355" width="20.140625" style="430" customWidth="1"/>
    <col min="4356" max="4359" width="21.42578125" style="430" customWidth="1"/>
    <col min="4360" max="4360" width="16.7109375" style="430" customWidth="1"/>
    <col min="4361" max="4361" width="12.5703125" style="430"/>
    <col min="4362" max="4362" width="16.7109375" style="430" customWidth="1"/>
    <col min="4363" max="4363" width="22.85546875" style="430" customWidth="1"/>
    <col min="4364" max="4607" width="12.5703125" style="430"/>
    <col min="4608" max="4608" width="5" style="430" customWidth="1"/>
    <col min="4609" max="4609" width="2" style="430" customWidth="1"/>
    <col min="4610" max="4610" width="57.140625" style="430" customWidth="1"/>
    <col min="4611" max="4611" width="20.140625" style="430" customWidth="1"/>
    <col min="4612" max="4615" width="21.42578125" style="430" customWidth="1"/>
    <col min="4616" max="4616" width="16.7109375" style="430" customWidth="1"/>
    <col min="4617" max="4617" width="12.5703125" style="430"/>
    <col min="4618" max="4618" width="16.7109375" style="430" customWidth="1"/>
    <col min="4619" max="4619" width="22.85546875" style="430" customWidth="1"/>
    <col min="4620" max="4863" width="12.5703125" style="430"/>
    <col min="4864" max="4864" width="5" style="430" customWidth="1"/>
    <col min="4865" max="4865" width="2" style="430" customWidth="1"/>
    <col min="4866" max="4866" width="57.140625" style="430" customWidth="1"/>
    <col min="4867" max="4867" width="20.140625" style="430" customWidth="1"/>
    <col min="4868" max="4871" width="21.42578125" style="430" customWidth="1"/>
    <col min="4872" max="4872" width="16.7109375" style="430" customWidth="1"/>
    <col min="4873" max="4873" width="12.5703125" style="430"/>
    <col min="4874" max="4874" width="16.7109375" style="430" customWidth="1"/>
    <col min="4875" max="4875" width="22.85546875" style="430" customWidth="1"/>
    <col min="4876" max="5119" width="12.5703125" style="430"/>
    <col min="5120" max="5120" width="5" style="430" customWidth="1"/>
    <col min="5121" max="5121" width="2" style="430" customWidth="1"/>
    <col min="5122" max="5122" width="57.140625" style="430" customWidth="1"/>
    <col min="5123" max="5123" width="20.140625" style="430" customWidth="1"/>
    <col min="5124" max="5127" width="21.42578125" style="430" customWidth="1"/>
    <col min="5128" max="5128" width="16.7109375" style="430" customWidth="1"/>
    <col min="5129" max="5129" width="12.5703125" style="430"/>
    <col min="5130" max="5130" width="16.7109375" style="430" customWidth="1"/>
    <col min="5131" max="5131" width="22.85546875" style="430" customWidth="1"/>
    <col min="5132" max="5375" width="12.5703125" style="430"/>
    <col min="5376" max="5376" width="5" style="430" customWidth="1"/>
    <col min="5377" max="5377" width="2" style="430" customWidth="1"/>
    <col min="5378" max="5378" width="57.140625" style="430" customWidth="1"/>
    <col min="5379" max="5379" width="20.140625" style="430" customWidth="1"/>
    <col min="5380" max="5383" width="21.42578125" style="430" customWidth="1"/>
    <col min="5384" max="5384" width="16.7109375" style="430" customWidth="1"/>
    <col min="5385" max="5385" width="12.5703125" style="430"/>
    <col min="5386" max="5386" width="16.7109375" style="430" customWidth="1"/>
    <col min="5387" max="5387" width="22.85546875" style="430" customWidth="1"/>
    <col min="5388" max="5631" width="12.5703125" style="430"/>
    <col min="5632" max="5632" width="5" style="430" customWidth="1"/>
    <col min="5633" max="5633" width="2" style="430" customWidth="1"/>
    <col min="5634" max="5634" width="57.140625" style="430" customWidth="1"/>
    <col min="5635" max="5635" width="20.140625" style="430" customWidth="1"/>
    <col min="5636" max="5639" width="21.42578125" style="430" customWidth="1"/>
    <col min="5640" max="5640" width="16.7109375" style="430" customWidth="1"/>
    <col min="5641" max="5641" width="12.5703125" style="430"/>
    <col min="5642" max="5642" width="16.7109375" style="430" customWidth="1"/>
    <col min="5643" max="5643" width="22.85546875" style="430" customWidth="1"/>
    <col min="5644" max="5887" width="12.5703125" style="430"/>
    <col min="5888" max="5888" width="5" style="430" customWidth="1"/>
    <col min="5889" max="5889" width="2" style="430" customWidth="1"/>
    <col min="5890" max="5890" width="57.140625" style="430" customWidth="1"/>
    <col min="5891" max="5891" width="20.140625" style="430" customWidth="1"/>
    <col min="5892" max="5895" width="21.42578125" style="430" customWidth="1"/>
    <col min="5896" max="5896" width="16.7109375" style="430" customWidth="1"/>
    <col min="5897" max="5897" width="12.5703125" style="430"/>
    <col min="5898" max="5898" width="16.7109375" style="430" customWidth="1"/>
    <col min="5899" max="5899" width="22.85546875" style="430" customWidth="1"/>
    <col min="5900" max="6143" width="12.5703125" style="430"/>
    <col min="6144" max="6144" width="5" style="430" customWidth="1"/>
    <col min="6145" max="6145" width="2" style="430" customWidth="1"/>
    <col min="6146" max="6146" width="57.140625" style="430" customWidth="1"/>
    <col min="6147" max="6147" width="20.140625" style="430" customWidth="1"/>
    <col min="6148" max="6151" width="21.42578125" style="430" customWidth="1"/>
    <col min="6152" max="6152" width="16.7109375" style="430" customWidth="1"/>
    <col min="6153" max="6153" width="12.5703125" style="430"/>
    <col min="6154" max="6154" width="16.7109375" style="430" customWidth="1"/>
    <col min="6155" max="6155" width="22.85546875" style="430" customWidth="1"/>
    <col min="6156" max="6399" width="12.5703125" style="430"/>
    <col min="6400" max="6400" width="5" style="430" customWidth="1"/>
    <col min="6401" max="6401" width="2" style="430" customWidth="1"/>
    <col min="6402" max="6402" width="57.140625" style="430" customWidth="1"/>
    <col min="6403" max="6403" width="20.140625" style="430" customWidth="1"/>
    <col min="6404" max="6407" width="21.42578125" style="430" customWidth="1"/>
    <col min="6408" max="6408" width="16.7109375" style="430" customWidth="1"/>
    <col min="6409" max="6409" width="12.5703125" style="430"/>
    <col min="6410" max="6410" width="16.7109375" style="430" customWidth="1"/>
    <col min="6411" max="6411" width="22.85546875" style="430" customWidth="1"/>
    <col min="6412" max="6655" width="12.5703125" style="430"/>
    <col min="6656" max="6656" width="5" style="430" customWidth="1"/>
    <col min="6657" max="6657" width="2" style="430" customWidth="1"/>
    <col min="6658" max="6658" width="57.140625" style="430" customWidth="1"/>
    <col min="6659" max="6659" width="20.140625" style="430" customWidth="1"/>
    <col min="6660" max="6663" width="21.42578125" style="430" customWidth="1"/>
    <col min="6664" max="6664" width="16.7109375" style="430" customWidth="1"/>
    <col min="6665" max="6665" width="12.5703125" style="430"/>
    <col min="6666" max="6666" width="16.7109375" style="430" customWidth="1"/>
    <col min="6667" max="6667" width="22.85546875" style="430" customWidth="1"/>
    <col min="6668" max="6911" width="12.5703125" style="430"/>
    <col min="6912" max="6912" width="5" style="430" customWidth="1"/>
    <col min="6913" max="6913" width="2" style="430" customWidth="1"/>
    <col min="6914" max="6914" width="57.140625" style="430" customWidth="1"/>
    <col min="6915" max="6915" width="20.140625" style="430" customWidth="1"/>
    <col min="6916" max="6919" width="21.42578125" style="430" customWidth="1"/>
    <col min="6920" max="6920" width="16.7109375" style="430" customWidth="1"/>
    <col min="6921" max="6921" width="12.5703125" style="430"/>
    <col min="6922" max="6922" width="16.7109375" style="430" customWidth="1"/>
    <col min="6923" max="6923" width="22.85546875" style="430" customWidth="1"/>
    <col min="6924" max="7167" width="12.5703125" style="430"/>
    <col min="7168" max="7168" width="5" style="430" customWidth="1"/>
    <col min="7169" max="7169" width="2" style="430" customWidth="1"/>
    <col min="7170" max="7170" width="57.140625" style="430" customWidth="1"/>
    <col min="7171" max="7171" width="20.140625" style="430" customWidth="1"/>
    <col min="7172" max="7175" width="21.42578125" style="430" customWidth="1"/>
    <col min="7176" max="7176" width="16.7109375" style="430" customWidth="1"/>
    <col min="7177" max="7177" width="12.5703125" style="430"/>
    <col min="7178" max="7178" width="16.7109375" style="430" customWidth="1"/>
    <col min="7179" max="7179" width="22.85546875" style="430" customWidth="1"/>
    <col min="7180" max="7423" width="12.5703125" style="430"/>
    <col min="7424" max="7424" width="5" style="430" customWidth="1"/>
    <col min="7425" max="7425" width="2" style="430" customWidth="1"/>
    <col min="7426" max="7426" width="57.140625" style="430" customWidth="1"/>
    <col min="7427" max="7427" width="20.140625" style="430" customWidth="1"/>
    <col min="7428" max="7431" width="21.42578125" style="430" customWidth="1"/>
    <col min="7432" max="7432" width="16.7109375" style="430" customWidth="1"/>
    <col min="7433" max="7433" width="12.5703125" style="430"/>
    <col min="7434" max="7434" width="16.7109375" style="430" customWidth="1"/>
    <col min="7435" max="7435" width="22.85546875" style="430" customWidth="1"/>
    <col min="7436" max="7679" width="12.5703125" style="430"/>
    <col min="7680" max="7680" width="5" style="430" customWidth="1"/>
    <col min="7681" max="7681" width="2" style="430" customWidth="1"/>
    <col min="7682" max="7682" width="57.140625" style="430" customWidth="1"/>
    <col min="7683" max="7683" width="20.140625" style="430" customWidth="1"/>
    <col min="7684" max="7687" width="21.42578125" style="430" customWidth="1"/>
    <col min="7688" max="7688" width="16.7109375" style="430" customWidth="1"/>
    <col min="7689" max="7689" width="12.5703125" style="430"/>
    <col min="7690" max="7690" width="16.7109375" style="430" customWidth="1"/>
    <col min="7691" max="7691" width="22.85546875" style="430" customWidth="1"/>
    <col min="7692" max="7935" width="12.5703125" style="430"/>
    <col min="7936" max="7936" width="5" style="430" customWidth="1"/>
    <col min="7937" max="7937" width="2" style="430" customWidth="1"/>
    <col min="7938" max="7938" width="57.140625" style="430" customWidth="1"/>
    <col min="7939" max="7939" width="20.140625" style="430" customWidth="1"/>
    <col min="7940" max="7943" width="21.42578125" style="430" customWidth="1"/>
    <col min="7944" max="7944" width="16.7109375" style="430" customWidth="1"/>
    <col min="7945" max="7945" width="12.5703125" style="430"/>
    <col min="7946" max="7946" width="16.7109375" style="430" customWidth="1"/>
    <col min="7947" max="7947" width="22.85546875" style="430" customWidth="1"/>
    <col min="7948" max="8191" width="12.5703125" style="430"/>
    <col min="8192" max="8192" width="5" style="430" customWidth="1"/>
    <col min="8193" max="8193" width="2" style="430" customWidth="1"/>
    <col min="8194" max="8194" width="57.140625" style="430" customWidth="1"/>
    <col min="8195" max="8195" width="20.140625" style="430" customWidth="1"/>
    <col min="8196" max="8199" width="21.42578125" style="430" customWidth="1"/>
    <col min="8200" max="8200" width="16.7109375" style="430" customWidth="1"/>
    <col min="8201" max="8201" width="12.5703125" style="430"/>
    <col min="8202" max="8202" width="16.7109375" style="430" customWidth="1"/>
    <col min="8203" max="8203" width="22.85546875" style="430" customWidth="1"/>
    <col min="8204" max="8447" width="12.5703125" style="430"/>
    <col min="8448" max="8448" width="5" style="430" customWidth="1"/>
    <col min="8449" max="8449" width="2" style="430" customWidth="1"/>
    <col min="8450" max="8450" width="57.140625" style="430" customWidth="1"/>
    <col min="8451" max="8451" width="20.140625" style="430" customWidth="1"/>
    <col min="8452" max="8455" width="21.42578125" style="430" customWidth="1"/>
    <col min="8456" max="8456" width="16.7109375" style="430" customWidth="1"/>
    <col min="8457" max="8457" width="12.5703125" style="430"/>
    <col min="8458" max="8458" width="16.7109375" style="430" customWidth="1"/>
    <col min="8459" max="8459" width="22.85546875" style="430" customWidth="1"/>
    <col min="8460" max="8703" width="12.5703125" style="430"/>
    <col min="8704" max="8704" width="5" style="430" customWidth="1"/>
    <col min="8705" max="8705" width="2" style="430" customWidth="1"/>
    <col min="8706" max="8706" width="57.140625" style="430" customWidth="1"/>
    <col min="8707" max="8707" width="20.140625" style="430" customWidth="1"/>
    <col min="8708" max="8711" width="21.42578125" style="430" customWidth="1"/>
    <col min="8712" max="8712" width="16.7109375" style="430" customWidth="1"/>
    <col min="8713" max="8713" width="12.5703125" style="430"/>
    <col min="8714" max="8714" width="16.7109375" style="430" customWidth="1"/>
    <col min="8715" max="8715" width="22.85546875" style="430" customWidth="1"/>
    <col min="8716" max="8959" width="12.5703125" style="430"/>
    <col min="8960" max="8960" width="5" style="430" customWidth="1"/>
    <col min="8961" max="8961" width="2" style="430" customWidth="1"/>
    <col min="8962" max="8962" width="57.140625" style="430" customWidth="1"/>
    <col min="8963" max="8963" width="20.140625" style="430" customWidth="1"/>
    <col min="8964" max="8967" width="21.42578125" style="430" customWidth="1"/>
    <col min="8968" max="8968" width="16.7109375" style="430" customWidth="1"/>
    <col min="8969" max="8969" width="12.5703125" style="430"/>
    <col min="8970" max="8970" width="16.7109375" style="430" customWidth="1"/>
    <col min="8971" max="8971" width="22.85546875" style="430" customWidth="1"/>
    <col min="8972" max="9215" width="12.5703125" style="430"/>
    <col min="9216" max="9216" width="5" style="430" customWidth="1"/>
    <col min="9217" max="9217" width="2" style="430" customWidth="1"/>
    <col min="9218" max="9218" width="57.140625" style="430" customWidth="1"/>
    <col min="9219" max="9219" width="20.140625" style="430" customWidth="1"/>
    <col min="9220" max="9223" width="21.42578125" style="430" customWidth="1"/>
    <col min="9224" max="9224" width="16.7109375" style="430" customWidth="1"/>
    <col min="9225" max="9225" width="12.5703125" style="430"/>
    <col min="9226" max="9226" width="16.7109375" style="430" customWidth="1"/>
    <col min="9227" max="9227" width="22.85546875" style="430" customWidth="1"/>
    <col min="9228" max="9471" width="12.5703125" style="430"/>
    <col min="9472" max="9472" width="5" style="430" customWidth="1"/>
    <col min="9473" max="9473" width="2" style="430" customWidth="1"/>
    <col min="9474" max="9474" width="57.140625" style="430" customWidth="1"/>
    <col min="9475" max="9475" width="20.140625" style="430" customWidth="1"/>
    <col min="9476" max="9479" width="21.42578125" style="430" customWidth="1"/>
    <col min="9480" max="9480" width="16.7109375" style="430" customWidth="1"/>
    <col min="9481" max="9481" width="12.5703125" style="430"/>
    <col min="9482" max="9482" width="16.7109375" style="430" customWidth="1"/>
    <col min="9483" max="9483" width="22.85546875" style="430" customWidth="1"/>
    <col min="9484" max="9727" width="12.5703125" style="430"/>
    <col min="9728" max="9728" width="5" style="430" customWidth="1"/>
    <col min="9729" max="9729" width="2" style="430" customWidth="1"/>
    <col min="9730" max="9730" width="57.140625" style="430" customWidth="1"/>
    <col min="9731" max="9731" width="20.140625" style="430" customWidth="1"/>
    <col min="9732" max="9735" width="21.42578125" style="430" customWidth="1"/>
    <col min="9736" max="9736" width="16.7109375" style="430" customWidth="1"/>
    <col min="9737" max="9737" width="12.5703125" style="430"/>
    <col min="9738" max="9738" width="16.7109375" style="430" customWidth="1"/>
    <col min="9739" max="9739" width="22.85546875" style="430" customWidth="1"/>
    <col min="9740" max="9983" width="12.5703125" style="430"/>
    <col min="9984" max="9984" width="5" style="430" customWidth="1"/>
    <col min="9985" max="9985" width="2" style="430" customWidth="1"/>
    <col min="9986" max="9986" width="57.140625" style="430" customWidth="1"/>
    <col min="9987" max="9987" width="20.140625" style="430" customWidth="1"/>
    <col min="9988" max="9991" width="21.42578125" style="430" customWidth="1"/>
    <col min="9992" max="9992" width="16.7109375" style="430" customWidth="1"/>
    <col min="9993" max="9993" width="12.5703125" style="430"/>
    <col min="9994" max="9994" width="16.7109375" style="430" customWidth="1"/>
    <col min="9995" max="9995" width="22.85546875" style="430" customWidth="1"/>
    <col min="9996" max="10239" width="12.5703125" style="430"/>
    <col min="10240" max="10240" width="5" style="430" customWidth="1"/>
    <col min="10241" max="10241" width="2" style="430" customWidth="1"/>
    <col min="10242" max="10242" width="57.140625" style="430" customWidth="1"/>
    <col min="10243" max="10243" width="20.140625" style="430" customWidth="1"/>
    <col min="10244" max="10247" width="21.42578125" style="430" customWidth="1"/>
    <col min="10248" max="10248" width="16.7109375" style="430" customWidth="1"/>
    <col min="10249" max="10249" width="12.5703125" style="430"/>
    <col min="10250" max="10250" width="16.7109375" style="430" customWidth="1"/>
    <col min="10251" max="10251" width="22.85546875" style="430" customWidth="1"/>
    <col min="10252" max="10495" width="12.5703125" style="430"/>
    <col min="10496" max="10496" width="5" style="430" customWidth="1"/>
    <col min="10497" max="10497" width="2" style="430" customWidth="1"/>
    <col min="10498" max="10498" width="57.140625" style="430" customWidth="1"/>
    <col min="10499" max="10499" width="20.140625" style="430" customWidth="1"/>
    <col min="10500" max="10503" width="21.42578125" style="430" customWidth="1"/>
    <col min="10504" max="10504" width="16.7109375" style="430" customWidth="1"/>
    <col min="10505" max="10505" width="12.5703125" style="430"/>
    <col min="10506" max="10506" width="16.7109375" style="430" customWidth="1"/>
    <col min="10507" max="10507" width="22.85546875" style="430" customWidth="1"/>
    <col min="10508" max="10751" width="12.5703125" style="430"/>
    <col min="10752" max="10752" width="5" style="430" customWidth="1"/>
    <col min="10753" max="10753" width="2" style="430" customWidth="1"/>
    <col min="10754" max="10754" width="57.140625" style="430" customWidth="1"/>
    <col min="10755" max="10755" width="20.140625" style="430" customWidth="1"/>
    <col min="10756" max="10759" width="21.42578125" style="430" customWidth="1"/>
    <col min="10760" max="10760" width="16.7109375" style="430" customWidth="1"/>
    <col min="10761" max="10761" width="12.5703125" style="430"/>
    <col min="10762" max="10762" width="16.7109375" style="430" customWidth="1"/>
    <col min="10763" max="10763" width="22.85546875" style="430" customWidth="1"/>
    <col min="10764" max="11007" width="12.5703125" style="430"/>
    <col min="11008" max="11008" width="5" style="430" customWidth="1"/>
    <col min="11009" max="11009" width="2" style="430" customWidth="1"/>
    <col min="11010" max="11010" width="57.140625" style="430" customWidth="1"/>
    <col min="11011" max="11011" width="20.140625" style="430" customWidth="1"/>
    <col min="11012" max="11015" width="21.42578125" style="430" customWidth="1"/>
    <col min="11016" max="11016" width="16.7109375" style="430" customWidth="1"/>
    <col min="11017" max="11017" width="12.5703125" style="430"/>
    <col min="11018" max="11018" width="16.7109375" style="430" customWidth="1"/>
    <col min="11019" max="11019" width="22.85546875" style="430" customWidth="1"/>
    <col min="11020" max="11263" width="12.5703125" style="430"/>
    <col min="11264" max="11264" width="5" style="430" customWidth="1"/>
    <col min="11265" max="11265" width="2" style="430" customWidth="1"/>
    <col min="11266" max="11266" width="57.140625" style="430" customWidth="1"/>
    <col min="11267" max="11267" width="20.140625" style="430" customWidth="1"/>
    <col min="11268" max="11271" width="21.42578125" style="430" customWidth="1"/>
    <col min="11272" max="11272" width="16.7109375" style="430" customWidth="1"/>
    <col min="11273" max="11273" width="12.5703125" style="430"/>
    <col min="11274" max="11274" width="16.7109375" style="430" customWidth="1"/>
    <col min="11275" max="11275" width="22.85546875" style="430" customWidth="1"/>
    <col min="11276" max="11519" width="12.5703125" style="430"/>
    <col min="11520" max="11520" width="5" style="430" customWidth="1"/>
    <col min="11521" max="11521" width="2" style="430" customWidth="1"/>
    <col min="11522" max="11522" width="57.140625" style="430" customWidth="1"/>
    <col min="11523" max="11523" width="20.140625" style="430" customWidth="1"/>
    <col min="11524" max="11527" width="21.42578125" style="430" customWidth="1"/>
    <col min="11528" max="11528" width="16.7109375" style="430" customWidth="1"/>
    <col min="11529" max="11529" width="12.5703125" style="430"/>
    <col min="11530" max="11530" width="16.7109375" style="430" customWidth="1"/>
    <col min="11531" max="11531" width="22.85546875" style="430" customWidth="1"/>
    <col min="11532" max="11775" width="12.5703125" style="430"/>
    <col min="11776" max="11776" width="5" style="430" customWidth="1"/>
    <col min="11777" max="11777" width="2" style="430" customWidth="1"/>
    <col min="11778" max="11778" width="57.140625" style="430" customWidth="1"/>
    <col min="11779" max="11779" width="20.140625" style="430" customWidth="1"/>
    <col min="11780" max="11783" width="21.42578125" style="430" customWidth="1"/>
    <col min="11784" max="11784" width="16.7109375" style="430" customWidth="1"/>
    <col min="11785" max="11785" width="12.5703125" style="430"/>
    <col min="11786" max="11786" width="16.7109375" style="430" customWidth="1"/>
    <col min="11787" max="11787" width="22.85546875" style="430" customWidth="1"/>
    <col min="11788" max="12031" width="12.5703125" style="430"/>
    <col min="12032" max="12032" width="5" style="430" customWidth="1"/>
    <col min="12033" max="12033" width="2" style="430" customWidth="1"/>
    <col min="12034" max="12034" width="57.140625" style="430" customWidth="1"/>
    <col min="12035" max="12035" width="20.140625" style="430" customWidth="1"/>
    <col min="12036" max="12039" width="21.42578125" style="430" customWidth="1"/>
    <col min="12040" max="12040" width="16.7109375" style="430" customWidth="1"/>
    <col min="12041" max="12041" width="12.5703125" style="430"/>
    <col min="12042" max="12042" width="16.7109375" style="430" customWidth="1"/>
    <col min="12043" max="12043" width="22.85546875" style="430" customWidth="1"/>
    <col min="12044" max="12287" width="12.5703125" style="430"/>
    <col min="12288" max="12288" width="5" style="430" customWidth="1"/>
    <col min="12289" max="12289" width="2" style="430" customWidth="1"/>
    <col min="12290" max="12290" width="57.140625" style="430" customWidth="1"/>
    <col min="12291" max="12291" width="20.140625" style="430" customWidth="1"/>
    <col min="12292" max="12295" width="21.42578125" style="430" customWidth="1"/>
    <col min="12296" max="12296" width="16.7109375" style="430" customWidth="1"/>
    <col min="12297" max="12297" width="12.5703125" style="430"/>
    <col min="12298" max="12298" width="16.7109375" style="430" customWidth="1"/>
    <col min="12299" max="12299" width="22.85546875" style="430" customWidth="1"/>
    <col min="12300" max="12543" width="12.5703125" style="430"/>
    <col min="12544" max="12544" width="5" style="430" customWidth="1"/>
    <col min="12545" max="12545" width="2" style="430" customWidth="1"/>
    <col min="12546" max="12546" width="57.140625" style="430" customWidth="1"/>
    <col min="12547" max="12547" width="20.140625" style="430" customWidth="1"/>
    <col min="12548" max="12551" width="21.42578125" style="430" customWidth="1"/>
    <col min="12552" max="12552" width="16.7109375" style="430" customWidth="1"/>
    <col min="12553" max="12553" width="12.5703125" style="430"/>
    <col min="12554" max="12554" width="16.7109375" style="430" customWidth="1"/>
    <col min="12555" max="12555" width="22.85546875" style="430" customWidth="1"/>
    <col min="12556" max="12799" width="12.5703125" style="430"/>
    <col min="12800" max="12800" width="5" style="430" customWidth="1"/>
    <col min="12801" max="12801" width="2" style="430" customWidth="1"/>
    <col min="12802" max="12802" width="57.140625" style="430" customWidth="1"/>
    <col min="12803" max="12803" width="20.140625" style="430" customWidth="1"/>
    <col min="12804" max="12807" width="21.42578125" style="430" customWidth="1"/>
    <col min="12808" max="12808" width="16.7109375" style="430" customWidth="1"/>
    <col min="12809" max="12809" width="12.5703125" style="430"/>
    <col min="12810" max="12810" width="16.7109375" style="430" customWidth="1"/>
    <col min="12811" max="12811" width="22.85546875" style="430" customWidth="1"/>
    <col min="12812" max="13055" width="12.5703125" style="430"/>
    <col min="13056" max="13056" width="5" style="430" customWidth="1"/>
    <col min="13057" max="13057" width="2" style="430" customWidth="1"/>
    <col min="13058" max="13058" width="57.140625" style="430" customWidth="1"/>
    <col min="13059" max="13059" width="20.140625" style="430" customWidth="1"/>
    <col min="13060" max="13063" width="21.42578125" style="430" customWidth="1"/>
    <col min="13064" max="13064" width="16.7109375" style="430" customWidth="1"/>
    <col min="13065" max="13065" width="12.5703125" style="430"/>
    <col min="13066" max="13066" width="16.7109375" style="430" customWidth="1"/>
    <col min="13067" max="13067" width="22.85546875" style="430" customWidth="1"/>
    <col min="13068" max="13311" width="12.5703125" style="430"/>
    <col min="13312" max="13312" width="5" style="430" customWidth="1"/>
    <col min="13313" max="13313" width="2" style="430" customWidth="1"/>
    <col min="13314" max="13314" width="57.140625" style="430" customWidth="1"/>
    <col min="13315" max="13315" width="20.140625" style="430" customWidth="1"/>
    <col min="13316" max="13319" width="21.42578125" style="430" customWidth="1"/>
    <col min="13320" max="13320" width="16.7109375" style="430" customWidth="1"/>
    <col min="13321" max="13321" width="12.5703125" style="430"/>
    <col min="13322" max="13322" width="16.7109375" style="430" customWidth="1"/>
    <col min="13323" max="13323" width="22.85546875" style="430" customWidth="1"/>
    <col min="13324" max="13567" width="12.5703125" style="430"/>
    <col min="13568" max="13568" width="5" style="430" customWidth="1"/>
    <col min="13569" max="13569" width="2" style="430" customWidth="1"/>
    <col min="13570" max="13570" width="57.140625" style="430" customWidth="1"/>
    <col min="13571" max="13571" width="20.140625" style="430" customWidth="1"/>
    <col min="13572" max="13575" width="21.42578125" style="430" customWidth="1"/>
    <col min="13576" max="13576" width="16.7109375" style="430" customWidth="1"/>
    <col min="13577" max="13577" width="12.5703125" style="430"/>
    <col min="13578" max="13578" width="16.7109375" style="430" customWidth="1"/>
    <col min="13579" max="13579" width="22.85546875" style="430" customWidth="1"/>
    <col min="13580" max="13823" width="12.5703125" style="430"/>
    <col min="13824" max="13824" width="5" style="430" customWidth="1"/>
    <col min="13825" max="13825" width="2" style="430" customWidth="1"/>
    <col min="13826" max="13826" width="57.140625" style="430" customWidth="1"/>
    <col min="13827" max="13827" width="20.140625" style="430" customWidth="1"/>
    <col min="13828" max="13831" width="21.42578125" style="430" customWidth="1"/>
    <col min="13832" max="13832" width="16.7109375" style="430" customWidth="1"/>
    <col min="13833" max="13833" width="12.5703125" style="430"/>
    <col min="13834" max="13834" width="16.7109375" style="430" customWidth="1"/>
    <col min="13835" max="13835" width="22.85546875" style="430" customWidth="1"/>
    <col min="13836" max="14079" width="12.5703125" style="430"/>
    <col min="14080" max="14080" width="5" style="430" customWidth="1"/>
    <col min="14081" max="14081" width="2" style="430" customWidth="1"/>
    <col min="14082" max="14082" width="57.140625" style="430" customWidth="1"/>
    <col min="14083" max="14083" width="20.140625" style="430" customWidth="1"/>
    <col min="14084" max="14087" width="21.42578125" style="430" customWidth="1"/>
    <col min="14088" max="14088" width="16.7109375" style="430" customWidth="1"/>
    <col min="14089" max="14089" width="12.5703125" style="430"/>
    <col min="14090" max="14090" width="16.7109375" style="430" customWidth="1"/>
    <col min="14091" max="14091" width="22.85546875" style="430" customWidth="1"/>
    <col min="14092" max="14335" width="12.5703125" style="430"/>
    <col min="14336" max="14336" width="5" style="430" customWidth="1"/>
    <col min="14337" max="14337" width="2" style="430" customWidth="1"/>
    <col min="14338" max="14338" width="57.140625" style="430" customWidth="1"/>
    <col min="14339" max="14339" width="20.140625" style="430" customWidth="1"/>
    <col min="14340" max="14343" width="21.42578125" style="430" customWidth="1"/>
    <col min="14344" max="14344" width="16.7109375" style="430" customWidth="1"/>
    <col min="14345" max="14345" width="12.5703125" style="430"/>
    <col min="14346" max="14346" width="16.7109375" style="430" customWidth="1"/>
    <col min="14347" max="14347" width="22.85546875" style="430" customWidth="1"/>
    <col min="14348" max="14591" width="12.5703125" style="430"/>
    <col min="14592" max="14592" width="5" style="430" customWidth="1"/>
    <col min="14593" max="14593" width="2" style="430" customWidth="1"/>
    <col min="14594" max="14594" width="57.140625" style="430" customWidth="1"/>
    <col min="14595" max="14595" width="20.140625" style="430" customWidth="1"/>
    <col min="14596" max="14599" width="21.42578125" style="430" customWidth="1"/>
    <col min="14600" max="14600" width="16.7109375" style="430" customWidth="1"/>
    <col min="14601" max="14601" width="12.5703125" style="430"/>
    <col min="14602" max="14602" width="16.7109375" style="430" customWidth="1"/>
    <col min="14603" max="14603" width="22.85546875" style="430" customWidth="1"/>
    <col min="14604" max="14847" width="12.5703125" style="430"/>
    <col min="14848" max="14848" width="5" style="430" customWidth="1"/>
    <col min="14849" max="14849" width="2" style="430" customWidth="1"/>
    <col min="14850" max="14850" width="57.140625" style="430" customWidth="1"/>
    <col min="14851" max="14851" width="20.140625" style="430" customWidth="1"/>
    <col min="14852" max="14855" width="21.42578125" style="430" customWidth="1"/>
    <col min="14856" max="14856" width="16.7109375" style="430" customWidth="1"/>
    <col min="14857" max="14857" width="12.5703125" style="430"/>
    <col min="14858" max="14858" width="16.7109375" style="430" customWidth="1"/>
    <col min="14859" max="14859" width="22.85546875" style="430" customWidth="1"/>
    <col min="14860" max="15103" width="12.5703125" style="430"/>
    <col min="15104" max="15104" width="5" style="430" customWidth="1"/>
    <col min="15105" max="15105" width="2" style="430" customWidth="1"/>
    <col min="15106" max="15106" width="57.140625" style="430" customWidth="1"/>
    <col min="15107" max="15107" width="20.140625" style="430" customWidth="1"/>
    <col min="15108" max="15111" width="21.42578125" style="430" customWidth="1"/>
    <col min="15112" max="15112" width="16.7109375" style="430" customWidth="1"/>
    <col min="15113" max="15113" width="12.5703125" style="430"/>
    <col min="15114" max="15114" width="16.7109375" style="430" customWidth="1"/>
    <col min="15115" max="15115" width="22.85546875" style="430" customWidth="1"/>
    <col min="15116" max="15359" width="12.5703125" style="430"/>
    <col min="15360" max="15360" width="5" style="430" customWidth="1"/>
    <col min="15361" max="15361" width="2" style="430" customWidth="1"/>
    <col min="15362" max="15362" width="57.140625" style="430" customWidth="1"/>
    <col min="15363" max="15363" width="20.140625" style="430" customWidth="1"/>
    <col min="15364" max="15367" width="21.42578125" style="430" customWidth="1"/>
    <col min="15368" max="15368" width="16.7109375" style="430" customWidth="1"/>
    <col min="15369" max="15369" width="12.5703125" style="430"/>
    <col min="15370" max="15370" width="16.7109375" style="430" customWidth="1"/>
    <col min="15371" max="15371" width="22.85546875" style="430" customWidth="1"/>
    <col min="15372" max="15615" width="12.5703125" style="430"/>
    <col min="15616" max="15616" width="5" style="430" customWidth="1"/>
    <col min="15617" max="15617" width="2" style="430" customWidth="1"/>
    <col min="15618" max="15618" width="57.140625" style="430" customWidth="1"/>
    <col min="15619" max="15619" width="20.140625" style="430" customWidth="1"/>
    <col min="15620" max="15623" width="21.42578125" style="430" customWidth="1"/>
    <col min="15624" max="15624" width="16.7109375" style="430" customWidth="1"/>
    <col min="15625" max="15625" width="12.5703125" style="430"/>
    <col min="15626" max="15626" width="16.7109375" style="430" customWidth="1"/>
    <col min="15627" max="15627" width="22.85546875" style="430" customWidth="1"/>
    <col min="15628" max="15871" width="12.5703125" style="430"/>
    <col min="15872" max="15872" width="5" style="430" customWidth="1"/>
    <col min="15873" max="15873" width="2" style="430" customWidth="1"/>
    <col min="15874" max="15874" width="57.140625" style="430" customWidth="1"/>
    <col min="15875" max="15875" width="20.140625" style="430" customWidth="1"/>
    <col min="15876" max="15879" width="21.42578125" style="430" customWidth="1"/>
    <col min="15880" max="15880" width="16.7109375" style="430" customWidth="1"/>
    <col min="15881" max="15881" width="12.5703125" style="430"/>
    <col min="15882" max="15882" width="16.7109375" style="430" customWidth="1"/>
    <col min="15883" max="15883" width="22.85546875" style="430" customWidth="1"/>
    <col min="15884" max="16127" width="12.5703125" style="430"/>
    <col min="16128" max="16128" width="5" style="430" customWidth="1"/>
    <col min="16129" max="16129" width="2" style="430" customWidth="1"/>
    <col min="16130" max="16130" width="57.140625" style="430" customWidth="1"/>
    <col min="16131" max="16131" width="20.140625" style="430" customWidth="1"/>
    <col min="16132" max="16135" width="21.42578125" style="430" customWidth="1"/>
    <col min="16136" max="16136" width="16.7109375" style="430" customWidth="1"/>
    <col min="16137" max="16137" width="12.5703125" style="430"/>
    <col min="16138" max="16138" width="16.7109375" style="430" customWidth="1"/>
    <col min="16139" max="16139" width="22.85546875" style="430" customWidth="1"/>
    <col min="16140" max="16384" width="12.5703125" style="430"/>
  </cols>
  <sheetData>
    <row r="1" spans="1:64" ht="15.75" customHeight="1">
      <c r="A1" s="1752" t="s">
        <v>598</v>
      </c>
      <c r="B1" s="1752"/>
      <c r="C1" s="1752"/>
      <c r="D1" s="428"/>
      <c r="E1" s="428"/>
      <c r="F1" s="428"/>
      <c r="G1" s="429"/>
      <c r="H1" s="429"/>
    </row>
    <row r="2" spans="1:64" ht="26.25" customHeight="1">
      <c r="A2" s="1753" t="s">
        <v>599</v>
      </c>
      <c r="B2" s="1753"/>
      <c r="C2" s="1753"/>
      <c r="D2" s="1753"/>
      <c r="E2" s="1753"/>
      <c r="F2" s="1753"/>
      <c r="G2" s="1753"/>
      <c r="H2" s="1753"/>
    </row>
    <row r="3" spans="1:64" ht="12" customHeight="1">
      <c r="A3" s="428"/>
      <c r="B3" s="428"/>
      <c r="C3" s="431"/>
      <c r="D3" s="432"/>
      <c r="E3" s="432"/>
      <c r="F3" s="432"/>
      <c r="G3" s="433"/>
      <c r="H3" s="433"/>
    </row>
    <row r="4" spans="1:64" ht="15" customHeight="1">
      <c r="A4" s="434"/>
      <c r="B4" s="434"/>
      <c r="C4" s="431"/>
      <c r="D4" s="432"/>
      <c r="E4" s="432"/>
      <c r="F4" s="432"/>
      <c r="G4" s="433"/>
      <c r="H4" s="435" t="s">
        <v>2</v>
      </c>
    </row>
    <row r="5" spans="1:64" ht="16.5" customHeight="1">
      <c r="A5" s="436"/>
      <c r="B5" s="429"/>
      <c r="C5" s="437"/>
      <c r="D5" s="1754" t="s">
        <v>562</v>
      </c>
      <c r="E5" s="1755"/>
      <c r="F5" s="1756"/>
      <c r="G5" s="1757" t="s">
        <v>563</v>
      </c>
      <c r="H5" s="1758"/>
    </row>
    <row r="6" spans="1:64" ht="15" customHeight="1">
      <c r="A6" s="438"/>
      <c r="B6" s="429"/>
      <c r="C6" s="439"/>
      <c r="D6" s="1759" t="s">
        <v>826</v>
      </c>
      <c r="E6" s="1760"/>
      <c r="F6" s="1761"/>
      <c r="G6" s="1738" t="s">
        <v>826</v>
      </c>
      <c r="H6" s="1740"/>
    </row>
    <row r="7" spans="1:64" ht="15.75">
      <c r="A7" s="438"/>
      <c r="B7" s="429"/>
      <c r="C7" s="440" t="s">
        <v>3</v>
      </c>
      <c r="D7" s="441"/>
      <c r="E7" s="442" t="s">
        <v>564</v>
      </c>
      <c r="F7" s="443"/>
      <c r="G7" s="444" t="s">
        <v>4</v>
      </c>
      <c r="H7" s="445" t="s">
        <v>4</v>
      </c>
    </row>
    <row r="8" spans="1:64" ht="14.25" customHeight="1">
      <c r="A8" s="438"/>
      <c r="B8" s="429"/>
      <c r="C8" s="446"/>
      <c r="D8" s="447"/>
      <c r="E8" s="448"/>
      <c r="F8" s="449" t="s">
        <v>564</v>
      </c>
      <c r="G8" s="450" t="s">
        <v>565</v>
      </c>
      <c r="H8" s="445" t="s">
        <v>566</v>
      </c>
    </row>
    <row r="9" spans="1:64" ht="14.25" customHeight="1">
      <c r="A9" s="438"/>
      <c r="B9" s="429"/>
      <c r="C9" s="451"/>
      <c r="D9" s="452" t="s">
        <v>567</v>
      </c>
      <c r="E9" s="453" t="s">
        <v>568</v>
      </c>
      <c r="F9" s="454" t="s">
        <v>569</v>
      </c>
      <c r="G9" s="450" t="s">
        <v>570</v>
      </c>
      <c r="H9" s="445" t="s">
        <v>571</v>
      </c>
    </row>
    <row r="10" spans="1:64" ht="14.25" customHeight="1">
      <c r="A10" s="455"/>
      <c r="B10" s="434"/>
      <c r="C10" s="456"/>
      <c r="D10" s="457"/>
      <c r="E10" s="458"/>
      <c r="F10" s="454" t="s">
        <v>572</v>
      </c>
      <c r="G10" s="459" t="s">
        <v>573</v>
      </c>
      <c r="H10" s="460"/>
    </row>
    <row r="11" spans="1:64" ht="9.9499999999999993" customHeight="1">
      <c r="A11" s="1762" t="s">
        <v>439</v>
      </c>
      <c r="B11" s="1763"/>
      <c r="C11" s="1764"/>
      <c r="D11" s="1309">
        <v>2</v>
      </c>
      <c r="E11" s="1310">
        <v>3</v>
      </c>
      <c r="F11" s="1310">
        <v>4</v>
      </c>
      <c r="G11" s="1318">
        <v>5</v>
      </c>
      <c r="H11" s="1319">
        <v>6</v>
      </c>
    </row>
    <row r="12" spans="1:64" ht="15.75" customHeight="1">
      <c r="A12" s="436"/>
      <c r="B12" s="461"/>
      <c r="C12" s="1308" t="s">
        <v>4</v>
      </c>
      <c r="D12" s="1312" t="s">
        <v>4</v>
      </c>
      <c r="E12" s="1316" t="s">
        <v>124</v>
      </c>
      <c r="F12" s="1312"/>
      <c r="G12" s="1320" t="s">
        <v>4</v>
      </c>
      <c r="H12" s="1321" t="s">
        <v>124</v>
      </c>
    </row>
    <row r="13" spans="1:64" ht="15.75">
      <c r="A13" s="1749" t="s">
        <v>40</v>
      </c>
      <c r="B13" s="1750"/>
      <c r="C13" s="1750"/>
      <c r="D13" s="1313">
        <v>170225136.30000004</v>
      </c>
      <c r="E13" s="762">
        <v>24014.32</v>
      </c>
      <c r="F13" s="1313">
        <v>2746.48</v>
      </c>
      <c r="G13" s="1322">
        <v>24012.81</v>
      </c>
      <c r="H13" s="763">
        <v>1.51</v>
      </c>
    </row>
    <row r="14" spans="1:64" s="462" customFormat="1" ht="24" customHeight="1">
      <c r="A14" s="697" t="s">
        <v>350</v>
      </c>
      <c r="B14" s="698" t="s">
        <v>47</v>
      </c>
      <c r="C14" s="470" t="s">
        <v>351</v>
      </c>
      <c r="D14" s="764">
        <v>67235760.140000001</v>
      </c>
      <c r="E14" s="1311">
        <v>0</v>
      </c>
      <c r="F14" s="764">
        <v>0</v>
      </c>
      <c r="G14" s="764">
        <v>0</v>
      </c>
      <c r="H14" s="765">
        <v>0</v>
      </c>
      <c r="I14" s="430"/>
      <c r="J14" s="4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430"/>
      <c r="AG14" s="430"/>
      <c r="AH14" s="430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</row>
    <row r="15" spans="1:64" s="462" customFormat="1" ht="24" hidden="1" customHeight="1">
      <c r="A15" s="697" t="s">
        <v>352</v>
      </c>
      <c r="B15" s="698" t="s">
        <v>47</v>
      </c>
      <c r="C15" s="470" t="s">
        <v>353</v>
      </c>
      <c r="D15" s="764">
        <v>0</v>
      </c>
      <c r="E15" s="1311">
        <v>0</v>
      </c>
      <c r="F15" s="764">
        <v>0</v>
      </c>
      <c r="G15" s="766">
        <v>0</v>
      </c>
      <c r="H15" s="765">
        <v>0</v>
      </c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</row>
    <row r="16" spans="1:64" s="462" customFormat="1" ht="24" customHeight="1">
      <c r="A16" s="697" t="s">
        <v>354</v>
      </c>
      <c r="B16" s="698" t="s">
        <v>47</v>
      </c>
      <c r="C16" s="470" t="s">
        <v>355</v>
      </c>
      <c r="D16" s="764">
        <v>679713.39000000013</v>
      </c>
      <c r="E16" s="1311">
        <v>0</v>
      </c>
      <c r="F16" s="764">
        <v>0</v>
      </c>
      <c r="G16" s="766">
        <v>0</v>
      </c>
      <c r="H16" s="765">
        <v>0</v>
      </c>
      <c r="I16" s="430"/>
      <c r="J16" s="430"/>
      <c r="K16" s="430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0"/>
      <c r="AA16" s="430"/>
      <c r="AB16" s="430"/>
      <c r="AC16" s="430"/>
      <c r="AD16" s="430"/>
      <c r="AE16" s="430"/>
      <c r="AF16" s="430"/>
      <c r="AG16" s="430"/>
      <c r="AH16" s="430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</row>
    <row r="17" spans="1:64" s="937" customFormat="1" ht="37.5" hidden="1" customHeight="1">
      <c r="A17" s="928" t="s">
        <v>360</v>
      </c>
      <c r="B17" s="925" t="s">
        <v>47</v>
      </c>
      <c r="C17" s="1305" t="s">
        <v>764</v>
      </c>
      <c r="D17" s="764">
        <v>0</v>
      </c>
      <c r="E17" s="1311">
        <v>0</v>
      </c>
      <c r="F17" s="764">
        <v>0</v>
      </c>
      <c r="G17" s="766">
        <v>0</v>
      </c>
      <c r="H17" s="765">
        <v>0</v>
      </c>
      <c r="I17" s="936"/>
      <c r="J17" s="936"/>
      <c r="K17" s="936"/>
      <c r="L17" s="936"/>
      <c r="M17" s="936"/>
      <c r="N17" s="936"/>
      <c r="O17" s="936"/>
      <c r="P17" s="936"/>
      <c r="Q17" s="936"/>
      <c r="R17" s="936"/>
      <c r="S17" s="936"/>
      <c r="T17" s="936"/>
      <c r="U17" s="936"/>
      <c r="V17" s="936"/>
      <c r="W17" s="936"/>
      <c r="X17" s="936"/>
      <c r="Y17" s="936"/>
      <c r="Z17" s="936"/>
      <c r="AA17" s="936"/>
      <c r="AB17" s="936"/>
      <c r="AC17" s="936"/>
      <c r="AD17" s="936"/>
      <c r="AE17" s="936"/>
      <c r="AF17" s="936"/>
      <c r="AG17" s="936"/>
      <c r="AH17" s="936"/>
      <c r="AI17" s="936"/>
      <c r="AJ17" s="936"/>
      <c r="AK17" s="936"/>
      <c r="AL17" s="936"/>
      <c r="AM17" s="936"/>
      <c r="AN17" s="936"/>
      <c r="AO17" s="936"/>
      <c r="AP17" s="936"/>
      <c r="AQ17" s="936"/>
      <c r="AR17" s="936"/>
      <c r="AS17" s="936"/>
      <c r="AT17" s="936"/>
      <c r="AU17" s="936"/>
      <c r="AV17" s="936"/>
      <c r="AW17" s="936"/>
      <c r="AX17" s="936"/>
      <c r="AY17" s="936"/>
      <c r="AZ17" s="936"/>
      <c r="BA17" s="936"/>
      <c r="BB17" s="936"/>
      <c r="BC17" s="936"/>
      <c r="BD17" s="936"/>
      <c r="BE17" s="936"/>
      <c r="BF17" s="936"/>
      <c r="BG17" s="936"/>
      <c r="BH17" s="936"/>
      <c r="BI17" s="936"/>
      <c r="BJ17" s="936"/>
      <c r="BK17" s="936"/>
      <c r="BL17" s="936"/>
    </row>
    <row r="18" spans="1:64" s="462" customFormat="1" ht="24" customHeight="1">
      <c r="A18" s="697" t="s">
        <v>363</v>
      </c>
      <c r="B18" s="698" t="s">
        <v>47</v>
      </c>
      <c r="C18" s="470" t="s">
        <v>364</v>
      </c>
      <c r="D18" s="764">
        <v>1074376.4700000004</v>
      </c>
      <c r="E18" s="1311">
        <v>0</v>
      </c>
      <c r="F18" s="764">
        <v>0</v>
      </c>
      <c r="G18" s="766">
        <v>0</v>
      </c>
      <c r="H18" s="765">
        <v>0</v>
      </c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0"/>
      <c r="Z18" s="430"/>
      <c r="AA18" s="430"/>
      <c r="AB18" s="430"/>
      <c r="AC18" s="430"/>
      <c r="AD18" s="430"/>
      <c r="AE18" s="430"/>
      <c r="AF18" s="430"/>
      <c r="AG18" s="430"/>
      <c r="AH18" s="430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</row>
    <row r="19" spans="1:64" s="937" customFormat="1" ht="24" customHeight="1">
      <c r="A19" s="697" t="s">
        <v>365</v>
      </c>
      <c r="B19" s="698" t="s">
        <v>47</v>
      </c>
      <c r="C19" s="470" t="s">
        <v>366</v>
      </c>
      <c r="D19" s="764">
        <v>959940.18</v>
      </c>
      <c r="E19" s="1311">
        <v>0</v>
      </c>
      <c r="F19" s="764">
        <v>0</v>
      </c>
      <c r="G19" s="766">
        <v>0</v>
      </c>
      <c r="H19" s="765">
        <v>0</v>
      </c>
      <c r="I19" s="936"/>
      <c r="J19" s="936"/>
      <c r="K19" s="936"/>
      <c r="L19" s="936"/>
      <c r="M19" s="936"/>
      <c r="N19" s="936"/>
      <c r="O19" s="936"/>
      <c r="P19" s="936"/>
      <c r="Q19" s="936"/>
      <c r="R19" s="936"/>
      <c r="S19" s="936"/>
      <c r="T19" s="936"/>
      <c r="U19" s="936"/>
      <c r="V19" s="936"/>
      <c r="W19" s="936"/>
      <c r="X19" s="936"/>
      <c r="Y19" s="936"/>
      <c r="Z19" s="936"/>
      <c r="AA19" s="936"/>
      <c r="AB19" s="936"/>
      <c r="AC19" s="936"/>
      <c r="AD19" s="936"/>
      <c r="AE19" s="936"/>
      <c r="AF19" s="936"/>
      <c r="AG19" s="936"/>
      <c r="AH19" s="936"/>
      <c r="AI19" s="936"/>
      <c r="AJ19" s="936"/>
      <c r="AK19" s="936"/>
      <c r="AL19" s="936"/>
      <c r="AM19" s="936"/>
      <c r="AN19" s="936"/>
      <c r="AO19" s="936"/>
      <c r="AP19" s="936"/>
      <c r="AQ19" s="936"/>
      <c r="AR19" s="936"/>
      <c r="AS19" s="936"/>
      <c r="AT19" s="936"/>
      <c r="AU19" s="936"/>
      <c r="AV19" s="936"/>
      <c r="AW19" s="936"/>
      <c r="AX19" s="936"/>
      <c r="AY19" s="936"/>
      <c r="AZ19" s="936"/>
      <c r="BA19" s="936"/>
      <c r="BB19" s="936"/>
      <c r="BC19" s="936"/>
      <c r="BD19" s="936"/>
      <c r="BE19" s="936"/>
      <c r="BF19" s="936"/>
      <c r="BG19" s="936"/>
      <c r="BH19" s="936"/>
      <c r="BI19" s="936"/>
      <c r="BJ19" s="936"/>
      <c r="BK19" s="936"/>
      <c r="BL19" s="936"/>
    </row>
    <row r="20" spans="1:64" s="462" customFormat="1" ht="24" customHeight="1">
      <c r="A20" s="697" t="s">
        <v>367</v>
      </c>
      <c r="B20" s="698" t="s">
        <v>47</v>
      </c>
      <c r="C20" s="470" t="s">
        <v>368</v>
      </c>
      <c r="D20" s="764">
        <v>8331708.4100000011</v>
      </c>
      <c r="E20" s="1311">
        <v>0</v>
      </c>
      <c r="F20" s="764">
        <v>0</v>
      </c>
      <c r="G20" s="766">
        <v>0</v>
      </c>
      <c r="H20" s="765">
        <v>0</v>
      </c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0"/>
      <c r="AA20" s="430"/>
      <c r="AB20" s="430"/>
      <c r="AC20" s="430"/>
      <c r="AD20" s="430"/>
      <c r="AE20" s="430"/>
      <c r="AF20" s="430"/>
      <c r="AG20" s="430"/>
      <c r="AH20" s="430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</row>
    <row r="21" spans="1:64" s="464" customFormat="1" ht="24" customHeight="1">
      <c r="A21" s="699" t="s">
        <v>369</v>
      </c>
      <c r="B21" s="700" t="s">
        <v>47</v>
      </c>
      <c r="C21" s="1306" t="s">
        <v>132</v>
      </c>
      <c r="D21" s="764">
        <v>131196.24</v>
      </c>
      <c r="E21" s="1311">
        <v>0</v>
      </c>
      <c r="F21" s="764">
        <v>0</v>
      </c>
      <c r="G21" s="767">
        <v>0</v>
      </c>
      <c r="H21" s="765">
        <v>0</v>
      </c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463"/>
      <c r="X21" s="463"/>
      <c r="Y21" s="463"/>
      <c r="Z21" s="463"/>
      <c r="AA21" s="463"/>
      <c r="AB21" s="463"/>
      <c r="AC21" s="463"/>
      <c r="AD21" s="463"/>
      <c r="AE21" s="463"/>
      <c r="AF21" s="463"/>
      <c r="AG21" s="463"/>
      <c r="AH21" s="463"/>
      <c r="AI21" s="463"/>
      <c r="AJ21" s="463"/>
      <c r="AK21" s="463"/>
      <c r="AL21" s="463"/>
      <c r="AM21" s="463"/>
      <c r="AN21" s="463"/>
      <c r="AO21" s="463"/>
      <c r="AP21" s="463"/>
      <c r="AQ21" s="463"/>
      <c r="AR21" s="463"/>
      <c r="AS21" s="463"/>
      <c r="AT21" s="463"/>
      <c r="AU21" s="463"/>
      <c r="AV21" s="463"/>
      <c r="AW21" s="463"/>
      <c r="AX21" s="463"/>
      <c r="AY21" s="463"/>
      <c r="AZ21" s="463"/>
      <c r="BA21" s="463"/>
      <c r="BB21" s="463"/>
      <c r="BC21" s="463"/>
      <c r="BD21" s="463"/>
      <c r="BE21" s="463"/>
      <c r="BF21" s="463"/>
      <c r="BG21" s="463"/>
      <c r="BH21" s="463"/>
      <c r="BI21" s="463"/>
      <c r="BJ21" s="463"/>
      <c r="BK21" s="463"/>
      <c r="BL21" s="463"/>
    </row>
    <row r="22" spans="1:64" s="464" customFormat="1" ht="24" customHeight="1">
      <c r="A22" s="699" t="s">
        <v>370</v>
      </c>
      <c r="B22" s="701" t="s">
        <v>47</v>
      </c>
      <c r="C22" s="1306" t="s">
        <v>371</v>
      </c>
      <c r="D22" s="764">
        <v>7720542.1199999992</v>
      </c>
      <c r="E22" s="1311">
        <v>16958.830000000002</v>
      </c>
      <c r="F22" s="764">
        <v>0</v>
      </c>
      <c r="G22" s="767">
        <v>16958.830000000002</v>
      </c>
      <c r="H22" s="765">
        <v>0</v>
      </c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  <c r="AI22" s="463"/>
      <c r="AJ22" s="463"/>
      <c r="AK22" s="463"/>
      <c r="AL22" s="463"/>
      <c r="AM22" s="463"/>
      <c r="AN22" s="463"/>
      <c r="AO22" s="463"/>
      <c r="AP22" s="463"/>
      <c r="AQ22" s="463"/>
      <c r="AR22" s="463"/>
      <c r="AS22" s="463"/>
      <c r="AT22" s="463"/>
      <c r="AU22" s="463"/>
      <c r="AV22" s="463"/>
      <c r="AW22" s="463"/>
      <c r="AX22" s="463"/>
      <c r="AY22" s="463"/>
      <c r="AZ22" s="463"/>
      <c r="BA22" s="463"/>
      <c r="BB22" s="463"/>
      <c r="BC22" s="463"/>
      <c r="BD22" s="463"/>
      <c r="BE22" s="463"/>
      <c r="BF22" s="463"/>
      <c r="BG22" s="463"/>
      <c r="BH22" s="463"/>
      <c r="BI22" s="463"/>
      <c r="BJ22" s="463"/>
      <c r="BK22" s="463"/>
      <c r="BL22" s="463"/>
    </row>
    <row r="23" spans="1:64" s="464" customFormat="1" ht="24" customHeight="1">
      <c r="A23" s="699" t="s">
        <v>372</v>
      </c>
      <c r="B23" s="701" t="s">
        <v>47</v>
      </c>
      <c r="C23" s="1306" t="s">
        <v>373</v>
      </c>
      <c r="D23" s="764">
        <v>1035016.9900000001</v>
      </c>
      <c r="E23" s="1311">
        <v>0</v>
      </c>
      <c r="F23" s="764">
        <v>0</v>
      </c>
      <c r="G23" s="767">
        <v>0</v>
      </c>
      <c r="H23" s="765">
        <v>0</v>
      </c>
      <c r="I23" s="463"/>
      <c r="J23" s="463"/>
      <c r="K23" s="463"/>
      <c r="L23" s="463"/>
      <c r="M23" s="463"/>
      <c r="N23" s="463"/>
      <c r="O23" s="463"/>
      <c r="P23" s="463"/>
      <c r="Q23" s="463"/>
      <c r="R23" s="463"/>
      <c r="S23" s="463"/>
      <c r="T23" s="463"/>
      <c r="U23" s="463"/>
      <c r="V23" s="463"/>
      <c r="W23" s="463"/>
      <c r="X23" s="463"/>
      <c r="Y23" s="463"/>
      <c r="Z23" s="463"/>
      <c r="AA23" s="463"/>
      <c r="AB23" s="463"/>
      <c r="AC23" s="463"/>
      <c r="AD23" s="463"/>
      <c r="AE23" s="463"/>
      <c r="AF23" s="463"/>
      <c r="AG23" s="463"/>
      <c r="AH23" s="463"/>
      <c r="AI23" s="463"/>
      <c r="AJ23" s="463"/>
      <c r="AK23" s="463"/>
      <c r="AL23" s="463"/>
      <c r="AM23" s="463"/>
      <c r="AN23" s="463"/>
      <c r="AO23" s="463"/>
      <c r="AP23" s="463"/>
      <c r="AQ23" s="463"/>
      <c r="AR23" s="463"/>
      <c r="AS23" s="463"/>
      <c r="AT23" s="463"/>
      <c r="AU23" s="463"/>
      <c r="AV23" s="463"/>
      <c r="AW23" s="463"/>
      <c r="AX23" s="463"/>
      <c r="AY23" s="463"/>
      <c r="AZ23" s="463"/>
      <c r="BA23" s="463"/>
      <c r="BB23" s="463"/>
      <c r="BC23" s="463"/>
      <c r="BD23" s="463"/>
      <c r="BE23" s="463"/>
      <c r="BF23" s="463"/>
      <c r="BG23" s="463"/>
      <c r="BH23" s="463"/>
      <c r="BI23" s="463"/>
      <c r="BJ23" s="463"/>
      <c r="BK23" s="463"/>
      <c r="BL23" s="463"/>
    </row>
    <row r="24" spans="1:64" s="463" customFormat="1" ht="24" hidden="1" customHeight="1">
      <c r="A24" s="699" t="s">
        <v>374</v>
      </c>
      <c r="B24" s="701" t="s">
        <v>47</v>
      </c>
      <c r="C24" s="1306" t="s">
        <v>375</v>
      </c>
      <c r="D24" s="764">
        <v>0</v>
      </c>
      <c r="E24" s="1311">
        <v>0</v>
      </c>
      <c r="F24" s="764">
        <v>0</v>
      </c>
      <c r="G24" s="767">
        <v>0</v>
      </c>
      <c r="H24" s="765">
        <v>0</v>
      </c>
    </row>
    <row r="25" spans="1:64" s="464" customFormat="1" ht="24" customHeight="1">
      <c r="A25" s="699" t="s">
        <v>377</v>
      </c>
      <c r="B25" s="701" t="s">
        <v>47</v>
      </c>
      <c r="C25" s="1306" t="s">
        <v>83</v>
      </c>
      <c r="D25" s="764">
        <v>31717208.240000017</v>
      </c>
      <c r="E25" s="1311">
        <v>1496.48</v>
      </c>
      <c r="F25" s="764">
        <v>299.48</v>
      </c>
      <c r="G25" s="767">
        <v>1496.48</v>
      </c>
      <c r="H25" s="765">
        <v>0</v>
      </c>
      <c r="I25" s="463"/>
      <c r="J25" s="463"/>
      <c r="K25" s="463"/>
      <c r="L25" s="463"/>
      <c r="M25" s="463"/>
      <c r="N25" s="463"/>
      <c r="O25" s="463"/>
      <c r="P25" s="463"/>
      <c r="Q25" s="463"/>
      <c r="R25" s="463"/>
      <c r="S25" s="463"/>
      <c r="T25" s="463"/>
      <c r="U25" s="463"/>
      <c r="V25" s="463"/>
      <c r="W25" s="463"/>
      <c r="X25" s="463"/>
      <c r="Y25" s="463"/>
      <c r="Z25" s="463"/>
      <c r="AA25" s="463"/>
      <c r="AB25" s="463"/>
      <c r="AC25" s="463"/>
      <c r="AD25" s="463"/>
      <c r="AE25" s="463"/>
      <c r="AF25" s="463"/>
      <c r="AG25" s="463"/>
      <c r="AH25" s="463"/>
      <c r="AI25" s="463"/>
      <c r="AJ25" s="463"/>
      <c r="AK25" s="463"/>
      <c r="AL25" s="463"/>
      <c r="AM25" s="463"/>
      <c r="AN25" s="463"/>
      <c r="AO25" s="463"/>
      <c r="AP25" s="463"/>
      <c r="AQ25" s="463"/>
      <c r="AR25" s="463"/>
      <c r="AS25" s="463"/>
      <c r="AT25" s="463"/>
      <c r="AU25" s="463"/>
      <c r="AV25" s="463"/>
      <c r="AW25" s="463"/>
      <c r="AX25" s="463"/>
      <c r="AY25" s="463"/>
      <c r="AZ25" s="463"/>
      <c r="BA25" s="463"/>
      <c r="BB25" s="463"/>
      <c r="BC25" s="463"/>
      <c r="BD25" s="463"/>
      <c r="BE25" s="463"/>
      <c r="BF25" s="463"/>
      <c r="BG25" s="463"/>
      <c r="BH25" s="463"/>
      <c r="BI25" s="463"/>
      <c r="BJ25" s="463"/>
      <c r="BK25" s="463"/>
      <c r="BL25" s="463"/>
    </row>
    <row r="26" spans="1:64" s="465" customFormat="1" ht="24" customHeight="1">
      <c r="A26" s="699" t="s">
        <v>383</v>
      </c>
      <c r="B26" s="701" t="s">
        <v>47</v>
      </c>
      <c r="C26" s="1306" t="s">
        <v>113</v>
      </c>
      <c r="D26" s="764">
        <v>200326.74000000002</v>
      </c>
      <c r="E26" s="1311">
        <v>0</v>
      </c>
      <c r="F26" s="764">
        <v>0</v>
      </c>
      <c r="G26" s="767">
        <v>0</v>
      </c>
      <c r="H26" s="765">
        <v>0</v>
      </c>
      <c r="I26" s="463"/>
      <c r="J26" s="463"/>
      <c r="K26" s="463"/>
      <c r="L26" s="463"/>
      <c r="M26" s="463"/>
      <c r="N26" s="463"/>
      <c r="O26" s="463"/>
      <c r="P26" s="463"/>
      <c r="Q26" s="463"/>
      <c r="R26" s="463"/>
      <c r="S26" s="463"/>
      <c r="T26" s="463"/>
      <c r="U26" s="463"/>
      <c r="V26" s="463"/>
      <c r="W26" s="463"/>
      <c r="X26" s="463"/>
      <c r="Y26" s="463"/>
      <c r="Z26" s="463"/>
      <c r="AA26" s="463"/>
      <c r="AB26" s="463"/>
      <c r="AC26" s="463"/>
      <c r="AD26" s="463"/>
      <c r="AE26" s="463"/>
      <c r="AF26" s="463"/>
      <c r="AG26" s="463"/>
      <c r="AH26" s="463"/>
      <c r="AI26" s="463"/>
      <c r="AJ26" s="463"/>
      <c r="AK26" s="463"/>
      <c r="AL26" s="463"/>
      <c r="AM26" s="463"/>
      <c r="AN26" s="463"/>
      <c r="AO26" s="463"/>
      <c r="AP26" s="463"/>
      <c r="AQ26" s="463"/>
      <c r="AR26" s="463"/>
      <c r="AS26" s="463"/>
      <c r="AT26" s="463"/>
      <c r="AU26" s="463"/>
      <c r="AV26" s="463"/>
      <c r="AW26" s="463"/>
      <c r="AX26" s="463"/>
      <c r="AY26" s="463"/>
      <c r="AZ26" s="463"/>
      <c r="BA26" s="463"/>
      <c r="BB26" s="463"/>
      <c r="BC26" s="463"/>
      <c r="BD26" s="463"/>
      <c r="BE26" s="463"/>
      <c r="BF26" s="463"/>
      <c r="BG26" s="463"/>
      <c r="BH26" s="463"/>
      <c r="BI26" s="463"/>
      <c r="BJ26" s="463"/>
      <c r="BK26" s="463"/>
      <c r="BL26" s="463"/>
    </row>
    <row r="27" spans="1:64" s="466" customFormat="1" ht="24" customHeight="1">
      <c r="A27" s="699" t="s">
        <v>387</v>
      </c>
      <c r="B27" s="701" t="s">
        <v>47</v>
      </c>
      <c r="C27" s="1306" t="s">
        <v>579</v>
      </c>
      <c r="D27" s="764">
        <v>12250641.330000002</v>
      </c>
      <c r="E27" s="1311">
        <v>2447</v>
      </c>
      <c r="F27" s="764">
        <v>2447</v>
      </c>
      <c r="G27" s="767">
        <v>2447</v>
      </c>
      <c r="H27" s="765">
        <v>0</v>
      </c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  <c r="V27" s="463"/>
      <c r="W27" s="463"/>
      <c r="X27" s="463"/>
      <c r="Y27" s="463"/>
      <c r="Z27" s="463"/>
      <c r="AA27" s="463"/>
      <c r="AB27" s="463"/>
      <c r="AC27" s="463"/>
      <c r="AD27" s="463"/>
      <c r="AE27" s="463"/>
      <c r="AF27" s="463"/>
      <c r="AG27" s="463"/>
      <c r="AH27" s="463"/>
      <c r="AI27" s="463"/>
      <c r="AJ27" s="463"/>
      <c r="AK27" s="463"/>
      <c r="AL27" s="463"/>
      <c r="AM27" s="463"/>
      <c r="AN27" s="463"/>
      <c r="AO27" s="463"/>
      <c r="AP27" s="463"/>
      <c r="AQ27" s="463"/>
      <c r="AR27" s="463"/>
      <c r="AS27" s="463"/>
      <c r="AT27" s="463"/>
      <c r="AU27" s="463"/>
      <c r="AV27" s="463"/>
      <c r="AW27" s="463"/>
      <c r="AX27" s="463"/>
      <c r="AY27" s="463"/>
      <c r="AZ27" s="463"/>
      <c r="BA27" s="463"/>
      <c r="BB27" s="463"/>
      <c r="BC27" s="463"/>
      <c r="BD27" s="463"/>
      <c r="BE27" s="463"/>
      <c r="BF27" s="463"/>
      <c r="BG27" s="463"/>
      <c r="BH27" s="463"/>
      <c r="BI27" s="463"/>
      <c r="BJ27" s="463"/>
      <c r="BK27" s="463"/>
      <c r="BL27" s="463"/>
    </row>
    <row r="28" spans="1:64" s="466" customFormat="1" ht="24" customHeight="1">
      <c r="A28" s="699" t="s">
        <v>390</v>
      </c>
      <c r="B28" s="701" t="s">
        <v>47</v>
      </c>
      <c r="C28" s="1306" t="s">
        <v>391</v>
      </c>
      <c r="D28" s="764">
        <v>252</v>
      </c>
      <c r="E28" s="1311">
        <v>0</v>
      </c>
      <c r="F28" s="764">
        <v>0</v>
      </c>
      <c r="G28" s="767">
        <v>0</v>
      </c>
      <c r="H28" s="765">
        <v>0</v>
      </c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/>
      <c r="AJ28" s="463"/>
      <c r="AK28" s="463"/>
      <c r="AL28" s="463"/>
      <c r="AM28" s="463"/>
      <c r="AN28" s="463"/>
      <c r="AO28" s="463"/>
      <c r="AP28" s="463"/>
      <c r="AQ28" s="463"/>
      <c r="AR28" s="463"/>
      <c r="AS28" s="463"/>
      <c r="AT28" s="463"/>
      <c r="AU28" s="463"/>
      <c r="AV28" s="463"/>
      <c r="AW28" s="463"/>
      <c r="AX28" s="463"/>
      <c r="AY28" s="463"/>
      <c r="AZ28" s="463"/>
      <c r="BA28" s="463"/>
      <c r="BB28" s="463"/>
      <c r="BC28" s="463"/>
      <c r="BD28" s="463"/>
      <c r="BE28" s="463"/>
      <c r="BF28" s="463"/>
      <c r="BG28" s="463"/>
      <c r="BH28" s="463"/>
      <c r="BI28" s="463"/>
      <c r="BJ28" s="463"/>
      <c r="BK28" s="463"/>
      <c r="BL28" s="463"/>
    </row>
    <row r="29" spans="1:64" s="467" customFormat="1" ht="24" hidden="1" customHeight="1">
      <c r="A29" s="697" t="s">
        <v>400</v>
      </c>
      <c r="B29" s="698" t="s">
        <v>47</v>
      </c>
      <c r="C29" s="470" t="s">
        <v>401</v>
      </c>
      <c r="D29" s="764">
        <v>0</v>
      </c>
      <c r="E29" s="1311">
        <v>0</v>
      </c>
      <c r="F29" s="764">
        <v>0</v>
      </c>
      <c r="G29" s="766">
        <v>0</v>
      </c>
      <c r="H29" s="765">
        <v>0</v>
      </c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430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430"/>
      <c r="AG29" s="430"/>
      <c r="AH29" s="430"/>
      <c r="AI29" s="430"/>
      <c r="AJ29" s="430"/>
      <c r="AK29" s="430"/>
      <c r="AL29" s="430"/>
      <c r="AM29" s="430"/>
      <c r="AN29" s="430"/>
      <c r="AO29" s="430"/>
      <c r="AP29" s="430"/>
      <c r="AQ29" s="430"/>
      <c r="AR29" s="430"/>
      <c r="AS29" s="430"/>
      <c r="AT29" s="430"/>
      <c r="AU29" s="430"/>
      <c r="AV29" s="430"/>
      <c r="AW29" s="430"/>
      <c r="AX29" s="430"/>
      <c r="AY29" s="430"/>
      <c r="AZ29" s="430"/>
      <c r="BA29" s="430"/>
      <c r="BB29" s="430"/>
      <c r="BC29" s="430"/>
      <c r="BD29" s="430"/>
      <c r="BE29" s="430"/>
      <c r="BF29" s="430"/>
      <c r="BG29" s="430"/>
      <c r="BH29" s="430"/>
      <c r="BI29" s="430"/>
      <c r="BJ29" s="430"/>
      <c r="BK29" s="430"/>
      <c r="BL29" s="430"/>
    </row>
    <row r="30" spans="1:64" s="467" customFormat="1" ht="24" customHeight="1">
      <c r="A30" s="697" t="s">
        <v>402</v>
      </c>
      <c r="B30" s="698" t="s">
        <v>47</v>
      </c>
      <c r="C30" s="470" t="s">
        <v>115</v>
      </c>
      <c r="D30" s="764">
        <v>4727242.6199999973</v>
      </c>
      <c r="E30" s="1311">
        <v>0</v>
      </c>
      <c r="F30" s="764">
        <v>0</v>
      </c>
      <c r="G30" s="766">
        <v>0</v>
      </c>
      <c r="H30" s="765">
        <v>0</v>
      </c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0"/>
      <c r="T30" s="430"/>
      <c r="U30" s="430"/>
      <c r="V30" s="430"/>
      <c r="W30" s="430"/>
      <c r="X30" s="430"/>
      <c r="Y30" s="430"/>
      <c r="Z30" s="430"/>
      <c r="AA30" s="430"/>
      <c r="AB30" s="430"/>
      <c r="AC30" s="430"/>
      <c r="AD30" s="430"/>
      <c r="AE30" s="430"/>
      <c r="AF30" s="430"/>
      <c r="AG30" s="430"/>
      <c r="AH30" s="430"/>
      <c r="AI30" s="430"/>
      <c r="AJ30" s="430"/>
      <c r="AK30" s="430"/>
      <c r="AL30" s="430"/>
      <c r="AM30" s="430"/>
      <c r="AN30" s="430"/>
      <c r="AO30" s="430"/>
      <c r="AP30" s="430"/>
      <c r="AQ30" s="430"/>
      <c r="AR30" s="430"/>
      <c r="AS30" s="430"/>
      <c r="AT30" s="430"/>
      <c r="AU30" s="430"/>
      <c r="AV30" s="430"/>
      <c r="AW30" s="430"/>
      <c r="AX30" s="430"/>
      <c r="AY30" s="430"/>
      <c r="AZ30" s="430"/>
      <c r="BA30" s="430"/>
      <c r="BB30" s="430"/>
      <c r="BC30" s="430"/>
      <c r="BD30" s="430"/>
      <c r="BE30" s="430"/>
      <c r="BF30" s="430"/>
      <c r="BG30" s="430"/>
      <c r="BH30" s="430"/>
      <c r="BI30" s="430"/>
      <c r="BJ30" s="430"/>
      <c r="BK30" s="430"/>
      <c r="BL30" s="430"/>
    </row>
    <row r="31" spans="1:64" s="468" customFormat="1" ht="24" customHeight="1">
      <c r="A31" s="697" t="s">
        <v>403</v>
      </c>
      <c r="B31" s="698" t="s">
        <v>47</v>
      </c>
      <c r="C31" s="470" t="s">
        <v>404</v>
      </c>
      <c r="D31" s="764">
        <v>27025486.150000013</v>
      </c>
      <c r="E31" s="1311">
        <v>2819.8</v>
      </c>
      <c r="F31" s="764">
        <v>0</v>
      </c>
      <c r="G31" s="766">
        <v>2819.8</v>
      </c>
      <c r="H31" s="765">
        <v>0</v>
      </c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  <c r="AI31" s="430"/>
      <c r="AJ31" s="430"/>
      <c r="AK31" s="430"/>
      <c r="AL31" s="430"/>
      <c r="AM31" s="430"/>
      <c r="AN31" s="430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0"/>
      <c r="BA31" s="430"/>
      <c r="BB31" s="430"/>
      <c r="BC31" s="430"/>
      <c r="BD31" s="430"/>
      <c r="BE31" s="430"/>
      <c r="BF31" s="430"/>
      <c r="BG31" s="430"/>
      <c r="BH31" s="430"/>
      <c r="BI31" s="430"/>
      <c r="BJ31" s="430"/>
      <c r="BK31" s="430"/>
      <c r="BL31" s="430"/>
    </row>
    <row r="32" spans="1:64" s="467" customFormat="1" ht="24" customHeight="1">
      <c r="A32" s="697" t="s">
        <v>405</v>
      </c>
      <c r="B32" s="698" t="s">
        <v>47</v>
      </c>
      <c r="C32" s="470" t="s">
        <v>406</v>
      </c>
      <c r="D32" s="764">
        <v>51331.590000000004</v>
      </c>
      <c r="E32" s="1311">
        <v>0</v>
      </c>
      <c r="F32" s="764">
        <v>0</v>
      </c>
      <c r="G32" s="766">
        <v>0</v>
      </c>
      <c r="H32" s="765">
        <v>0</v>
      </c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430"/>
      <c r="V32" s="430"/>
      <c r="W32" s="430"/>
      <c r="X32" s="430"/>
      <c r="Y32" s="430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0"/>
      <c r="AL32" s="430"/>
      <c r="AM32" s="430"/>
      <c r="AN32" s="430"/>
      <c r="AO32" s="430"/>
      <c r="AP32" s="430"/>
      <c r="AQ32" s="430"/>
      <c r="AR32" s="430"/>
      <c r="AS32" s="430"/>
      <c r="AT32" s="430"/>
      <c r="AU32" s="430"/>
      <c r="AV32" s="430"/>
      <c r="AW32" s="430"/>
      <c r="AX32" s="430"/>
      <c r="AY32" s="430"/>
      <c r="AZ32" s="430"/>
      <c r="BA32" s="430"/>
      <c r="BB32" s="430"/>
      <c r="BC32" s="430"/>
      <c r="BD32" s="430"/>
      <c r="BE32" s="430"/>
      <c r="BF32" s="430"/>
      <c r="BG32" s="430"/>
      <c r="BH32" s="430"/>
      <c r="BI32" s="430"/>
      <c r="BJ32" s="430"/>
      <c r="BK32" s="430"/>
      <c r="BL32" s="430"/>
    </row>
    <row r="33" spans="1:8" s="467" customFormat="1" ht="24" customHeight="1">
      <c r="A33" s="697" t="s">
        <v>407</v>
      </c>
      <c r="B33" s="698" t="s">
        <v>47</v>
      </c>
      <c r="C33" s="470" t="s">
        <v>582</v>
      </c>
      <c r="D33" s="764">
        <v>346771.39999999997</v>
      </c>
      <c r="E33" s="1311">
        <v>292.20999999999998</v>
      </c>
      <c r="F33" s="764">
        <v>0</v>
      </c>
      <c r="G33" s="766">
        <v>290.7</v>
      </c>
      <c r="H33" s="765">
        <v>1.51</v>
      </c>
    </row>
    <row r="34" spans="1:8" s="462" customFormat="1" ht="24" customHeight="1">
      <c r="A34" s="697" t="s">
        <v>410</v>
      </c>
      <c r="B34" s="698" t="s">
        <v>47</v>
      </c>
      <c r="C34" s="470" t="s">
        <v>583</v>
      </c>
      <c r="D34" s="764">
        <v>231082</v>
      </c>
      <c r="E34" s="1311">
        <v>0</v>
      </c>
      <c r="F34" s="764">
        <v>0</v>
      </c>
      <c r="G34" s="766">
        <v>0</v>
      </c>
      <c r="H34" s="765">
        <v>0</v>
      </c>
    </row>
    <row r="35" spans="1:8" s="462" customFormat="1" ht="24" customHeight="1">
      <c r="A35" s="697" t="s">
        <v>426</v>
      </c>
      <c r="B35" s="698" t="s">
        <v>47</v>
      </c>
      <c r="C35" s="470" t="s">
        <v>178</v>
      </c>
      <c r="D35" s="764">
        <v>1131002.0599999996</v>
      </c>
      <c r="E35" s="1311">
        <v>0</v>
      </c>
      <c r="F35" s="764">
        <v>0</v>
      </c>
      <c r="G35" s="766">
        <v>0</v>
      </c>
      <c r="H35" s="765">
        <v>0</v>
      </c>
    </row>
    <row r="36" spans="1:8" s="462" customFormat="1" ht="24" customHeight="1">
      <c r="A36" s="697" t="s">
        <v>413</v>
      </c>
      <c r="B36" s="698" t="s">
        <v>47</v>
      </c>
      <c r="C36" s="470" t="s">
        <v>584</v>
      </c>
      <c r="D36" s="764">
        <v>3361522.3000000021</v>
      </c>
      <c r="E36" s="1311">
        <v>0</v>
      </c>
      <c r="F36" s="764">
        <v>0</v>
      </c>
      <c r="G36" s="766">
        <v>0</v>
      </c>
      <c r="H36" s="765">
        <v>0</v>
      </c>
    </row>
    <row r="37" spans="1:8" s="462" customFormat="1" ht="24" customHeight="1">
      <c r="A37" s="697" t="s">
        <v>416</v>
      </c>
      <c r="B37" s="1405" t="s">
        <v>47</v>
      </c>
      <c r="C37" s="470" t="s">
        <v>585</v>
      </c>
      <c r="D37" s="764">
        <v>2007403.9300000002</v>
      </c>
      <c r="E37" s="1311">
        <v>0</v>
      </c>
      <c r="F37" s="764">
        <v>0</v>
      </c>
      <c r="G37" s="766">
        <v>0</v>
      </c>
      <c r="H37" s="765">
        <v>0</v>
      </c>
    </row>
    <row r="38" spans="1:8" s="462" customFormat="1" ht="30.75" customHeight="1">
      <c r="A38" s="1406" t="s">
        <v>419</v>
      </c>
      <c r="B38" s="469" t="s">
        <v>47</v>
      </c>
      <c r="C38" s="1407" t="s">
        <v>586</v>
      </c>
      <c r="D38" s="1324">
        <v>6612</v>
      </c>
      <c r="E38" s="1325">
        <v>0</v>
      </c>
      <c r="F38" s="1324">
        <v>0</v>
      </c>
      <c r="G38" s="768">
        <v>0</v>
      </c>
      <c r="H38" s="1326">
        <v>0</v>
      </c>
    </row>
    <row r="39" spans="1:8" s="462" customFormat="1" ht="15.75" hidden="1" customHeight="1">
      <c r="A39" s="1307" t="s">
        <v>424</v>
      </c>
      <c r="B39" s="469" t="s">
        <v>47</v>
      </c>
      <c r="C39" s="1035" t="s">
        <v>425</v>
      </c>
      <c r="D39" s="1314" t="e">
        <f>SUMIFS(#REF!,#REF!,"85",#REF!,A39)</f>
        <v>#REF!</v>
      </c>
      <c r="E39" s="1317" t="e">
        <f>SUMIFS(#REF!,#REF!,A39,#REF!,"85")+SUMIFS(#REF!,#REF!,A39,#REF!,"85")</f>
        <v>#REF!</v>
      </c>
      <c r="F39" s="1314" t="e">
        <f>SUMIFS(#REF!,#REF!,A39,#REF!,"85")</f>
        <v>#REF!</v>
      </c>
      <c r="G39" s="1323" t="e">
        <f t="shared" ref="G39" si="0">E39-H39</f>
        <v>#REF!</v>
      </c>
      <c r="H39" s="1315" t="e">
        <f>SUMIFS(#REF!,#REF!,"456",#REF!,A39,#REF!,"85")+SUMIFS(#REF!,#REF!,"457",#REF!,A39,#REF!,"85")+SUMIFS(#REF!,#REF!,"458",#REF!,A39,#REF!,"85")+SUMIFS(#REF!,#REF!,"465",#REF!,A39,#REF!,"85")+SUMIFS(#REF!,#REF!,"466",#REF!,A39,#REF!,"85")+SUMIFS(#REF!,#REF!,"467",#REF!,A39,#REF!,"85")+SUMIFS(#REF!,#REF!,"468",#REF!,A39,#REF!,"85")+SUMIFS(#REF!,#REF!,"456",#REF!,A39,#REF!,"85")+SUMIFS(#REF!,#REF!,"457",#REF!,A39,#REF!,"85")+SUMIFS(#REF!,#REF!,"458",#REF!,A39,#REF!,"85")+SUMIFS(#REF!,#REF!,"465",#REF!,A39,#REF!,"85")+SUMIFS(#REF!,#REF!,"466",#REF!,A39,#REF!,"85")+SUMIFS(#REF!,#REF!,"467",#REF!,A39,#REF!,"85")+SUMIFS(#REF!,#REF!,"468",#REF!,A39,#REF!,"85")</f>
        <v>#REF!</v>
      </c>
    </row>
    <row r="40" spans="1:8" ht="22.5" customHeight="1">
      <c r="B40" s="1751"/>
      <c r="C40" s="1751"/>
    </row>
    <row r="41" spans="1:8">
      <c r="D41" s="430" t="s">
        <v>4</v>
      </c>
    </row>
    <row r="42" spans="1:8">
      <c r="D42" s="430" t="s">
        <v>4</v>
      </c>
    </row>
    <row r="43" spans="1:8">
      <c r="D43" s="430" t="s">
        <v>4</v>
      </c>
    </row>
    <row r="44" spans="1:8">
      <c r="D44" s="430" t="s">
        <v>4</v>
      </c>
    </row>
    <row r="45" spans="1:8">
      <c r="D45" s="430" t="s">
        <v>4</v>
      </c>
    </row>
    <row r="46" spans="1:8">
      <c r="D46" s="471" t="s">
        <v>4</v>
      </c>
    </row>
    <row r="47" spans="1:8">
      <c r="D47" s="430" t="s">
        <v>4</v>
      </c>
    </row>
    <row r="48" spans="1:8">
      <c r="D48" s="430" t="s">
        <v>4</v>
      </c>
    </row>
    <row r="49" spans="4:4">
      <c r="D49" s="430" t="s">
        <v>4</v>
      </c>
    </row>
    <row r="50" spans="4:4">
      <c r="D50" s="430" t="s">
        <v>4</v>
      </c>
    </row>
    <row r="51" spans="4:4">
      <c r="D51" s="430" t="s">
        <v>4</v>
      </c>
    </row>
    <row r="52" spans="4:4">
      <c r="D52" s="430" t="s">
        <v>4</v>
      </c>
    </row>
    <row r="53" spans="4:4">
      <c r="D53" s="430" t="s">
        <v>4</v>
      </c>
    </row>
    <row r="54" spans="4:4">
      <c r="D54" s="472" t="s">
        <v>4</v>
      </c>
    </row>
    <row r="55" spans="4:4">
      <c r="D55" s="472" t="s">
        <v>4</v>
      </c>
    </row>
    <row r="56" spans="4:4">
      <c r="D56" s="472" t="s">
        <v>4</v>
      </c>
    </row>
    <row r="57" spans="4:4">
      <c r="D57" s="472" t="s">
        <v>4</v>
      </c>
    </row>
    <row r="58" spans="4:4">
      <c r="D58" s="472" t="s">
        <v>4</v>
      </c>
    </row>
    <row r="59" spans="4:4">
      <c r="D59" s="472" t="s">
        <v>4</v>
      </c>
    </row>
    <row r="60" spans="4:4">
      <c r="D60" s="472" t="s">
        <v>4</v>
      </c>
    </row>
    <row r="61" spans="4:4">
      <c r="D61" s="472" t="s">
        <v>4</v>
      </c>
    </row>
    <row r="62" spans="4:4">
      <c r="D62" s="472" t="s">
        <v>4</v>
      </c>
    </row>
    <row r="63" spans="4:4">
      <c r="D63" s="472" t="s">
        <v>4</v>
      </c>
    </row>
    <row r="64" spans="4:4">
      <c r="D64" s="472" t="s">
        <v>4</v>
      </c>
    </row>
    <row r="65" spans="4:4">
      <c r="D65" s="472" t="s">
        <v>4</v>
      </c>
    </row>
    <row r="66" spans="4:4">
      <c r="D66" s="472" t="s">
        <v>4</v>
      </c>
    </row>
    <row r="67" spans="4:4">
      <c r="D67" s="472" t="s">
        <v>4</v>
      </c>
    </row>
    <row r="68" spans="4:4">
      <c r="D68" s="472" t="s">
        <v>4</v>
      </c>
    </row>
    <row r="69" spans="4:4">
      <c r="D69" s="472" t="s">
        <v>4</v>
      </c>
    </row>
    <row r="70" spans="4:4">
      <c r="D70" s="472" t="s">
        <v>4</v>
      </c>
    </row>
    <row r="71" spans="4:4">
      <c r="D71" s="472" t="s">
        <v>4</v>
      </c>
    </row>
    <row r="72" spans="4:4">
      <c r="D72" s="472" t="s">
        <v>4</v>
      </c>
    </row>
    <row r="73" spans="4:4">
      <c r="D73" s="472" t="s">
        <v>4</v>
      </c>
    </row>
    <row r="74" spans="4:4">
      <c r="D74" s="472" t="s">
        <v>4</v>
      </c>
    </row>
    <row r="75" spans="4:4">
      <c r="D75" s="472" t="s">
        <v>4</v>
      </c>
    </row>
    <row r="76" spans="4:4">
      <c r="D76" s="472" t="s">
        <v>4</v>
      </c>
    </row>
    <row r="77" spans="4:4">
      <c r="D77" s="472" t="s">
        <v>4</v>
      </c>
    </row>
    <row r="78" spans="4:4">
      <c r="D78" s="472" t="s">
        <v>4</v>
      </c>
    </row>
    <row r="79" spans="4:4">
      <c r="D79" s="472" t="s">
        <v>4</v>
      </c>
    </row>
    <row r="80" spans="4:4">
      <c r="D80" s="472" t="s">
        <v>4</v>
      </c>
    </row>
    <row r="81" spans="4:4">
      <c r="D81" s="472" t="s">
        <v>4</v>
      </c>
    </row>
    <row r="82" spans="4:4">
      <c r="D82" s="472" t="s">
        <v>4</v>
      </c>
    </row>
    <row r="83" spans="4:4">
      <c r="D83" s="472" t="s">
        <v>4</v>
      </c>
    </row>
    <row r="84" spans="4:4">
      <c r="D84" s="472" t="s">
        <v>4</v>
      </c>
    </row>
    <row r="85" spans="4:4">
      <c r="D85" s="472" t="s">
        <v>4</v>
      </c>
    </row>
    <row r="86" spans="4:4">
      <c r="D86" s="472" t="s">
        <v>4</v>
      </c>
    </row>
    <row r="87" spans="4:4">
      <c r="D87" s="472" t="s">
        <v>4</v>
      </c>
    </row>
    <row r="88" spans="4:4">
      <c r="D88" s="472" t="s">
        <v>4</v>
      </c>
    </row>
    <row r="89" spans="4:4">
      <c r="D89" s="472" t="s">
        <v>4</v>
      </c>
    </row>
    <row r="90" spans="4:4">
      <c r="D90" s="472" t="s">
        <v>4</v>
      </c>
    </row>
    <row r="91" spans="4:4">
      <c r="D91" s="472" t="s">
        <v>4</v>
      </c>
    </row>
    <row r="92" spans="4:4">
      <c r="D92" s="472" t="s">
        <v>4</v>
      </c>
    </row>
    <row r="93" spans="4:4">
      <c r="D93" s="472" t="s">
        <v>4</v>
      </c>
    </row>
    <row r="94" spans="4:4">
      <c r="D94" s="472" t="s">
        <v>4</v>
      </c>
    </row>
    <row r="95" spans="4:4">
      <c r="D95" s="472" t="s">
        <v>4</v>
      </c>
    </row>
    <row r="96" spans="4:4">
      <c r="D96" s="472" t="s">
        <v>4</v>
      </c>
    </row>
    <row r="97" spans="4:4">
      <c r="D97" s="472" t="s">
        <v>4</v>
      </c>
    </row>
    <row r="98" spans="4:4">
      <c r="D98" s="472" t="s">
        <v>4</v>
      </c>
    </row>
    <row r="99" spans="4:4">
      <c r="D99" s="472" t="s">
        <v>4</v>
      </c>
    </row>
    <row r="100" spans="4:4">
      <c r="D100" s="472" t="s">
        <v>4</v>
      </c>
    </row>
    <row r="101" spans="4:4">
      <c r="D101" s="472" t="s">
        <v>4</v>
      </c>
    </row>
    <row r="102" spans="4:4">
      <c r="D102" s="472" t="s">
        <v>4</v>
      </c>
    </row>
    <row r="103" spans="4:4">
      <c r="D103" s="472" t="s">
        <v>4</v>
      </c>
    </row>
    <row r="104" spans="4:4">
      <c r="D104" s="472" t="s">
        <v>4</v>
      </c>
    </row>
    <row r="105" spans="4:4">
      <c r="D105" s="472" t="s">
        <v>4</v>
      </c>
    </row>
    <row r="106" spans="4:4">
      <c r="D106" s="472" t="s">
        <v>4</v>
      </c>
    </row>
    <row r="107" spans="4:4">
      <c r="D107" s="472" t="s">
        <v>4</v>
      </c>
    </row>
    <row r="108" spans="4:4">
      <c r="D108" s="472" t="s">
        <v>4</v>
      </c>
    </row>
    <row r="109" spans="4:4">
      <c r="D109" s="472" t="s">
        <v>4</v>
      </c>
    </row>
    <row r="110" spans="4:4">
      <c r="D110" s="472" t="s">
        <v>4</v>
      </c>
    </row>
    <row r="111" spans="4:4">
      <c r="D111" s="472" t="s">
        <v>4</v>
      </c>
    </row>
    <row r="112" spans="4:4">
      <c r="D112" s="472" t="s">
        <v>4</v>
      </c>
    </row>
    <row r="113" spans="4:4">
      <c r="D113" s="472" t="s">
        <v>4</v>
      </c>
    </row>
    <row r="114" spans="4:4">
      <c r="D114" s="472" t="s">
        <v>4</v>
      </c>
    </row>
    <row r="115" spans="4:4">
      <c r="D115" s="472" t="s">
        <v>4</v>
      </c>
    </row>
    <row r="116" spans="4:4">
      <c r="D116" s="472" t="s">
        <v>4</v>
      </c>
    </row>
    <row r="117" spans="4:4">
      <c r="D117" s="472" t="s">
        <v>4</v>
      </c>
    </row>
    <row r="118" spans="4:4">
      <c r="D118" s="472" t="s">
        <v>4</v>
      </c>
    </row>
    <row r="119" spans="4:4">
      <c r="D119" s="472" t="s">
        <v>4</v>
      </c>
    </row>
    <row r="120" spans="4:4">
      <c r="D120" s="472" t="s">
        <v>4</v>
      </c>
    </row>
    <row r="121" spans="4:4">
      <c r="D121" s="472" t="s">
        <v>4</v>
      </c>
    </row>
    <row r="122" spans="4:4">
      <c r="D122" s="472" t="s">
        <v>4</v>
      </c>
    </row>
    <row r="123" spans="4:4">
      <c r="D123" s="472" t="s">
        <v>4</v>
      </c>
    </row>
    <row r="124" spans="4:4">
      <c r="D124" s="472" t="s">
        <v>4</v>
      </c>
    </row>
    <row r="125" spans="4:4">
      <c r="D125" s="472" t="s">
        <v>4</v>
      </c>
    </row>
    <row r="126" spans="4:4">
      <c r="D126" s="472" t="s">
        <v>4</v>
      </c>
    </row>
    <row r="127" spans="4:4">
      <c r="D127" s="472" t="s">
        <v>4</v>
      </c>
    </row>
    <row r="128" spans="4:4">
      <c r="D128" s="472" t="s">
        <v>4</v>
      </c>
    </row>
    <row r="129" spans="4:4">
      <c r="D129" s="472" t="s">
        <v>4</v>
      </c>
    </row>
    <row r="130" spans="4:4">
      <c r="D130" s="472" t="s">
        <v>4</v>
      </c>
    </row>
    <row r="131" spans="4:4">
      <c r="D131" s="472" t="s">
        <v>4</v>
      </c>
    </row>
    <row r="132" spans="4:4">
      <c r="D132" s="472" t="s">
        <v>4</v>
      </c>
    </row>
    <row r="133" spans="4:4">
      <c r="D133" s="472" t="s">
        <v>4</v>
      </c>
    </row>
    <row r="134" spans="4:4">
      <c r="D134" s="472" t="s">
        <v>4</v>
      </c>
    </row>
    <row r="135" spans="4:4">
      <c r="D135" s="472" t="s">
        <v>4</v>
      </c>
    </row>
    <row r="136" spans="4:4">
      <c r="D136" s="472" t="s">
        <v>4</v>
      </c>
    </row>
    <row r="137" spans="4:4">
      <c r="D137" s="472" t="s">
        <v>4</v>
      </c>
    </row>
    <row r="138" spans="4:4">
      <c r="D138" s="472" t="s">
        <v>4</v>
      </c>
    </row>
    <row r="139" spans="4:4">
      <c r="D139" s="472" t="s">
        <v>4</v>
      </c>
    </row>
    <row r="140" spans="4:4">
      <c r="D140" s="472" t="s">
        <v>4</v>
      </c>
    </row>
    <row r="141" spans="4:4">
      <c r="D141" s="472" t="s">
        <v>4</v>
      </c>
    </row>
    <row r="142" spans="4:4">
      <c r="D142" s="472" t="s">
        <v>4</v>
      </c>
    </row>
    <row r="143" spans="4:4">
      <c r="D143" s="472" t="s">
        <v>4</v>
      </c>
    </row>
    <row r="144" spans="4:4">
      <c r="D144" s="472" t="s">
        <v>4</v>
      </c>
    </row>
    <row r="145" spans="4:4">
      <c r="D145" s="472" t="s">
        <v>4</v>
      </c>
    </row>
    <row r="146" spans="4:4">
      <c r="D146" s="472" t="s">
        <v>4</v>
      </c>
    </row>
    <row r="147" spans="4:4">
      <c r="D147" s="472" t="s">
        <v>4</v>
      </c>
    </row>
    <row r="148" spans="4:4">
      <c r="D148" s="472" t="s">
        <v>4</v>
      </c>
    </row>
    <row r="149" spans="4:4">
      <c r="D149" s="472" t="s">
        <v>4</v>
      </c>
    </row>
    <row r="150" spans="4:4">
      <c r="D150" s="472" t="s">
        <v>4</v>
      </c>
    </row>
    <row r="151" spans="4:4">
      <c r="D151" s="472" t="s">
        <v>4</v>
      </c>
    </row>
    <row r="152" spans="4:4">
      <c r="D152" s="472" t="s">
        <v>4</v>
      </c>
    </row>
    <row r="153" spans="4:4">
      <c r="D153" s="472" t="s">
        <v>4</v>
      </c>
    </row>
    <row r="154" spans="4:4">
      <c r="D154" s="472" t="s">
        <v>4</v>
      </c>
    </row>
    <row r="155" spans="4:4">
      <c r="D155" s="472" t="s">
        <v>4</v>
      </c>
    </row>
    <row r="156" spans="4:4">
      <c r="D156" s="472" t="s">
        <v>4</v>
      </c>
    </row>
    <row r="157" spans="4:4">
      <c r="D157" s="472" t="s">
        <v>4</v>
      </c>
    </row>
    <row r="158" spans="4:4">
      <c r="D158" s="472" t="s">
        <v>4</v>
      </c>
    </row>
    <row r="159" spans="4:4">
      <c r="D159" s="472" t="s">
        <v>4</v>
      </c>
    </row>
    <row r="160" spans="4:4">
      <c r="D160" s="472" t="s">
        <v>4</v>
      </c>
    </row>
    <row r="161" spans="4:4">
      <c r="D161" s="472" t="s">
        <v>4</v>
      </c>
    </row>
    <row r="162" spans="4:4">
      <c r="D162" s="472" t="s">
        <v>4</v>
      </c>
    </row>
    <row r="163" spans="4:4">
      <c r="D163" s="472" t="s">
        <v>4</v>
      </c>
    </row>
    <row r="164" spans="4:4">
      <c r="D164" s="472" t="s">
        <v>4</v>
      </c>
    </row>
    <row r="165" spans="4:4">
      <c r="D165" s="472" t="s">
        <v>4</v>
      </c>
    </row>
    <row r="166" spans="4:4">
      <c r="D166" s="472" t="s">
        <v>4</v>
      </c>
    </row>
    <row r="167" spans="4:4">
      <c r="D167" s="472" t="s">
        <v>4</v>
      </c>
    </row>
    <row r="168" spans="4:4">
      <c r="D168" s="472" t="s">
        <v>4</v>
      </c>
    </row>
    <row r="169" spans="4:4">
      <c r="D169" s="472" t="s">
        <v>4</v>
      </c>
    </row>
    <row r="170" spans="4:4">
      <c r="D170" s="472" t="s">
        <v>4</v>
      </c>
    </row>
    <row r="171" spans="4:4">
      <c r="D171" s="472" t="s">
        <v>4</v>
      </c>
    </row>
    <row r="172" spans="4:4">
      <c r="D172" s="472" t="s">
        <v>4</v>
      </c>
    </row>
    <row r="173" spans="4:4">
      <c r="D173" s="472" t="s">
        <v>4</v>
      </c>
    </row>
    <row r="174" spans="4:4">
      <c r="D174" s="472" t="s">
        <v>4</v>
      </c>
    </row>
    <row r="175" spans="4:4">
      <c r="D175" s="472" t="s">
        <v>4</v>
      </c>
    </row>
    <row r="176" spans="4:4">
      <c r="D176" s="472" t="s">
        <v>4</v>
      </c>
    </row>
    <row r="177" spans="4:4">
      <c r="D177" s="472" t="s">
        <v>4</v>
      </c>
    </row>
    <row r="178" spans="4:4">
      <c r="D178" s="472" t="s">
        <v>4</v>
      </c>
    </row>
    <row r="179" spans="4:4">
      <c r="D179" s="472" t="s">
        <v>4</v>
      </c>
    </row>
    <row r="180" spans="4:4">
      <c r="D180" s="472" t="s">
        <v>4</v>
      </c>
    </row>
    <row r="181" spans="4:4">
      <c r="D181" s="472" t="s">
        <v>4</v>
      </c>
    </row>
    <row r="182" spans="4:4">
      <c r="D182" s="472" t="s">
        <v>4</v>
      </c>
    </row>
    <row r="183" spans="4:4">
      <c r="D183" s="472" t="s">
        <v>4</v>
      </c>
    </row>
    <row r="184" spans="4:4">
      <c r="D184" s="472" t="s">
        <v>4</v>
      </c>
    </row>
    <row r="185" spans="4:4">
      <c r="D185" s="472" t="s">
        <v>4</v>
      </c>
    </row>
    <row r="186" spans="4:4">
      <c r="D186" s="472" t="s">
        <v>4</v>
      </c>
    </row>
    <row r="187" spans="4:4">
      <c r="D187" s="472" t="s">
        <v>4</v>
      </c>
    </row>
    <row r="188" spans="4:4">
      <c r="D188" s="472" t="s">
        <v>4</v>
      </c>
    </row>
    <row r="189" spans="4:4">
      <c r="D189" s="472" t="s">
        <v>4</v>
      </c>
    </row>
    <row r="190" spans="4:4">
      <c r="D190" s="472" t="s">
        <v>4</v>
      </c>
    </row>
    <row r="191" spans="4:4">
      <c r="D191" s="472" t="s">
        <v>4</v>
      </c>
    </row>
    <row r="192" spans="4:4">
      <c r="D192" s="472" t="s">
        <v>4</v>
      </c>
    </row>
    <row r="193" spans="4:4">
      <c r="D193" s="472" t="s">
        <v>4</v>
      </c>
    </row>
    <row r="194" spans="4:4">
      <c r="D194" s="472" t="s">
        <v>4</v>
      </c>
    </row>
    <row r="195" spans="4:4">
      <c r="D195" s="472" t="s">
        <v>4</v>
      </c>
    </row>
    <row r="196" spans="4:4">
      <c r="D196" s="472" t="s">
        <v>4</v>
      </c>
    </row>
    <row r="197" spans="4:4">
      <c r="D197" s="472" t="s">
        <v>4</v>
      </c>
    </row>
    <row r="198" spans="4:4">
      <c r="D198" s="472" t="s">
        <v>4</v>
      </c>
    </row>
    <row r="199" spans="4:4">
      <c r="D199" s="472" t="s">
        <v>4</v>
      </c>
    </row>
    <row r="200" spans="4:4">
      <c r="D200" s="472" t="s">
        <v>4</v>
      </c>
    </row>
    <row r="201" spans="4:4">
      <c r="D201" s="472" t="s">
        <v>4</v>
      </c>
    </row>
    <row r="202" spans="4:4">
      <c r="D202" s="472" t="s">
        <v>4</v>
      </c>
    </row>
    <row r="203" spans="4:4">
      <c r="D203" s="472" t="s">
        <v>4</v>
      </c>
    </row>
    <row r="204" spans="4:4">
      <c r="D204" s="472" t="s">
        <v>4</v>
      </c>
    </row>
    <row r="205" spans="4:4">
      <c r="D205" s="472" t="s">
        <v>4</v>
      </c>
    </row>
    <row r="206" spans="4:4">
      <c r="D206" s="472" t="s">
        <v>4</v>
      </c>
    </row>
    <row r="207" spans="4:4">
      <c r="D207" s="472" t="s">
        <v>4</v>
      </c>
    </row>
    <row r="208" spans="4:4">
      <c r="D208" s="472" t="s">
        <v>4</v>
      </c>
    </row>
    <row r="209" spans="4:4">
      <c r="D209" s="472" t="s">
        <v>4</v>
      </c>
    </row>
    <row r="210" spans="4:4">
      <c r="D210" s="472" t="s">
        <v>4</v>
      </c>
    </row>
    <row r="211" spans="4:4">
      <c r="D211" s="472" t="s">
        <v>4</v>
      </c>
    </row>
    <row r="212" spans="4:4">
      <c r="D212" s="472" t="s">
        <v>4</v>
      </c>
    </row>
    <row r="213" spans="4:4">
      <c r="D213" s="472" t="s">
        <v>4</v>
      </c>
    </row>
    <row r="214" spans="4:4">
      <c r="D214" s="472" t="s">
        <v>4</v>
      </c>
    </row>
    <row r="215" spans="4:4">
      <c r="D215" s="472" t="s">
        <v>4</v>
      </c>
    </row>
    <row r="216" spans="4:4">
      <c r="D216" s="472" t="s">
        <v>4</v>
      </c>
    </row>
    <row r="217" spans="4:4">
      <c r="D217" s="472" t="s">
        <v>4</v>
      </c>
    </row>
    <row r="218" spans="4:4">
      <c r="D218" s="472" t="s">
        <v>4</v>
      </c>
    </row>
    <row r="219" spans="4:4">
      <c r="D219" s="472" t="s">
        <v>4</v>
      </c>
    </row>
    <row r="220" spans="4:4">
      <c r="D220" s="472" t="s">
        <v>4</v>
      </c>
    </row>
    <row r="221" spans="4:4">
      <c r="D221" s="472" t="s">
        <v>4</v>
      </c>
    </row>
    <row r="222" spans="4:4">
      <c r="D222" s="472" t="s">
        <v>4</v>
      </c>
    </row>
    <row r="223" spans="4:4">
      <c r="D223" s="472" t="s">
        <v>4</v>
      </c>
    </row>
    <row r="224" spans="4:4">
      <c r="D224" s="472" t="s">
        <v>4</v>
      </c>
    </row>
    <row r="225" spans="4:4">
      <c r="D225" s="472" t="s">
        <v>4</v>
      </c>
    </row>
    <row r="226" spans="4:4">
      <c r="D226" s="472" t="s">
        <v>4</v>
      </c>
    </row>
    <row r="227" spans="4:4">
      <c r="D227" s="472" t="s">
        <v>4</v>
      </c>
    </row>
    <row r="228" spans="4:4">
      <c r="D228" s="472" t="s">
        <v>4</v>
      </c>
    </row>
    <row r="229" spans="4:4">
      <c r="D229" s="472" t="s">
        <v>4</v>
      </c>
    </row>
    <row r="230" spans="4:4">
      <c r="D230" s="472" t="s">
        <v>4</v>
      </c>
    </row>
    <row r="231" spans="4:4">
      <c r="D231" s="472" t="s">
        <v>4</v>
      </c>
    </row>
    <row r="232" spans="4:4">
      <c r="D232" s="472" t="s">
        <v>4</v>
      </c>
    </row>
    <row r="233" spans="4:4">
      <c r="D233" s="472" t="s">
        <v>4</v>
      </c>
    </row>
    <row r="234" spans="4:4">
      <c r="D234" s="472" t="s">
        <v>4</v>
      </c>
    </row>
    <row r="235" spans="4:4">
      <c r="D235" s="472" t="s">
        <v>4</v>
      </c>
    </row>
    <row r="236" spans="4:4">
      <c r="D236" s="472" t="s">
        <v>4</v>
      </c>
    </row>
    <row r="237" spans="4:4">
      <c r="D237" s="472" t="s">
        <v>4</v>
      </c>
    </row>
    <row r="238" spans="4:4">
      <c r="D238" s="472" t="s">
        <v>4</v>
      </c>
    </row>
    <row r="239" spans="4:4">
      <c r="D239" s="472" t="s">
        <v>4</v>
      </c>
    </row>
    <row r="240" spans="4:4">
      <c r="D240" s="472" t="s">
        <v>4</v>
      </c>
    </row>
    <row r="241" spans="4:4">
      <c r="D241" s="472" t="s">
        <v>4</v>
      </c>
    </row>
    <row r="242" spans="4:4">
      <c r="D242" s="472" t="s">
        <v>4</v>
      </c>
    </row>
    <row r="243" spans="4:4">
      <c r="D243" s="472" t="s">
        <v>4</v>
      </c>
    </row>
    <row r="244" spans="4:4">
      <c r="D244" s="472" t="s">
        <v>4</v>
      </c>
    </row>
    <row r="245" spans="4:4">
      <c r="D245" s="472" t="s">
        <v>4</v>
      </c>
    </row>
    <row r="246" spans="4:4">
      <c r="D246" s="472" t="s">
        <v>4</v>
      </c>
    </row>
    <row r="247" spans="4:4">
      <c r="D247" s="472" t="s">
        <v>4</v>
      </c>
    </row>
    <row r="248" spans="4:4">
      <c r="D248" s="472" t="s">
        <v>4</v>
      </c>
    </row>
    <row r="249" spans="4:4">
      <c r="D249" s="472" t="s">
        <v>4</v>
      </c>
    </row>
    <row r="250" spans="4:4">
      <c r="D250" s="472" t="s">
        <v>4</v>
      </c>
    </row>
    <row r="251" spans="4:4">
      <c r="D251" s="472" t="s">
        <v>4</v>
      </c>
    </row>
    <row r="252" spans="4:4">
      <c r="D252" s="472" t="s">
        <v>4</v>
      </c>
    </row>
    <row r="253" spans="4:4">
      <c r="D253" s="472" t="s">
        <v>4</v>
      </c>
    </row>
    <row r="254" spans="4:4">
      <c r="D254" s="472" t="s">
        <v>4</v>
      </c>
    </row>
    <row r="255" spans="4:4">
      <c r="D255" s="472" t="s">
        <v>4</v>
      </c>
    </row>
    <row r="256" spans="4:4">
      <c r="D256" s="472" t="s">
        <v>4</v>
      </c>
    </row>
    <row r="257" spans="4:4">
      <c r="D257" s="472" t="s">
        <v>4</v>
      </c>
    </row>
    <row r="258" spans="4:4">
      <c r="D258" s="472" t="s">
        <v>4</v>
      </c>
    </row>
    <row r="259" spans="4:4">
      <c r="D259" s="472" t="s">
        <v>4</v>
      </c>
    </row>
    <row r="260" spans="4:4">
      <c r="D260" s="472" t="s">
        <v>4</v>
      </c>
    </row>
    <row r="261" spans="4:4">
      <c r="D261" s="472" t="s">
        <v>4</v>
      </c>
    </row>
    <row r="262" spans="4:4">
      <c r="D262" s="472" t="s">
        <v>4</v>
      </c>
    </row>
    <row r="263" spans="4:4">
      <c r="D263" s="472" t="s">
        <v>4</v>
      </c>
    </row>
    <row r="264" spans="4:4">
      <c r="D264" s="472" t="s">
        <v>4</v>
      </c>
    </row>
    <row r="265" spans="4:4">
      <c r="D265" s="472" t="s">
        <v>4</v>
      </c>
    </row>
    <row r="266" spans="4:4">
      <c r="D266" s="472" t="s">
        <v>4</v>
      </c>
    </row>
    <row r="267" spans="4:4">
      <c r="D267" s="472" t="s">
        <v>4</v>
      </c>
    </row>
    <row r="268" spans="4:4">
      <c r="D268" s="472" t="s">
        <v>4</v>
      </c>
    </row>
    <row r="269" spans="4:4">
      <c r="D269" s="472" t="s">
        <v>4</v>
      </c>
    </row>
    <row r="270" spans="4:4">
      <c r="D270" s="472" t="s">
        <v>4</v>
      </c>
    </row>
    <row r="271" spans="4:4">
      <c r="D271" s="472" t="s">
        <v>4</v>
      </c>
    </row>
    <row r="272" spans="4:4">
      <c r="D272" s="472" t="s">
        <v>4</v>
      </c>
    </row>
    <row r="273" spans="4:4">
      <c r="D273" s="472" t="s">
        <v>4</v>
      </c>
    </row>
    <row r="274" spans="4:4">
      <c r="D274" s="472" t="s">
        <v>4</v>
      </c>
    </row>
    <row r="275" spans="4:4">
      <c r="D275" s="472" t="s">
        <v>4</v>
      </c>
    </row>
    <row r="276" spans="4:4">
      <c r="D276" s="472" t="s">
        <v>4</v>
      </c>
    </row>
    <row r="277" spans="4:4">
      <c r="D277" s="472" t="s">
        <v>4</v>
      </c>
    </row>
    <row r="278" spans="4:4">
      <c r="D278" s="472" t="s">
        <v>4</v>
      </c>
    </row>
    <row r="279" spans="4:4">
      <c r="D279" s="472" t="s">
        <v>4</v>
      </c>
    </row>
    <row r="280" spans="4:4">
      <c r="D280" s="472" t="s">
        <v>4</v>
      </c>
    </row>
    <row r="281" spans="4:4">
      <c r="D281" s="472" t="s">
        <v>4</v>
      </c>
    </row>
    <row r="282" spans="4:4">
      <c r="D282" s="472" t="s">
        <v>4</v>
      </c>
    </row>
    <row r="283" spans="4:4">
      <c r="D283" s="472" t="s">
        <v>4</v>
      </c>
    </row>
    <row r="284" spans="4:4">
      <c r="D284" s="472" t="s">
        <v>4</v>
      </c>
    </row>
    <row r="285" spans="4:4">
      <c r="D285" s="472" t="s">
        <v>4</v>
      </c>
    </row>
    <row r="286" spans="4:4">
      <c r="D286" s="472" t="s">
        <v>4</v>
      </c>
    </row>
    <row r="287" spans="4:4">
      <c r="D287" s="472" t="s">
        <v>4</v>
      </c>
    </row>
    <row r="288" spans="4:4">
      <c r="D288" s="472" t="s">
        <v>4</v>
      </c>
    </row>
    <row r="289" spans="4:4">
      <c r="D289" s="472" t="s">
        <v>4</v>
      </c>
    </row>
    <row r="290" spans="4:4">
      <c r="D290" s="472" t="s">
        <v>4</v>
      </c>
    </row>
    <row r="291" spans="4:4">
      <c r="D291" s="472" t="s">
        <v>4</v>
      </c>
    </row>
    <row r="292" spans="4:4">
      <c r="D292" s="472" t="s">
        <v>4</v>
      </c>
    </row>
    <row r="293" spans="4:4">
      <c r="D293" s="472" t="s">
        <v>4</v>
      </c>
    </row>
    <row r="294" spans="4:4">
      <c r="D294" s="472" t="s">
        <v>4</v>
      </c>
    </row>
    <row r="295" spans="4:4">
      <c r="D295" s="472" t="s">
        <v>4</v>
      </c>
    </row>
    <row r="296" spans="4:4">
      <c r="D296" s="472" t="s">
        <v>4</v>
      </c>
    </row>
    <row r="297" spans="4:4">
      <c r="D297" s="472" t="s">
        <v>4</v>
      </c>
    </row>
    <row r="298" spans="4:4">
      <c r="D298" s="472" t="s">
        <v>4</v>
      </c>
    </row>
    <row r="299" spans="4:4">
      <c r="D299" s="472" t="s">
        <v>4</v>
      </c>
    </row>
    <row r="300" spans="4:4">
      <c r="D300" s="472" t="s">
        <v>4</v>
      </c>
    </row>
    <row r="301" spans="4:4">
      <c r="D301" s="472" t="s">
        <v>4</v>
      </c>
    </row>
    <row r="302" spans="4:4">
      <c r="D302" s="472" t="s">
        <v>4</v>
      </c>
    </row>
    <row r="303" spans="4:4">
      <c r="D303" s="472" t="s">
        <v>4</v>
      </c>
    </row>
    <row r="304" spans="4:4">
      <c r="D304" s="472" t="s">
        <v>4</v>
      </c>
    </row>
    <row r="305" spans="4:4">
      <c r="D305" s="472" t="s">
        <v>4</v>
      </c>
    </row>
    <row r="306" spans="4:4">
      <c r="D306" s="472" t="s">
        <v>4</v>
      </c>
    </row>
    <row r="307" spans="4:4">
      <c r="D307" s="472" t="s">
        <v>4</v>
      </c>
    </row>
    <row r="308" spans="4:4">
      <c r="D308" s="472" t="s">
        <v>4</v>
      </c>
    </row>
    <row r="309" spans="4:4">
      <c r="D309" s="472" t="s">
        <v>4</v>
      </c>
    </row>
    <row r="310" spans="4:4">
      <c r="D310" s="472" t="s">
        <v>4</v>
      </c>
    </row>
    <row r="311" spans="4:4">
      <c r="D311" s="472" t="s">
        <v>4</v>
      </c>
    </row>
    <row r="312" spans="4:4">
      <c r="D312" s="472" t="s">
        <v>4</v>
      </c>
    </row>
    <row r="313" spans="4:4">
      <c r="D313" s="472" t="s">
        <v>4</v>
      </c>
    </row>
    <row r="314" spans="4:4">
      <c r="D314" s="472" t="s">
        <v>4</v>
      </c>
    </row>
    <row r="315" spans="4:4">
      <c r="D315" s="472" t="s">
        <v>4</v>
      </c>
    </row>
    <row r="316" spans="4:4">
      <c r="D316" s="472" t="s">
        <v>4</v>
      </c>
    </row>
    <row r="317" spans="4:4">
      <c r="D317" s="472" t="s">
        <v>4</v>
      </c>
    </row>
    <row r="318" spans="4:4">
      <c r="D318" s="472" t="s">
        <v>4</v>
      </c>
    </row>
    <row r="319" spans="4:4">
      <c r="D319" s="472" t="s">
        <v>4</v>
      </c>
    </row>
    <row r="320" spans="4:4">
      <c r="D320" s="472" t="s">
        <v>4</v>
      </c>
    </row>
    <row r="321" spans="4:4">
      <c r="D321" s="472" t="s">
        <v>4</v>
      </c>
    </row>
    <row r="322" spans="4:4">
      <c r="D322" s="472" t="s">
        <v>4</v>
      </c>
    </row>
    <row r="323" spans="4:4">
      <c r="D323" s="472" t="s">
        <v>4</v>
      </c>
    </row>
    <row r="324" spans="4:4">
      <c r="D324" s="472" t="s">
        <v>4</v>
      </c>
    </row>
    <row r="325" spans="4:4">
      <c r="D325" s="472" t="s">
        <v>4</v>
      </c>
    </row>
    <row r="326" spans="4:4">
      <c r="D326" s="472" t="s">
        <v>4</v>
      </c>
    </row>
    <row r="327" spans="4:4">
      <c r="D327" s="472" t="s">
        <v>4</v>
      </c>
    </row>
    <row r="328" spans="4:4">
      <c r="D328" s="472" t="s">
        <v>4</v>
      </c>
    </row>
    <row r="329" spans="4:4">
      <c r="D329" s="472" t="s">
        <v>4</v>
      </c>
    </row>
    <row r="330" spans="4:4">
      <c r="D330" s="472" t="s">
        <v>4</v>
      </c>
    </row>
    <row r="331" spans="4:4">
      <c r="D331" s="472" t="s">
        <v>4</v>
      </c>
    </row>
    <row r="332" spans="4:4">
      <c r="D332" s="472" t="s">
        <v>4</v>
      </c>
    </row>
    <row r="333" spans="4:4">
      <c r="D333" s="472" t="s">
        <v>4</v>
      </c>
    </row>
    <row r="334" spans="4:4">
      <c r="D334" s="472" t="s">
        <v>4</v>
      </c>
    </row>
    <row r="335" spans="4:4">
      <c r="D335" s="472" t="s">
        <v>4</v>
      </c>
    </row>
    <row r="336" spans="4:4">
      <c r="D336" s="472" t="s">
        <v>4</v>
      </c>
    </row>
    <row r="337" spans="4:4">
      <c r="D337" s="472" t="s">
        <v>4</v>
      </c>
    </row>
    <row r="338" spans="4:4">
      <c r="D338" s="472" t="s">
        <v>4</v>
      </c>
    </row>
    <row r="339" spans="4:4">
      <c r="D339" s="472" t="s">
        <v>4</v>
      </c>
    </row>
    <row r="340" spans="4:4">
      <c r="D340" s="472" t="s">
        <v>4</v>
      </c>
    </row>
    <row r="341" spans="4:4">
      <c r="D341" s="472" t="s">
        <v>4</v>
      </c>
    </row>
    <row r="342" spans="4:4">
      <c r="D342" s="472" t="s">
        <v>4</v>
      </c>
    </row>
    <row r="343" spans="4:4">
      <c r="D343" s="472" t="s">
        <v>4</v>
      </c>
    </row>
    <row r="344" spans="4:4">
      <c r="D344" s="472" t="s">
        <v>4</v>
      </c>
    </row>
    <row r="345" spans="4:4">
      <c r="D345" s="472" t="s">
        <v>4</v>
      </c>
    </row>
    <row r="346" spans="4:4">
      <c r="D346" s="472" t="s">
        <v>4</v>
      </c>
    </row>
    <row r="347" spans="4:4">
      <c r="D347" s="472" t="s">
        <v>4</v>
      </c>
    </row>
    <row r="348" spans="4:4">
      <c r="D348" s="472" t="s">
        <v>4</v>
      </c>
    </row>
    <row r="349" spans="4:4">
      <c r="D349" s="472" t="s">
        <v>4</v>
      </c>
    </row>
    <row r="350" spans="4:4">
      <c r="D350" s="472" t="s">
        <v>4</v>
      </c>
    </row>
    <row r="351" spans="4:4">
      <c r="D351" s="472" t="s">
        <v>4</v>
      </c>
    </row>
    <row r="352" spans="4:4">
      <c r="D352" s="472" t="s">
        <v>4</v>
      </c>
    </row>
    <row r="353" spans="4:4">
      <c r="D353" s="472" t="s">
        <v>4</v>
      </c>
    </row>
    <row r="354" spans="4:4">
      <c r="D354" s="472" t="s">
        <v>4</v>
      </c>
    </row>
    <row r="355" spans="4:4">
      <c r="D355" s="472" t="s">
        <v>4</v>
      </c>
    </row>
    <row r="356" spans="4:4">
      <c r="D356" s="472" t="s">
        <v>4</v>
      </c>
    </row>
    <row r="357" spans="4:4">
      <c r="D357" s="472" t="s">
        <v>4</v>
      </c>
    </row>
    <row r="358" spans="4:4">
      <c r="D358" s="472" t="s">
        <v>4</v>
      </c>
    </row>
    <row r="359" spans="4:4">
      <c r="D359" s="472" t="s">
        <v>4</v>
      </c>
    </row>
    <row r="360" spans="4:4">
      <c r="D360" s="472" t="s">
        <v>4</v>
      </c>
    </row>
    <row r="361" spans="4:4">
      <c r="D361" s="472" t="s">
        <v>4</v>
      </c>
    </row>
    <row r="362" spans="4:4">
      <c r="D362" s="472" t="s">
        <v>4</v>
      </c>
    </row>
    <row r="363" spans="4:4">
      <c r="D363" s="472" t="s">
        <v>4</v>
      </c>
    </row>
    <row r="364" spans="4:4">
      <c r="D364" s="472" t="s">
        <v>4</v>
      </c>
    </row>
    <row r="365" spans="4:4">
      <c r="D365" s="472" t="s">
        <v>4</v>
      </c>
    </row>
    <row r="366" spans="4:4">
      <c r="D366" s="472" t="s">
        <v>4</v>
      </c>
    </row>
    <row r="367" spans="4:4">
      <c r="D367" s="472" t="s">
        <v>4</v>
      </c>
    </row>
    <row r="368" spans="4:4">
      <c r="D368" s="472" t="s">
        <v>4</v>
      </c>
    </row>
    <row r="369" spans="4:4">
      <c r="D369" s="472" t="s">
        <v>4</v>
      </c>
    </row>
    <row r="370" spans="4:4">
      <c r="D370" s="472" t="s">
        <v>4</v>
      </c>
    </row>
    <row r="371" spans="4:4">
      <c r="D371" s="472" t="s">
        <v>4</v>
      </c>
    </row>
    <row r="372" spans="4:4">
      <c r="D372" s="472" t="s">
        <v>4</v>
      </c>
    </row>
    <row r="373" spans="4:4">
      <c r="D373" s="472" t="s">
        <v>4</v>
      </c>
    </row>
    <row r="374" spans="4:4">
      <c r="D374" s="472" t="s">
        <v>4</v>
      </c>
    </row>
    <row r="375" spans="4:4">
      <c r="D375" s="472" t="s">
        <v>4</v>
      </c>
    </row>
    <row r="376" spans="4:4">
      <c r="D376" s="472" t="s">
        <v>4</v>
      </c>
    </row>
    <row r="377" spans="4:4">
      <c r="D377" s="472" t="s">
        <v>4</v>
      </c>
    </row>
    <row r="378" spans="4:4">
      <c r="D378" s="472" t="s">
        <v>4</v>
      </c>
    </row>
    <row r="379" spans="4:4">
      <c r="D379" s="472" t="s">
        <v>4</v>
      </c>
    </row>
    <row r="380" spans="4:4">
      <c r="D380" s="472" t="s">
        <v>4</v>
      </c>
    </row>
    <row r="381" spans="4:4">
      <c r="D381" s="472" t="s">
        <v>4</v>
      </c>
    </row>
    <row r="382" spans="4:4">
      <c r="D382" s="472" t="s">
        <v>4</v>
      </c>
    </row>
    <row r="383" spans="4:4">
      <c r="D383" s="472" t="s">
        <v>4</v>
      </c>
    </row>
    <row r="384" spans="4:4">
      <c r="D384" s="472" t="s">
        <v>4</v>
      </c>
    </row>
    <row r="385" spans="4:4">
      <c r="D385" s="472" t="s">
        <v>4</v>
      </c>
    </row>
    <row r="386" spans="4:4">
      <c r="D386" s="472" t="s">
        <v>4</v>
      </c>
    </row>
    <row r="387" spans="4:4">
      <c r="D387" s="472" t="s">
        <v>4</v>
      </c>
    </row>
    <row r="388" spans="4:4">
      <c r="D388" s="472" t="s">
        <v>4</v>
      </c>
    </row>
    <row r="389" spans="4:4">
      <c r="D389" s="472" t="s">
        <v>4</v>
      </c>
    </row>
    <row r="390" spans="4:4">
      <c r="D390" s="472" t="s">
        <v>4</v>
      </c>
    </row>
    <row r="391" spans="4:4">
      <c r="D391" s="472" t="s">
        <v>4</v>
      </c>
    </row>
    <row r="392" spans="4:4">
      <c r="D392" s="472" t="s">
        <v>4</v>
      </c>
    </row>
    <row r="393" spans="4:4">
      <c r="D393" s="472" t="s">
        <v>4</v>
      </c>
    </row>
    <row r="394" spans="4:4">
      <c r="D394" s="472" t="s">
        <v>4</v>
      </c>
    </row>
    <row r="395" spans="4:4">
      <c r="D395" s="472" t="s">
        <v>4</v>
      </c>
    </row>
    <row r="396" spans="4:4">
      <c r="D396" s="472" t="s">
        <v>4</v>
      </c>
    </row>
    <row r="397" spans="4:4">
      <c r="D397" s="472" t="s">
        <v>4</v>
      </c>
    </row>
    <row r="398" spans="4:4">
      <c r="D398" s="472" t="s">
        <v>4</v>
      </c>
    </row>
    <row r="399" spans="4:4">
      <c r="D399" s="472" t="s">
        <v>4</v>
      </c>
    </row>
    <row r="400" spans="4:4">
      <c r="D400" s="472" t="s">
        <v>4</v>
      </c>
    </row>
    <row r="401" spans="4:4">
      <c r="D401" s="472" t="s">
        <v>4</v>
      </c>
    </row>
    <row r="402" spans="4:4">
      <c r="D402" s="472" t="s">
        <v>4</v>
      </c>
    </row>
    <row r="403" spans="4:4">
      <c r="D403" s="472" t="s">
        <v>4</v>
      </c>
    </row>
    <row r="404" spans="4:4">
      <c r="D404" s="472" t="s">
        <v>4</v>
      </c>
    </row>
    <row r="405" spans="4:4">
      <c r="D405" s="472" t="s">
        <v>4</v>
      </c>
    </row>
    <row r="406" spans="4:4">
      <c r="D406" s="472" t="s">
        <v>4</v>
      </c>
    </row>
    <row r="407" spans="4:4">
      <c r="D407" s="472" t="s">
        <v>4</v>
      </c>
    </row>
    <row r="408" spans="4:4">
      <c r="D408" s="472" t="s">
        <v>4</v>
      </c>
    </row>
    <row r="409" spans="4:4">
      <c r="D409" s="472" t="s">
        <v>4</v>
      </c>
    </row>
    <row r="410" spans="4:4">
      <c r="D410" s="472" t="s">
        <v>4</v>
      </c>
    </row>
    <row r="411" spans="4:4">
      <c r="D411" s="472" t="s">
        <v>4</v>
      </c>
    </row>
    <row r="412" spans="4:4">
      <c r="D412" s="472" t="s">
        <v>4</v>
      </c>
    </row>
    <row r="413" spans="4:4">
      <c r="D413" s="472" t="s">
        <v>4</v>
      </c>
    </row>
    <row r="414" spans="4:4">
      <c r="D414" s="472" t="s">
        <v>4</v>
      </c>
    </row>
    <row r="415" spans="4:4">
      <c r="D415" s="472" t="s">
        <v>4</v>
      </c>
    </row>
    <row r="416" spans="4:4">
      <c r="D416" s="472" t="s">
        <v>4</v>
      </c>
    </row>
    <row r="417" spans="4:4">
      <c r="D417" s="472" t="s">
        <v>4</v>
      </c>
    </row>
    <row r="418" spans="4:4">
      <c r="D418" s="472" t="s">
        <v>4</v>
      </c>
    </row>
    <row r="419" spans="4:4">
      <c r="D419" s="472" t="s">
        <v>4</v>
      </c>
    </row>
    <row r="420" spans="4:4">
      <c r="D420" s="472" t="s">
        <v>4</v>
      </c>
    </row>
    <row r="421" spans="4:4">
      <c r="D421" s="472" t="s">
        <v>4</v>
      </c>
    </row>
    <row r="422" spans="4:4">
      <c r="D422" s="472" t="s">
        <v>4</v>
      </c>
    </row>
    <row r="423" spans="4:4">
      <c r="D423" s="472" t="s">
        <v>4</v>
      </c>
    </row>
    <row r="424" spans="4:4">
      <c r="D424" s="472" t="s">
        <v>4</v>
      </c>
    </row>
    <row r="425" spans="4:4">
      <c r="D425" s="472" t="s">
        <v>4</v>
      </c>
    </row>
    <row r="426" spans="4:4">
      <c r="D426" s="472" t="s">
        <v>4</v>
      </c>
    </row>
    <row r="427" spans="4:4">
      <c r="D427" s="472" t="s">
        <v>4</v>
      </c>
    </row>
    <row r="428" spans="4:4">
      <c r="D428" s="472" t="s">
        <v>4</v>
      </c>
    </row>
    <row r="429" spans="4:4">
      <c r="D429" s="472" t="s">
        <v>4</v>
      </c>
    </row>
    <row r="430" spans="4:4">
      <c r="D430" s="472" t="s">
        <v>4</v>
      </c>
    </row>
    <row r="431" spans="4:4">
      <c r="D431" s="472" t="s">
        <v>4</v>
      </c>
    </row>
    <row r="432" spans="4:4">
      <c r="D432" s="472" t="s">
        <v>4</v>
      </c>
    </row>
    <row r="433" spans="4:4">
      <c r="D433" s="472" t="s">
        <v>4</v>
      </c>
    </row>
    <row r="434" spans="4:4">
      <c r="D434" s="472" t="s">
        <v>4</v>
      </c>
    </row>
    <row r="435" spans="4:4">
      <c r="D435" s="472" t="s">
        <v>4</v>
      </c>
    </row>
    <row r="436" spans="4:4">
      <c r="D436" s="472" t="s">
        <v>4</v>
      </c>
    </row>
    <row r="437" spans="4:4">
      <c r="D437" s="472" t="s">
        <v>4</v>
      </c>
    </row>
    <row r="438" spans="4:4">
      <c r="D438" s="472" t="s">
        <v>4</v>
      </c>
    </row>
    <row r="439" spans="4:4">
      <c r="D439" s="472" t="s">
        <v>4</v>
      </c>
    </row>
    <row r="440" spans="4:4">
      <c r="D440" s="472" t="s">
        <v>4</v>
      </c>
    </row>
    <row r="441" spans="4:4">
      <c r="D441" s="472" t="s">
        <v>4</v>
      </c>
    </row>
    <row r="442" spans="4:4">
      <c r="D442" s="472" t="s">
        <v>4</v>
      </c>
    </row>
    <row r="443" spans="4:4">
      <c r="D443" s="472" t="s">
        <v>4</v>
      </c>
    </row>
    <row r="444" spans="4:4">
      <c r="D444" s="472" t="s">
        <v>4</v>
      </c>
    </row>
    <row r="445" spans="4:4">
      <c r="D445" s="472" t="s">
        <v>4</v>
      </c>
    </row>
    <row r="446" spans="4:4">
      <c r="D446" s="472" t="s">
        <v>4</v>
      </c>
    </row>
    <row r="447" spans="4:4">
      <c r="D447" s="472" t="s">
        <v>4</v>
      </c>
    </row>
    <row r="448" spans="4:4">
      <c r="D448" s="472" t="s">
        <v>4</v>
      </c>
    </row>
    <row r="449" spans="4:4">
      <c r="D449" s="472" t="s">
        <v>4</v>
      </c>
    </row>
    <row r="450" spans="4:4">
      <c r="D450" s="472" t="s">
        <v>4</v>
      </c>
    </row>
    <row r="451" spans="4:4">
      <c r="D451" s="472" t="s">
        <v>4</v>
      </c>
    </row>
    <row r="452" spans="4:4">
      <c r="D452" s="472" t="s">
        <v>4</v>
      </c>
    </row>
    <row r="453" spans="4:4">
      <c r="D453" s="472" t="s">
        <v>4</v>
      </c>
    </row>
    <row r="454" spans="4:4">
      <c r="D454" s="472" t="s">
        <v>4</v>
      </c>
    </row>
    <row r="455" spans="4:4">
      <c r="D455" s="472" t="s">
        <v>4</v>
      </c>
    </row>
    <row r="456" spans="4:4">
      <c r="D456" s="472" t="s">
        <v>4</v>
      </c>
    </row>
    <row r="457" spans="4:4">
      <c r="D457" s="472" t="s">
        <v>4</v>
      </c>
    </row>
    <row r="458" spans="4:4">
      <c r="D458" s="472" t="s">
        <v>4</v>
      </c>
    </row>
    <row r="459" spans="4:4">
      <c r="D459" s="472" t="s">
        <v>4</v>
      </c>
    </row>
    <row r="460" spans="4:4">
      <c r="D460" s="472" t="s">
        <v>4</v>
      </c>
    </row>
    <row r="461" spans="4:4">
      <c r="D461" s="472" t="s">
        <v>4</v>
      </c>
    </row>
    <row r="462" spans="4:4">
      <c r="D462" s="472" t="s">
        <v>4</v>
      </c>
    </row>
    <row r="463" spans="4:4">
      <c r="D463" s="472" t="s">
        <v>4</v>
      </c>
    </row>
    <row r="464" spans="4:4">
      <c r="D464" s="472" t="s">
        <v>4</v>
      </c>
    </row>
    <row r="465" spans="4:4">
      <c r="D465" s="472" t="s">
        <v>4</v>
      </c>
    </row>
    <row r="466" spans="4:4">
      <c r="D466" s="472" t="s">
        <v>4</v>
      </c>
    </row>
    <row r="467" spans="4:4">
      <c r="D467" s="472" t="s">
        <v>4</v>
      </c>
    </row>
    <row r="468" spans="4:4">
      <c r="D468" s="472" t="s">
        <v>4</v>
      </c>
    </row>
    <row r="469" spans="4:4">
      <c r="D469" s="472" t="s">
        <v>4</v>
      </c>
    </row>
    <row r="470" spans="4:4">
      <c r="D470" s="472" t="s">
        <v>4</v>
      </c>
    </row>
    <row r="471" spans="4:4">
      <c r="D471" s="472" t="s">
        <v>4</v>
      </c>
    </row>
    <row r="472" spans="4:4">
      <c r="D472" s="472" t="s">
        <v>4</v>
      </c>
    </row>
    <row r="473" spans="4:4">
      <c r="D473" s="472" t="s">
        <v>4</v>
      </c>
    </row>
    <row r="474" spans="4:4">
      <c r="D474" s="472" t="s">
        <v>4</v>
      </c>
    </row>
    <row r="475" spans="4:4">
      <c r="D475" s="472" t="s">
        <v>4</v>
      </c>
    </row>
    <row r="476" spans="4:4">
      <c r="D476" s="472" t="s">
        <v>4</v>
      </c>
    </row>
    <row r="477" spans="4:4">
      <c r="D477" s="472" t="s">
        <v>4</v>
      </c>
    </row>
    <row r="478" spans="4:4">
      <c r="D478" s="472" t="s">
        <v>4</v>
      </c>
    </row>
    <row r="479" spans="4:4">
      <c r="D479" s="472" t="s">
        <v>4</v>
      </c>
    </row>
    <row r="480" spans="4:4">
      <c r="D480" s="472" t="s">
        <v>4</v>
      </c>
    </row>
    <row r="481" spans="4:4">
      <c r="D481" s="472" t="s">
        <v>4</v>
      </c>
    </row>
    <row r="482" spans="4:4">
      <c r="D482" s="472" t="s">
        <v>4</v>
      </c>
    </row>
    <row r="483" spans="4:4">
      <c r="D483" s="472" t="s">
        <v>4</v>
      </c>
    </row>
    <row r="484" spans="4:4">
      <c r="D484" s="472" t="s">
        <v>4</v>
      </c>
    </row>
    <row r="485" spans="4:4">
      <c r="D485" s="472" t="s">
        <v>4</v>
      </c>
    </row>
    <row r="486" spans="4:4">
      <c r="D486" s="472" t="s">
        <v>4</v>
      </c>
    </row>
    <row r="487" spans="4:4">
      <c r="D487" s="472" t="s">
        <v>4</v>
      </c>
    </row>
    <row r="488" spans="4:4">
      <c r="D488" s="472" t="s">
        <v>4</v>
      </c>
    </row>
    <row r="489" spans="4:4">
      <c r="D489" s="472" t="s">
        <v>4</v>
      </c>
    </row>
    <row r="490" spans="4:4">
      <c r="D490" s="472" t="s">
        <v>4</v>
      </c>
    </row>
    <row r="491" spans="4:4">
      <c r="D491" s="472" t="s">
        <v>4</v>
      </c>
    </row>
    <row r="492" spans="4:4">
      <c r="D492" s="472" t="s">
        <v>4</v>
      </c>
    </row>
    <row r="493" spans="4:4">
      <c r="D493" s="472" t="s">
        <v>4</v>
      </c>
    </row>
    <row r="494" spans="4:4">
      <c r="D494" s="472" t="s">
        <v>4</v>
      </c>
    </row>
    <row r="495" spans="4:4">
      <c r="D495" s="472" t="s">
        <v>4</v>
      </c>
    </row>
    <row r="496" spans="4:4">
      <c r="D496" s="472" t="s">
        <v>4</v>
      </c>
    </row>
    <row r="497" spans="4:4">
      <c r="D497" s="472" t="s">
        <v>4</v>
      </c>
    </row>
    <row r="498" spans="4:4">
      <c r="D498" s="472" t="s">
        <v>4</v>
      </c>
    </row>
    <row r="499" spans="4:4">
      <c r="D499" s="472" t="s">
        <v>4</v>
      </c>
    </row>
    <row r="500" spans="4:4">
      <c r="D500" s="472" t="s">
        <v>4</v>
      </c>
    </row>
    <row r="501" spans="4:4">
      <c r="D501" s="472" t="s">
        <v>4</v>
      </c>
    </row>
    <row r="502" spans="4:4">
      <c r="D502" s="472" t="s">
        <v>4</v>
      </c>
    </row>
    <row r="503" spans="4:4">
      <c r="D503" s="472" t="s">
        <v>4</v>
      </c>
    </row>
    <row r="504" spans="4:4">
      <c r="D504" s="472" t="s">
        <v>4</v>
      </c>
    </row>
    <row r="505" spans="4:4">
      <c r="D505" s="472" t="s">
        <v>4</v>
      </c>
    </row>
    <row r="506" spans="4:4">
      <c r="D506" s="472" t="s">
        <v>4</v>
      </c>
    </row>
    <row r="507" spans="4:4">
      <c r="D507" s="472" t="s">
        <v>4</v>
      </c>
    </row>
    <row r="508" spans="4:4">
      <c r="D508" s="472" t="s">
        <v>4</v>
      </c>
    </row>
    <row r="509" spans="4:4">
      <c r="D509" s="472" t="s">
        <v>4</v>
      </c>
    </row>
    <row r="510" spans="4:4">
      <c r="D510" s="472" t="s">
        <v>4</v>
      </c>
    </row>
    <row r="511" spans="4:4">
      <c r="D511" s="472" t="s">
        <v>4</v>
      </c>
    </row>
    <row r="512" spans="4:4">
      <c r="D512" s="472" t="s">
        <v>4</v>
      </c>
    </row>
    <row r="513" spans="4:4">
      <c r="D513" s="472" t="s">
        <v>4</v>
      </c>
    </row>
    <row r="514" spans="4:4">
      <c r="D514" s="472" t="s">
        <v>4</v>
      </c>
    </row>
    <row r="515" spans="4:4">
      <c r="D515" s="472" t="s">
        <v>4</v>
      </c>
    </row>
    <row r="516" spans="4:4">
      <c r="D516" s="472" t="s">
        <v>4</v>
      </c>
    </row>
    <row r="517" spans="4:4">
      <c r="D517" s="472" t="s">
        <v>4</v>
      </c>
    </row>
    <row r="518" spans="4:4">
      <c r="D518" s="472" t="s">
        <v>4</v>
      </c>
    </row>
    <row r="519" spans="4:4">
      <c r="D519" s="472" t="s">
        <v>4</v>
      </c>
    </row>
    <row r="520" spans="4:4">
      <c r="D520" s="472" t="s">
        <v>4</v>
      </c>
    </row>
    <row r="521" spans="4:4">
      <c r="D521" s="472" t="s">
        <v>4</v>
      </c>
    </row>
    <row r="522" spans="4:4">
      <c r="D522" s="472" t="s">
        <v>4</v>
      </c>
    </row>
    <row r="523" spans="4:4">
      <c r="D523" s="472" t="s">
        <v>4</v>
      </c>
    </row>
    <row r="524" spans="4:4">
      <c r="D524" s="472" t="s">
        <v>4</v>
      </c>
    </row>
    <row r="525" spans="4:4">
      <c r="D525" s="472" t="s">
        <v>4</v>
      </c>
    </row>
    <row r="526" spans="4:4">
      <c r="D526" s="472" t="s">
        <v>4</v>
      </c>
    </row>
    <row r="527" spans="4:4">
      <c r="D527" s="472" t="s">
        <v>4</v>
      </c>
    </row>
    <row r="528" spans="4:4">
      <c r="D528" s="472" t="s">
        <v>4</v>
      </c>
    </row>
    <row r="529" spans="4:4">
      <c r="D529" s="472" t="s">
        <v>4</v>
      </c>
    </row>
    <row r="530" spans="4:4">
      <c r="D530" s="472" t="s">
        <v>4</v>
      </c>
    </row>
    <row r="531" spans="4:4">
      <c r="D531" s="472" t="s">
        <v>4</v>
      </c>
    </row>
    <row r="532" spans="4:4">
      <c r="D532" s="472" t="s">
        <v>4</v>
      </c>
    </row>
    <row r="533" spans="4:4">
      <c r="D533" s="472" t="s">
        <v>4</v>
      </c>
    </row>
    <row r="534" spans="4:4">
      <c r="D534" s="472" t="s">
        <v>4</v>
      </c>
    </row>
    <row r="535" spans="4:4">
      <c r="D535" s="472" t="s">
        <v>4</v>
      </c>
    </row>
    <row r="536" spans="4:4">
      <c r="D536" s="472" t="s">
        <v>4</v>
      </c>
    </row>
    <row r="537" spans="4:4">
      <c r="D537" s="472" t="s">
        <v>4</v>
      </c>
    </row>
    <row r="538" spans="4:4">
      <c r="D538" s="472" t="s">
        <v>4</v>
      </c>
    </row>
    <row r="539" spans="4:4">
      <c r="D539" s="472" t="s">
        <v>4</v>
      </c>
    </row>
    <row r="540" spans="4:4">
      <c r="D540" s="472" t="s">
        <v>4</v>
      </c>
    </row>
    <row r="541" spans="4:4">
      <c r="D541" s="472" t="s">
        <v>4</v>
      </c>
    </row>
    <row r="542" spans="4:4">
      <c r="D542" s="472" t="s">
        <v>4</v>
      </c>
    </row>
    <row r="543" spans="4:4">
      <c r="D543" s="472" t="s">
        <v>4</v>
      </c>
    </row>
    <row r="544" spans="4:4">
      <c r="D544" s="472" t="s">
        <v>4</v>
      </c>
    </row>
    <row r="545" spans="4:4">
      <c r="D545" s="472" t="s">
        <v>4</v>
      </c>
    </row>
    <row r="546" spans="4:4">
      <c r="D546" s="472" t="s">
        <v>4</v>
      </c>
    </row>
    <row r="547" spans="4:4">
      <c r="D547" s="472" t="s">
        <v>4</v>
      </c>
    </row>
    <row r="548" spans="4:4">
      <c r="D548" s="472" t="s">
        <v>4</v>
      </c>
    </row>
    <row r="549" spans="4:4">
      <c r="D549" s="472" t="s">
        <v>4</v>
      </c>
    </row>
    <row r="550" spans="4:4">
      <c r="D550" s="472" t="s">
        <v>4</v>
      </c>
    </row>
    <row r="551" spans="4:4">
      <c r="D551" s="472" t="s">
        <v>4</v>
      </c>
    </row>
    <row r="552" spans="4:4">
      <c r="D552" s="472" t="s">
        <v>4</v>
      </c>
    </row>
    <row r="553" spans="4:4">
      <c r="D553" s="472" t="s">
        <v>4</v>
      </c>
    </row>
    <row r="554" spans="4:4">
      <c r="D554" s="472" t="s">
        <v>4</v>
      </c>
    </row>
    <row r="555" spans="4:4">
      <c r="D555" s="472" t="s">
        <v>4</v>
      </c>
    </row>
    <row r="556" spans="4:4">
      <c r="D556" s="472" t="s">
        <v>4</v>
      </c>
    </row>
    <row r="557" spans="4:4">
      <c r="D557" s="472" t="s">
        <v>4</v>
      </c>
    </row>
    <row r="558" spans="4:4">
      <c r="D558" s="472" t="s">
        <v>4</v>
      </c>
    </row>
    <row r="559" spans="4:4">
      <c r="D559" s="472" t="s">
        <v>4</v>
      </c>
    </row>
    <row r="560" spans="4:4">
      <c r="D560" s="472" t="s">
        <v>4</v>
      </c>
    </row>
    <row r="561" spans="4:4">
      <c r="D561" s="472" t="s">
        <v>4</v>
      </c>
    </row>
    <row r="562" spans="4:4">
      <c r="D562" s="472" t="s">
        <v>4</v>
      </c>
    </row>
    <row r="563" spans="4:4">
      <c r="D563" s="472" t="s">
        <v>4</v>
      </c>
    </row>
    <row r="564" spans="4:4">
      <c r="D564" s="472" t="s">
        <v>4</v>
      </c>
    </row>
    <row r="565" spans="4:4">
      <c r="D565" s="472" t="s">
        <v>4</v>
      </c>
    </row>
    <row r="566" spans="4:4">
      <c r="D566" s="472" t="s">
        <v>4</v>
      </c>
    </row>
    <row r="567" spans="4:4">
      <c r="D567" s="472" t="s">
        <v>4</v>
      </c>
    </row>
    <row r="568" spans="4:4">
      <c r="D568" s="472" t="s">
        <v>4</v>
      </c>
    </row>
    <row r="569" spans="4:4">
      <c r="D569" s="472" t="s">
        <v>4</v>
      </c>
    </row>
    <row r="570" spans="4:4">
      <c r="D570" s="472" t="s">
        <v>4</v>
      </c>
    </row>
    <row r="571" spans="4:4">
      <c r="D571" s="472" t="s">
        <v>4</v>
      </c>
    </row>
    <row r="572" spans="4:4">
      <c r="D572" s="472" t="s">
        <v>4</v>
      </c>
    </row>
    <row r="573" spans="4:4">
      <c r="D573" s="472" t="s">
        <v>4</v>
      </c>
    </row>
  </sheetData>
  <mergeCells count="9">
    <mergeCell ref="A13:C13"/>
    <mergeCell ref="B40:C40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61" orientation="landscape" useFirstPageNumber="1" r:id="rId1"/>
  <headerFooter alignWithMargins="0">
    <oddHeader>&amp;C&amp;"Arial,Normalny"&amp;13- &amp;P -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6" transitionEvaluation="1">
    <pageSetUpPr autoPageBreaks="0"/>
  </sheetPr>
  <dimension ref="A1:AD45"/>
  <sheetViews>
    <sheetView showGridLines="0" topLeftCell="A16" zoomScale="70" zoomScaleNormal="70" workbookViewId="0">
      <selection sqref="A1:C1"/>
    </sheetView>
  </sheetViews>
  <sheetFormatPr defaultColWidth="12.5703125" defaultRowHeight="15"/>
  <cols>
    <col min="1" max="1" width="4.85546875" style="475" customWidth="1"/>
    <col min="2" max="2" width="1.7109375" style="475" customWidth="1"/>
    <col min="3" max="3" width="55" style="475" customWidth="1"/>
    <col min="4" max="4" width="20.140625" style="475" customWidth="1"/>
    <col min="5" max="8" width="21.42578125" style="475" customWidth="1"/>
    <col min="9" max="256" width="12.5703125" style="475"/>
    <col min="257" max="257" width="4.85546875" style="475" customWidth="1"/>
    <col min="258" max="258" width="1.7109375" style="475" customWidth="1"/>
    <col min="259" max="259" width="55" style="475" customWidth="1"/>
    <col min="260" max="260" width="20.140625" style="475" customWidth="1"/>
    <col min="261" max="264" width="21.42578125" style="475" customWidth="1"/>
    <col min="265" max="512" width="12.5703125" style="475"/>
    <col min="513" max="513" width="4.85546875" style="475" customWidth="1"/>
    <col min="514" max="514" width="1.7109375" style="475" customWidth="1"/>
    <col min="515" max="515" width="55" style="475" customWidth="1"/>
    <col min="516" max="516" width="20.140625" style="475" customWidth="1"/>
    <col min="517" max="520" width="21.42578125" style="475" customWidth="1"/>
    <col min="521" max="768" width="12.5703125" style="475"/>
    <col min="769" max="769" width="4.85546875" style="475" customWidth="1"/>
    <col min="770" max="770" width="1.7109375" style="475" customWidth="1"/>
    <col min="771" max="771" width="55" style="475" customWidth="1"/>
    <col min="772" max="772" width="20.140625" style="475" customWidth="1"/>
    <col min="773" max="776" width="21.42578125" style="475" customWidth="1"/>
    <col min="777" max="1024" width="12.5703125" style="475"/>
    <col min="1025" max="1025" width="4.85546875" style="475" customWidth="1"/>
    <col min="1026" max="1026" width="1.7109375" style="475" customWidth="1"/>
    <col min="1027" max="1027" width="55" style="475" customWidth="1"/>
    <col min="1028" max="1028" width="20.140625" style="475" customWidth="1"/>
    <col min="1029" max="1032" width="21.42578125" style="475" customWidth="1"/>
    <col min="1033" max="1280" width="12.5703125" style="475"/>
    <col min="1281" max="1281" width="4.85546875" style="475" customWidth="1"/>
    <col min="1282" max="1282" width="1.7109375" style="475" customWidth="1"/>
    <col min="1283" max="1283" width="55" style="475" customWidth="1"/>
    <col min="1284" max="1284" width="20.140625" style="475" customWidth="1"/>
    <col min="1285" max="1288" width="21.42578125" style="475" customWidth="1"/>
    <col min="1289" max="1536" width="12.5703125" style="475"/>
    <col min="1537" max="1537" width="4.85546875" style="475" customWidth="1"/>
    <col min="1538" max="1538" width="1.7109375" style="475" customWidth="1"/>
    <col min="1539" max="1539" width="55" style="475" customWidth="1"/>
    <col min="1540" max="1540" width="20.140625" style="475" customWidth="1"/>
    <col min="1541" max="1544" width="21.42578125" style="475" customWidth="1"/>
    <col min="1545" max="1792" width="12.5703125" style="475"/>
    <col min="1793" max="1793" width="4.85546875" style="475" customWidth="1"/>
    <col min="1794" max="1794" width="1.7109375" style="475" customWidth="1"/>
    <col min="1795" max="1795" width="55" style="475" customWidth="1"/>
    <col min="1796" max="1796" width="20.140625" style="475" customWidth="1"/>
    <col min="1797" max="1800" width="21.42578125" style="475" customWidth="1"/>
    <col min="1801" max="2048" width="12.5703125" style="475"/>
    <col min="2049" max="2049" width="4.85546875" style="475" customWidth="1"/>
    <col min="2050" max="2050" width="1.7109375" style="475" customWidth="1"/>
    <col min="2051" max="2051" width="55" style="475" customWidth="1"/>
    <col min="2052" max="2052" width="20.140625" style="475" customWidth="1"/>
    <col min="2053" max="2056" width="21.42578125" style="475" customWidth="1"/>
    <col min="2057" max="2304" width="12.5703125" style="475"/>
    <col min="2305" max="2305" width="4.85546875" style="475" customWidth="1"/>
    <col min="2306" max="2306" width="1.7109375" style="475" customWidth="1"/>
    <col min="2307" max="2307" width="55" style="475" customWidth="1"/>
    <col min="2308" max="2308" width="20.140625" style="475" customWidth="1"/>
    <col min="2309" max="2312" width="21.42578125" style="475" customWidth="1"/>
    <col min="2313" max="2560" width="12.5703125" style="475"/>
    <col min="2561" max="2561" width="4.85546875" style="475" customWidth="1"/>
    <col min="2562" max="2562" width="1.7109375" style="475" customWidth="1"/>
    <col min="2563" max="2563" width="55" style="475" customWidth="1"/>
    <col min="2564" max="2564" width="20.140625" style="475" customWidth="1"/>
    <col min="2565" max="2568" width="21.42578125" style="475" customWidth="1"/>
    <col min="2569" max="2816" width="12.5703125" style="475"/>
    <col min="2817" max="2817" width="4.85546875" style="475" customWidth="1"/>
    <col min="2818" max="2818" width="1.7109375" style="475" customWidth="1"/>
    <col min="2819" max="2819" width="55" style="475" customWidth="1"/>
    <col min="2820" max="2820" width="20.140625" style="475" customWidth="1"/>
    <col min="2821" max="2824" width="21.42578125" style="475" customWidth="1"/>
    <col min="2825" max="3072" width="12.5703125" style="475"/>
    <col min="3073" max="3073" width="4.85546875" style="475" customWidth="1"/>
    <col min="3074" max="3074" width="1.7109375" style="475" customWidth="1"/>
    <col min="3075" max="3075" width="55" style="475" customWidth="1"/>
    <col min="3076" max="3076" width="20.140625" style="475" customWidth="1"/>
    <col min="3077" max="3080" width="21.42578125" style="475" customWidth="1"/>
    <col min="3081" max="3328" width="12.5703125" style="475"/>
    <col min="3329" max="3329" width="4.85546875" style="475" customWidth="1"/>
    <col min="3330" max="3330" width="1.7109375" style="475" customWidth="1"/>
    <col min="3331" max="3331" width="55" style="475" customWidth="1"/>
    <col min="3332" max="3332" width="20.140625" style="475" customWidth="1"/>
    <col min="3333" max="3336" width="21.42578125" style="475" customWidth="1"/>
    <col min="3337" max="3584" width="12.5703125" style="475"/>
    <col min="3585" max="3585" width="4.85546875" style="475" customWidth="1"/>
    <col min="3586" max="3586" width="1.7109375" style="475" customWidth="1"/>
    <col min="3587" max="3587" width="55" style="475" customWidth="1"/>
    <col min="3588" max="3588" width="20.140625" style="475" customWidth="1"/>
    <col min="3589" max="3592" width="21.42578125" style="475" customWidth="1"/>
    <col min="3593" max="3840" width="12.5703125" style="475"/>
    <col min="3841" max="3841" width="4.85546875" style="475" customWidth="1"/>
    <col min="3842" max="3842" width="1.7109375" style="475" customWidth="1"/>
    <col min="3843" max="3843" width="55" style="475" customWidth="1"/>
    <col min="3844" max="3844" width="20.140625" style="475" customWidth="1"/>
    <col min="3845" max="3848" width="21.42578125" style="475" customWidth="1"/>
    <col min="3849" max="4096" width="12.5703125" style="475"/>
    <col min="4097" max="4097" width="4.85546875" style="475" customWidth="1"/>
    <col min="4098" max="4098" width="1.7109375" style="475" customWidth="1"/>
    <col min="4099" max="4099" width="55" style="475" customWidth="1"/>
    <col min="4100" max="4100" width="20.140625" style="475" customWidth="1"/>
    <col min="4101" max="4104" width="21.42578125" style="475" customWidth="1"/>
    <col min="4105" max="4352" width="12.5703125" style="475"/>
    <col min="4353" max="4353" width="4.85546875" style="475" customWidth="1"/>
    <col min="4354" max="4354" width="1.7109375" style="475" customWidth="1"/>
    <col min="4355" max="4355" width="55" style="475" customWidth="1"/>
    <col min="4356" max="4356" width="20.140625" style="475" customWidth="1"/>
    <col min="4357" max="4360" width="21.42578125" style="475" customWidth="1"/>
    <col min="4361" max="4608" width="12.5703125" style="475"/>
    <col min="4609" max="4609" width="4.85546875" style="475" customWidth="1"/>
    <col min="4610" max="4610" width="1.7109375" style="475" customWidth="1"/>
    <col min="4611" max="4611" width="55" style="475" customWidth="1"/>
    <col min="4612" max="4612" width="20.140625" style="475" customWidth="1"/>
    <col min="4613" max="4616" width="21.42578125" style="475" customWidth="1"/>
    <col min="4617" max="4864" width="12.5703125" style="475"/>
    <col min="4865" max="4865" width="4.85546875" style="475" customWidth="1"/>
    <col min="4866" max="4866" width="1.7109375" style="475" customWidth="1"/>
    <col min="4867" max="4867" width="55" style="475" customWidth="1"/>
    <col min="4868" max="4868" width="20.140625" style="475" customWidth="1"/>
    <col min="4869" max="4872" width="21.42578125" style="475" customWidth="1"/>
    <col min="4873" max="5120" width="12.5703125" style="475"/>
    <col min="5121" max="5121" width="4.85546875" style="475" customWidth="1"/>
    <col min="5122" max="5122" width="1.7109375" style="475" customWidth="1"/>
    <col min="5123" max="5123" width="55" style="475" customWidth="1"/>
    <col min="5124" max="5124" width="20.140625" style="475" customWidth="1"/>
    <col min="5125" max="5128" width="21.42578125" style="475" customWidth="1"/>
    <col min="5129" max="5376" width="12.5703125" style="475"/>
    <col min="5377" max="5377" width="4.85546875" style="475" customWidth="1"/>
    <col min="5378" max="5378" width="1.7109375" style="475" customWidth="1"/>
    <col min="5379" max="5379" width="55" style="475" customWidth="1"/>
    <col min="5380" max="5380" width="20.140625" style="475" customWidth="1"/>
    <col min="5381" max="5384" width="21.42578125" style="475" customWidth="1"/>
    <col min="5385" max="5632" width="12.5703125" style="475"/>
    <col min="5633" max="5633" width="4.85546875" style="475" customWidth="1"/>
    <col min="5634" max="5634" width="1.7109375" style="475" customWidth="1"/>
    <col min="5635" max="5635" width="55" style="475" customWidth="1"/>
    <col min="5636" max="5636" width="20.140625" style="475" customWidth="1"/>
    <col min="5637" max="5640" width="21.42578125" style="475" customWidth="1"/>
    <col min="5641" max="5888" width="12.5703125" style="475"/>
    <col min="5889" max="5889" width="4.85546875" style="475" customWidth="1"/>
    <col min="5890" max="5890" width="1.7109375" style="475" customWidth="1"/>
    <col min="5891" max="5891" width="55" style="475" customWidth="1"/>
    <col min="5892" max="5892" width="20.140625" style="475" customWidth="1"/>
    <col min="5893" max="5896" width="21.42578125" style="475" customWidth="1"/>
    <col min="5897" max="6144" width="12.5703125" style="475"/>
    <col min="6145" max="6145" width="4.85546875" style="475" customWidth="1"/>
    <col min="6146" max="6146" width="1.7109375" style="475" customWidth="1"/>
    <col min="6147" max="6147" width="55" style="475" customWidth="1"/>
    <col min="6148" max="6148" width="20.140625" style="475" customWidth="1"/>
    <col min="6149" max="6152" width="21.42578125" style="475" customWidth="1"/>
    <col min="6153" max="6400" width="12.5703125" style="475"/>
    <col min="6401" max="6401" width="4.85546875" style="475" customWidth="1"/>
    <col min="6402" max="6402" width="1.7109375" style="475" customWidth="1"/>
    <col min="6403" max="6403" width="55" style="475" customWidth="1"/>
    <col min="6404" max="6404" width="20.140625" style="475" customWidth="1"/>
    <col min="6405" max="6408" width="21.42578125" style="475" customWidth="1"/>
    <col min="6409" max="6656" width="12.5703125" style="475"/>
    <col min="6657" max="6657" width="4.85546875" style="475" customWidth="1"/>
    <col min="6658" max="6658" width="1.7109375" style="475" customWidth="1"/>
    <col min="6659" max="6659" width="55" style="475" customWidth="1"/>
    <col min="6660" max="6660" width="20.140625" style="475" customWidth="1"/>
    <col min="6661" max="6664" width="21.42578125" style="475" customWidth="1"/>
    <col min="6665" max="6912" width="12.5703125" style="475"/>
    <col min="6913" max="6913" width="4.85546875" style="475" customWidth="1"/>
    <col min="6914" max="6914" width="1.7109375" style="475" customWidth="1"/>
    <col min="6915" max="6915" width="55" style="475" customWidth="1"/>
    <col min="6916" max="6916" width="20.140625" style="475" customWidth="1"/>
    <col min="6917" max="6920" width="21.42578125" style="475" customWidth="1"/>
    <col min="6921" max="7168" width="12.5703125" style="475"/>
    <col min="7169" max="7169" width="4.85546875" style="475" customWidth="1"/>
    <col min="7170" max="7170" width="1.7109375" style="475" customWidth="1"/>
    <col min="7171" max="7171" width="55" style="475" customWidth="1"/>
    <col min="7172" max="7172" width="20.140625" style="475" customWidth="1"/>
    <col min="7173" max="7176" width="21.42578125" style="475" customWidth="1"/>
    <col min="7177" max="7424" width="12.5703125" style="475"/>
    <col min="7425" max="7425" width="4.85546875" style="475" customWidth="1"/>
    <col min="7426" max="7426" width="1.7109375" style="475" customWidth="1"/>
    <col min="7427" max="7427" width="55" style="475" customWidth="1"/>
    <col min="7428" max="7428" width="20.140625" style="475" customWidth="1"/>
    <col min="7429" max="7432" width="21.42578125" style="475" customWidth="1"/>
    <col min="7433" max="7680" width="12.5703125" style="475"/>
    <col min="7681" max="7681" width="4.85546875" style="475" customWidth="1"/>
    <col min="7682" max="7682" width="1.7109375" style="475" customWidth="1"/>
    <col min="7683" max="7683" width="55" style="475" customWidth="1"/>
    <col min="7684" max="7684" width="20.140625" style="475" customWidth="1"/>
    <col min="7685" max="7688" width="21.42578125" style="475" customWidth="1"/>
    <col min="7689" max="7936" width="12.5703125" style="475"/>
    <col min="7937" max="7937" width="4.85546875" style="475" customWidth="1"/>
    <col min="7938" max="7938" width="1.7109375" style="475" customWidth="1"/>
    <col min="7939" max="7939" width="55" style="475" customWidth="1"/>
    <col min="7940" max="7940" width="20.140625" style="475" customWidth="1"/>
    <col min="7941" max="7944" width="21.42578125" style="475" customWidth="1"/>
    <col min="7945" max="8192" width="12.5703125" style="475"/>
    <col min="8193" max="8193" width="4.85546875" style="475" customWidth="1"/>
    <col min="8194" max="8194" width="1.7109375" style="475" customWidth="1"/>
    <col min="8195" max="8195" width="55" style="475" customWidth="1"/>
    <col min="8196" max="8196" width="20.140625" style="475" customWidth="1"/>
    <col min="8197" max="8200" width="21.42578125" style="475" customWidth="1"/>
    <col min="8201" max="8448" width="12.5703125" style="475"/>
    <col min="8449" max="8449" width="4.85546875" style="475" customWidth="1"/>
    <col min="8450" max="8450" width="1.7109375" style="475" customWidth="1"/>
    <col min="8451" max="8451" width="55" style="475" customWidth="1"/>
    <col min="8452" max="8452" width="20.140625" style="475" customWidth="1"/>
    <col min="8453" max="8456" width="21.42578125" style="475" customWidth="1"/>
    <col min="8457" max="8704" width="12.5703125" style="475"/>
    <col min="8705" max="8705" width="4.85546875" style="475" customWidth="1"/>
    <col min="8706" max="8706" width="1.7109375" style="475" customWidth="1"/>
    <col min="8707" max="8707" width="55" style="475" customWidth="1"/>
    <col min="8708" max="8708" width="20.140625" style="475" customWidth="1"/>
    <col min="8709" max="8712" width="21.42578125" style="475" customWidth="1"/>
    <col min="8713" max="8960" width="12.5703125" style="475"/>
    <col min="8961" max="8961" width="4.85546875" style="475" customWidth="1"/>
    <col min="8962" max="8962" width="1.7109375" style="475" customWidth="1"/>
    <col min="8963" max="8963" width="55" style="475" customWidth="1"/>
    <col min="8964" max="8964" width="20.140625" style="475" customWidth="1"/>
    <col min="8965" max="8968" width="21.42578125" style="475" customWidth="1"/>
    <col min="8969" max="9216" width="12.5703125" style="475"/>
    <col min="9217" max="9217" width="4.85546875" style="475" customWidth="1"/>
    <col min="9218" max="9218" width="1.7109375" style="475" customWidth="1"/>
    <col min="9219" max="9219" width="55" style="475" customWidth="1"/>
    <col min="9220" max="9220" width="20.140625" style="475" customWidth="1"/>
    <col min="9221" max="9224" width="21.42578125" style="475" customWidth="1"/>
    <col min="9225" max="9472" width="12.5703125" style="475"/>
    <col min="9473" max="9473" width="4.85546875" style="475" customWidth="1"/>
    <col min="9474" max="9474" width="1.7109375" style="475" customWidth="1"/>
    <col min="9475" max="9475" width="55" style="475" customWidth="1"/>
    <col min="9476" max="9476" width="20.140625" style="475" customWidth="1"/>
    <col min="9477" max="9480" width="21.42578125" style="475" customWidth="1"/>
    <col min="9481" max="9728" width="12.5703125" style="475"/>
    <col min="9729" max="9729" width="4.85546875" style="475" customWidth="1"/>
    <col min="9730" max="9730" width="1.7109375" style="475" customWidth="1"/>
    <col min="9731" max="9731" width="55" style="475" customWidth="1"/>
    <col min="9732" max="9732" width="20.140625" style="475" customWidth="1"/>
    <col min="9733" max="9736" width="21.42578125" style="475" customWidth="1"/>
    <col min="9737" max="9984" width="12.5703125" style="475"/>
    <col min="9985" max="9985" width="4.85546875" style="475" customWidth="1"/>
    <col min="9986" max="9986" width="1.7109375" style="475" customWidth="1"/>
    <col min="9987" max="9987" width="55" style="475" customWidth="1"/>
    <col min="9988" max="9988" width="20.140625" style="475" customWidth="1"/>
    <col min="9989" max="9992" width="21.42578125" style="475" customWidth="1"/>
    <col min="9993" max="10240" width="12.5703125" style="475"/>
    <col min="10241" max="10241" width="4.85546875" style="475" customWidth="1"/>
    <col min="10242" max="10242" width="1.7109375" style="475" customWidth="1"/>
    <col min="10243" max="10243" width="55" style="475" customWidth="1"/>
    <col min="10244" max="10244" width="20.140625" style="475" customWidth="1"/>
    <col min="10245" max="10248" width="21.42578125" style="475" customWidth="1"/>
    <col min="10249" max="10496" width="12.5703125" style="475"/>
    <col min="10497" max="10497" width="4.85546875" style="475" customWidth="1"/>
    <col min="10498" max="10498" width="1.7109375" style="475" customWidth="1"/>
    <col min="10499" max="10499" width="55" style="475" customWidth="1"/>
    <col min="10500" max="10500" width="20.140625" style="475" customWidth="1"/>
    <col min="10501" max="10504" width="21.42578125" style="475" customWidth="1"/>
    <col min="10505" max="10752" width="12.5703125" style="475"/>
    <col min="10753" max="10753" width="4.85546875" style="475" customWidth="1"/>
    <col min="10754" max="10754" width="1.7109375" style="475" customWidth="1"/>
    <col min="10755" max="10755" width="55" style="475" customWidth="1"/>
    <col min="10756" max="10756" width="20.140625" style="475" customWidth="1"/>
    <col min="10757" max="10760" width="21.42578125" style="475" customWidth="1"/>
    <col min="10761" max="11008" width="12.5703125" style="475"/>
    <col min="11009" max="11009" width="4.85546875" style="475" customWidth="1"/>
    <col min="11010" max="11010" width="1.7109375" style="475" customWidth="1"/>
    <col min="11011" max="11011" width="55" style="475" customWidth="1"/>
    <col min="11012" max="11012" width="20.140625" style="475" customWidth="1"/>
    <col min="11013" max="11016" width="21.42578125" style="475" customWidth="1"/>
    <col min="11017" max="11264" width="12.5703125" style="475"/>
    <col min="11265" max="11265" width="4.85546875" style="475" customWidth="1"/>
    <col min="11266" max="11266" width="1.7109375" style="475" customWidth="1"/>
    <col min="11267" max="11267" width="55" style="475" customWidth="1"/>
    <col min="11268" max="11268" width="20.140625" style="475" customWidth="1"/>
    <col min="11269" max="11272" width="21.42578125" style="475" customWidth="1"/>
    <col min="11273" max="11520" width="12.5703125" style="475"/>
    <col min="11521" max="11521" width="4.85546875" style="475" customWidth="1"/>
    <col min="11522" max="11522" width="1.7109375" style="475" customWidth="1"/>
    <col min="11523" max="11523" width="55" style="475" customWidth="1"/>
    <col min="11524" max="11524" width="20.140625" style="475" customWidth="1"/>
    <col min="11525" max="11528" width="21.42578125" style="475" customWidth="1"/>
    <col min="11529" max="11776" width="12.5703125" style="475"/>
    <col min="11777" max="11777" width="4.85546875" style="475" customWidth="1"/>
    <col min="11778" max="11778" width="1.7109375" style="475" customWidth="1"/>
    <col min="11779" max="11779" width="55" style="475" customWidth="1"/>
    <col min="11780" max="11780" width="20.140625" style="475" customWidth="1"/>
    <col min="11781" max="11784" width="21.42578125" style="475" customWidth="1"/>
    <col min="11785" max="12032" width="12.5703125" style="475"/>
    <col min="12033" max="12033" width="4.85546875" style="475" customWidth="1"/>
    <col min="12034" max="12034" width="1.7109375" style="475" customWidth="1"/>
    <col min="12035" max="12035" width="55" style="475" customWidth="1"/>
    <col min="12036" max="12036" width="20.140625" style="475" customWidth="1"/>
    <col min="12037" max="12040" width="21.42578125" style="475" customWidth="1"/>
    <col min="12041" max="12288" width="12.5703125" style="475"/>
    <col min="12289" max="12289" width="4.85546875" style="475" customWidth="1"/>
    <col min="12290" max="12290" width="1.7109375" style="475" customWidth="1"/>
    <col min="12291" max="12291" width="55" style="475" customWidth="1"/>
    <col min="12292" max="12292" width="20.140625" style="475" customWidth="1"/>
    <col min="12293" max="12296" width="21.42578125" style="475" customWidth="1"/>
    <col min="12297" max="12544" width="12.5703125" style="475"/>
    <col min="12545" max="12545" width="4.85546875" style="475" customWidth="1"/>
    <col min="12546" max="12546" width="1.7109375" style="475" customWidth="1"/>
    <col min="12547" max="12547" width="55" style="475" customWidth="1"/>
    <col min="12548" max="12548" width="20.140625" style="475" customWidth="1"/>
    <col min="12549" max="12552" width="21.42578125" style="475" customWidth="1"/>
    <col min="12553" max="12800" width="12.5703125" style="475"/>
    <col min="12801" max="12801" width="4.85546875" style="475" customWidth="1"/>
    <col min="12802" max="12802" width="1.7109375" style="475" customWidth="1"/>
    <col min="12803" max="12803" width="55" style="475" customWidth="1"/>
    <col min="12804" max="12804" width="20.140625" style="475" customWidth="1"/>
    <col min="12805" max="12808" width="21.42578125" style="475" customWidth="1"/>
    <col min="12809" max="13056" width="12.5703125" style="475"/>
    <col min="13057" max="13057" width="4.85546875" style="475" customWidth="1"/>
    <col min="13058" max="13058" width="1.7109375" style="475" customWidth="1"/>
    <col min="13059" max="13059" width="55" style="475" customWidth="1"/>
    <col min="13060" max="13060" width="20.140625" style="475" customWidth="1"/>
    <col min="13061" max="13064" width="21.42578125" style="475" customWidth="1"/>
    <col min="13065" max="13312" width="12.5703125" style="475"/>
    <col min="13313" max="13313" width="4.85546875" style="475" customWidth="1"/>
    <col min="13314" max="13314" width="1.7109375" style="475" customWidth="1"/>
    <col min="13315" max="13315" width="55" style="475" customWidth="1"/>
    <col min="13316" max="13316" width="20.140625" style="475" customWidth="1"/>
    <col min="13317" max="13320" width="21.42578125" style="475" customWidth="1"/>
    <col min="13321" max="13568" width="12.5703125" style="475"/>
    <col min="13569" max="13569" width="4.85546875" style="475" customWidth="1"/>
    <col min="13570" max="13570" width="1.7109375" style="475" customWidth="1"/>
    <col min="13571" max="13571" width="55" style="475" customWidth="1"/>
    <col min="13572" max="13572" width="20.140625" style="475" customWidth="1"/>
    <col min="13573" max="13576" width="21.42578125" style="475" customWidth="1"/>
    <col min="13577" max="13824" width="12.5703125" style="475"/>
    <col min="13825" max="13825" width="4.85546875" style="475" customWidth="1"/>
    <col min="13826" max="13826" width="1.7109375" style="475" customWidth="1"/>
    <col min="13827" max="13827" width="55" style="475" customWidth="1"/>
    <col min="13828" max="13828" width="20.140625" style="475" customWidth="1"/>
    <col min="13829" max="13832" width="21.42578125" style="475" customWidth="1"/>
    <col min="13833" max="14080" width="12.5703125" style="475"/>
    <col min="14081" max="14081" width="4.85546875" style="475" customWidth="1"/>
    <col min="14082" max="14082" width="1.7109375" style="475" customWidth="1"/>
    <col min="14083" max="14083" width="55" style="475" customWidth="1"/>
    <col min="14084" max="14084" width="20.140625" style="475" customWidth="1"/>
    <col min="14085" max="14088" width="21.42578125" style="475" customWidth="1"/>
    <col min="14089" max="14336" width="12.5703125" style="475"/>
    <col min="14337" max="14337" width="4.85546875" style="475" customWidth="1"/>
    <col min="14338" max="14338" width="1.7109375" style="475" customWidth="1"/>
    <col min="14339" max="14339" width="55" style="475" customWidth="1"/>
    <col min="14340" max="14340" width="20.140625" style="475" customWidth="1"/>
    <col min="14341" max="14344" width="21.42578125" style="475" customWidth="1"/>
    <col min="14345" max="14592" width="12.5703125" style="475"/>
    <col min="14593" max="14593" width="4.85546875" style="475" customWidth="1"/>
    <col min="14594" max="14594" width="1.7109375" style="475" customWidth="1"/>
    <col min="14595" max="14595" width="55" style="475" customWidth="1"/>
    <col min="14596" max="14596" width="20.140625" style="475" customWidth="1"/>
    <col min="14597" max="14600" width="21.42578125" style="475" customWidth="1"/>
    <col min="14601" max="14848" width="12.5703125" style="475"/>
    <col min="14849" max="14849" width="4.85546875" style="475" customWidth="1"/>
    <col min="14850" max="14850" width="1.7109375" style="475" customWidth="1"/>
    <col min="14851" max="14851" width="55" style="475" customWidth="1"/>
    <col min="14852" max="14852" width="20.140625" style="475" customWidth="1"/>
    <col min="14853" max="14856" width="21.42578125" style="475" customWidth="1"/>
    <col min="14857" max="15104" width="12.5703125" style="475"/>
    <col min="15105" max="15105" width="4.85546875" style="475" customWidth="1"/>
    <col min="15106" max="15106" width="1.7109375" style="475" customWidth="1"/>
    <col min="15107" max="15107" width="55" style="475" customWidth="1"/>
    <col min="15108" max="15108" width="20.140625" style="475" customWidth="1"/>
    <col min="15109" max="15112" width="21.42578125" style="475" customWidth="1"/>
    <col min="15113" max="15360" width="12.5703125" style="475"/>
    <col min="15361" max="15361" width="4.85546875" style="475" customWidth="1"/>
    <col min="15362" max="15362" width="1.7109375" style="475" customWidth="1"/>
    <col min="15363" max="15363" width="55" style="475" customWidth="1"/>
    <col min="15364" max="15364" width="20.140625" style="475" customWidth="1"/>
    <col min="15365" max="15368" width="21.42578125" style="475" customWidth="1"/>
    <col min="15369" max="15616" width="12.5703125" style="475"/>
    <col min="15617" max="15617" width="4.85546875" style="475" customWidth="1"/>
    <col min="15618" max="15618" width="1.7109375" style="475" customWidth="1"/>
    <col min="15619" max="15619" width="55" style="475" customWidth="1"/>
    <col min="15620" max="15620" width="20.140625" style="475" customWidth="1"/>
    <col min="15621" max="15624" width="21.42578125" style="475" customWidth="1"/>
    <col min="15625" max="15872" width="12.5703125" style="475"/>
    <col min="15873" max="15873" width="4.85546875" style="475" customWidth="1"/>
    <col min="15874" max="15874" width="1.7109375" style="475" customWidth="1"/>
    <col min="15875" max="15875" width="55" style="475" customWidth="1"/>
    <col min="15876" max="15876" width="20.140625" style="475" customWidth="1"/>
    <col min="15877" max="15880" width="21.42578125" style="475" customWidth="1"/>
    <col min="15881" max="16128" width="12.5703125" style="475"/>
    <col min="16129" max="16129" width="4.85546875" style="475" customWidth="1"/>
    <col min="16130" max="16130" width="1.7109375" style="475" customWidth="1"/>
    <col min="16131" max="16131" width="55" style="475" customWidth="1"/>
    <col min="16132" max="16132" width="20.140625" style="475" customWidth="1"/>
    <col min="16133" max="16136" width="21.42578125" style="475" customWidth="1"/>
    <col min="16137" max="16384" width="12.5703125" style="475"/>
  </cols>
  <sheetData>
    <row r="1" spans="1:30" ht="16.5" customHeight="1">
      <c r="A1" s="1769" t="s">
        <v>600</v>
      </c>
      <c r="B1" s="1769"/>
      <c r="C1" s="1769"/>
      <c r="D1" s="473"/>
      <c r="E1" s="473"/>
      <c r="F1" s="473"/>
      <c r="G1" s="474"/>
      <c r="H1" s="474"/>
    </row>
    <row r="2" spans="1:30" ht="15.75" customHeight="1">
      <c r="A2" s="1770" t="s">
        <v>601</v>
      </c>
      <c r="B2" s="1770"/>
      <c r="C2" s="1770"/>
      <c r="D2" s="1770"/>
      <c r="E2" s="1770"/>
      <c r="F2" s="1770"/>
      <c r="G2" s="1770"/>
      <c r="H2" s="1770"/>
    </row>
    <row r="3" spans="1:30" ht="12" customHeight="1">
      <c r="A3" s="473"/>
      <c r="B3" s="473"/>
      <c r="C3" s="476"/>
      <c r="D3" s="477"/>
      <c r="E3" s="477"/>
      <c r="F3" s="477"/>
      <c r="G3" s="478"/>
      <c r="H3" s="478"/>
    </row>
    <row r="4" spans="1:30" ht="15" customHeight="1">
      <c r="A4" s="479"/>
      <c r="B4" s="479"/>
      <c r="C4" s="476"/>
      <c r="D4" s="477"/>
      <c r="E4" s="477"/>
      <c r="F4" s="477"/>
      <c r="G4" s="478"/>
      <c r="H4" s="480" t="s">
        <v>2</v>
      </c>
    </row>
    <row r="5" spans="1:30" ht="16.5" customHeight="1">
      <c r="A5" s="481"/>
      <c r="B5" s="474"/>
      <c r="C5" s="482"/>
      <c r="D5" s="1771" t="s">
        <v>562</v>
      </c>
      <c r="E5" s="1772"/>
      <c r="F5" s="1773"/>
      <c r="G5" s="1774" t="s">
        <v>563</v>
      </c>
      <c r="H5" s="1775"/>
    </row>
    <row r="6" spans="1:30" ht="15" customHeight="1">
      <c r="A6" s="483"/>
      <c r="B6" s="474"/>
      <c r="C6" s="484"/>
      <c r="D6" s="1759" t="s">
        <v>826</v>
      </c>
      <c r="E6" s="1760"/>
      <c r="F6" s="1761"/>
      <c r="G6" s="1738" t="s">
        <v>826</v>
      </c>
      <c r="H6" s="1740"/>
      <c r="K6" s="485" t="s">
        <v>4</v>
      </c>
      <c r="L6" s="485" t="s">
        <v>4</v>
      </c>
      <c r="M6" s="485" t="s">
        <v>4</v>
      </c>
      <c r="N6" s="485" t="s">
        <v>4</v>
      </c>
      <c r="W6" s="485" t="s">
        <v>4</v>
      </c>
      <c r="X6" s="485" t="s">
        <v>4</v>
      </c>
      <c r="Y6" s="485" t="s">
        <v>4</v>
      </c>
      <c r="Z6" s="485" t="s">
        <v>4</v>
      </c>
    </row>
    <row r="7" spans="1:30" ht="15.75">
      <c r="A7" s="483"/>
      <c r="B7" s="474"/>
      <c r="C7" s="486" t="s">
        <v>3</v>
      </c>
      <c r="D7" s="487"/>
      <c r="E7" s="488" t="s">
        <v>564</v>
      </c>
      <c r="F7" s="489"/>
      <c r="G7" s="490" t="s">
        <v>4</v>
      </c>
      <c r="H7" s="491" t="s">
        <v>4</v>
      </c>
    </row>
    <row r="8" spans="1:30" ht="14.25" customHeight="1">
      <c r="A8" s="483"/>
      <c r="B8" s="474"/>
      <c r="C8" s="492"/>
      <c r="D8" s="493"/>
      <c r="E8" s="494"/>
      <c r="F8" s="495" t="s">
        <v>564</v>
      </c>
      <c r="G8" s="496" t="s">
        <v>565</v>
      </c>
      <c r="H8" s="491" t="s">
        <v>566</v>
      </c>
      <c r="K8" s="485" t="s">
        <v>4</v>
      </c>
      <c r="L8" s="485" t="s">
        <v>4</v>
      </c>
      <c r="M8" s="485" t="s">
        <v>4</v>
      </c>
      <c r="N8" s="485" t="s">
        <v>4</v>
      </c>
      <c r="W8" s="485" t="s">
        <v>4</v>
      </c>
      <c r="X8" s="485" t="s">
        <v>4</v>
      </c>
      <c r="Y8" s="485" t="s">
        <v>4</v>
      </c>
      <c r="Z8" s="485" t="s">
        <v>4</v>
      </c>
    </row>
    <row r="9" spans="1:30" ht="14.25" customHeight="1">
      <c r="A9" s="483"/>
      <c r="B9" s="474"/>
      <c r="C9" s="497"/>
      <c r="D9" s="498" t="s">
        <v>567</v>
      </c>
      <c r="E9" s="499" t="s">
        <v>568</v>
      </c>
      <c r="F9" s="500" t="s">
        <v>569</v>
      </c>
      <c r="G9" s="496" t="s">
        <v>570</v>
      </c>
      <c r="H9" s="491" t="s">
        <v>571</v>
      </c>
    </row>
    <row r="10" spans="1:30" ht="14.25" customHeight="1">
      <c r="A10" s="501"/>
      <c r="B10" s="479"/>
      <c r="C10" s="502"/>
      <c r="D10" s="503"/>
      <c r="E10" s="504"/>
      <c r="F10" s="500" t="s">
        <v>572</v>
      </c>
      <c r="G10" s="505" t="s">
        <v>573</v>
      </c>
      <c r="H10" s="506"/>
      <c r="K10" s="485" t="s">
        <v>4</v>
      </c>
      <c r="L10" s="485" t="s">
        <v>4</v>
      </c>
      <c r="M10" s="485" t="s">
        <v>4</v>
      </c>
      <c r="N10" s="485" t="s">
        <v>4</v>
      </c>
      <c r="W10" s="485" t="s">
        <v>4</v>
      </c>
      <c r="X10" s="485" t="s">
        <v>4</v>
      </c>
      <c r="Y10" s="485" t="s">
        <v>4</v>
      </c>
      <c r="Z10" s="485" t="s">
        <v>4</v>
      </c>
    </row>
    <row r="11" spans="1:30" ht="9.9499999999999993" customHeight="1">
      <c r="A11" s="1776" t="s">
        <v>439</v>
      </c>
      <c r="B11" s="1777"/>
      <c r="C11" s="1778"/>
      <c r="D11" s="1265">
        <v>2</v>
      </c>
      <c r="E11" s="507">
        <v>3</v>
      </c>
      <c r="F11" s="507">
        <v>4</v>
      </c>
      <c r="G11" s="508">
        <v>5</v>
      </c>
      <c r="H11" s="509">
        <v>6</v>
      </c>
    </row>
    <row r="12" spans="1:30" ht="15.75" customHeight="1">
      <c r="A12" s="481"/>
      <c r="B12" s="510"/>
      <c r="C12" s="511" t="s">
        <v>4</v>
      </c>
      <c r="D12" s="512" t="s">
        <v>4</v>
      </c>
      <c r="E12" s="513" t="s">
        <v>124</v>
      </c>
      <c r="F12" s="514"/>
      <c r="G12" s="515" t="s">
        <v>4</v>
      </c>
      <c r="H12" s="516" t="s">
        <v>124</v>
      </c>
      <c r="K12" s="485" t="s">
        <v>4</v>
      </c>
      <c r="L12" s="485" t="s">
        <v>4</v>
      </c>
      <c r="M12" s="485" t="s">
        <v>4</v>
      </c>
      <c r="N12" s="485" t="s">
        <v>4</v>
      </c>
      <c r="W12" s="485" t="s">
        <v>4</v>
      </c>
      <c r="X12" s="485" t="s">
        <v>4</v>
      </c>
      <c r="Y12" s="485" t="s">
        <v>4</v>
      </c>
      <c r="Z12" s="485" t="s">
        <v>4</v>
      </c>
    </row>
    <row r="13" spans="1:30" ht="15.75">
      <c r="A13" s="1765" t="s">
        <v>40</v>
      </c>
      <c r="B13" s="1766"/>
      <c r="C13" s="1767"/>
      <c r="D13" s="770">
        <v>170225136.29999992</v>
      </c>
      <c r="E13" s="771">
        <v>24014.32</v>
      </c>
      <c r="F13" s="771">
        <v>2746.48</v>
      </c>
      <c r="G13" s="772">
        <v>24012.81</v>
      </c>
      <c r="H13" s="773">
        <v>1.51</v>
      </c>
    </row>
    <row r="14" spans="1:30" s="519" customFormat="1" ht="24" customHeight="1">
      <c r="A14" s="769">
        <v>2</v>
      </c>
      <c r="B14" s="517" t="s">
        <v>47</v>
      </c>
      <c r="C14" s="518" t="s">
        <v>602</v>
      </c>
      <c r="D14" s="774">
        <v>10823009.169999996</v>
      </c>
      <c r="E14" s="775">
        <v>0</v>
      </c>
      <c r="F14" s="775">
        <v>0</v>
      </c>
      <c r="G14" s="776">
        <v>0</v>
      </c>
      <c r="H14" s="777">
        <v>0</v>
      </c>
      <c r="I14" s="475"/>
      <c r="J14" s="475"/>
      <c r="K14" s="485" t="s">
        <v>4</v>
      </c>
      <c r="L14" s="485" t="s">
        <v>4</v>
      </c>
      <c r="M14" s="485" t="s">
        <v>4</v>
      </c>
      <c r="N14" s="485" t="s">
        <v>4</v>
      </c>
      <c r="O14" s="475"/>
      <c r="P14" s="475"/>
      <c r="Q14" s="475"/>
      <c r="R14" s="475"/>
      <c r="S14" s="475"/>
      <c r="T14" s="475"/>
      <c r="U14" s="475"/>
      <c r="V14" s="475"/>
      <c r="W14" s="485" t="s">
        <v>4</v>
      </c>
      <c r="X14" s="485" t="s">
        <v>4</v>
      </c>
      <c r="Y14" s="485" t="s">
        <v>4</v>
      </c>
      <c r="Z14" s="485" t="s">
        <v>4</v>
      </c>
      <c r="AA14" s="475"/>
      <c r="AB14" s="475"/>
      <c r="AC14" s="475"/>
      <c r="AD14" s="475"/>
    </row>
    <row r="15" spans="1:30" s="519" customFormat="1" ht="24" customHeight="1">
      <c r="A15" s="769">
        <v>4</v>
      </c>
      <c r="B15" s="517" t="s">
        <v>47</v>
      </c>
      <c r="C15" s="518" t="s">
        <v>603</v>
      </c>
      <c r="D15" s="774">
        <v>11870989.059999999</v>
      </c>
      <c r="E15" s="775">
        <v>0</v>
      </c>
      <c r="F15" s="775">
        <v>0</v>
      </c>
      <c r="G15" s="776">
        <v>0</v>
      </c>
      <c r="H15" s="777">
        <v>0</v>
      </c>
      <c r="I15" s="475"/>
      <c r="J15" s="475"/>
      <c r="K15" s="475"/>
      <c r="L15" s="475"/>
      <c r="M15" s="475"/>
      <c r="N15" s="475"/>
      <c r="O15" s="475"/>
      <c r="P15" s="475"/>
      <c r="Q15" s="475"/>
      <c r="R15" s="475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5"/>
    </row>
    <row r="16" spans="1:30" s="519" customFormat="1" ht="24" customHeight="1">
      <c r="A16" s="769">
        <v>6</v>
      </c>
      <c r="B16" s="517" t="s">
        <v>47</v>
      </c>
      <c r="C16" s="518" t="s">
        <v>604</v>
      </c>
      <c r="D16" s="774">
        <v>9119701.4999999963</v>
      </c>
      <c r="E16" s="775">
        <v>2746.48</v>
      </c>
      <c r="F16" s="775">
        <v>2746.48</v>
      </c>
      <c r="G16" s="776">
        <v>2746.48</v>
      </c>
      <c r="H16" s="777">
        <v>0</v>
      </c>
      <c r="I16" s="475"/>
      <c r="J16" s="475"/>
      <c r="K16" s="485" t="s">
        <v>4</v>
      </c>
      <c r="L16" s="485" t="s">
        <v>4</v>
      </c>
      <c r="M16" s="485" t="s">
        <v>4</v>
      </c>
      <c r="N16" s="485" t="s">
        <v>4</v>
      </c>
      <c r="O16" s="475"/>
      <c r="P16" s="475"/>
      <c r="Q16" s="475"/>
      <c r="R16" s="475"/>
      <c r="S16" s="475"/>
      <c r="T16" s="475"/>
      <c r="U16" s="475"/>
      <c r="V16" s="475"/>
      <c r="W16" s="485" t="s">
        <v>4</v>
      </c>
      <c r="X16" s="485" t="s">
        <v>4</v>
      </c>
      <c r="Y16" s="485" t="s">
        <v>4</v>
      </c>
      <c r="Z16" s="485" t="s">
        <v>4</v>
      </c>
      <c r="AA16" s="475"/>
      <c r="AB16" s="475"/>
      <c r="AC16" s="475"/>
      <c r="AD16" s="475"/>
    </row>
    <row r="17" spans="1:30" s="519" customFormat="1" ht="24" customHeight="1">
      <c r="A17" s="769">
        <v>8</v>
      </c>
      <c r="B17" s="517" t="s">
        <v>47</v>
      </c>
      <c r="C17" s="518" t="s">
        <v>605</v>
      </c>
      <c r="D17" s="774">
        <v>1625107.1299999997</v>
      </c>
      <c r="E17" s="775">
        <v>0</v>
      </c>
      <c r="F17" s="775">
        <v>0</v>
      </c>
      <c r="G17" s="776">
        <v>0</v>
      </c>
      <c r="H17" s="777">
        <v>0</v>
      </c>
      <c r="I17" s="475"/>
      <c r="J17" s="475"/>
      <c r="K17" s="475"/>
      <c r="L17" s="475"/>
      <c r="M17" s="475"/>
      <c r="N17" s="475"/>
      <c r="O17" s="475"/>
      <c r="P17" s="475"/>
      <c r="Q17" s="475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</row>
    <row r="18" spans="1:30" s="519" customFormat="1" ht="24" customHeight="1">
      <c r="A18" s="769">
        <v>10</v>
      </c>
      <c r="B18" s="517" t="s">
        <v>47</v>
      </c>
      <c r="C18" s="518" t="s">
        <v>606</v>
      </c>
      <c r="D18" s="774">
        <v>9800220.9699999988</v>
      </c>
      <c r="E18" s="775">
        <v>16958.830000000002</v>
      </c>
      <c r="F18" s="775">
        <v>0</v>
      </c>
      <c r="G18" s="776">
        <v>16958.830000000002</v>
      </c>
      <c r="H18" s="777">
        <v>0</v>
      </c>
      <c r="I18" s="475"/>
      <c r="J18" s="475"/>
      <c r="K18" s="485" t="s">
        <v>4</v>
      </c>
      <c r="L18" s="485" t="s">
        <v>4</v>
      </c>
      <c r="M18" s="485" t="s">
        <v>4</v>
      </c>
      <c r="N18" s="485" t="s">
        <v>4</v>
      </c>
      <c r="O18" s="475"/>
      <c r="P18" s="475"/>
      <c r="Q18" s="475"/>
      <c r="R18" s="475"/>
      <c r="S18" s="475"/>
      <c r="T18" s="475"/>
      <c r="U18" s="475"/>
      <c r="V18" s="475"/>
      <c r="W18" s="485" t="s">
        <v>4</v>
      </c>
      <c r="X18" s="485" t="s">
        <v>4</v>
      </c>
      <c r="Y18" s="485" t="s">
        <v>4</v>
      </c>
      <c r="Z18" s="485" t="s">
        <v>4</v>
      </c>
      <c r="AA18" s="475"/>
      <c r="AB18" s="475"/>
      <c r="AC18" s="475"/>
      <c r="AD18" s="475"/>
    </row>
    <row r="19" spans="1:30" s="519" customFormat="1" ht="24" customHeight="1">
      <c r="A19" s="769">
        <v>12</v>
      </c>
      <c r="B19" s="517" t="s">
        <v>47</v>
      </c>
      <c r="C19" s="518" t="s">
        <v>607</v>
      </c>
      <c r="D19" s="774">
        <v>31185640.49000001</v>
      </c>
      <c r="E19" s="775">
        <v>200</v>
      </c>
      <c r="F19" s="775">
        <v>0</v>
      </c>
      <c r="G19" s="776">
        <v>200</v>
      </c>
      <c r="H19" s="777">
        <v>0</v>
      </c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5"/>
    </row>
    <row r="20" spans="1:30" s="519" customFormat="1" ht="24" customHeight="1">
      <c r="A20" s="769">
        <v>14</v>
      </c>
      <c r="B20" s="517" t="s">
        <v>47</v>
      </c>
      <c r="C20" s="518" t="s">
        <v>608</v>
      </c>
      <c r="D20" s="774">
        <v>26966529.37999998</v>
      </c>
      <c r="E20" s="775">
        <v>0</v>
      </c>
      <c r="F20" s="775">
        <v>0</v>
      </c>
      <c r="G20" s="776">
        <v>0</v>
      </c>
      <c r="H20" s="777">
        <v>0</v>
      </c>
      <c r="I20" s="475"/>
      <c r="J20" s="475"/>
      <c r="K20" s="485" t="s">
        <v>4</v>
      </c>
      <c r="L20" s="485" t="s">
        <v>4</v>
      </c>
      <c r="M20" s="485" t="s">
        <v>4</v>
      </c>
      <c r="N20" s="485" t="s">
        <v>4</v>
      </c>
      <c r="O20" s="475"/>
      <c r="P20" s="475"/>
      <c r="Q20" s="475"/>
      <c r="R20" s="475"/>
      <c r="S20" s="475"/>
      <c r="T20" s="475"/>
      <c r="U20" s="475"/>
      <c r="V20" s="475"/>
      <c r="W20" s="485" t="s">
        <v>4</v>
      </c>
      <c r="X20" s="485" t="s">
        <v>4</v>
      </c>
      <c r="Y20" s="485" t="s">
        <v>4</v>
      </c>
      <c r="Z20" s="485" t="s">
        <v>4</v>
      </c>
      <c r="AA20" s="475"/>
      <c r="AB20" s="475"/>
      <c r="AC20" s="475"/>
      <c r="AD20" s="475"/>
    </row>
    <row r="21" spans="1:30" s="519" customFormat="1" ht="24" customHeight="1">
      <c r="A21" s="769">
        <v>16</v>
      </c>
      <c r="B21" s="517" t="s">
        <v>47</v>
      </c>
      <c r="C21" s="518" t="s">
        <v>609</v>
      </c>
      <c r="D21" s="774">
        <v>5332958.6599999983</v>
      </c>
      <c r="E21" s="775">
        <v>0</v>
      </c>
      <c r="F21" s="775">
        <v>0</v>
      </c>
      <c r="G21" s="776">
        <v>0</v>
      </c>
      <c r="H21" s="777">
        <v>0</v>
      </c>
      <c r="I21" s="475"/>
      <c r="J21" s="475"/>
      <c r="K21" s="475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</row>
    <row r="22" spans="1:30" s="519" customFormat="1" ht="24" customHeight="1">
      <c r="A22" s="769">
        <v>18</v>
      </c>
      <c r="B22" s="517" t="s">
        <v>47</v>
      </c>
      <c r="C22" s="518" t="s">
        <v>610</v>
      </c>
      <c r="D22" s="774">
        <v>14491360.62999999</v>
      </c>
      <c r="E22" s="775">
        <v>0</v>
      </c>
      <c r="F22" s="775">
        <v>0</v>
      </c>
      <c r="G22" s="776">
        <v>0</v>
      </c>
      <c r="H22" s="777">
        <v>0</v>
      </c>
      <c r="I22" s="475"/>
      <c r="J22" s="475"/>
      <c r="K22" s="485" t="s">
        <v>4</v>
      </c>
      <c r="L22" s="485" t="s">
        <v>4</v>
      </c>
      <c r="M22" s="485" t="s">
        <v>4</v>
      </c>
      <c r="N22" s="485" t="s">
        <v>4</v>
      </c>
      <c r="O22" s="475"/>
      <c r="P22" s="475"/>
      <c r="Q22" s="475"/>
      <c r="R22" s="475"/>
      <c r="S22" s="475"/>
      <c r="T22" s="475"/>
      <c r="U22" s="475"/>
      <c r="V22" s="475"/>
      <c r="W22" s="485" t="s">
        <v>4</v>
      </c>
      <c r="X22" s="485" t="s">
        <v>4</v>
      </c>
      <c r="Y22" s="485" t="s">
        <v>4</v>
      </c>
      <c r="Z22" s="485" t="s">
        <v>4</v>
      </c>
      <c r="AA22" s="475"/>
      <c r="AB22" s="475"/>
      <c r="AC22" s="475"/>
      <c r="AD22" s="475"/>
    </row>
    <row r="23" spans="1:30" s="519" customFormat="1" ht="24" customHeight="1">
      <c r="A23" s="769">
        <v>20</v>
      </c>
      <c r="B23" s="517" t="s">
        <v>47</v>
      </c>
      <c r="C23" s="518" t="s">
        <v>611</v>
      </c>
      <c r="D23" s="774">
        <v>5981224.2100000009</v>
      </c>
      <c r="E23" s="775">
        <v>0</v>
      </c>
      <c r="F23" s="775">
        <v>0</v>
      </c>
      <c r="G23" s="776">
        <v>0</v>
      </c>
      <c r="H23" s="777">
        <v>0</v>
      </c>
      <c r="I23" s="475"/>
      <c r="J23" s="475"/>
      <c r="K23" s="475"/>
      <c r="L23" s="475"/>
      <c r="M23" s="475"/>
      <c r="N23" s="475"/>
      <c r="O23" s="475"/>
      <c r="P23" s="475"/>
      <c r="Q23" s="475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</row>
    <row r="24" spans="1:30" ht="24" customHeight="1">
      <c r="A24" s="769">
        <v>22</v>
      </c>
      <c r="B24" s="517" t="s">
        <v>47</v>
      </c>
      <c r="C24" s="518" t="s">
        <v>612</v>
      </c>
      <c r="D24" s="774">
        <v>8444810.0100000016</v>
      </c>
      <c r="E24" s="775">
        <v>0</v>
      </c>
      <c r="F24" s="775">
        <v>0</v>
      </c>
      <c r="G24" s="776">
        <v>0</v>
      </c>
      <c r="H24" s="777">
        <v>0</v>
      </c>
      <c r="K24" s="485" t="s">
        <v>4</v>
      </c>
      <c r="L24" s="485" t="s">
        <v>4</v>
      </c>
      <c r="M24" s="485" t="s">
        <v>4</v>
      </c>
      <c r="N24" s="485" t="s">
        <v>4</v>
      </c>
      <c r="W24" s="485" t="s">
        <v>4</v>
      </c>
      <c r="X24" s="485" t="s">
        <v>4</v>
      </c>
      <c r="Y24" s="485" t="s">
        <v>4</v>
      </c>
      <c r="Z24" s="485" t="s">
        <v>4</v>
      </c>
    </row>
    <row r="25" spans="1:30" s="519" customFormat="1" ht="24" customHeight="1">
      <c r="A25" s="769">
        <v>24</v>
      </c>
      <c r="B25" s="517" t="s">
        <v>47</v>
      </c>
      <c r="C25" s="518" t="s">
        <v>613</v>
      </c>
      <c r="D25" s="774">
        <v>6270230.6099999985</v>
      </c>
      <c r="E25" s="775">
        <v>1289.21</v>
      </c>
      <c r="F25" s="775">
        <v>0</v>
      </c>
      <c r="G25" s="776">
        <v>1287.7</v>
      </c>
      <c r="H25" s="777">
        <v>1.51</v>
      </c>
      <c r="I25" s="475"/>
      <c r="J25" s="475"/>
      <c r="K25" s="475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75"/>
      <c r="X25" s="475"/>
      <c r="Y25" s="475"/>
      <c r="Z25" s="475"/>
      <c r="AA25" s="475"/>
      <c r="AB25" s="475"/>
      <c r="AC25" s="475"/>
      <c r="AD25" s="475"/>
    </row>
    <row r="26" spans="1:30" s="520" customFormat="1" ht="24" customHeight="1">
      <c r="A26" s="769">
        <v>26</v>
      </c>
      <c r="B26" s="517" t="s">
        <v>47</v>
      </c>
      <c r="C26" s="518" t="s">
        <v>614</v>
      </c>
      <c r="D26" s="774">
        <v>5919565.700000003</v>
      </c>
      <c r="E26" s="775">
        <v>0</v>
      </c>
      <c r="F26" s="775">
        <v>0</v>
      </c>
      <c r="G26" s="776">
        <v>0</v>
      </c>
      <c r="H26" s="777">
        <v>0</v>
      </c>
      <c r="I26" s="475"/>
      <c r="J26" s="475"/>
      <c r="K26" s="485" t="s">
        <v>4</v>
      </c>
      <c r="L26" s="485" t="s">
        <v>4</v>
      </c>
      <c r="M26" s="485" t="s">
        <v>4</v>
      </c>
      <c r="N26" s="485" t="s">
        <v>4</v>
      </c>
      <c r="O26" s="475"/>
      <c r="P26" s="475"/>
      <c r="Q26" s="475"/>
      <c r="R26" s="475"/>
      <c r="S26" s="475"/>
      <c r="T26" s="475"/>
      <c r="U26" s="475"/>
      <c r="V26" s="475"/>
      <c r="W26" s="485" t="s">
        <v>4</v>
      </c>
      <c r="X26" s="485" t="s">
        <v>4</v>
      </c>
      <c r="Y26" s="485" t="s">
        <v>4</v>
      </c>
      <c r="Z26" s="485" t="s">
        <v>4</v>
      </c>
      <c r="AA26" s="475"/>
      <c r="AB26" s="475"/>
      <c r="AC26" s="475"/>
      <c r="AD26" s="475"/>
    </row>
    <row r="27" spans="1:30" s="521" customFormat="1" ht="24" customHeight="1">
      <c r="A27" s="769">
        <v>28</v>
      </c>
      <c r="B27" s="517" t="s">
        <v>47</v>
      </c>
      <c r="C27" s="518" t="s">
        <v>615</v>
      </c>
      <c r="D27" s="774">
        <v>5201276.6900000023</v>
      </c>
      <c r="E27" s="775">
        <v>0</v>
      </c>
      <c r="F27" s="775">
        <v>0</v>
      </c>
      <c r="G27" s="776">
        <v>0</v>
      </c>
      <c r="H27" s="777">
        <v>0</v>
      </c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475"/>
      <c r="X27" s="475"/>
      <c r="Y27" s="475"/>
      <c r="Z27" s="475"/>
      <c r="AA27" s="475"/>
      <c r="AB27" s="475"/>
      <c r="AC27" s="475"/>
      <c r="AD27" s="475"/>
    </row>
    <row r="28" spans="1:30" s="521" customFormat="1" ht="24" customHeight="1">
      <c r="A28" s="769">
        <v>30</v>
      </c>
      <c r="B28" s="517" t="s">
        <v>47</v>
      </c>
      <c r="C28" s="518" t="s">
        <v>616</v>
      </c>
      <c r="D28" s="774">
        <v>14174612.530000007</v>
      </c>
      <c r="E28" s="775">
        <v>0</v>
      </c>
      <c r="F28" s="775">
        <v>0</v>
      </c>
      <c r="G28" s="776">
        <v>0</v>
      </c>
      <c r="H28" s="777">
        <v>0</v>
      </c>
      <c r="I28" s="475"/>
      <c r="J28" s="475"/>
      <c r="K28" s="485" t="s">
        <v>4</v>
      </c>
      <c r="L28" s="485" t="s">
        <v>4</v>
      </c>
      <c r="M28" s="485" t="s">
        <v>4</v>
      </c>
      <c r="N28" s="485" t="s">
        <v>4</v>
      </c>
      <c r="O28" s="475"/>
      <c r="P28" s="475"/>
      <c r="Q28" s="475"/>
      <c r="R28" s="475"/>
      <c r="S28" s="475"/>
      <c r="T28" s="475"/>
      <c r="U28" s="475"/>
      <c r="V28" s="475"/>
      <c r="W28" s="485" t="s">
        <v>4</v>
      </c>
      <c r="X28" s="485" t="s">
        <v>4</v>
      </c>
      <c r="Y28" s="485" t="s">
        <v>4</v>
      </c>
      <c r="Z28" s="485" t="s">
        <v>4</v>
      </c>
      <c r="AA28" s="475"/>
      <c r="AB28" s="475"/>
      <c r="AC28" s="475"/>
      <c r="AD28" s="475"/>
    </row>
    <row r="29" spans="1:30" s="521" customFormat="1" ht="24" customHeight="1">
      <c r="A29" s="769">
        <v>32</v>
      </c>
      <c r="B29" s="517" t="s">
        <v>47</v>
      </c>
      <c r="C29" s="518" t="s">
        <v>617</v>
      </c>
      <c r="D29" s="774">
        <v>3017899.56</v>
      </c>
      <c r="E29" s="775">
        <v>2819.8</v>
      </c>
      <c r="F29" s="775">
        <v>0</v>
      </c>
      <c r="G29" s="776">
        <v>2819.8</v>
      </c>
      <c r="H29" s="777">
        <v>0</v>
      </c>
      <c r="I29" s="475"/>
      <c r="J29" s="475"/>
      <c r="K29" s="475"/>
      <c r="L29" s="475"/>
      <c r="M29" s="475"/>
      <c r="N29" s="475"/>
      <c r="O29" s="475"/>
      <c r="P29" s="475"/>
      <c r="Q29" s="475"/>
      <c r="R29" s="475"/>
      <c r="S29" s="475"/>
      <c r="T29" s="475"/>
      <c r="U29" s="475"/>
      <c r="V29" s="475"/>
      <c r="W29" s="475"/>
      <c r="X29" s="475"/>
      <c r="Y29" s="475"/>
      <c r="Z29" s="475"/>
      <c r="AA29" s="475"/>
      <c r="AB29" s="475"/>
      <c r="AC29" s="475"/>
      <c r="AD29" s="475"/>
    </row>
    <row r="30" spans="1:30" s="519" customFormat="1" ht="19.5" customHeight="1">
      <c r="A30" s="522" t="s">
        <v>4</v>
      </c>
      <c r="B30" s="523"/>
      <c r="C30" s="522"/>
      <c r="D30" s="524" t="s">
        <v>4</v>
      </c>
      <c r="E30" s="524" t="s">
        <v>4</v>
      </c>
      <c r="F30" s="524" t="s">
        <v>4</v>
      </c>
      <c r="G30" s="525" t="s">
        <v>4</v>
      </c>
      <c r="H30" s="524" t="s">
        <v>4</v>
      </c>
      <c r="I30" s="475"/>
      <c r="J30" s="475"/>
      <c r="K30" s="485" t="s">
        <v>4</v>
      </c>
      <c r="L30" s="485" t="s">
        <v>4</v>
      </c>
      <c r="M30" s="485" t="s">
        <v>4</v>
      </c>
      <c r="N30" s="485" t="s">
        <v>4</v>
      </c>
      <c r="O30" s="475"/>
      <c r="P30" s="475"/>
      <c r="Q30" s="475"/>
      <c r="R30" s="475"/>
      <c r="S30" s="475"/>
      <c r="T30" s="475"/>
      <c r="U30" s="475"/>
      <c r="V30" s="475"/>
      <c r="W30" s="485" t="s">
        <v>4</v>
      </c>
      <c r="X30" s="485" t="s">
        <v>4</v>
      </c>
      <c r="Y30" s="485" t="s">
        <v>4</v>
      </c>
      <c r="Z30" s="485" t="s">
        <v>4</v>
      </c>
      <c r="AA30" s="475"/>
      <c r="AB30" s="475"/>
      <c r="AC30" s="475"/>
      <c r="AD30" s="475"/>
    </row>
    <row r="31" spans="1:30" ht="27" customHeight="1">
      <c r="A31" s="473"/>
      <c r="B31" s="1768" t="s">
        <v>4</v>
      </c>
      <c r="C31" s="1768"/>
      <c r="D31" s="473"/>
      <c r="E31" s="473"/>
      <c r="F31" s="473"/>
      <c r="G31" s="473"/>
      <c r="H31" s="473"/>
    </row>
    <row r="32" spans="1:30">
      <c r="A32" s="473"/>
      <c r="B32" s="473"/>
      <c r="C32" s="473"/>
      <c r="D32" s="473"/>
      <c r="E32" s="473"/>
      <c r="F32" s="473"/>
      <c r="G32" s="473"/>
      <c r="H32" s="473"/>
    </row>
    <row r="33" spans="1:8">
      <c r="A33" s="473"/>
      <c r="B33" s="473"/>
      <c r="C33" s="473"/>
      <c r="D33" s="473"/>
      <c r="E33" s="473"/>
      <c r="F33" s="473"/>
      <c r="G33" s="473"/>
      <c r="H33" s="473"/>
    </row>
    <row r="34" spans="1:8">
      <c r="A34" s="473"/>
      <c r="B34" s="473"/>
      <c r="C34" s="473"/>
      <c r="D34" s="473"/>
      <c r="E34" s="473"/>
      <c r="F34" s="473"/>
      <c r="G34" s="473"/>
      <c r="H34" s="473"/>
    </row>
    <row r="37" spans="1:8">
      <c r="D37" s="526" t="s">
        <v>4</v>
      </c>
    </row>
    <row r="45" spans="1:8">
      <c r="D45" s="527" t="s">
        <v>4</v>
      </c>
    </row>
  </sheetData>
  <mergeCells count="9">
    <mergeCell ref="A13:C13"/>
    <mergeCell ref="B31:C3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62" orientation="landscape" useFirstPageNumber="1" r:id="rId1"/>
  <headerFooter alignWithMargins="0">
    <oddHeader>&amp;C&amp;"Arial,Normalny"&amp;12- &amp;P -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4"/>
  <sheetViews>
    <sheetView showGridLines="0" showZeros="0" zoomScale="70" zoomScaleNormal="70" zoomScaleSheetLayoutView="75" workbookViewId="0">
      <selection sqref="A1:C1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4" width="21.5703125" style="287" customWidth="1"/>
    <col min="5" max="5" width="2.140625" style="1199" customWidth="1"/>
    <col min="6" max="6" width="22.7109375" style="287" customWidth="1"/>
    <col min="7" max="8" width="23.140625" style="287" customWidth="1"/>
    <col min="9" max="16384" width="27.140625" style="287"/>
  </cols>
  <sheetData>
    <row r="1" spans="1:10" ht="15.75">
      <c r="A1" s="1783" t="s">
        <v>514</v>
      </c>
      <c r="B1" s="1783"/>
      <c r="C1" s="1783"/>
      <c r="D1" s="286"/>
      <c r="E1" s="1266"/>
    </row>
    <row r="4" spans="1:10" ht="15.75">
      <c r="A4" s="1784" t="s">
        <v>515</v>
      </c>
      <c r="B4" s="1784"/>
      <c r="C4" s="1784"/>
      <c r="D4" s="1784"/>
      <c r="E4" s="1784"/>
      <c r="F4" s="1784"/>
      <c r="G4" s="1784"/>
      <c r="H4" s="711"/>
    </row>
    <row r="5" spans="1:10" ht="15">
      <c r="B5" s="288"/>
      <c r="C5" s="289"/>
      <c r="D5" s="289"/>
      <c r="E5" s="289"/>
      <c r="F5" s="289"/>
      <c r="G5" s="289"/>
      <c r="H5" s="289"/>
    </row>
    <row r="6" spans="1:10" ht="15">
      <c r="G6" s="315" t="s">
        <v>2</v>
      </c>
      <c r="H6" s="315"/>
    </row>
    <row r="7" spans="1:10" ht="15">
      <c r="A7" s="290"/>
      <c r="B7" s="291"/>
      <c r="C7" s="314" t="s">
        <v>227</v>
      </c>
      <c r="D7" s="314" t="s">
        <v>518</v>
      </c>
      <c r="E7" s="1284"/>
      <c r="F7" s="1280" t="s">
        <v>517</v>
      </c>
      <c r="G7" s="292" t="s">
        <v>516</v>
      </c>
      <c r="H7" s="778"/>
    </row>
    <row r="8" spans="1:10" ht="15">
      <c r="A8" s="293"/>
      <c r="B8" s="294" t="s">
        <v>3</v>
      </c>
      <c r="C8" s="313" t="s">
        <v>228</v>
      </c>
      <c r="D8" s="313" t="s">
        <v>519</v>
      </c>
      <c r="E8" s="1285"/>
      <c r="F8" s="1281" t="s">
        <v>520</v>
      </c>
      <c r="G8" s="295" t="s">
        <v>519</v>
      </c>
      <c r="H8" s="778"/>
    </row>
    <row r="9" spans="1:10" ht="15">
      <c r="A9" s="296"/>
      <c r="B9" s="297"/>
      <c r="C9" s="313" t="s">
        <v>789</v>
      </c>
      <c r="D9" s="1286"/>
      <c r="E9" s="1287"/>
      <c r="F9" s="1281" t="s">
        <v>820</v>
      </c>
      <c r="G9" s="295" t="s">
        <v>521</v>
      </c>
      <c r="H9" s="313"/>
    </row>
    <row r="10" spans="1:10" s="299" customFormat="1" ht="11.25">
      <c r="A10" s="1785" t="s">
        <v>439</v>
      </c>
      <c r="B10" s="1786"/>
      <c r="C10" s="312">
        <v>2</v>
      </c>
      <c r="D10" s="1282">
        <v>3</v>
      </c>
      <c r="E10" s="1283"/>
      <c r="F10" s="298">
        <v>4</v>
      </c>
      <c r="G10" s="298">
        <v>5</v>
      </c>
      <c r="H10" s="779"/>
    </row>
    <row r="11" spans="1:10" ht="24" customHeight="1">
      <c r="A11" s="1787" t="s">
        <v>522</v>
      </c>
      <c r="B11" s="1788"/>
      <c r="C11" s="1274">
        <v>600000000</v>
      </c>
      <c r="D11" s="646">
        <v>600000000</v>
      </c>
      <c r="E11" s="1288"/>
      <c r="F11" s="1397">
        <v>451854.95903000009</v>
      </c>
      <c r="G11" s="1398">
        <v>148145.04096999991</v>
      </c>
      <c r="H11" s="780"/>
    </row>
    <row r="12" spans="1:10" ht="24" customHeight="1">
      <c r="A12" s="1789" t="s">
        <v>523</v>
      </c>
      <c r="B12" s="1790"/>
      <c r="C12" s="1274">
        <v>32553197000</v>
      </c>
      <c r="D12" s="646">
        <v>32703197000</v>
      </c>
      <c r="E12" s="1289" t="s">
        <v>709</v>
      </c>
      <c r="F12" s="1397">
        <v>26501751.784480002</v>
      </c>
      <c r="G12" s="1686">
        <v>6201445.2155200001</v>
      </c>
      <c r="H12" s="646"/>
      <c r="I12" s="1199"/>
      <c r="J12" s="1199"/>
    </row>
    <row r="13" spans="1:10" ht="18" customHeight="1">
      <c r="A13" s="1781" t="s">
        <v>524</v>
      </c>
      <c r="B13" s="1782"/>
      <c r="C13" s="293"/>
      <c r="D13" s="293"/>
      <c r="E13" s="1290"/>
      <c r="F13" s="1290"/>
      <c r="G13" s="1187"/>
      <c r="H13" s="780"/>
      <c r="I13" s="1199"/>
      <c r="J13" s="1199"/>
    </row>
    <row r="14" spans="1:10" ht="15.75" customHeight="1">
      <c r="A14" s="1781" t="s">
        <v>525</v>
      </c>
      <c r="B14" s="1782"/>
      <c r="C14" s="1275">
        <v>15883878000</v>
      </c>
      <c r="D14" s="647">
        <v>15638878000</v>
      </c>
      <c r="E14" s="1291" t="s">
        <v>709</v>
      </c>
      <c r="F14" s="1399">
        <v>14383780.29764</v>
      </c>
      <c r="G14" s="1402">
        <v>1255097.7023600005</v>
      </c>
      <c r="H14" s="647"/>
      <c r="I14" s="1199"/>
      <c r="J14" s="1199"/>
    </row>
    <row r="15" spans="1:10" ht="15.75" customHeight="1">
      <c r="A15" s="1781" t="s">
        <v>526</v>
      </c>
      <c r="B15" s="1782"/>
      <c r="C15" s="1275">
        <v>1287083000</v>
      </c>
      <c r="D15" s="647">
        <v>1287083000</v>
      </c>
      <c r="E15" s="1292"/>
      <c r="F15" s="1399">
        <v>963427.4</v>
      </c>
      <c r="G15" s="1402">
        <v>323655.59999999998</v>
      </c>
      <c r="H15" s="781"/>
      <c r="I15" s="1199"/>
      <c r="J15" s="1199"/>
    </row>
    <row r="16" spans="1:10" ht="15.75" customHeight="1">
      <c r="A16" s="1781" t="s">
        <v>527</v>
      </c>
      <c r="B16" s="1782"/>
      <c r="C16" s="1275">
        <v>5162784000</v>
      </c>
      <c r="D16" s="647">
        <v>5557784000</v>
      </c>
      <c r="E16" s="1292"/>
      <c r="F16" s="1400">
        <v>4184314.9333600001</v>
      </c>
      <c r="G16" s="1403">
        <v>1373469.0666399999</v>
      </c>
      <c r="H16" s="781"/>
      <c r="I16" s="1199"/>
      <c r="J16" s="1199"/>
    </row>
    <row r="17" spans="1:11" ht="15.75" customHeight="1">
      <c r="A17" s="1781" t="s">
        <v>528</v>
      </c>
      <c r="B17" s="1782"/>
      <c r="C17" s="1275">
        <v>1746718000</v>
      </c>
      <c r="D17" s="647">
        <v>1746718000</v>
      </c>
      <c r="E17" s="1292"/>
      <c r="F17" s="1399">
        <v>1184964.5275599998</v>
      </c>
      <c r="G17" s="1402">
        <v>561753.47244000016</v>
      </c>
      <c r="H17" s="781"/>
      <c r="I17" s="1199"/>
      <c r="J17" s="1199"/>
    </row>
    <row r="18" spans="1:11" ht="15.75" customHeight="1">
      <c r="A18" s="1781" t="s">
        <v>704</v>
      </c>
      <c r="B18" s="1782"/>
      <c r="C18" s="1275">
        <v>2972209000</v>
      </c>
      <c r="D18" s="647">
        <v>2972209000</v>
      </c>
      <c r="E18" s="1292"/>
      <c r="F18" s="1399">
        <v>2300000</v>
      </c>
      <c r="G18" s="1402">
        <v>672209</v>
      </c>
      <c r="H18" s="781"/>
      <c r="I18" s="1199"/>
      <c r="J18" s="1199"/>
    </row>
    <row r="19" spans="1:11" ht="15.75" customHeight="1">
      <c r="A19" s="1781" t="s">
        <v>529</v>
      </c>
      <c r="B19" s="1782"/>
      <c r="C19" s="293"/>
      <c r="D19" s="293"/>
      <c r="E19" s="1290"/>
      <c r="F19" s="1401"/>
      <c r="G19" s="1401"/>
      <c r="H19" s="781"/>
      <c r="I19" s="1199"/>
      <c r="J19" s="1199"/>
    </row>
    <row r="20" spans="1:11" ht="15.75" customHeight="1">
      <c r="A20" s="300" t="s">
        <v>530</v>
      </c>
      <c r="B20" s="301"/>
      <c r="C20" s="1275">
        <v>5500525000</v>
      </c>
      <c r="D20" s="647">
        <v>5500525000</v>
      </c>
      <c r="E20" s="1292"/>
      <c r="F20" s="1399">
        <v>3485264.62592</v>
      </c>
      <c r="G20" s="1402">
        <v>2015260.37408</v>
      </c>
      <c r="H20" s="647"/>
      <c r="I20" s="1199"/>
      <c r="J20" s="1199"/>
    </row>
    <row r="21" spans="1:11" ht="12.75" customHeight="1">
      <c r="A21" s="1779" t="s">
        <v>4</v>
      </c>
      <c r="B21" s="1780"/>
      <c r="C21" s="1276"/>
      <c r="D21" s="1278"/>
      <c r="E21" s="1279"/>
      <c r="F21" s="1277"/>
      <c r="G21" s="302"/>
      <c r="H21" s="782"/>
      <c r="J21" s="1199"/>
    </row>
    <row r="22" spans="1:11" s="311" customFormat="1" ht="22.5" customHeight="1">
      <c r="A22" s="610"/>
      <c r="B22" s="604"/>
      <c r="C22" s="604"/>
      <c r="D22" s="604"/>
      <c r="E22" s="604"/>
      <c r="F22" s="604"/>
      <c r="G22" s="604"/>
      <c r="H22" s="604"/>
      <c r="I22" s="310"/>
      <c r="J22" s="310"/>
      <c r="K22" s="310"/>
    </row>
    <row r="23" spans="1:11">
      <c r="A23" s="1408" t="s">
        <v>816</v>
      </c>
      <c r="B23" s="1409"/>
      <c r="C23" s="303"/>
      <c r="D23" s="303"/>
      <c r="E23" s="303"/>
      <c r="F23" s="304"/>
      <c r="G23" s="303"/>
      <c r="H23" s="303"/>
    </row>
    <row r="24" spans="1:11">
      <c r="A24" s="287" t="s">
        <v>817</v>
      </c>
    </row>
    <row r="25" spans="1:11">
      <c r="A25" s="287" t="s">
        <v>818</v>
      </c>
    </row>
    <row r="28" spans="1:11" ht="15">
      <c r="D28" s="277"/>
      <c r="E28" s="1061"/>
      <c r="F28" s="278"/>
    </row>
    <row r="34" spans="3:8" ht="15">
      <c r="C34" s="55"/>
      <c r="D34" s="55"/>
      <c r="E34" s="55"/>
      <c r="F34" s="55"/>
      <c r="G34" s="55"/>
      <c r="H34" s="55"/>
    </row>
  </sheetData>
  <mergeCells count="13">
    <mergeCell ref="A1:C1"/>
    <mergeCell ref="A4:G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0"/>
    <pageSetUpPr fitToPage="1"/>
  </sheetPr>
  <dimension ref="A1"/>
  <sheetViews>
    <sheetView showGridLines="0" zoomScale="75" zoomScaleNormal="75" workbookViewId="0">
      <selection activeCell="F36" sqref="F36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7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0" zoomScaleNormal="70" workbookViewId="0">
      <selection activeCell="B1" sqref="B1"/>
    </sheetView>
  </sheetViews>
  <sheetFormatPr defaultRowHeight="12.75"/>
  <cols>
    <col min="1" max="1" width="4.5703125" style="182" customWidth="1"/>
    <col min="2" max="2" width="87.28515625" style="182" customWidth="1"/>
    <col min="3" max="3" width="21.85546875" style="182" customWidth="1"/>
    <col min="4" max="4" width="20.7109375" style="182" customWidth="1"/>
    <col min="5" max="5" width="1.7109375" style="182" customWidth="1"/>
    <col min="6" max="6" width="16.7109375" style="182" customWidth="1"/>
    <col min="7" max="7" width="49.5703125" style="182" customWidth="1"/>
    <col min="8" max="8" width="9.140625" style="182"/>
    <col min="9" max="9" width="16.28515625" style="182" bestFit="1" customWidth="1"/>
    <col min="10" max="10" width="16.85546875" style="182" bestFit="1" customWidth="1"/>
    <col min="11" max="11" width="18.5703125" style="182" bestFit="1" customWidth="1"/>
    <col min="12" max="12" width="25.42578125" style="182" customWidth="1"/>
    <col min="13" max="252" width="9.140625" style="182"/>
    <col min="253" max="253" width="4.5703125" style="182" customWidth="1"/>
    <col min="254" max="254" width="87.28515625" style="182" customWidth="1"/>
    <col min="255" max="256" width="20.7109375" style="182" customWidth="1"/>
    <col min="257" max="257" width="16.7109375" style="182" customWidth="1"/>
    <col min="258" max="258" width="3.85546875" style="182" customWidth="1"/>
    <col min="259" max="265" width="9.140625" style="182"/>
    <col min="266" max="266" width="19.28515625" style="182" customWidth="1"/>
    <col min="267" max="267" width="9.140625" style="182"/>
    <col min="268" max="268" width="25.42578125" style="182" customWidth="1"/>
    <col min="269" max="508" width="9.140625" style="182"/>
    <col min="509" max="509" width="4.5703125" style="182" customWidth="1"/>
    <col min="510" max="510" width="87.28515625" style="182" customWidth="1"/>
    <col min="511" max="512" width="20.7109375" style="182" customWidth="1"/>
    <col min="513" max="513" width="16.7109375" style="182" customWidth="1"/>
    <col min="514" max="514" width="3.85546875" style="182" customWidth="1"/>
    <col min="515" max="521" width="9.140625" style="182"/>
    <col min="522" max="522" width="19.28515625" style="182" customWidth="1"/>
    <col min="523" max="523" width="9.140625" style="182"/>
    <col min="524" max="524" width="25.42578125" style="182" customWidth="1"/>
    <col min="525" max="764" width="9.140625" style="182"/>
    <col min="765" max="765" width="4.5703125" style="182" customWidth="1"/>
    <col min="766" max="766" width="87.28515625" style="182" customWidth="1"/>
    <col min="767" max="768" width="20.7109375" style="182" customWidth="1"/>
    <col min="769" max="769" width="16.7109375" style="182" customWidth="1"/>
    <col min="770" max="770" width="3.85546875" style="182" customWidth="1"/>
    <col min="771" max="777" width="9.140625" style="182"/>
    <col min="778" max="778" width="19.28515625" style="182" customWidth="1"/>
    <col min="779" max="779" width="9.140625" style="182"/>
    <col min="780" max="780" width="25.42578125" style="182" customWidth="1"/>
    <col min="781" max="1020" width="9.140625" style="182"/>
    <col min="1021" max="1021" width="4.5703125" style="182" customWidth="1"/>
    <col min="1022" max="1022" width="87.28515625" style="182" customWidth="1"/>
    <col min="1023" max="1024" width="20.7109375" style="182" customWidth="1"/>
    <col min="1025" max="1025" width="16.7109375" style="182" customWidth="1"/>
    <col min="1026" max="1026" width="3.85546875" style="182" customWidth="1"/>
    <col min="1027" max="1033" width="9.140625" style="182"/>
    <col min="1034" max="1034" width="19.28515625" style="182" customWidth="1"/>
    <col min="1035" max="1035" width="9.140625" style="182"/>
    <col min="1036" max="1036" width="25.42578125" style="182" customWidth="1"/>
    <col min="1037" max="1276" width="9.140625" style="182"/>
    <col min="1277" max="1277" width="4.5703125" style="182" customWidth="1"/>
    <col min="1278" max="1278" width="87.28515625" style="182" customWidth="1"/>
    <col min="1279" max="1280" width="20.7109375" style="182" customWidth="1"/>
    <col min="1281" max="1281" width="16.7109375" style="182" customWidth="1"/>
    <col min="1282" max="1282" width="3.85546875" style="182" customWidth="1"/>
    <col min="1283" max="1289" width="9.140625" style="182"/>
    <col min="1290" max="1290" width="19.28515625" style="182" customWidth="1"/>
    <col min="1291" max="1291" width="9.140625" style="182"/>
    <col min="1292" max="1292" width="25.42578125" style="182" customWidth="1"/>
    <col min="1293" max="1532" width="9.140625" style="182"/>
    <col min="1533" max="1533" width="4.5703125" style="182" customWidth="1"/>
    <col min="1534" max="1534" width="87.28515625" style="182" customWidth="1"/>
    <col min="1535" max="1536" width="20.7109375" style="182" customWidth="1"/>
    <col min="1537" max="1537" width="16.7109375" style="182" customWidth="1"/>
    <col min="1538" max="1538" width="3.85546875" style="182" customWidth="1"/>
    <col min="1539" max="1545" width="9.140625" style="182"/>
    <col min="1546" max="1546" width="19.28515625" style="182" customWidth="1"/>
    <col min="1547" max="1547" width="9.140625" style="182"/>
    <col min="1548" max="1548" width="25.42578125" style="182" customWidth="1"/>
    <col min="1549" max="1788" width="9.140625" style="182"/>
    <col min="1789" max="1789" width="4.5703125" style="182" customWidth="1"/>
    <col min="1790" max="1790" width="87.28515625" style="182" customWidth="1"/>
    <col min="1791" max="1792" width="20.7109375" style="182" customWidth="1"/>
    <col min="1793" max="1793" width="16.7109375" style="182" customWidth="1"/>
    <col min="1794" max="1794" width="3.85546875" style="182" customWidth="1"/>
    <col min="1795" max="1801" width="9.140625" style="182"/>
    <col min="1802" max="1802" width="19.28515625" style="182" customWidth="1"/>
    <col min="1803" max="1803" width="9.140625" style="182"/>
    <col min="1804" max="1804" width="25.42578125" style="182" customWidth="1"/>
    <col min="1805" max="2044" width="9.140625" style="182"/>
    <col min="2045" max="2045" width="4.5703125" style="182" customWidth="1"/>
    <col min="2046" max="2046" width="87.28515625" style="182" customWidth="1"/>
    <col min="2047" max="2048" width="20.7109375" style="182" customWidth="1"/>
    <col min="2049" max="2049" width="16.7109375" style="182" customWidth="1"/>
    <col min="2050" max="2050" width="3.85546875" style="182" customWidth="1"/>
    <col min="2051" max="2057" width="9.140625" style="182"/>
    <col min="2058" max="2058" width="19.28515625" style="182" customWidth="1"/>
    <col min="2059" max="2059" width="9.140625" style="182"/>
    <col min="2060" max="2060" width="25.42578125" style="182" customWidth="1"/>
    <col min="2061" max="2300" width="9.140625" style="182"/>
    <col min="2301" max="2301" width="4.5703125" style="182" customWidth="1"/>
    <col min="2302" max="2302" width="87.28515625" style="182" customWidth="1"/>
    <col min="2303" max="2304" width="20.7109375" style="182" customWidth="1"/>
    <col min="2305" max="2305" width="16.7109375" style="182" customWidth="1"/>
    <col min="2306" max="2306" width="3.85546875" style="182" customWidth="1"/>
    <col min="2307" max="2313" width="9.140625" style="182"/>
    <col min="2314" max="2314" width="19.28515625" style="182" customWidth="1"/>
    <col min="2315" max="2315" width="9.140625" style="182"/>
    <col min="2316" max="2316" width="25.42578125" style="182" customWidth="1"/>
    <col min="2317" max="2556" width="9.140625" style="182"/>
    <col min="2557" max="2557" width="4.5703125" style="182" customWidth="1"/>
    <col min="2558" max="2558" width="87.28515625" style="182" customWidth="1"/>
    <col min="2559" max="2560" width="20.7109375" style="182" customWidth="1"/>
    <col min="2561" max="2561" width="16.7109375" style="182" customWidth="1"/>
    <col min="2562" max="2562" width="3.85546875" style="182" customWidth="1"/>
    <col min="2563" max="2569" width="9.140625" style="182"/>
    <col min="2570" max="2570" width="19.28515625" style="182" customWidth="1"/>
    <col min="2571" max="2571" width="9.140625" style="182"/>
    <col min="2572" max="2572" width="25.42578125" style="182" customWidth="1"/>
    <col min="2573" max="2812" width="9.140625" style="182"/>
    <col min="2813" max="2813" width="4.5703125" style="182" customWidth="1"/>
    <col min="2814" max="2814" width="87.28515625" style="182" customWidth="1"/>
    <col min="2815" max="2816" width="20.7109375" style="182" customWidth="1"/>
    <col min="2817" max="2817" width="16.7109375" style="182" customWidth="1"/>
    <col min="2818" max="2818" width="3.85546875" style="182" customWidth="1"/>
    <col min="2819" max="2825" width="9.140625" style="182"/>
    <col min="2826" max="2826" width="19.28515625" style="182" customWidth="1"/>
    <col min="2827" max="2827" width="9.140625" style="182"/>
    <col min="2828" max="2828" width="25.42578125" style="182" customWidth="1"/>
    <col min="2829" max="3068" width="9.140625" style="182"/>
    <col min="3069" max="3069" width="4.5703125" style="182" customWidth="1"/>
    <col min="3070" max="3070" width="87.28515625" style="182" customWidth="1"/>
    <col min="3071" max="3072" width="20.7109375" style="182" customWidth="1"/>
    <col min="3073" max="3073" width="16.7109375" style="182" customWidth="1"/>
    <col min="3074" max="3074" width="3.85546875" style="182" customWidth="1"/>
    <col min="3075" max="3081" width="9.140625" style="182"/>
    <col min="3082" max="3082" width="19.28515625" style="182" customWidth="1"/>
    <col min="3083" max="3083" width="9.140625" style="182"/>
    <col min="3084" max="3084" width="25.42578125" style="182" customWidth="1"/>
    <col min="3085" max="3324" width="9.140625" style="182"/>
    <col min="3325" max="3325" width="4.5703125" style="182" customWidth="1"/>
    <col min="3326" max="3326" width="87.28515625" style="182" customWidth="1"/>
    <col min="3327" max="3328" width="20.7109375" style="182" customWidth="1"/>
    <col min="3329" max="3329" width="16.7109375" style="182" customWidth="1"/>
    <col min="3330" max="3330" width="3.85546875" style="182" customWidth="1"/>
    <col min="3331" max="3337" width="9.140625" style="182"/>
    <col min="3338" max="3338" width="19.28515625" style="182" customWidth="1"/>
    <col min="3339" max="3339" width="9.140625" style="182"/>
    <col min="3340" max="3340" width="25.42578125" style="182" customWidth="1"/>
    <col min="3341" max="3580" width="9.140625" style="182"/>
    <col min="3581" max="3581" width="4.5703125" style="182" customWidth="1"/>
    <col min="3582" max="3582" width="87.28515625" style="182" customWidth="1"/>
    <col min="3583" max="3584" width="20.7109375" style="182" customWidth="1"/>
    <col min="3585" max="3585" width="16.7109375" style="182" customWidth="1"/>
    <col min="3586" max="3586" width="3.85546875" style="182" customWidth="1"/>
    <col min="3587" max="3593" width="9.140625" style="182"/>
    <col min="3594" max="3594" width="19.28515625" style="182" customWidth="1"/>
    <col min="3595" max="3595" width="9.140625" style="182"/>
    <col min="3596" max="3596" width="25.42578125" style="182" customWidth="1"/>
    <col min="3597" max="3836" width="9.140625" style="182"/>
    <col min="3837" max="3837" width="4.5703125" style="182" customWidth="1"/>
    <col min="3838" max="3838" width="87.28515625" style="182" customWidth="1"/>
    <col min="3839" max="3840" width="20.7109375" style="182" customWidth="1"/>
    <col min="3841" max="3841" width="16.7109375" style="182" customWidth="1"/>
    <col min="3842" max="3842" width="3.85546875" style="182" customWidth="1"/>
    <col min="3843" max="3849" width="9.140625" style="182"/>
    <col min="3850" max="3850" width="19.28515625" style="182" customWidth="1"/>
    <col min="3851" max="3851" width="9.140625" style="182"/>
    <col min="3852" max="3852" width="25.42578125" style="182" customWidth="1"/>
    <col min="3853" max="4092" width="9.140625" style="182"/>
    <col min="4093" max="4093" width="4.5703125" style="182" customWidth="1"/>
    <col min="4094" max="4094" width="87.28515625" style="182" customWidth="1"/>
    <col min="4095" max="4096" width="20.7109375" style="182" customWidth="1"/>
    <col min="4097" max="4097" width="16.7109375" style="182" customWidth="1"/>
    <col min="4098" max="4098" width="3.85546875" style="182" customWidth="1"/>
    <col min="4099" max="4105" width="9.140625" style="182"/>
    <col min="4106" max="4106" width="19.28515625" style="182" customWidth="1"/>
    <col min="4107" max="4107" width="9.140625" style="182"/>
    <col min="4108" max="4108" width="25.42578125" style="182" customWidth="1"/>
    <col min="4109" max="4348" width="9.140625" style="182"/>
    <col min="4349" max="4349" width="4.5703125" style="182" customWidth="1"/>
    <col min="4350" max="4350" width="87.28515625" style="182" customWidth="1"/>
    <col min="4351" max="4352" width="20.7109375" style="182" customWidth="1"/>
    <col min="4353" max="4353" width="16.7109375" style="182" customWidth="1"/>
    <col min="4354" max="4354" width="3.85546875" style="182" customWidth="1"/>
    <col min="4355" max="4361" width="9.140625" style="182"/>
    <col min="4362" max="4362" width="19.28515625" style="182" customWidth="1"/>
    <col min="4363" max="4363" width="9.140625" style="182"/>
    <col min="4364" max="4364" width="25.42578125" style="182" customWidth="1"/>
    <col min="4365" max="4604" width="9.140625" style="182"/>
    <col min="4605" max="4605" width="4.5703125" style="182" customWidth="1"/>
    <col min="4606" max="4606" width="87.28515625" style="182" customWidth="1"/>
    <col min="4607" max="4608" width="20.7109375" style="182" customWidth="1"/>
    <col min="4609" max="4609" width="16.7109375" style="182" customWidth="1"/>
    <col min="4610" max="4610" width="3.85546875" style="182" customWidth="1"/>
    <col min="4611" max="4617" width="9.140625" style="182"/>
    <col min="4618" max="4618" width="19.28515625" style="182" customWidth="1"/>
    <col min="4619" max="4619" width="9.140625" style="182"/>
    <col min="4620" max="4620" width="25.42578125" style="182" customWidth="1"/>
    <col min="4621" max="4860" width="9.140625" style="182"/>
    <col min="4861" max="4861" width="4.5703125" style="182" customWidth="1"/>
    <col min="4862" max="4862" width="87.28515625" style="182" customWidth="1"/>
    <col min="4863" max="4864" width="20.7109375" style="182" customWidth="1"/>
    <col min="4865" max="4865" width="16.7109375" style="182" customWidth="1"/>
    <col min="4866" max="4866" width="3.85546875" style="182" customWidth="1"/>
    <col min="4867" max="4873" width="9.140625" style="182"/>
    <col min="4874" max="4874" width="19.28515625" style="182" customWidth="1"/>
    <col min="4875" max="4875" width="9.140625" style="182"/>
    <col min="4876" max="4876" width="25.42578125" style="182" customWidth="1"/>
    <col min="4877" max="5116" width="9.140625" style="182"/>
    <col min="5117" max="5117" width="4.5703125" style="182" customWidth="1"/>
    <col min="5118" max="5118" width="87.28515625" style="182" customWidth="1"/>
    <col min="5119" max="5120" width="20.7109375" style="182" customWidth="1"/>
    <col min="5121" max="5121" width="16.7109375" style="182" customWidth="1"/>
    <col min="5122" max="5122" width="3.85546875" style="182" customWidth="1"/>
    <col min="5123" max="5129" width="9.140625" style="182"/>
    <col min="5130" max="5130" width="19.28515625" style="182" customWidth="1"/>
    <col min="5131" max="5131" width="9.140625" style="182"/>
    <col min="5132" max="5132" width="25.42578125" style="182" customWidth="1"/>
    <col min="5133" max="5372" width="9.140625" style="182"/>
    <col min="5373" max="5373" width="4.5703125" style="182" customWidth="1"/>
    <col min="5374" max="5374" width="87.28515625" style="182" customWidth="1"/>
    <col min="5375" max="5376" width="20.7109375" style="182" customWidth="1"/>
    <col min="5377" max="5377" width="16.7109375" style="182" customWidth="1"/>
    <col min="5378" max="5378" width="3.85546875" style="182" customWidth="1"/>
    <col min="5379" max="5385" width="9.140625" style="182"/>
    <col min="5386" max="5386" width="19.28515625" style="182" customWidth="1"/>
    <col min="5387" max="5387" width="9.140625" style="182"/>
    <col min="5388" max="5388" width="25.42578125" style="182" customWidth="1"/>
    <col min="5389" max="5628" width="9.140625" style="182"/>
    <col min="5629" max="5629" width="4.5703125" style="182" customWidth="1"/>
    <col min="5630" max="5630" width="87.28515625" style="182" customWidth="1"/>
    <col min="5631" max="5632" width="20.7109375" style="182" customWidth="1"/>
    <col min="5633" max="5633" width="16.7109375" style="182" customWidth="1"/>
    <col min="5634" max="5634" width="3.85546875" style="182" customWidth="1"/>
    <col min="5635" max="5641" width="9.140625" style="182"/>
    <col min="5642" max="5642" width="19.28515625" style="182" customWidth="1"/>
    <col min="5643" max="5643" width="9.140625" style="182"/>
    <col min="5644" max="5644" width="25.42578125" style="182" customWidth="1"/>
    <col min="5645" max="5884" width="9.140625" style="182"/>
    <col min="5885" max="5885" width="4.5703125" style="182" customWidth="1"/>
    <col min="5886" max="5886" width="87.28515625" style="182" customWidth="1"/>
    <col min="5887" max="5888" width="20.7109375" style="182" customWidth="1"/>
    <col min="5889" max="5889" width="16.7109375" style="182" customWidth="1"/>
    <col min="5890" max="5890" width="3.85546875" style="182" customWidth="1"/>
    <col min="5891" max="5897" width="9.140625" style="182"/>
    <col min="5898" max="5898" width="19.28515625" style="182" customWidth="1"/>
    <col min="5899" max="5899" width="9.140625" style="182"/>
    <col min="5900" max="5900" width="25.42578125" style="182" customWidth="1"/>
    <col min="5901" max="6140" width="9.140625" style="182"/>
    <col min="6141" max="6141" width="4.5703125" style="182" customWidth="1"/>
    <col min="6142" max="6142" width="87.28515625" style="182" customWidth="1"/>
    <col min="6143" max="6144" width="20.7109375" style="182" customWidth="1"/>
    <col min="6145" max="6145" width="16.7109375" style="182" customWidth="1"/>
    <col min="6146" max="6146" width="3.85546875" style="182" customWidth="1"/>
    <col min="6147" max="6153" width="9.140625" style="182"/>
    <col min="6154" max="6154" width="19.28515625" style="182" customWidth="1"/>
    <col min="6155" max="6155" width="9.140625" style="182"/>
    <col min="6156" max="6156" width="25.42578125" style="182" customWidth="1"/>
    <col min="6157" max="6396" width="9.140625" style="182"/>
    <col min="6397" max="6397" width="4.5703125" style="182" customWidth="1"/>
    <col min="6398" max="6398" width="87.28515625" style="182" customWidth="1"/>
    <col min="6399" max="6400" width="20.7109375" style="182" customWidth="1"/>
    <col min="6401" max="6401" width="16.7109375" style="182" customWidth="1"/>
    <col min="6402" max="6402" width="3.85546875" style="182" customWidth="1"/>
    <col min="6403" max="6409" width="9.140625" style="182"/>
    <col min="6410" max="6410" width="19.28515625" style="182" customWidth="1"/>
    <col min="6411" max="6411" width="9.140625" style="182"/>
    <col min="6412" max="6412" width="25.42578125" style="182" customWidth="1"/>
    <col min="6413" max="6652" width="9.140625" style="182"/>
    <col min="6653" max="6653" width="4.5703125" style="182" customWidth="1"/>
    <col min="6654" max="6654" width="87.28515625" style="182" customWidth="1"/>
    <col min="6655" max="6656" width="20.7109375" style="182" customWidth="1"/>
    <col min="6657" max="6657" width="16.7109375" style="182" customWidth="1"/>
    <col min="6658" max="6658" width="3.85546875" style="182" customWidth="1"/>
    <col min="6659" max="6665" width="9.140625" style="182"/>
    <col min="6666" max="6666" width="19.28515625" style="182" customWidth="1"/>
    <col min="6667" max="6667" width="9.140625" style="182"/>
    <col min="6668" max="6668" width="25.42578125" style="182" customWidth="1"/>
    <col min="6669" max="6908" width="9.140625" style="182"/>
    <col min="6909" max="6909" width="4.5703125" style="182" customWidth="1"/>
    <col min="6910" max="6910" width="87.28515625" style="182" customWidth="1"/>
    <col min="6911" max="6912" width="20.7109375" style="182" customWidth="1"/>
    <col min="6913" max="6913" width="16.7109375" style="182" customWidth="1"/>
    <col min="6914" max="6914" width="3.85546875" style="182" customWidth="1"/>
    <col min="6915" max="6921" width="9.140625" style="182"/>
    <col min="6922" max="6922" width="19.28515625" style="182" customWidth="1"/>
    <col min="6923" max="6923" width="9.140625" style="182"/>
    <col min="6924" max="6924" width="25.42578125" style="182" customWidth="1"/>
    <col min="6925" max="7164" width="9.140625" style="182"/>
    <col min="7165" max="7165" width="4.5703125" style="182" customWidth="1"/>
    <col min="7166" max="7166" width="87.28515625" style="182" customWidth="1"/>
    <col min="7167" max="7168" width="20.7109375" style="182" customWidth="1"/>
    <col min="7169" max="7169" width="16.7109375" style="182" customWidth="1"/>
    <col min="7170" max="7170" width="3.85546875" style="182" customWidth="1"/>
    <col min="7171" max="7177" width="9.140625" style="182"/>
    <col min="7178" max="7178" width="19.28515625" style="182" customWidth="1"/>
    <col min="7179" max="7179" width="9.140625" style="182"/>
    <col min="7180" max="7180" width="25.42578125" style="182" customWidth="1"/>
    <col min="7181" max="7420" width="9.140625" style="182"/>
    <col min="7421" max="7421" width="4.5703125" style="182" customWidth="1"/>
    <col min="7422" max="7422" width="87.28515625" style="182" customWidth="1"/>
    <col min="7423" max="7424" width="20.7109375" style="182" customWidth="1"/>
    <col min="7425" max="7425" width="16.7109375" style="182" customWidth="1"/>
    <col min="7426" max="7426" width="3.85546875" style="182" customWidth="1"/>
    <col min="7427" max="7433" width="9.140625" style="182"/>
    <col min="7434" max="7434" width="19.28515625" style="182" customWidth="1"/>
    <col min="7435" max="7435" width="9.140625" style="182"/>
    <col min="7436" max="7436" width="25.42578125" style="182" customWidth="1"/>
    <col min="7437" max="7676" width="9.140625" style="182"/>
    <col min="7677" max="7677" width="4.5703125" style="182" customWidth="1"/>
    <col min="7678" max="7678" width="87.28515625" style="182" customWidth="1"/>
    <col min="7679" max="7680" width="20.7109375" style="182" customWidth="1"/>
    <col min="7681" max="7681" width="16.7109375" style="182" customWidth="1"/>
    <col min="7682" max="7682" width="3.85546875" style="182" customWidth="1"/>
    <col min="7683" max="7689" width="9.140625" style="182"/>
    <col min="7690" max="7690" width="19.28515625" style="182" customWidth="1"/>
    <col min="7691" max="7691" width="9.140625" style="182"/>
    <col min="7692" max="7692" width="25.42578125" style="182" customWidth="1"/>
    <col min="7693" max="7932" width="9.140625" style="182"/>
    <col min="7933" max="7933" width="4.5703125" style="182" customWidth="1"/>
    <col min="7934" max="7934" width="87.28515625" style="182" customWidth="1"/>
    <col min="7935" max="7936" width="20.7109375" style="182" customWidth="1"/>
    <col min="7937" max="7937" width="16.7109375" style="182" customWidth="1"/>
    <col min="7938" max="7938" width="3.85546875" style="182" customWidth="1"/>
    <col min="7939" max="7945" width="9.140625" style="182"/>
    <col min="7946" max="7946" width="19.28515625" style="182" customWidth="1"/>
    <col min="7947" max="7947" width="9.140625" style="182"/>
    <col min="7948" max="7948" width="25.42578125" style="182" customWidth="1"/>
    <col min="7949" max="8188" width="9.140625" style="182"/>
    <col min="8189" max="8189" width="4.5703125" style="182" customWidth="1"/>
    <col min="8190" max="8190" width="87.28515625" style="182" customWidth="1"/>
    <col min="8191" max="8192" width="20.7109375" style="182" customWidth="1"/>
    <col min="8193" max="8193" width="16.7109375" style="182" customWidth="1"/>
    <col min="8194" max="8194" width="3.85546875" style="182" customWidth="1"/>
    <col min="8195" max="8201" width="9.140625" style="182"/>
    <col min="8202" max="8202" width="19.28515625" style="182" customWidth="1"/>
    <col min="8203" max="8203" width="9.140625" style="182"/>
    <col min="8204" max="8204" width="25.42578125" style="182" customWidth="1"/>
    <col min="8205" max="8444" width="9.140625" style="182"/>
    <col min="8445" max="8445" width="4.5703125" style="182" customWidth="1"/>
    <col min="8446" max="8446" width="87.28515625" style="182" customWidth="1"/>
    <col min="8447" max="8448" width="20.7109375" style="182" customWidth="1"/>
    <col min="8449" max="8449" width="16.7109375" style="182" customWidth="1"/>
    <col min="8450" max="8450" width="3.85546875" style="182" customWidth="1"/>
    <col min="8451" max="8457" width="9.140625" style="182"/>
    <col min="8458" max="8458" width="19.28515625" style="182" customWidth="1"/>
    <col min="8459" max="8459" width="9.140625" style="182"/>
    <col min="8460" max="8460" width="25.42578125" style="182" customWidth="1"/>
    <col min="8461" max="8700" width="9.140625" style="182"/>
    <col min="8701" max="8701" width="4.5703125" style="182" customWidth="1"/>
    <col min="8702" max="8702" width="87.28515625" style="182" customWidth="1"/>
    <col min="8703" max="8704" width="20.7109375" style="182" customWidth="1"/>
    <col min="8705" max="8705" width="16.7109375" style="182" customWidth="1"/>
    <col min="8706" max="8706" width="3.85546875" style="182" customWidth="1"/>
    <col min="8707" max="8713" width="9.140625" style="182"/>
    <col min="8714" max="8714" width="19.28515625" style="182" customWidth="1"/>
    <col min="8715" max="8715" width="9.140625" style="182"/>
    <col min="8716" max="8716" width="25.42578125" style="182" customWidth="1"/>
    <col min="8717" max="8956" width="9.140625" style="182"/>
    <col min="8957" max="8957" width="4.5703125" style="182" customWidth="1"/>
    <col min="8958" max="8958" width="87.28515625" style="182" customWidth="1"/>
    <col min="8959" max="8960" width="20.7109375" style="182" customWidth="1"/>
    <col min="8961" max="8961" width="16.7109375" style="182" customWidth="1"/>
    <col min="8962" max="8962" width="3.85546875" style="182" customWidth="1"/>
    <col min="8963" max="8969" width="9.140625" style="182"/>
    <col min="8970" max="8970" width="19.28515625" style="182" customWidth="1"/>
    <col min="8971" max="8971" width="9.140625" style="182"/>
    <col min="8972" max="8972" width="25.42578125" style="182" customWidth="1"/>
    <col min="8973" max="9212" width="9.140625" style="182"/>
    <col min="9213" max="9213" width="4.5703125" style="182" customWidth="1"/>
    <col min="9214" max="9214" width="87.28515625" style="182" customWidth="1"/>
    <col min="9215" max="9216" width="20.7109375" style="182" customWidth="1"/>
    <col min="9217" max="9217" width="16.7109375" style="182" customWidth="1"/>
    <col min="9218" max="9218" width="3.85546875" style="182" customWidth="1"/>
    <col min="9219" max="9225" width="9.140625" style="182"/>
    <col min="9226" max="9226" width="19.28515625" style="182" customWidth="1"/>
    <col min="9227" max="9227" width="9.140625" style="182"/>
    <col min="9228" max="9228" width="25.42578125" style="182" customWidth="1"/>
    <col min="9229" max="9468" width="9.140625" style="182"/>
    <col min="9469" max="9469" width="4.5703125" style="182" customWidth="1"/>
    <col min="9470" max="9470" width="87.28515625" style="182" customWidth="1"/>
    <col min="9471" max="9472" width="20.7109375" style="182" customWidth="1"/>
    <col min="9473" max="9473" width="16.7109375" style="182" customWidth="1"/>
    <col min="9474" max="9474" width="3.85546875" style="182" customWidth="1"/>
    <col min="9475" max="9481" width="9.140625" style="182"/>
    <col min="9482" max="9482" width="19.28515625" style="182" customWidth="1"/>
    <col min="9483" max="9483" width="9.140625" style="182"/>
    <col min="9484" max="9484" width="25.42578125" style="182" customWidth="1"/>
    <col min="9485" max="9724" width="9.140625" style="182"/>
    <col min="9725" max="9725" width="4.5703125" style="182" customWidth="1"/>
    <col min="9726" max="9726" width="87.28515625" style="182" customWidth="1"/>
    <col min="9727" max="9728" width="20.7109375" style="182" customWidth="1"/>
    <col min="9729" max="9729" width="16.7109375" style="182" customWidth="1"/>
    <col min="9730" max="9730" width="3.85546875" style="182" customWidth="1"/>
    <col min="9731" max="9737" width="9.140625" style="182"/>
    <col min="9738" max="9738" width="19.28515625" style="182" customWidth="1"/>
    <col min="9739" max="9739" width="9.140625" style="182"/>
    <col min="9740" max="9740" width="25.42578125" style="182" customWidth="1"/>
    <col min="9741" max="9980" width="9.140625" style="182"/>
    <col min="9981" max="9981" width="4.5703125" style="182" customWidth="1"/>
    <col min="9982" max="9982" width="87.28515625" style="182" customWidth="1"/>
    <col min="9983" max="9984" width="20.7109375" style="182" customWidth="1"/>
    <col min="9985" max="9985" width="16.7109375" style="182" customWidth="1"/>
    <col min="9986" max="9986" width="3.85546875" style="182" customWidth="1"/>
    <col min="9987" max="9993" width="9.140625" style="182"/>
    <col min="9994" max="9994" width="19.28515625" style="182" customWidth="1"/>
    <col min="9995" max="9995" width="9.140625" style="182"/>
    <col min="9996" max="9996" width="25.42578125" style="182" customWidth="1"/>
    <col min="9997" max="10236" width="9.140625" style="182"/>
    <col min="10237" max="10237" width="4.5703125" style="182" customWidth="1"/>
    <col min="10238" max="10238" width="87.28515625" style="182" customWidth="1"/>
    <col min="10239" max="10240" width="20.7109375" style="182" customWidth="1"/>
    <col min="10241" max="10241" width="16.7109375" style="182" customWidth="1"/>
    <col min="10242" max="10242" width="3.85546875" style="182" customWidth="1"/>
    <col min="10243" max="10249" width="9.140625" style="182"/>
    <col min="10250" max="10250" width="19.28515625" style="182" customWidth="1"/>
    <col min="10251" max="10251" width="9.140625" style="182"/>
    <col min="10252" max="10252" width="25.42578125" style="182" customWidth="1"/>
    <col min="10253" max="10492" width="9.140625" style="182"/>
    <col min="10493" max="10493" width="4.5703125" style="182" customWidth="1"/>
    <col min="10494" max="10494" width="87.28515625" style="182" customWidth="1"/>
    <col min="10495" max="10496" width="20.7109375" style="182" customWidth="1"/>
    <col min="10497" max="10497" width="16.7109375" style="182" customWidth="1"/>
    <col min="10498" max="10498" width="3.85546875" style="182" customWidth="1"/>
    <col min="10499" max="10505" width="9.140625" style="182"/>
    <col min="10506" max="10506" width="19.28515625" style="182" customWidth="1"/>
    <col min="10507" max="10507" width="9.140625" style="182"/>
    <col min="10508" max="10508" width="25.42578125" style="182" customWidth="1"/>
    <col min="10509" max="10748" width="9.140625" style="182"/>
    <col min="10749" max="10749" width="4.5703125" style="182" customWidth="1"/>
    <col min="10750" max="10750" width="87.28515625" style="182" customWidth="1"/>
    <col min="10751" max="10752" width="20.7109375" style="182" customWidth="1"/>
    <col min="10753" max="10753" width="16.7109375" style="182" customWidth="1"/>
    <col min="10754" max="10754" width="3.85546875" style="182" customWidth="1"/>
    <col min="10755" max="10761" width="9.140625" style="182"/>
    <col min="10762" max="10762" width="19.28515625" style="182" customWidth="1"/>
    <col min="10763" max="10763" width="9.140625" style="182"/>
    <col min="10764" max="10764" width="25.42578125" style="182" customWidth="1"/>
    <col min="10765" max="11004" width="9.140625" style="182"/>
    <col min="11005" max="11005" width="4.5703125" style="182" customWidth="1"/>
    <col min="11006" max="11006" width="87.28515625" style="182" customWidth="1"/>
    <col min="11007" max="11008" width="20.7109375" style="182" customWidth="1"/>
    <col min="11009" max="11009" width="16.7109375" style="182" customWidth="1"/>
    <col min="11010" max="11010" width="3.85546875" style="182" customWidth="1"/>
    <col min="11011" max="11017" width="9.140625" style="182"/>
    <col min="11018" max="11018" width="19.28515625" style="182" customWidth="1"/>
    <col min="11019" max="11019" width="9.140625" style="182"/>
    <col min="11020" max="11020" width="25.42578125" style="182" customWidth="1"/>
    <col min="11021" max="11260" width="9.140625" style="182"/>
    <col min="11261" max="11261" width="4.5703125" style="182" customWidth="1"/>
    <col min="11262" max="11262" width="87.28515625" style="182" customWidth="1"/>
    <col min="11263" max="11264" width="20.7109375" style="182" customWidth="1"/>
    <col min="11265" max="11265" width="16.7109375" style="182" customWidth="1"/>
    <col min="11266" max="11266" width="3.85546875" style="182" customWidth="1"/>
    <col min="11267" max="11273" width="9.140625" style="182"/>
    <col min="11274" max="11274" width="19.28515625" style="182" customWidth="1"/>
    <col min="11275" max="11275" width="9.140625" style="182"/>
    <col min="11276" max="11276" width="25.42578125" style="182" customWidth="1"/>
    <col min="11277" max="11516" width="9.140625" style="182"/>
    <col min="11517" max="11517" width="4.5703125" style="182" customWidth="1"/>
    <col min="11518" max="11518" width="87.28515625" style="182" customWidth="1"/>
    <col min="11519" max="11520" width="20.7109375" style="182" customWidth="1"/>
    <col min="11521" max="11521" width="16.7109375" style="182" customWidth="1"/>
    <col min="11522" max="11522" width="3.85546875" style="182" customWidth="1"/>
    <col min="11523" max="11529" width="9.140625" style="182"/>
    <col min="11530" max="11530" width="19.28515625" style="182" customWidth="1"/>
    <col min="11531" max="11531" width="9.140625" style="182"/>
    <col min="11532" max="11532" width="25.42578125" style="182" customWidth="1"/>
    <col min="11533" max="11772" width="9.140625" style="182"/>
    <col min="11773" max="11773" width="4.5703125" style="182" customWidth="1"/>
    <col min="11774" max="11774" width="87.28515625" style="182" customWidth="1"/>
    <col min="11775" max="11776" width="20.7109375" style="182" customWidth="1"/>
    <col min="11777" max="11777" width="16.7109375" style="182" customWidth="1"/>
    <col min="11778" max="11778" width="3.85546875" style="182" customWidth="1"/>
    <col min="11779" max="11785" width="9.140625" style="182"/>
    <col min="11786" max="11786" width="19.28515625" style="182" customWidth="1"/>
    <col min="11787" max="11787" width="9.140625" style="182"/>
    <col min="11788" max="11788" width="25.42578125" style="182" customWidth="1"/>
    <col min="11789" max="12028" width="9.140625" style="182"/>
    <col min="12029" max="12029" width="4.5703125" style="182" customWidth="1"/>
    <col min="12030" max="12030" width="87.28515625" style="182" customWidth="1"/>
    <col min="12031" max="12032" width="20.7109375" style="182" customWidth="1"/>
    <col min="12033" max="12033" width="16.7109375" style="182" customWidth="1"/>
    <col min="12034" max="12034" width="3.85546875" style="182" customWidth="1"/>
    <col min="12035" max="12041" width="9.140625" style="182"/>
    <col min="12042" max="12042" width="19.28515625" style="182" customWidth="1"/>
    <col min="12043" max="12043" width="9.140625" style="182"/>
    <col min="12044" max="12044" width="25.42578125" style="182" customWidth="1"/>
    <col min="12045" max="12284" width="9.140625" style="182"/>
    <col min="12285" max="12285" width="4.5703125" style="182" customWidth="1"/>
    <col min="12286" max="12286" width="87.28515625" style="182" customWidth="1"/>
    <col min="12287" max="12288" width="20.7109375" style="182" customWidth="1"/>
    <col min="12289" max="12289" width="16.7109375" style="182" customWidth="1"/>
    <col min="12290" max="12290" width="3.85546875" style="182" customWidth="1"/>
    <col min="12291" max="12297" width="9.140625" style="182"/>
    <col min="12298" max="12298" width="19.28515625" style="182" customWidth="1"/>
    <col min="12299" max="12299" width="9.140625" style="182"/>
    <col min="12300" max="12300" width="25.42578125" style="182" customWidth="1"/>
    <col min="12301" max="12540" width="9.140625" style="182"/>
    <col min="12541" max="12541" width="4.5703125" style="182" customWidth="1"/>
    <col min="12542" max="12542" width="87.28515625" style="182" customWidth="1"/>
    <col min="12543" max="12544" width="20.7109375" style="182" customWidth="1"/>
    <col min="12545" max="12545" width="16.7109375" style="182" customWidth="1"/>
    <col min="12546" max="12546" width="3.85546875" style="182" customWidth="1"/>
    <col min="12547" max="12553" width="9.140625" style="182"/>
    <col min="12554" max="12554" width="19.28515625" style="182" customWidth="1"/>
    <col min="12555" max="12555" width="9.140625" style="182"/>
    <col min="12556" max="12556" width="25.42578125" style="182" customWidth="1"/>
    <col min="12557" max="12796" width="9.140625" style="182"/>
    <col min="12797" max="12797" width="4.5703125" style="182" customWidth="1"/>
    <col min="12798" max="12798" width="87.28515625" style="182" customWidth="1"/>
    <col min="12799" max="12800" width="20.7109375" style="182" customWidth="1"/>
    <col min="12801" max="12801" width="16.7109375" style="182" customWidth="1"/>
    <col min="12802" max="12802" width="3.85546875" style="182" customWidth="1"/>
    <col min="12803" max="12809" width="9.140625" style="182"/>
    <col min="12810" max="12810" width="19.28515625" style="182" customWidth="1"/>
    <col min="12811" max="12811" width="9.140625" style="182"/>
    <col min="12812" max="12812" width="25.42578125" style="182" customWidth="1"/>
    <col min="12813" max="13052" width="9.140625" style="182"/>
    <col min="13053" max="13053" width="4.5703125" style="182" customWidth="1"/>
    <col min="13054" max="13054" width="87.28515625" style="182" customWidth="1"/>
    <col min="13055" max="13056" width="20.7109375" style="182" customWidth="1"/>
    <col min="13057" max="13057" width="16.7109375" style="182" customWidth="1"/>
    <col min="13058" max="13058" width="3.85546875" style="182" customWidth="1"/>
    <col min="13059" max="13065" width="9.140625" style="182"/>
    <col min="13066" max="13066" width="19.28515625" style="182" customWidth="1"/>
    <col min="13067" max="13067" width="9.140625" style="182"/>
    <col min="13068" max="13068" width="25.42578125" style="182" customWidth="1"/>
    <col min="13069" max="13308" width="9.140625" style="182"/>
    <col min="13309" max="13309" width="4.5703125" style="182" customWidth="1"/>
    <col min="13310" max="13310" width="87.28515625" style="182" customWidth="1"/>
    <col min="13311" max="13312" width="20.7109375" style="182" customWidth="1"/>
    <col min="13313" max="13313" width="16.7109375" style="182" customWidth="1"/>
    <col min="13314" max="13314" width="3.85546875" style="182" customWidth="1"/>
    <col min="13315" max="13321" width="9.140625" style="182"/>
    <col min="13322" max="13322" width="19.28515625" style="182" customWidth="1"/>
    <col min="13323" max="13323" width="9.140625" style="182"/>
    <col min="13324" max="13324" width="25.42578125" style="182" customWidth="1"/>
    <col min="13325" max="13564" width="9.140625" style="182"/>
    <col min="13565" max="13565" width="4.5703125" style="182" customWidth="1"/>
    <col min="13566" max="13566" width="87.28515625" style="182" customWidth="1"/>
    <col min="13567" max="13568" width="20.7109375" style="182" customWidth="1"/>
    <col min="13569" max="13569" width="16.7109375" style="182" customWidth="1"/>
    <col min="13570" max="13570" width="3.85546875" style="182" customWidth="1"/>
    <col min="13571" max="13577" width="9.140625" style="182"/>
    <col min="13578" max="13578" width="19.28515625" style="182" customWidth="1"/>
    <col min="13579" max="13579" width="9.140625" style="182"/>
    <col min="13580" max="13580" width="25.42578125" style="182" customWidth="1"/>
    <col min="13581" max="13820" width="9.140625" style="182"/>
    <col min="13821" max="13821" width="4.5703125" style="182" customWidth="1"/>
    <col min="13822" max="13822" width="87.28515625" style="182" customWidth="1"/>
    <col min="13823" max="13824" width="20.7109375" style="182" customWidth="1"/>
    <col min="13825" max="13825" width="16.7109375" style="182" customWidth="1"/>
    <col min="13826" max="13826" width="3.85546875" style="182" customWidth="1"/>
    <col min="13827" max="13833" width="9.140625" style="182"/>
    <col min="13834" max="13834" width="19.28515625" style="182" customWidth="1"/>
    <col min="13835" max="13835" width="9.140625" style="182"/>
    <col min="13836" max="13836" width="25.42578125" style="182" customWidth="1"/>
    <col min="13837" max="14076" width="9.140625" style="182"/>
    <col min="14077" max="14077" width="4.5703125" style="182" customWidth="1"/>
    <col min="14078" max="14078" width="87.28515625" style="182" customWidth="1"/>
    <col min="14079" max="14080" width="20.7109375" style="182" customWidth="1"/>
    <col min="14081" max="14081" width="16.7109375" style="182" customWidth="1"/>
    <col min="14082" max="14082" width="3.85546875" style="182" customWidth="1"/>
    <col min="14083" max="14089" width="9.140625" style="182"/>
    <col min="14090" max="14090" width="19.28515625" style="182" customWidth="1"/>
    <col min="14091" max="14091" width="9.140625" style="182"/>
    <col min="14092" max="14092" width="25.42578125" style="182" customWidth="1"/>
    <col min="14093" max="14332" width="9.140625" style="182"/>
    <col min="14333" max="14333" width="4.5703125" style="182" customWidth="1"/>
    <col min="14334" max="14334" width="87.28515625" style="182" customWidth="1"/>
    <col min="14335" max="14336" width="20.7109375" style="182" customWidth="1"/>
    <col min="14337" max="14337" width="16.7109375" style="182" customWidth="1"/>
    <col min="14338" max="14338" width="3.85546875" style="182" customWidth="1"/>
    <col min="14339" max="14345" width="9.140625" style="182"/>
    <col min="14346" max="14346" width="19.28515625" style="182" customWidth="1"/>
    <col min="14347" max="14347" width="9.140625" style="182"/>
    <col min="14348" max="14348" width="25.42578125" style="182" customWidth="1"/>
    <col min="14349" max="14588" width="9.140625" style="182"/>
    <col min="14589" max="14589" width="4.5703125" style="182" customWidth="1"/>
    <col min="14590" max="14590" width="87.28515625" style="182" customWidth="1"/>
    <col min="14591" max="14592" width="20.7109375" style="182" customWidth="1"/>
    <col min="14593" max="14593" width="16.7109375" style="182" customWidth="1"/>
    <col min="14594" max="14594" width="3.85546875" style="182" customWidth="1"/>
    <col min="14595" max="14601" width="9.140625" style="182"/>
    <col min="14602" max="14602" width="19.28515625" style="182" customWidth="1"/>
    <col min="14603" max="14603" width="9.140625" style="182"/>
    <col min="14604" max="14604" width="25.42578125" style="182" customWidth="1"/>
    <col min="14605" max="14844" width="9.140625" style="182"/>
    <col min="14845" max="14845" width="4.5703125" style="182" customWidth="1"/>
    <col min="14846" max="14846" width="87.28515625" style="182" customWidth="1"/>
    <col min="14847" max="14848" width="20.7109375" style="182" customWidth="1"/>
    <col min="14849" max="14849" width="16.7109375" style="182" customWidth="1"/>
    <col min="14850" max="14850" width="3.85546875" style="182" customWidth="1"/>
    <col min="14851" max="14857" width="9.140625" style="182"/>
    <col min="14858" max="14858" width="19.28515625" style="182" customWidth="1"/>
    <col min="14859" max="14859" width="9.140625" style="182"/>
    <col min="14860" max="14860" width="25.42578125" style="182" customWidth="1"/>
    <col min="14861" max="15100" width="9.140625" style="182"/>
    <col min="15101" max="15101" width="4.5703125" style="182" customWidth="1"/>
    <col min="15102" max="15102" width="87.28515625" style="182" customWidth="1"/>
    <col min="15103" max="15104" width="20.7109375" style="182" customWidth="1"/>
    <col min="15105" max="15105" width="16.7109375" style="182" customWidth="1"/>
    <col min="15106" max="15106" width="3.85546875" style="182" customWidth="1"/>
    <col min="15107" max="15113" width="9.140625" style="182"/>
    <col min="15114" max="15114" width="19.28515625" style="182" customWidth="1"/>
    <col min="15115" max="15115" width="9.140625" style="182"/>
    <col min="15116" max="15116" width="25.42578125" style="182" customWidth="1"/>
    <col min="15117" max="15356" width="9.140625" style="182"/>
    <col min="15357" max="15357" width="4.5703125" style="182" customWidth="1"/>
    <col min="15358" max="15358" width="87.28515625" style="182" customWidth="1"/>
    <col min="15359" max="15360" width="20.7109375" style="182" customWidth="1"/>
    <col min="15361" max="15361" width="16.7109375" style="182" customWidth="1"/>
    <col min="15362" max="15362" width="3.85546875" style="182" customWidth="1"/>
    <col min="15363" max="15369" width="9.140625" style="182"/>
    <col min="15370" max="15370" width="19.28515625" style="182" customWidth="1"/>
    <col min="15371" max="15371" width="9.140625" style="182"/>
    <col min="15372" max="15372" width="25.42578125" style="182" customWidth="1"/>
    <col min="15373" max="15612" width="9.140625" style="182"/>
    <col min="15613" max="15613" width="4.5703125" style="182" customWidth="1"/>
    <col min="15614" max="15614" width="87.28515625" style="182" customWidth="1"/>
    <col min="15615" max="15616" width="20.7109375" style="182" customWidth="1"/>
    <col min="15617" max="15617" width="16.7109375" style="182" customWidth="1"/>
    <col min="15618" max="15618" width="3.85546875" style="182" customWidth="1"/>
    <col min="15619" max="15625" width="9.140625" style="182"/>
    <col min="15626" max="15626" width="19.28515625" style="182" customWidth="1"/>
    <col min="15627" max="15627" width="9.140625" style="182"/>
    <col min="15628" max="15628" width="25.42578125" style="182" customWidth="1"/>
    <col min="15629" max="15868" width="9.140625" style="182"/>
    <col min="15869" max="15869" width="4.5703125" style="182" customWidth="1"/>
    <col min="15870" max="15870" width="87.28515625" style="182" customWidth="1"/>
    <col min="15871" max="15872" width="20.7109375" style="182" customWidth="1"/>
    <col min="15873" max="15873" width="16.7109375" style="182" customWidth="1"/>
    <col min="15874" max="15874" width="3.85546875" style="182" customWidth="1"/>
    <col min="15875" max="15881" width="9.140625" style="182"/>
    <col min="15882" max="15882" width="19.28515625" style="182" customWidth="1"/>
    <col min="15883" max="15883" width="9.140625" style="182"/>
    <col min="15884" max="15884" width="25.42578125" style="182" customWidth="1"/>
    <col min="15885" max="16124" width="9.140625" style="182"/>
    <col min="16125" max="16125" width="4.5703125" style="182" customWidth="1"/>
    <col min="16126" max="16126" width="87.28515625" style="182" customWidth="1"/>
    <col min="16127" max="16128" width="20.7109375" style="182" customWidth="1"/>
    <col min="16129" max="16129" width="16.7109375" style="182" customWidth="1"/>
    <col min="16130" max="16130" width="3.85546875" style="182" customWidth="1"/>
    <col min="16131" max="16137" width="9.140625" style="182"/>
    <col min="16138" max="16138" width="19.28515625" style="182" customWidth="1"/>
    <col min="16139" max="16139" width="9.140625" style="182"/>
    <col min="16140" max="16140" width="25.42578125" style="182" customWidth="1"/>
    <col min="16141" max="16384" width="9.140625" style="182"/>
  </cols>
  <sheetData>
    <row r="1" spans="1:12" ht="15.75">
      <c r="A1" s="179" t="s">
        <v>498</v>
      </c>
      <c r="B1" s="528"/>
    </row>
    <row r="2" spans="1:12" ht="17.25" customHeight="1">
      <c r="A2" s="1791" t="s">
        <v>4</v>
      </c>
      <c r="B2" s="1791"/>
      <c r="C2" s="1791"/>
      <c r="D2" s="1791"/>
      <c r="E2" s="1791"/>
      <c r="F2" s="1791"/>
    </row>
    <row r="3" spans="1:12" ht="17.25" customHeight="1">
      <c r="A3" s="1791" t="s">
        <v>618</v>
      </c>
      <c r="B3" s="1791"/>
      <c r="C3" s="1791"/>
      <c r="D3" s="1791"/>
      <c r="E3" s="1791"/>
      <c r="F3" s="1791"/>
    </row>
    <row r="4" spans="1:12" ht="17.25" customHeight="1">
      <c r="B4" s="187"/>
      <c r="C4" s="187"/>
      <c r="D4" s="181"/>
      <c r="E4" s="181"/>
      <c r="F4" s="181"/>
    </row>
    <row r="5" spans="1:12" ht="20.25" customHeight="1">
      <c r="B5" s="187"/>
      <c r="C5" s="187"/>
      <c r="D5" s="188"/>
      <c r="E5" s="1190"/>
      <c r="F5" s="529" t="s">
        <v>619</v>
      </c>
    </row>
    <row r="6" spans="1:12" ht="17.25" customHeight="1">
      <c r="A6" s="530"/>
      <c r="B6" s="531"/>
      <c r="C6" s="1795" t="s">
        <v>797</v>
      </c>
      <c r="D6" s="1792" t="s">
        <v>229</v>
      </c>
      <c r="E6" s="1197"/>
      <c r="F6" s="532"/>
    </row>
    <row r="7" spans="1:12" ht="12.75" customHeight="1">
      <c r="A7" s="213" t="s">
        <v>620</v>
      </c>
      <c r="B7" s="533" t="s">
        <v>3</v>
      </c>
      <c r="C7" s="1796"/>
      <c r="D7" s="1793"/>
      <c r="E7" s="1191"/>
      <c r="F7" s="534" t="s">
        <v>230</v>
      </c>
    </row>
    <row r="8" spans="1:12" ht="26.25" customHeight="1">
      <c r="A8" s="535"/>
      <c r="B8" s="536"/>
      <c r="C8" s="1797"/>
      <c r="D8" s="1794"/>
      <c r="E8" s="1191"/>
      <c r="F8" s="1207" t="s">
        <v>531</v>
      </c>
      <c r="G8" s="203"/>
    </row>
    <row r="9" spans="1:12" s="207" customFormat="1" ht="9.75" customHeight="1">
      <c r="A9" s="205" t="s">
        <v>439</v>
      </c>
      <c r="B9" s="205">
        <v>2</v>
      </c>
      <c r="C9" s="1260">
        <v>3</v>
      </c>
      <c r="D9" s="1192">
        <v>4</v>
      </c>
      <c r="E9" s="206"/>
      <c r="F9" s="206">
        <v>5</v>
      </c>
    </row>
    <row r="10" spans="1:12" ht="30" customHeight="1">
      <c r="A10" s="537" t="s">
        <v>621</v>
      </c>
      <c r="B10" s="538" t="s">
        <v>622</v>
      </c>
      <c r="C10" s="1193">
        <v>482985154000</v>
      </c>
      <c r="D10" s="1193">
        <v>451444296756.49921</v>
      </c>
      <c r="E10" s="1370"/>
      <c r="F10" s="1371">
        <v>0.93469601087676335</v>
      </c>
      <c r="L10" s="615"/>
    </row>
    <row r="11" spans="1:12" ht="12.75" customHeight="1">
      <c r="A11" s="539"/>
      <c r="B11" s="540" t="s">
        <v>623</v>
      </c>
      <c r="C11" s="1261"/>
      <c r="D11" s="1194"/>
      <c r="E11" s="1372"/>
      <c r="F11" s="1373"/>
      <c r="L11" s="615"/>
    </row>
    <row r="12" spans="1:12" s="203" customFormat="1" ht="24" customHeight="1">
      <c r="A12" s="541"/>
      <c r="B12" s="542" t="s">
        <v>624</v>
      </c>
      <c r="C12" s="1261">
        <v>424840000000</v>
      </c>
      <c r="D12" s="1194">
        <v>394312710649.08002</v>
      </c>
      <c r="E12" s="1372"/>
      <c r="F12" s="1373">
        <v>0.92814403222173059</v>
      </c>
      <c r="G12" s="1241"/>
      <c r="J12" s="783"/>
      <c r="L12" s="616"/>
    </row>
    <row r="13" spans="1:12" s="203" customFormat="1" ht="12.75" customHeight="1">
      <c r="A13" s="541"/>
      <c r="B13" s="540" t="s">
        <v>625</v>
      </c>
      <c r="C13" s="1262"/>
      <c r="D13" s="1194"/>
      <c r="E13" s="1372"/>
      <c r="F13" s="1373"/>
      <c r="L13" s="616"/>
    </row>
    <row r="14" spans="1:12" ht="16.5" customHeight="1">
      <c r="A14" s="539"/>
      <c r="B14" s="214" t="s">
        <v>626</v>
      </c>
      <c r="C14" s="1195">
        <v>292970000000</v>
      </c>
      <c r="D14" s="1195">
        <v>271225977520.50998</v>
      </c>
      <c r="E14" s="1374"/>
      <c r="F14" s="1375">
        <v>0.92578071993893563</v>
      </c>
      <c r="K14" s="615"/>
      <c r="L14" s="615"/>
    </row>
    <row r="15" spans="1:12" ht="17.100000000000001" customHeight="1">
      <c r="A15" s="539"/>
      <c r="B15" s="543" t="s">
        <v>627</v>
      </c>
      <c r="C15" s="1195">
        <v>75470000000</v>
      </c>
      <c r="D15" s="1195">
        <v>68459435183.110001</v>
      </c>
      <c r="E15" s="1374"/>
      <c r="F15" s="1375">
        <v>0.90710792610454483</v>
      </c>
      <c r="J15" s="792"/>
      <c r="K15" s="792"/>
      <c r="L15" s="615"/>
    </row>
    <row r="16" spans="1:12" ht="16.5" customHeight="1">
      <c r="A16" s="539"/>
      <c r="B16" s="214" t="s">
        <v>628</v>
      </c>
      <c r="C16" s="1195">
        <v>49500000000</v>
      </c>
      <c r="D16" s="1195">
        <v>47198836658.130005</v>
      </c>
      <c r="E16" s="1374"/>
      <c r="F16" s="1375">
        <v>0.95351185167939401</v>
      </c>
      <c r="L16" s="702"/>
    </row>
    <row r="17" spans="1:12" ht="16.5" customHeight="1">
      <c r="A17" s="539"/>
      <c r="B17" s="544" t="s">
        <v>629</v>
      </c>
      <c r="C17" s="1195">
        <v>71275000000</v>
      </c>
      <c r="D17" s="1195">
        <v>65406614486.069992</v>
      </c>
      <c r="E17" s="1374"/>
      <c r="F17" s="1375">
        <v>0.91766558381017171</v>
      </c>
      <c r="G17" s="1257"/>
      <c r="L17" s="703"/>
    </row>
    <row r="18" spans="1:12" ht="16.5" customHeight="1">
      <c r="A18" s="539"/>
      <c r="B18" s="544" t="s">
        <v>630</v>
      </c>
      <c r="C18" s="1195">
        <v>5170000000</v>
      </c>
      <c r="D18" s="1195">
        <v>4812623754.3100004</v>
      </c>
      <c r="E18" s="1374"/>
      <c r="F18" s="1375">
        <v>0.93087500083365582</v>
      </c>
      <c r="L18" s="703"/>
    </row>
    <row r="19" spans="1:12" s="203" customFormat="1" ht="16.5" customHeight="1">
      <c r="A19" s="541"/>
      <c r="B19" s="542" t="s">
        <v>631</v>
      </c>
      <c r="C19" s="1194">
        <v>55554001000</v>
      </c>
      <c r="D19" s="1194">
        <v>55444077802.809189</v>
      </c>
      <c r="E19" s="1376"/>
      <c r="F19" s="1373">
        <v>0.99802132708333979</v>
      </c>
    </row>
    <row r="20" spans="1:12" ht="17.100000000000001" customHeight="1">
      <c r="A20" s="539"/>
      <c r="B20" s="544" t="s">
        <v>632</v>
      </c>
      <c r="C20" s="1195">
        <v>5624000000</v>
      </c>
      <c r="D20" s="1195">
        <v>5732865773.9399996</v>
      </c>
      <c r="E20" s="1374"/>
      <c r="F20" s="1375">
        <v>1.0193573566749643</v>
      </c>
      <c r="L20" s="704"/>
    </row>
    <row r="21" spans="1:12" ht="24" customHeight="1">
      <c r="A21" s="539"/>
      <c r="B21" s="542" t="s">
        <v>633</v>
      </c>
      <c r="C21" s="1261">
        <v>2591153000</v>
      </c>
      <c r="D21" s="1194">
        <v>1687508304.6100001</v>
      </c>
      <c r="E21" s="1372"/>
      <c r="F21" s="1373">
        <v>0.65125768513476434</v>
      </c>
      <c r="L21" s="704"/>
    </row>
    <row r="22" spans="1:12" ht="17.100000000000001" customHeight="1">
      <c r="A22" s="545" t="s">
        <v>4</v>
      </c>
      <c r="B22" s="544" t="s">
        <v>634</v>
      </c>
      <c r="C22" s="1351">
        <v>245405000</v>
      </c>
      <c r="D22" s="1195">
        <v>173365644.57999998</v>
      </c>
      <c r="E22" s="1374"/>
      <c r="F22" s="1375">
        <v>0.70644707556895736</v>
      </c>
      <c r="G22" s="210"/>
    </row>
    <row r="23" spans="1:12" ht="17.100000000000001" customHeight="1">
      <c r="A23" s="213"/>
      <c r="B23" s="544" t="s">
        <v>635</v>
      </c>
      <c r="C23" s="1351">
        <v>2345748000</v>
      </c>
      <c r="D23" s="1377">
        <v>1514142660.03</v>
      </c>
      <c r="E23" s="1378"/>
      <c r="F23" s="1375">
        <v>0.64548393946408567</v>
      </c>
      <c r="G23" s="210"/>
      <c r="I23" s="704"/>
    </row>
    <row r="24" spans="1:12" ht="24" customHeight="1">
      <c r="A24" s="545" t="s">
        <v>636</v>
      </c>
      <c r="B24" s="546" t="s">
        <v>637</v>
      </c>
      <c r="C24" s="1194">
        <v>523492865000</v>
      </c>
      <c r="D24" s="1194">
        <v>401063048769.90088</v>
      </c>
      <c r="E24" s="1372"/>
      <c r="F24" s="1373">
        <v>0.76612896867257374</v>
      </c>
      <c r="G24" s="210"/>
      <c r="J24" s="182">
        <v>0</v>
      </c>
    </row>
    <row r="25" spans="1:12" ht="12.75" customHeight="1">
      <c r="A25" s="539"/>
      <c r="B25" s="540" t="s">
        <v>625</v>
      </c>
      <c r="C25" s="1263"/>
      <c r="D25" s="1194"/>
      <c r="E25" s="1372"/>
      <c r="F25" s="1373"/>
      <c r="G25" s="210"/>
    </row>
    <row r="26" spans="1:12" ht="17.100000000000001" customHeight="1">
      <c r="A26" s="539"/>
      <c r="B26" s="214" t="s">
        <v>638</v>
      </c>
      <c r="C26" s="1195">
        <v>26000000000</v>
      </c>
      <c r="D26" s="1195">
        <v>24778367452.289997</v>
      </c>
      <c r="E26" s="1374"/>
      <c r="F26" s="1375">
        <v>0.95301413278038449</v>
      </c>
      <c r="G26" s="210"/>
    </row>
    <row r="27" spans="1:12" ht="17.100000000000001" customHeight="1">
      <c r="A27" s="539"/>
      <c r="B27" s="214" t="s">
        <v>639</v>
      </c>
      <c r="C27" s="1195">
        <v>29092043000</v>
      </c>
      <c r="D27" s="1195">
        <v>26094748974.469997</v>
      </c>
      <c r="E27" s="1374"/>
      <c r="F27" s="1375">
        <v>0.89697203370935474</v>
      </c>
      <c r="G27" s="210"/>
    </row>
    <row r="28" spans="1:12" ht="17.100000000000001" customHeight="1">
      <c r="A28" s="539"/>
      <c r="B28" s="547" t="s">
        <v>640</v>
      </c>
      <c r="C28" s="1195">
        <v>18569122000</v>
      </c>
      <c r="D28" s="1195">
        <v>16305623247.67</v>
      </c>
      <c r="E28" s="1374"/>
      <c r="F28" s="1375">
        <v>0.87810415848794576</v>
      </c>
      <c r="G28" s="210"/>
    </row>
    <row r="29" spans="1:12" ht="17.100000000000001" customHeight="1">
      <c r="A29" s="539"/>
      <c r="B29" s="548" t="s">
        <v>641</v>
      </c>
      <c r="C29" s="1264">
        <v>54490124000</v>
      </c>
      <c r="D29" s="1195">
        <v>28264042990.5</v>
      </c>
      <c r="E29" s="1374"/>
      <c r="F29" s="1375">
        <v>0.51870028760624587</v>
      </c>
      <c r="G29" s="210"/>
    </row>
    <row r="30" spans="1:12" ht="17.100000000000001" customHeight="1">
      <c r="A30" s="549"/>
      <c r="B30" s="550" t="s">
        <v>642</v>
      </c>
      <c r="C30" s="1196">
        <v>82128232000</v>
      </c>
      <c r="D30" s="1196">
        <v>68900632751</v>
      </c>
      <c r="E30" s="1379"/>
      <c r="F30" s="1380">
        <v>0.83893968094917715</v>
      </c>
    </row>
    <row r="31" spans="1:12">
      <c r="C31" s="784"/>
      <c r="D31" s="784"/>
      <c r="E31" s="784"/>
    </row>
    <row r="32" spans="1:12" ht="15">
      <c r="A32" s="1189"/>
    </row>
    <row r="33" spans="1:7" ht="15">
      <c r="B33" s="1097"/>
    </row>
    <row r="34" spans="1:7" ht="15">
      <c r="A34" s="43"/>
      <c r="B34" s="1067"/>
      <c r="C34" s="43"/>
      <c r="D34" s="43"/>
      <c r="E34" s="43"/>
      <c r="F34" s="43"/>
      <c r="G34" s="551"/>
    </row>
    <row r="35" spans="1:7">
      <c r="A35" s="43"/>
      <c r="B35" s="43"/>
      <c r="C35" s="43"/>
      <c r="D35" s="43"/>
      <c r="E35" s="43"/>
      <c r="F35" s="43"/>
      <c r="G35" s="551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I40" sqref="I40"/>
    </sheetView>
  </sheetViews>
  <sheetFormatPr defaultRowHeight="12.75"/>
  <sheetData>
    <row r="9" spans="1:3" ht="15">
      <c r="A9" s="248" t="s">
        <v>508</v>
      </c>
      <c r="B9" s="248"/>
      <c r="C9" s="248"/>
    </row>
    <row r="10" spans="1:3" ht="15">
      <c r="A10" s="248"/>
      <c r="B10" s="248"/>
      <c r="C10" s="248"/>
    </row>
    <row r="20" spans="2:13" ht="20.45" customHeight="1">
      <c r="B20" s="1690" t="s">
        <v>509</v>
      </c>
      <c r="C20" s="1690"/>
      <c r="D20" s="1690"/>
      <c r="E20" s="1690"/>
      <c r="F20" s="1690"/>
      <c r="G20" s="1690"/>
      <c r="H20" s="1690"/>
      <c r="I20" s="1690"/>
      <c r="J20" s="1690"/>
      <c r="K20" s="1690"/>
      <c r="L20" s="1690"/>
      <c r="M20" s="1690"/>
    </row>
    <row r="21" spans="2:13"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</row>
    <row r="22" spans="2:13" ht="20.45" customHeight="1">
      <c r="B22" s="1690"/>
      <c r="C22" s="1690"/>
      <c r="D22" s="1690"/>
      <c r="E22" s="1690"/>
      <c r="F22" s="1690"/>
      <c r="G22" s="1690"/>
      <c r="H22" s="1690"/>
      <c r="I22" s="1690"/>
      <c r="J22" s="1690"/>
      <c r="K22" s="1690"/>
      <c r="L22" s="1690"/>
      <c r="M22" s="1690"/>
    </row>
    <row r="38" spans="1:14" s="250" customFormat="1" ht="18">
      <c r="A38" s="1692"/>
      <c r="B38" s="1692"/>
      <c r="C38" s="1692"/>
      <c r="D38" s="1692"/>
      <c r="E38" s="1692"/>
      <c r="F38" s="1692"/>
      <c r="G38" s="1692"/>
      <c r="H38" s="1692"/>
      <c r="I38" s="1692"/>
      <c r="J38" s="1692"/>
      <c r="K38" s="1692"/>
      <c r="L38" s="1692"/>
      <c r="M38" s="1692"/>
      <c r="N38" s="1692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zoomScaleNormal="100" zoomScaleSheetLayoutView="75" workbookViewId="0"/>
  </sheetViews>
  <sheetFormatPr defaultColWidth="9.28515625" defaultRowHeight="14.25"/>
  <cols>
    <col min="1" max="1" width="53.85546875" style="1412" bestFit="1" customWidth="1"/>
    <col min="2" max="2" width="18" style="1412" bestFit="1" customWidth="1"/>
    <col min="3" max="5" width="15.85546875" style="1412" customWidth="1"/>
    <col min="6" max="8" width="12.28515625" style="1412" customWidth="1"/>
    <col min="9" max="9" width="9.28515625" style="1412"/>
    <col min="10" max="10" width="14.42578125" style="1412" bestFit="1" customWidth="1"/>
    <col min="11" max="13" width="9.28515625" style="1453"/>
    <col min="14" max="253" width="9.28515625" style="1412"/>
    <col min="254" max="254" width="53.85546875" style="1412" bestFit="1" customWidth="1"/>
    <col min="255" max="255" width="18" style="1412" bestFit="1" customWidth="1"/>
    <col min="256" max="258" width="15.85546875" style="1412" customWidth="1"/>
    <col min="259" max="261" width="12.28515625" style="1412" customWidth="1"/>
    <col min="262" max="262" width="9.28515625" style="1412"/>
    <col min="263" max="263" width="14.42578125" style="1412" bestFit="1" customWidth="1"/>
    <col min="264" max="264" width="15" style="1412" customWidth="1"/>
    <col min="265" max="265" width="14.28515625" style="1412" customWidth="1"/>
    <col min="266" max="266" width="13.5703125" style="1412" customWidth="1"/>
    <col min="267" max="509" width="9.28515625" style="1412"/>
    <col min="510" max="510" width="53.85546875" style="1412" bestFit="1" customWidth="1"/>
    <col min="511" max="511" width="18" style="1412" bestFit="1" customWidth="1"/>
    <col min="512" max="514" width="15.85546875" style="1412" customWidth="1"/>
    <col min="515" max="517" width="12.28515625" style="1412" customWidth="1"/>
    <col min="518" max="518" width="9.28515625" style="1412"/>
    <col min="519" max="519" width="14.42578125" style="1412" bestFit="1" customWidth="1"/>
    <col min="520" max="520" width="15" style="1412" customWidth="1"/>
    <col min="521" max="521" width="14.28515625" style="1412" customWidth="1"/>
    <col min="522" max="522" width="13.5703125" style="1412" customWidth="1"/>
    <col min="523" max="765" width="9.28515625" style="1412"/>
    <col min="766" max="766" width="53.85546875" style="1412" bestFit="1" customWidth="1"/>
    <col min="767" max="767" width="18" style="1412" bestFit="1" customWidth="1"/>
    <col min="768" max="770" width="15.85546875" style="1412" customWidth="1"/>
    <col min="771" max="773" width="12.28515625" style="1412" customWidth="1"/>
    <col min="774" max="774" width="9.28515625" style="1412"/>
    <col min="775" max="775" width="14.42578125" style="1412" bestFit="1" customWidth="1"/>
    <col min="776" max="776" width="15" style="1412" customWidth="1"/>
    <col min="777" max="777" width="14.28515625" style="1412" customWidth="1"/>
    <col min="778" max="778" width="13.5703125" style="1412" customWidth="1"/>
    <col min="779" max="1021" width="9.28515625" style="1412"/>
    <col min="1022" max="1022" width="53.85546875" style="1412" bestFit="1" customWidth="1"/>
    <col min="1023" max="1023" width="18" style="1412" bestFit="1" customWidth="1"/>
    <col min="1024" max="1026" width="15.85546875" style="1412" customWidth="1"/>
    <col min="1027" max="1029" width="12.28515625" style="1412" customWidth="1"/>
    <col min="1030" max="1030" width="9.28515625" style="1412"/>
    <col min="1031" max="1031" width="14.42578125" style="1412" bestFit="1" customWidth="1"/>
    <col min="1032" max="1032" width="15" style="1412" customWidth="1"/>
    <col min="1033" max="1033" width="14.28515625" style="1412" customWidth="1"/>
    <col min="1034" max="1034" width="13.5703125" style="1412" customWidth="1"/>
    <col min="1035" max="1277" width="9.28515625" style="1412"/>
    <col min="1278" max="1278" width="53.85546875" style="1412" bestFit="1" customWidth="1"/>
    <col min="1279" max="1279" width="18" style="1412" bestFit="1" customWidth="1"/>
    <col min="1280" max="1282" width="15.85546875" style="1412" customWidth="1"/>
    <col min="1283" max="1285" width="12.28515625" style="1412" customWidth="1"/>
    <col min="1286" max="1286" width="9.28515625" style="1412"/>
    <col min="1287" max="1287" width="14.42578125" style="1412" bestFit="1" customWidth="1"/>
    <col min="1288" max="1288" width="15" style="1412" customWidth="1"/>
    <col min="1289" max="1289" width="14.28515625" style="1412" customWidth="1"/>
    <col min="1290" max="1290" width="13.5703125" style="1412" customWidth="1"/>
    <col min="1291" max="1533" width="9.28515625" style="1412"/>
    <col min="1534" max="1534" width="53.85546875" style="1412" bestFit="1" customWidth="1"/>
    <col min="1535" max="1535" width="18" style="1412" bestFit="1" customWidth="1"/>
    <col min="1536" max="1538" width="15.85546875" style="1412" customWidth="1"/>
    <col min="1539" max="1541" width="12.28515625" style="1412" customWidth="1"/>
    <col min="1542" max="1542" width="9.28515625" style="1412"/>
    <col min="1543" max="1543" width="14.42578125" style="1412" bestFit="1" customWidth="1"/>
    <col min="1544" max="1544" width="15" style="1412" customWidth="1"/>
    <col min="1545" max="1545" width="14.28515625" style="1412" customWidth="1"/>
    <col min="1546" max="1546" width="13.5703125" style="1412" customWidth="1"/>
    <col min="1547" max="1789" width="9.28515625" style="1412"/>
    <col min="1790" max="1790" width="53.85546875" style="1412" bestFit="1" customWidth="1"/>
    <col min="1791" max="1791" width="18" style="1412" bestFit="1" customWidth="1"/>
    <col min="1792" max="1794" width="15.85546875" style="1412" customWidth="1"/>
    <col min="1795" max="1797" width="12.28515625" style="1412" customWidth="1"/>
    <col min="1798" max="1798" width="9.28515625" style="1412"/>
    <col min="1799" max="1799" width="14.42578125" style="1412" bestFit="1" customWidth="1"/>
    <col min="1800" max="1800" width="15" style="1412" customWidth="1"/>
    <col min="1801" max="1801" width="14.28515625" style="1412" customWidth="1"/>
    <col min="1802" max="1802" width="13.5703125" style="1412" customWidth="1"/>
    <col min="1803" max="2045" width="9.28515625" style="1412"/>
    <col min="2046" max="2046" width="53.85546875" style="1412" bestFit="1" customWidth="1"/>
    <col min="2047" max="2047" width="18" style="1412" bestFit="1" customWidth="1"/>
    <col min="2048" max="2050" width="15.85546875" style="1412" customWidth="1"/>
    <col min="2051" max="2053" width="12.28515625" style="1412" customWidth="1"/>
    <col min="2054" max="2054" width="9.28515625" style="1412"/>
    <col min="2055" max="2055" width="14.42578125" style="1412" bestFit="1" customWidth="1"/>
    <col min="2056" max="2056" width="15" style="1412" customWidth="1"/>
    <col min="2057" max="2057" width="14.28515625" style="1412" customWidth="1"/>
    <col min="2058" max="2058" width="13.5703125" style="1412" customWidth="1"/>
    <col min="2059" max="2301" width="9.28515625" style="1412"/>
    <col min="2302" max="2302" width="53.85546875" style="1412" bestFit="1" customWidth="1"/>
    <col min="2303" max="2303" width="18" style="1412" bestFit="1" customWidth="1"/>
    <col min="2304" max="2306" width="15.85546875" style="1412" customWidth="1"/>
    <col min="2307" max="2309" width="12.28515625" style="1412" customWidth="1"/>
    <col min="2310" max="2310" width="9.28515625" style="1412"/>
    <col min="2311" max="2311" width="14.42578125" style="1412" bestFit="1" customWidth="1"/>
    <col min="2312" max="2312" width="15" style="1412" customWidth="1"/>
    <col min="2313" max="2313" width="14.28515625" style="1412" customWidth="1"/>
    <col min="2314" max="2314" width="13.5703125" style="1412" customWidth="1"/>
    <col min="2315" max="2557" width="9.28515625" style="1412"/>
    <col min="2558" max="2558" width="53.85546875" style="1412" bestFit="1" customWidth="1"/>
    <col min="2559" max="2559" width="18" style="1412" bestFit="1" customWidth="1"/>
    <col min="2560" max="2562" width="15.85546875" style="1412" customWidth="1"/>
    <col min="2563" max="2565" width="12.28515625" style="1412" customWidth="1"/>
    <col min="2566" max="2566" width="9.28515625" style="1412"/>
    <col min="2567" max="2567" width="14.42578125" style="1412" bestFit="1" customWidth="1"/>
    <col min="2568" max="2568" width="15" style="1412" customWidth="1"/>
    <col min="2569" max="2569" width="14.28515625" style="1412" customWidth="1"/>
    <col min="2570" max="2570" width="13.5703125" style="1412" customWidth="1"/>
    <col min="2571" max="2813" width="9.28515625" style="1412"/>
    <col min="2814" max="2814" width="53.85546875" style="1412" bestFit="1" customWidth="1"/>
    <col min="2815" max="2815" width="18" style="1412" bestFit="1" customWidth="1"/>
    <col min="2816" max="2818" width="15.85546875" style="1412" customWidth="1"/>
    <col min="2819" max="2821" width="12.28515625" style="1412" customWidth="1"/>
    <col min="2822" max="2822" width="9.28515625" style="1412"/>
    <col min="2823" max="2823" width="14.42578125" style="1412" bestFit="1" customWidth="1"/>
    <col min="2824" max="2824" width="15" style="1412" customWidth="1"/>
    <col min="2825" max="2825" width="14.28515625" style="1412" customWidth="1"/>
    <col min="2826" max="2826" width="13.5703125" style="1412" customWidth="1"/>
    <col min="2827" max="3069" width="9.28515625" style="1412"/>
    <col min="3070" max="3070" width="53.85546875" style="1412" bestFit="1" customWidth="1"/>
    <col min="3071" max="3071" width="18" style="1412" bestFit="1" customWidth="1"/>
    <col min="3072" max="3074" width="15.85546875" style="1412" customWidth="1"/>
    <col min="3075" max="3077" width="12.28515625" style="1412" customWidth="1"/>
    <col min="3078" max="3078" width="9.28515625" style="1412"/>
    <col min="3079" max="3079" width="14.42578125" style="1412" bestFit="1" customWidth="1"/>
    <col min="3080" max="3080" width="15" style="1412" customWidth="1"/>
    <col min="3081" max="3081" width="14.28515625" style="1412" customWidth="1"/>
    <col min="3082" max="3082" width="13.5703125" style="1412" customWidth="1"/>
    <col min="3083" max="3325" width="9.28515625" style="1412"/>
    <col min="3326" max="3326" width="53.85546875" style="1412" bestFit="1" customWidth="1"/>
    <col min="3327" max="3327" width="18" style="1412" bestFit="1" customWidth="1"/>
    <col min="3328" max="3330" width="15.85546875" style="1412" customWidth="1"/>
    <col min="3331" max="3333" width="12.28515625" style="1412" customWidth="1"/>
    <col min="3334" max="3334" width="9.28515625" style="1412"/>
    <col min="3335" max="3335" width="14.42578125" style="1412" bestFit="1" customWidth="1"/>
    <col min="3336" max="3336" width="15" style="1412" customWidth="1"/>
    <col min="3337" max="3337" width="14.28515625" style="1412" customWidth="1"/>
    <col min="3338" max="3338" width="13.5703125" style="1412" customWidth="1"/>
    <col min="3339" max="3581" width="9.28515625" style="1412"/>
    <col min="3582" max="3582" width="53.85546875" style="1412" bestFit="1" customWidth="1"/>
    <col min="3583" max="3583" width="18" style="1412" bestFit="1" customWidth="1"/>
    <col min="3584" max="3586" width="15.85546875" style="1412" customWidth="1"/>
    <col min="3587" max="3589" width="12.28515625" style="1412" customWidth="1"/>
    <col min="3590" max="3590" width="9.28515625" style="1412"/>
    <col min="3591" max="3591" width="14.42578125" style="1412" bestFit="1" customWidth="1"/>
    <col min="3592" max="3592" width="15" style="1412" customWidth="1"/>
    <col min="3593" max="3593" width="14.28515625" style="1412" customWidth="1"/>
    <col min="3594" max="3594" width="13.5703125" style="1412" customWidth="1"/>
    <col min="3595" max="3837" width="9.28515625" style="1412"/>
    <col min="3838" max="3838" width="53.85546875" style="1412" bestFit="1" customWidth="1"/>
    <col min="3839" max="3839" width="18" style="1412" bestFit="1" customWidth="1"/>
    <col min="3840" max="3842" width="15.85546875" style="1412" customWidth="1"/>
    <col min="3843" max="3845" width="12.28515625" style="1412" customWidth="1"/>
    <col min="3846" max="3846" width="9.28515625" style="1412"/>
    <col min="3847" max="3847" width="14.42578125" style="1412" bestFit="1" customWidth="1"/>
    <col min="3848" max="3848" width="15" style="1412" customWidth="1"/>
    <col min="3849" max="3849" width="14.28515625" style="1412" customWidth="1"/>
    <col min="3850" max="3850" width="13.5703125" style="1412" customWidth="1"/>
    <col min="3851" max="4093" width="9.28515625" style="1412"/>
    <col min="4094" max="4094" width="53.85546875" style="1412" bestFit="1" customWidth="1"/>
    <col min="4095" max="4095" width="18" style="1412" bestFit="1" customWidth="1"/>
    <col min="4096" max="4098" width="15.85546875" style="1412" customWidth="1"/>
    <col min="4099" max="4101" width="12.28515625" style="1412" customWidth="1"/>
    <col min="4102" max="4102" width="9.28515625" style="1412"/>
    <col min="4103" max="4103" width="14.42578125" style="1412" bestFit="1" customWidth="1"/>
    <col min="4104" max="4104" width="15" style="1412" customWidth="1"/>
    <col min="4105" max="4105" width="14.28515625" style="1412" customWidth="1"/>
    <col min="4106" max="4106" width="13.5703125" style="1412" customWidth="1"/>
    <col min="4107" max="4349" width="9.28515625" style="1412"/>
    <col min="4350" max="4350" width="53.85546875" style="1412" bestFit="1" customWidth="1"/>
    <col min="4351" max="4351" width="18" style="1412" bestFit="1" customWidth="1"/>
    <col min="4352" max="4354" width="15.85546875" style="1412" customWidth="1"/>
    <col min="4355" max="4357" width="12.28515625" style="1412" customWidth="1"/>
    <col min="4358" max="4358" width="9.28515625" style="1412"/>
    <col min="4359" max="4359" width="14.42578125" style="1412" bestFit="1" customWidth="1"/>
    <col min="4360" max="4360" width="15" style="1412" customWidth="1"/>
    <col min="4361" max="4361" width="14.28515625" style="1412" customWidth="1"/>
    <col min="4362" max="4362" width="13.5703125" style="1412" customWidth="1"/>
    <col min="4363" max="4605" width="9.28515625" style="1412"/>
    <col min="4606" max="4606" width="53.85546875" style="1412" bestFit="1" customWidth="1"/>
    <col min="4607" max="4607" width="18" style="1412" bestFit="1" customWidth="1"/>
    <col min="4608" max="4610" width="15.85546875" style="1412" customWidth="1"/>
    <col min="4611" max="4613" width="12.28515625" style="1412" customWidth="1"/>
    <col min="4614" max="4614" width="9.28515625" style="1412"/>
    <col min="4615" max="4615" width="14.42578125" style="1412" bestFit="1" customWidth="1"/>
    <col min="4616" max="4616" width="15" style="1412" customWidth="1"/>
    <col min="4617" max="4617" width="14.28515625" style="1412" customWidth="1"/>
    <col min="4618" max="4618" width="13.5703125" style="1412" customWidth="1"/>
    <col min="4619" max="4861" width="9.28515625" style="1412"/>
    <col min="4862" max="4862" width="53.85546875" style="1412" bestFit="1" customWidth="1"/>
    <col min="4863" max="4863" width="18" style="1412" bestFit="1" customWidth="1"/>
    <col min="4864" max="4866" width="15.85546875" style="1412" customWidth="1"/>
    <col min="4867" max="4869" width="12.28515625" style="1412" customWidth="1"/>
    <col min="4870" max="4870" width="9.28515625" style="1412"/>
    <col min="4871" max="4871" width="14.42578125" style="1412" bestFit="1" customWidth="1"/>
    <col min="4872" max="4872" width="15" style="1412" customWidth="1"/>
    <col min="4873" max="4873" width="14.28515625" style="1412" customWidth="1"/>
    <col min="4874" max="4874" width="13.5703125" style="1412" customWidth="1"/>
    <col min="4875" max="5117" width="9.28515625" style="1412"/>
    <col min="5118" max="5118" width="53.85546875" style="1412" bestFit="1" customWidth="1"/>
    <col min="5119" max="5119" width="18" style="1412" bestFit="1" customWidth="1"/>
    <col min="5120" max="5122" width="15.85546875" style="1412" customWidth="1"/>
    <col min="5123" max="5125" width="12.28515625" style="1412" customWidth="1"/>
    <col min="5126" max="5126" width="9.28515625" style="1412"/>
    <col min="5127" max="5127" width="14.42578125" style="1412" bestFit="1" customWidth="1"/>
    <col min="5128" max="5128" width="15" style="1412" customWidth="1"/>
    <col min="5129" max="5129" width="14.28515625" style="1412" customWidth="1"/>
    <col min="5130" max="5130" width="13.5703125" style="1412" customWidth="1"/>
    <col min="5131" max="5373" width="9.28515625" style="1412"/>
    <col min="5374" max="5374" width="53.85546875" style="1412" bestFit="1" customWidth="1"/>
    <col min="5375" max="5375" width="18" style="1412" bestFit="1" customWidth="1"/>
    <col min="5376" max="5378" width="15.85546875" style="1412" customWidth="1"/>
    <col min="5379" max="5381" width="12.28515625" style="1412" customWidth="1"/>
    <col min="5382" max="5382" width="9.28515625" style="1412"/>
    <col min="5383" max="5383" width="14.42578125" style="1412" bestFit="1" customWidth="1"/>
    <col min="5384" max="5384" width="15" style="1412" customWidth="1"/>
    <col min="5385" max="5385" width="14.28515625" style="1412" customWidth="1"/>
    <col min="5386" max="5386" width="13.5703125" style="1412" customWidth="1"/>
    <col min="5387" max="5629" width="9.28515625" style="1412"/>
    <col min="5630" max="5630" width="53.85546875" style="1412" bestFit="1" customWidth="1"/>
    <col min="5631" max="5631" width="18" style="1412" bestFit="1" customWidth="1"/>
    <col min="5632" max="5634" width="15.85546875" style="1412" customWidth="1"/>
    <col min="5635" max="5637" width="12.28515625" style="1412" customWidth="1"/>
    <col min="5638" max="5638" width="9.28515625" style="1412"/>
    <col min="5639" max="5639" width="14.42578125" style="1412" bestFit="1" customWidth="1"/>
    <col min="5640" max="5640" width="15" style="1412" customWidth="1"/>
    <col min="5641" max="5641" width="14.28515625" style="1412" customWidth="1"/>
    <col min="5642" max="5642" width="13.5703125" style="1412" customWidth="1"/>
    <col min="5643" max="5885" width="9.28515625" style="1412"/>
    <col min="5886" max="5886" width="53.85546875" style="1412" bestFit="1" customWidth="1"/>
    <col min="5887" max="5887" width="18" style="1412" bestFit="1" customWidth="1"/>
    <col min="5888" max="5890" width="15.85546875" style="1412" customWidth="1"/>
    <col min="5891" max="5893" width="12.28515625" style="1412" customWidth="1"/>
    <col min="5894" max="5894" width="9.28515625" style="1412"/>
    <col min="5895" max="5895" width="14.42578125" style="1412" bestFit="1" customWidth="1"/>
    <col min="5896" max="5896" width="15" style="1412" customWidth="1"/>
    <col min="5897" max="5897" width="14.28515625" style="1412" customWidth="1"/>
    <col min="5898" max="5898" width="13.5703125" style="1412" customWidth="1"/>
    <col min="5899" max="6141" width="9.28515625" style="1412"/>
    <col min="6142" max="6142" width="53.85546875" style="1412" bestFit="1" customWidth="1"/>
    <col min="6143" max="6143" width="18" style="1412" bestFit="1" customWidth="1"/>
    <col min="6144" max="6146" width="15.85546875" style="1412" customWidth="1"/>
    <col min="6147" max="6149" width="12.28515625" style="1412" customWidth="1"/>
    <col min="6150" max="6150" width="9.28515625" style="1412"/>
    <col min="6151" max="6151" width="14.42578125" style="1412" bestFit="1" customWidth="1"/>
    <col min="6152" max="6152" width="15" style="1412" customWidth="1"/>
    <col min="6153" max="6153" width="14.28515625" style="1412" customWidth="1"/>
    <col min="6154" max="6154" width="13.5703125" style="1412" customWidth="1"/>
    <col min="6155" max="6397" width="9.28515625" style="1412"/>
    <col min="6398" max="6398" width="53.85546875" style="1412" bestFit="1" customWidth="1"/>
    <col min="6399" max="6399" width="18" style="1412" bestFit="1" customWidth="1"/>
    <col min="6400" max="6402" width="15.85546875" style="1412" customWidth="1"/>
    <col min="6403" max="6405" width="12.28515625" style="1412" customWidth="1"/>
    <col min="6406" max="6406" width="9.28515625" style="1412"/>
    <col min="6407" max="6407" width="14.42578125" style="1412" bestFit="1" customWidth="1"/>
    <col min="6408" max="6408" width="15" style="1412" customWidth="1"/>
    <col min="6409" max="6409" width="14.28515625" style="1412" customWidth="1"/>
    <col min="6410" max="6410" width="13.5703125" style="1412" customWidth="1"/>
    <col min="6411" max="6653" width="9.28515625" style="1412"/>
    <col min="6654" max="6654" width="53.85546875" style="1412" bestFit="1" customWidth="1"/>
    <col min="6655" max="6655" width="18" style="1412" bestFit="1" customWidth="1"/>
    <col min="6656" max="6658" width="15.85546875" style="1412" customWidth="1"/>
    <col min="6659" max="6661" width="12.28515625" style="1412" customWidth="1"/>
    <col min="6662" max="6662" width="9.28515625" style="1412"/>
    <col min="6663" max="6663" width="14.42578125" style="1412" bestFit="1" customWidth="1"/>
    <col min="6664" max="6664" width="15" style="1412" customWidth="1"/>
    <col min="6665" max="6665" width="14.28515625" style="1412" customWidth="1"/>
    <col min="6666" max="6666" width="13.5703125" style="1412" customWidth="1"/>
    <col min="6667" max="6909" width="9.28515625" style="1412"/>
    <col min="6910" max="6910" width="53.85546875" style="1412" bestFit="1" customWidth="1"/>
    <col min="6911" max="6911" width="18" style="1412" bestFit="1" customWidth="1"/>
    <col min="6912" max="6914" width="15.85546875" style="1412" customWidth="1"/>
    <col min="6915" max="6917" width="12.28515625" style="1412" customWidth="1"/>
    <col min="6918" max="6918" width="9.28515625" style="1412"/>
    <col min="6919" max="6919" width="14.42578125" style="1412" bestFit="1" customWidth="1"/>
    <col min="6920" max="6920" width="15" style="1412" customWidth="1"/>
    <col min="6921" max="6921" width="14.28515625" style="1412" customWidth="1"/>
    <col min="6922" max="6922" width="13.5703125" style="1412" customWidth="1"/>
    <col min="6923" max="7165" width="9.28515625" style="1412"/>
    <col min="7166" max="7166" width="53.85546875" style="1412" bestFit="1" customWidth="1"/>
    <col min="7167" max="7167" width="18" style="1412" bestFit="1" customWidth="1"/>
    <col min="7168" max="7170" width="15.85546875" style="1412" customWidth="1"/>
    <col min="7171" max="7173" width="12.28515625" style="1412" customWidth="1"/>
    <col min="7174" max="7174" width="9.28515625" style="1412"/>
    <col min="7175" max="7175" width="14.42578125" style="1412" bestFit="1" customWidth="1"/>
    <col min="7176" max="7176" width="15" style="1412" customWidth="1"/>
    <col min="7177" max="7177" width="14.28515625" style="1412" customWidth="1"/>
    <col min="7178" max="7178" width="13.5703125" style="1412" customWidth="1"/>
    <col min="7179" max="7421" width="9.28515625" style="1412"/>
    <col min="7422" max="7422" width="53.85546875" style="1412" bestFit="1" customWidth="1"/>
    <col min="7423" max="7423" width="18" style="1412" bestFit="1" customWidth="1"/>
    <col min="7424" max="7426" width="15.85546875" style="1412" customWidth="1"/>
    <col min="7427" max="7429" width="12.28515625" style="1412" customWidth="1"/>
    <col min="7430" max="7430" width="9.28515625" style="1412"/>
    <col min="7431" max="7431" width="14.42578125" style="1412" bestFit="1" customWidth="1"/>
    <col min="7432" max="7432" width="15" style="1412" customWidth="1"/>
    <col min="7433" max="7433" width="14.28515625" style="1412" customWidth="1"/>
    <col min="7434" max="7434" width="13.5703125" style="1412" customWidth="1"/>
    <col min="7435" max="7677" width="9.28515625" style="1412"/>
    <col min="7678" max="7678" width="53.85546875" style="1412" bestFit="1" customWidth="1"/>
    <col min="7679" max="7679" width="18" style="1412" bestFit="1" customWidth="1"/>
    <col min="7680" max="7682" width="15.85546875" style="1412" customWidth="1"/>
    <col min="7683" max="7685" width="12.28515625" style="1412" customWidth="1"/>
    <col min="7686" max="7686" width="9.28515625" style="1412"/>
    <col min="7687" max="7687" width="14.42578125" style="1412" bestFit="1" customWidth="1"/>
    <col min="7688" max="7688" width="15" style="1412" customWidth="1"/>
    <col min="7689" max="7689" width="14.28515625" style="1412" customWidth="1"/>
    <col min="7690" max="7690" width="13.5703125" style="1412" customWidth="1"/>
    <col min="7691" max="7933" width="9.28515625" style="1412"/>
    <col min="7934" max="7934" width="53.85546875" style="1412" bestFit="1" customWidth="1"/>
    <col min="7935" max="7935" width="18" style="1412" bestFit="1" customWidth="1"/>
    <col min="7936" max="7938" width="15.85546875" style="1412" customWidth="1"/>
    <col min="7939" max="7941" width="12.28515625" style="1412" customWidth="1"/>
    <col min="7942" max="7942" width="9.28515625" style="1412"/>
    <col min="7943" max="7943" width="14.42578125" style="1412" bestFit="1" customWidth="1"/>
    <col min="7944" max="7944" width="15" style="1412" customWidth="1"/>
    <col min="7945" max="7945" width="14.28515625" style="1412" customWidth="1"/>
    <col min="7946" max="7946" width="13.5703125" style="1412" customWidth="1"/>
    <col min="7947" max="8189" width="9.28515625" style="1412"/>
    <col min="8190" max="8190" width="53.85546875" style="1412" bestFit="1" customWidth="1"/>
    <col min="8191" max="8191" width="18" style="1412" bestFit="1" customWidth="1"/>
    <col min="8192" max="8194" width="15.85546875" style="1412" customWidth="1"/>
    <col min="8195" max="8197" width="12.28515625" style="1412" customWidth="1"/>
    <col min="8198" max="8198" width="9.28515625" style="1412"/>
    <col min="8199" max="8199" width="14.42578125" style="1412" bestFit="1" customWidth="1"/>
    <col min="8200" max="8200" width="15" style="1412" customWidth="1"/>
    <col min="8201" max="8201" width="14.28515625" style="1412" customWidth="1"/>
    <col min="8202" max="8202" width="13.5703125" style="1412" customWidth="1"/>
    <col min="8203" max="8445" width="9.28515625" style="1412"/>
    <col min="8446" max="8446" width="53.85546875" style="1412" bestFit="1" customWidth="1"/>
    <col min="8447" max="8447" width="18" style="1412" bestFit="1" customWidth="1"/>
    <col min="8448" max="8450" width="15.85546875" style="1412" customWidth="1"/>
    <col min="8451" max="8453" width="12.28515625" style="1412" customWidth="1"/>
    <col min="8454" max="8454" width="9.28515625" style="1412"/>
    <col min="8455" max="8455" width="14.42578125" style="1412" bestFit="1" customWidth="1"/>
    <col min="8456" max="8456" width="15" style="1412" customWidth="1"/>
    <col min="8457" max="8457" width="14.28515625" style="1412" customWidth="1"/>
    <col min="8458" max="8458" width="13.5703125" style="1412" customWidth="1"/>
    <col min="8459" max="8701" width="9.28515625" style="1412"/>
    <col min="8702" max="8702" width="53.85546875" style="1412" bestFit="1" customWidth="1"/>
    <col min="8703" max="8703" width="18" style="1412" bestFit="1" customWidth="1"/>
    <col min="8704" max="8706" width="15.85546875" style="1412" customWidth="1"/>
    <col min="8707" max="8709" width="12.28515625" style="1412" customWidth="1"/>
    <col min="8710" max="8710" width="9.28515625" style="1412"/>
    <col min="8711" max="8711" width="14.42578125" style="1412" bestFit="1" customWidth="1"/>
    <col min="8712" max="8712" width="15" style="1412" customWidth="1"/>
    <col min="8713" max="8713" width="14.28515625" style="1412" customWidth="1"/>
    <col min="8714" max="8714" width="13.5703125" style="1412" customWidth="1"/>
    <col min="8715" max="8957" width="9.28515625" style="1412"/>
    <col min="8958" max="8958" width="53.85546875" style="1412" bestFit="1" customWidth="1"/>
    <col min="8959" max="8959" width="18" style="1412" bestFit="1" customWidth="1"/>
    <col min="8960" max="8962" width="15.85546875" style="1412" customWidth="1"/>
    <col min="8963" max="8965" width="12.28515625" style="1412" customWidth="1"/>
    <col min="8966" max="8966" width="9.28515625" style="1412"/>
    <col min="8967" max="8967" width="14.42578125" style="1412" bestFit="1" customWidth="1"/>
    <col min="8968" max="8968" width="15" style="1412" customWidth="1"/>
    <col min="8969" max="8969" width="14.28515625" style="1412" customWidth="1"/>
    <col min="8970" max="8970" width="13.5703125" style="1412" customWidth="1"/>
    <col min="8971" max="9213" width="9.28515625" style="1412"/>
    <col min="9214" max="9214" width="53.85546875" style="1412" bestFit="1" customWidth="1"/>
    <col min="9215" max="9215" width="18" style="1412" bestFit="1" customWidth="1"/>
    <col min="9216" max="9218" width="15.85546875" style="1412" customWidth="1"/>
    <col min="9219" max="9221" width="12.28515625" style="1412" customWidth="1"/>
    <col min="9222" max="9222" width="9.28515625" style="1412"/>
    <col min="9223" max="9223" width="14.42578125" style="1412" bestFit="1" customWidth="1"/>
    <col min="9224" max="9224" width="15" style="1412" customWidth="1"/>
    <col min="9225" max="9225" width="14.28515625" style="1412" customWidth="1"/>
    <col min="9226" max="9226" width="13.5703125" style="1412" customWidth="1"/>
    <col min="9227" max="9469" width="9.28515625" style="1412"/>
    <col min="9470" max="9470" width="53.85546875" style="1412" bestFit="1" customWidth="1"/>
    <col min="9471" max="9471" width="18" style="1412" bestFit="1" customWidth="1"/>
    <col min="9472" max="9474" width="15.85546875" style="1412" customWidth="1"/>
    <col min="9475" max="9477" width="12.28515625" style="1412" customWidth="1"/>
    <col min="9478" max="9478" width="9.28515625" style="1412"/>
    <col min="9479" max="9479" width="14.42578125" style="1412" bestFit="1" customWidth="1"/>
    <col min="9480" max="9480" width="15" style="1412" customWidth="1"/>
    <col min="9481" max="9481" width="14.28515625" style="1412" customWidth="1"/>
    <col min="9482" max="9482" width="13.5703125" style="1412" customWidth="1"/>
    <col min="9483" max="9725" width="9.28515625" style="1412"/>
    <col min="9726" max="9726" width="53.85546875" style="1412" bestFit="1" customWidth="1"/>
    <col min="9727" max="9727" width="18" style="1412" bestFit="1" customWidth="1"/>
    <col min="9728" max="9730" width="15.85546875" style="1412" customWidth="1"/>
    <col min="9731" max="9733" width="12.28515625" style="1412" customWidth="1"/>
    <col min="9734" max="9734" width="9.28515625" style="1412"/>
    <col min="9735" max="9735" width="14.42578125" style="1412" bestFit="1" customWidth="1"/>
    <col min="9736" max="9736" width="15" style="1412" customWidth="1"/>
    <col min="9737" max="9737" width="14.28515625" style="1412" customWidth="1"/>
    <col min="9738" max="9738" width="13.5703125" style="1412" customWidth="1"/>
    <col min="9739" max="9981" width="9.28515625" style="1412"/>
    <col min="9982" max="9982" width="53.85546875" style="1412" bestFit="1" customWidth="1"/>
    <col min="9983" max="9983" width="18" style="1412" bestFit="1" customWidth="1"/>
    <col min="9984" max="9986" width="15.85546875" style="1412" customWidth="1"/>
    <col min="9987" max="9989" width="12.28515625" style="1412" customWidth="1"/>
    <col min="9990" max="9990" width="9.28515625" style="1412"/>
    <col min="9991" max="9991" width="14.42578125" style="1412" bestFit="1" customWidth="1"/>
    <col min="9992" max="9992" width="15" style="1412" customWidth="1"/>
    <col min="9993" max="9993" width="14.28515625" style="1412" customWidth="1"/>
    <col min="9994" max="9994" width="13.5703125" style="1412" customWidth="1"/>
    <col min="9995" max="10237" width="9.28515625" style="1412"/>
    <col min="10238" max="10238" width="53.85546875" style="1412" bestFit="1" customWidth="1"/>
    <col min="10239" max="10239" width="18" style="1412" bestFit="1" customWidth="1"/>
    <col min="10240" max="10242" width="15.85546875" style="1412" customWidth="1"/>
    <col min="10243" max="10245" width="12.28515625" style="1412" customWidth="1"/>
    <col min="10246" max="10246" width="9.28515625" style="1412"/>
    <col min="10247" max="10247" width="14.42578125" style="1412" bestFit="1" customWidth="1"/>
    <col min="10248" max="10248" width="15" style="1412" customWidth="1"/>
    <col min="10249" max="10249" width="14.28515625" style="1412" customWidth="1"/>
    <col min="10250" max="10250" width="13.5703125" style="1412" customWidth="1"/>
    <col min="10251" max="10493" width="9.28515625" style="1412"/>
    <col min="10494" max="10494" width="53.85546875" style="1412" bestFit="1" customWidth="1"/>
    <col min="10495" max="10495" width="18" style="1412" bestFit="1" customWidth="1"/>
    <col min="10496" max="10498" width="15.85546875" style="1412" customWidth="1"/>
    <col min="10499" max="10501" width="12.28515625" style="1412" customWidth="1"/>
    <col min="10502" max="10502" width="9.28515625" style="1412"/>
    <col min="10503" max="10503" width="14.42578125" style="1412" bestFit="1" customWidth="1"/>
    <col min="10504" max="10504" width="15" style="1412" customWidth="1"/>
    <col min="10505" max="10505" width="14.28515625" style="1412" customWidth="1"/>
    <col min="10506" max="10506" width="13.5703125" style="1412" customWidth="1"/>
    <col min="10507" max="10749" width="9.28515625" style="1412"/>
    <col min="10750" max="10750" width="53.85546875" style="1412" bestFit="1" customWidth="1"/>
    <col min="10751" max="10751" width="18" style="1412" bestFit="1" customWidth="1"/>
    <col min="10752" max="10754" width="15.85546875" style="1412" customWidth="1"/>
    <col min="10755" max="10757" width="12.28515625" style="1412" customWidth="1"/>
    <col min="10758" max="10758" width="9.28515625" style="1412"/>
    <col min="10759" max="10759" width="14.42578125" style="1412" bestFit="1" customWidth="1"/>
    <col min="10760" max="10760" width="15" style="1412" customWidth="1"/>
    <col min="10761" max="10761" width="14.28515625" style="1412" customWidth="1"/>
    <col min="10762" max="10762" width="13.5703125" style="1412" customWidth="1"/>
    <col min="10763" max="11005" width="9.28515625" style="1412"/>
    <col min="11006" max="11006" width="53.85546875" style="1412" bestFit="1" customWidth="1"/>
    <col min="11007" max="11007" width="18" style="1412" bestFit="1" customWidth="1"/>
    <col min="11008" max="11010" width="15.85546875" style="1412" customWidth="1"/>
    <col min="11011" max="11013" width="12.28515625" style="1412" customWidth="1"/>
    <col min="11014" max="11014" width="9.28515625" style="1412"/>
    <col min="11015" max="11015" width="14.42578125" style="1412" bestFit="1" customWidth="1"/>
    <col min="11016" max="11016" width="15" style="1412" customWidth="1"/>
    <col min="11017" max="11017" width="14.28515625" style="1412" customWidth="1"/>
    <col min="11018" max="11018" width="13.5703125" style="1412" customWidth="1"/>
    <col min="11019" max="11261" width="9.28515625" style="1412"/>
    <col min="11262" max="11262" width="53.85546875" style="1412" bestFit="1" customWidth="1"/>
    <col min="11263" max="11263" width="18" style="1412" bestFit="1" customWidth="1"/>
    <col min="11264" max="11266" width="15.85546875" style="1412" customWidth="1"/>
    <col min="11267" max="11269" width="12.28515625" style="1412" customWidth="1"/>
    <col min="11270" max="11270" width="9.28515625" style="1412"/>
    <col min="11271" max="11271" width="14.42578125" style="1412" bestFit="1" customWidth="1"/>
    <col min="11272" max="11272" width="15" style="1412" customWidth="1"/>
    <col min="11273" max="11273" width="14.28515625" style="1412" customWidth="1"/>
    <col min="11274" max="11274" width="13.5703125" style="1412" customWidth="1"/>
    <col min="11275" max="11517" width="9.28515625" style="1412"/>
    <col min="11518" max="11518" width="53.85546875" style="1412" bestFit="1" customWidth="1"/>
    <col min="11519" max="11519" width="18" style="1412" bestFit="1" customWidth="1"/>
    <col min="11520" max="11522" width="15.85546875" style="1412" customWidth="1"/>
    <col min="11523" max="11525" width="12.28515625" style="1412" customWidth="1"/>
    <col min="11526" max="11526" width="9.28515625" style="1412"/>
    <col min="11527" max="11527" width="14.42578125" style="1412" bestFit="1" customWidth="1"/>
    <col min="11528" max="11528" width="15" style="1412" customWidth="1"/>
    <col min="11529" max="11529" width="14.28515625" style="1412" customWidth="1"/>
    <col min="11530" max="11530" width="13.5703125" style="1412" customWidth="1"/>
    <col min="11531" max="11773" width="9.28515625" style="1412"/>
    <col min="11774" max="11774" width="53.85546875" style="1412" bestFit="1" customWidth="1"/>
    <col min="11775" max="11775" width="18" style="1412" bestFit="1" customWidth="1"/>
    <col min="11776" max="11778" width="15.85546875" style="1412" customWidth="1"/>
    <col min="11779" max="11781" width="12.28515625" style="1412" customWidth="1"/>
    <col min="11782" max="11782" width="9.28515625" style="1412"/>
    <col min="11783" max="11783" width="14.42578125" style="1412" bestFit="1" customWidth="1"/>
    <col min="11784" max="11784" width="15" style="1412" customWidth="1"/>
    <col min="11785" max="11785" width="14.28515625" style="1412" customWidth="1"/>
    <col min="11786" max="11786" width="13.5703125" style="1412" customWidth="1"/>
    <col min="11787" max="12029" width="9.28515625" style="1412"/>
    <col min="12030" max="12030" width="53.85546875" style="1412" bestFit="1" customWidth="1"/>
    <col min="12031" max="12031" width="18" style="1412" bestFit="1" customWidth="1"/>
    <col min="12032" max="12034" width="15.85546875" style="1412" customWidth="1"/>
    <col min="12035" max="12037" width="12.28515625" style="1412" customWidth="1"/>
    <col min="12038" max="12038" width="9.28515625" style="1412"/>
    <col min="12039" max="12039" width="14.42578125" style="1412" bestFit="1" customWidth="1"/>
    <col min="12040" max="12040" width="15" style="1412" customWidth="1"/>
    <col min="12041" max="12041" width="14.28515625" style="1412" customWidth="1"/>
    <col min="12042" max="12042" width="13.5703125" style="1412" customWidth="1"/>
    <col min="12043" max="12285" width="9.28515625" style="1412"/>
    <col min="12286" max="12286" width="53.85546875" style="1412" bestFit="1" customWidth="1"/>
    <col min="12287" max="12287" width="18" style="1412" bestFit="1" customWidth="1"/>
    <col min="12288" max="12290" width="15.85546875" style="1412" customWidth="1"/>
    <col min="12291" max="12293" width="12.28515625" style="1412" customWidth="1"/>
    <col min="12294" max="12294" width="9.28515625" style="1412"/>
    <col min="12295" max="12295" width="14.42578125" style="1412" bestFit="1" customWidth="1"/>
    <col min="12296" max="12296" width="15" style="1412" customWidth="1"/>
    <col min="12297" max="12297" width="14.28515625" style="1412" customWidth="1"/>
    <col min="12298" max="12298" width="13.5703125" style="1412" customWidth="1"/>
    <col min="12299" max="12541" width="9.28515625" style="1412"/>
    <col min="12542" max="12542" width="53.85546875" style="1412" bestFit="1" customWidth="1"/>
    <col min="12543" max="12543" width="18" style="1412" bestFit="1" customWidth="1"/>
    <col min="12544" max="12546" width="15.85546875" style="1412" customWidth="1"/>
    <col min="12547" max="12549" width="12.28515625" style="1412" customWidth="1"/>
    <col min="12550" max="12550" width="9.28515625" style="1412"/>
    <col min="12551" max="12551" width="14.42578125" style="1412" bestFit="1" customWidth="1"/>
    <col min="12552" max="12552" width="15" style="1412" customWidth="1"/>
    <col min="12553" max="12553" width="14.28515625" style="1412" customWidth="1"/>
    <col min="12554" max="12554" width="13.5703125" style="1412" customWidth="1"/>
    <col min="12555" max="12797" width="9.28515625" style="1412"/>
    <col min="12798" max="12798" width="53.85546875" style="1412" bestFit="1" customWidth="1"/>
    <col min="12799" max="12799" width="18" style="1412" bestFit="1" customWidth="1"/>
    <col min="12800" max="12802" width="15.85546875" style="1412" customWidth="1"/>
    <col min="12803" max="12805" width="12.28515625" style="1412" customWidth="1"/>
    <col min="12806" max="12806" width="9.28515625" style="1412"/>
    <col min="12807" max="12807" width="14.42578125" style="1412" bestFit="1" customWidth="1"/>
    <col min="12808" max="12808" width="15" style="1412" customWidth="1"/>
    <col min="12809" max="12809" width="14.28515625" style="1412" customWidth="1"/>
    <col min="12810" max="12810" width="13.5703125" style="1412" customWidth="1"/>
    <col min="12811" max="13053" width="9.28515625" style="1412"/>
    <col min="13054" max="13054" width="53.85546875" style="1412" bestFit="1" customWidth="1"/>
    <col min="13055" max="13055" width="18" style="1412" bestFit="1" customWidth="1"/>
    <col min="13056" max="13058" width="15.85546875" style="1412" customWidth="1"/>
    <col min="13059" max="13061" width="12.28515625" style="1412" customWidth="1"/>
    <col min="13062" max="13062" width="9.28515625" style="1412"/>
    <col min="13063" max="13063" width="14.42578125" style="1412" bestFit="1" customWidth="1"/>
    <col min="13064" max="13064" width="15" style="1412" customWidth="1"/>
    <col min="13065" max="13065" width="14.28515625" style="1412" customWidth="1"/>
    <col min="13066" max="13066" width="13.5703125" style="1412" customWidth="1"/>
    <col min="13067" max="13309" width="9.28515625" style="1412"/>
    <col min="13310" max="13310" width="53.85546875" style="1412" bestFit="1" customWidth="1"/>
    <col min="13311" max="13311" width="18" style="1412" bestFit="1" customWidth="1"/>
    <col min="13312" max="13314" width="15.85546875" style="1412" customWidth="1"/>
    <col min="13315" max="13317" width="12.28515625" style="1412" customWidth="1"/>
    <col min="13318" max="13318" width="9.28515625" style="1412"/>
    <col min="13319" max="13319" width="14.42578125" style="1412" bestFit="1" customWidth="1"/>
    <col min="13320" max="13320" width="15" style="1412" customWidth="1"/>
    <col min="13321" max="13321" width="14.28515625" style="1412" customWidth="1"/>
    <col min="13322" max="13322" width="13.5703125" style="1412" customWidth="1"/>
    <col min="13323" max="13565" width="9.28515625" style="1412"/>
    <col min="13566" max="13566" width="53.85546875" style="1412" bestFit="1" customWidth="1"/>
    <col min="13567" max="13567" width="18" style="1412" bestFit="1" customWidth="1"/>
    <col min="13568" max="13570" width="15.85546875" style="1412" customWidth="1"/>
    <col min="13571" max="13573" width="12.28515625" style="1412" customWidth="1"/>
    <col min="13574" max="13574" width="9.28515625" style="1412"/>
    <col min="13575" max="13575" width="14.42578125" style="1412" bestFit="1" customWidth="1"/>
    <col min="13576" max="13576" width="15" style="1412" customWidth="1"/>
    <col min="13577" max="13577" width="14.28515625" style="1412" customWidth="1"/>
    <col min="13578" max="13578" width="13.5703125" style="1412" customWidth="1"/>
    <col min="13579" max="13821" width="9.28515625" style="1412"/>
    <col min="13822" max="13822" width="53.85546875" style="1412" bestFit="1" customWidth="1"/>
    <col min="13823" max="13823" width="18" style="1412" bestFit="1" customWidth="1"/>
    <col min="13824" max="13826" width="15.85546875" style="1412" customWidth="1"/>
    <col min="13827" max="13829" width="12.28515625" style="1412" customWidth="1"/>
    <col min="13830" max="13830" width="9.28515625" style="1412"/>
    <col min="13831" max="13831" width="14.42578125" style="1412" bestFit="1" customWidth="1"/>
    <col min="13832" max="13832" width="15" style="1412" customWidth="1"/>
    <col min="13833" max="13833" width="14.28515625" style="1412" customWidth="1"/>
    <col min="13834" max="13834" width="13.5703125" style="1412" customWidth="1"/>
    <col min="13835" max="14077" width="9.28515625" style="1412"/>
    <col min="14078" max="14078" width="53.85546875" style="1412" bestFit="1" customWidth="1"/>
    <col min="14079" max="14079" width="18" style="1412" bestFit="1" customWidth="1"/>
    <col min="14080" max="14082" width="15.85546875" style="1412" customWidth="1"/>
    <col min="14083" max="14085" width="12.28515625" style="1412" customWidth="1"/>
    <col min="14086" max="14086" width="9.28515625" style="1412"/>
    <col min="14087" max="14087" width="14.42578125" style="1412" bestFit="1" customWidth="1"/>
    <col min="14088" max="14088" width="15" style="1412" customWidth="1"/>
    <col min="14089" max="14089" width="14.28515625" style="1412" customWidth="1"/>
    <col min="14090" max="14090" width="13.5703125" style="1412" customWidth="1"/>
    <col min="14091" max="14333" width="9.28515625" style="1412"/>
    <col min="14334" max="14334" width="53.85546875" style="1412" bestFit="1" customWidth="1"/>
    <col min="14335" max="14335" width="18" style="1412" bestFit="1" customWidth="1"/>
    <col min="14336" max="14338" width="15.85546875" style="1412" customWidth="1"/>
    <col min="14339" max="14341" width="12.28515625" style="1412" customWidth="1"/>
    <col min="14342" max="14342" width="9.28515625" style="1412"/>
    <col min="14343" max="14343" width="14.42578125" style="1412" bestFit="1" customWidth="1"/>
    <col min="14344" max="14344" width="15" style="1412" customWidth="1"/>
    <col min="14345" max="14345" width="14.28515625" style="1412" customWidth="1"/>
    <col min="14346" max="14346" width="13.5703125" style="1412" customWidth="1"/>
    <col min="14347" max="14589" width="9.28515625" style="1412"/>
    <col min="14590" max="14590" width="53.85546875" style="1412" bestFit="1" customWidth="1"/>
    <col min="14591" max="14591" width="18" style="1412" bestFit="1" customWidth="1"/>
    <col min="14592" max="14594" width="15.85546875" style="1412" customWidth="1"/>
    <col min="14595" max="14597" width="12.28515625" style="1412" customWidth="1"/>
    <col min="14598" max="14598" width="9.28515625" style="1412"/>
    <col min="14599" max="14599" width="14.42578125" style="1412" bestFit="1" customWidth="1"/>
    <col min="14600" max="14600" width="15" style="1412" customWidth="1"/>
    <col min="14601" max="14601" width="14.28515625" style="1412" customWidth="1"/>
    <col min="14602" max="14602" width="13.5703125" style="1412" customWidth="1"/>
    <col min="14603" max="14845" width="9.28515625" style="1412"/>
    <col min="14846" max="14846" width="53.85546875" style="1412" bestFit="1" customWidth="1"/>
    <col min="14847" max="14847" width="18" style="1412" bestFit="1" customWidth="1"/>
    <col min="14848" max="14850" width="15.85546875" style="1412" customWidth="1"/>
    <col min="14851" max="14853" width="12.28515625" style="1412" customWidth="1"/>
    <col min="14854" max="14854" width="9.28515625" style="1412"/>
    <col min="14855" max="14855" width="14.42578125" style="1412" bestFit="1" customWidth="1"/>
    <col min="14856" max="14856" width="15" style="1412" customWidth="1"/>
    <col min="14857" max="14857" width="14.28515625" style="1412" customWidth="1"/>
    <col min="14858" max="14858" width="13.5703125" style="1412" customWidth="1"/>
    <col min="14859" max="15101" width="9.28515625" style="1412"/>
    <col min="15102" max="15102" width="53.85546875" style="1412" bestFit="1" customWidth="1"/>
    <col min="15103" max="15103" width="18" style="1412" bestFit="1" customWidth="1"/>
    <col min="15104" max="15106" width="15.85546875" style="1412" customWidth="1"/>
    <col min="15107" max="15109" width="12.28515625" style="1412" customWidth="1"/>
    <col min="15110" max="15110" width="9.28515625" style="1412"/>
    <col min="15111" max="15111" width="14.42578125" style="1412" bestFit="1" customWidth="1"/>
    <col min="15112" max="15112" width="15" style="1412" customWidth="1"/>
    <col min="15113" max="15113" width="14.28515625" style="1412" customWidth="1"/>
    <col min="15114" max="15114" width="13.5703125" style="1412" customWidth="1"/>
    <col min="15115" max="15357" width="9.28515625" style="1412"/>
    <col min="15358" max="15358" width="53.85546875" style="1412" bestFit="1" customWidth="1"/>
    <col min="15359" max="15359" width="18" style="1412" bestFit="1" customWidth="1"/>
    <col min="15360" max="15362" width="15.85546875" style="1412" customWidth="1"/>
    <col min="15363" max="15365" width="12.28515625" style="1412" customWidth="1"/>
    <col min="15366" max="15366" width="9.28515625" style="1412"/>
    <col min="15367" max="15367" width="14.42578125" style="1412" bestFit="1" customWidth="1"/>
    <col min="15368" max="15368" width="15" style="1412" customWidth="1"/>
    <col min="15369" max="15369" width="14.28515625" style="1412" customWidth="1"/>
    <col min="15370" max="15370" width="13.5703125" style="1412" customWidth="1"/>
    <col min="15371" max="15613" width="9.28515625" style="1412"/>
    <col min="15614" max="15614" width="53.85546875" style="1412" bestFit="1" customWidth="1"/>
    <col min="15615" max="15615" width="18" style="1412" bestFit="1" customWidth="1"/>
    <col min="15616" max="15618" width="15.85546875" style="1412" customWidth="1"/>
    <col min="15619" max="15621" width="12.28515625" style="1412" customWidth="1"/>
    <col min="15622" max="15622" width="9.28515625" style="1412"/>
    <col min="15623" max="15623" width="14.42578125" style="1412" bestFit="1" customWidth="1"/>
    <col min="15624" max="15624" width="15" style="1412" customWidth="1"/>
    <col min="15625" max="15625" width="14.28515625" style="1412" customWidth="1"/>
    <col min="15626" max="15626" width="13.5703125" style="1412" customWidth="1"/>
    <col min="15627" max="15869" width="9.28515625" style="1412"/>
    <col min="15870" max="15870" width="53.85546875" style="1412" bestFit="1" customWidth="1"/>
    <col min="15871" max="15871" width="18" style="1412" bestFit="1" customWidth="1"/>
    <col min="15872" max="15874" width="15.85546875" style="1412" customWidth="1"/>
    <col min="15875" max="15877" width="12.28515625" style="1412" customWidth="1"/>
    <col min="15878" max="15878" width="9.28515625" style="1412"/>
    <col min="15879" max="15879" width="14.42578125" style="1412" bestFit="1" customWidth="1"/>
    <col min="15880" max="15880" width="15" style="1412" customWidth="1"/>
    <col min="15881" max="15881" width="14.28515625" style="1412" customWidth="1"/>
    <col min="15882" max="15882" width="13.5703125" style="1412" customWidth="1"/>
    <col min="15883" max="16125" width="9.28515625" style="1412"/>
    <col min="16126" max="16126" width="53.85546875" style="1412" bestFit="1" customWidth="1"/>
    <col min="16127" max="16127" width="18" style="1412" bestFit="1" customWidth="1"/>
    <col min="16128" max="16130" width="15.85546875" style="1412" customWidth="1"/>
    <col min="16131" max="16133" width="12.28515625" style="1412" customWidth="1"/>
    <col min="16134" max="16134" width="9.28515625" style="1412"/>
    <col min="16135" max="16135" width="14.42578125" style="1412" bestFit="1" customWidth="1"/>
    <col min="16136" max="16136" width="15" style="1412" customWidth="1"/>
    <col min="16137" max="16137" width="14.28515625" style="1412" customWidth="1"/>
    <col min="16138" max="16138" width="13.5703125" style="1412" customWidth="1"/>
    <col min="16139" max="16384" width="9.28515625" style="1412"/>
  </cols>
  <sheetData>
    <row r="1" spans="1:13" ht="17.25" customHeight="1">
      <c r="A1" s="1410" t="s">
        <v>500</v>
      </c>
      <c r="B1" s="1410"/>
      <c r="C1" s="1411"/>
      <c r="D1" s="1411"/>
      <c r="E1" s="1411"/>
      <c r="F1" s="1411"/>
      <c r="G1" s="1411"/>
      <c r="H1" s="1411"/>
      <c r="K1" s="1412"/>
      <c r="L1" s="1412"/>
      <c r="M1" s="1412"/>
    </row>
    <row r="2" spans="1:13" ht="17.25" customHeight="1">
      <c r="A2" s="1413"/>
      <c r="B2" s="1413"/>
      <c r="C2" s="1411"/>
      <c r="D2" s="1411"/>
      <c r="E2" s="1411"/>
      <c r="F2" s="1411"/>
      <c r="G2" s="1411"/>
      <c r="H2" s="1411"/>
      <c r="K2" s="1412"/>
      <c r="L2" s="1412"/>
      <c r="M2" s="1412"/>
    </row>
    <row r="3" spans="1:13" ht="17.25" customHeight="1">
      <c r="A3" s="1414" t="s">
        <v>831</v>
      </c>
      <c r="B3" s="1415"/>
      <c r="C3" s="1416"/>
      <c r="D3" s="1416"/>
      <c r="E3" s="1416"/>
      <c r="F3" s="1416"/>
      <c r="G3" s="1416"/>
      <c r="H3" s="1416"/>
      <c r="K3" s="1412"/>
      <c r="L3" s="1412"/>
      <c r="M3" s="1412"/>
    </row>
    <row r="4" spans="1:13" ht="17.25" customHeight="1">
      <c r="A4" s="1414"/>
      <c r="B4" s="1415"/>
      <c r="C4" s="1416"/>
      <c r="D4" s="1416"/>
      <c r="E4" s="1416"/>
      <c r="F4" s="1416"/>
      <c r="G4" s="1416"/>
      <c r="H4" s="1416"/>
      <c r="K4" s="1412"/>
      <c r="L4" s="1412"/>
      <c r="M4" s="1412"/>
    </row>
    <row r="5" spans="1:13" ht="15" customHeight="1">
      <c r="A5" s="1417"/>
      <c r="B5" s="1417"/>
      <c r="C5" s="1349"/>
      <c r="D5" s="1418"/>
      <c r="E5" s="1418"/>
      <c r="F5" s="1418"/>
      <c r="G5" s="1419"/>
      <c r="H5" s="1420" t="s">
        <v>2</v>
      </c>
      <c r="K5" s="1412"/>
      <c r="L5" s="1412"/>
      <c r="M5" s="1412"/>
    </row>
    <row r="8" spans="1:13" ht="16.350000000000001" customHeight="1">
      <c r="A8" s="1421"/>
      <c r="B8" s="1422" t="s">
        <v>832</v>
      </c>
      <c r="C8" s="1423" t="s">
        <v>229</v>
      </c>
      <c r="D8" s="1424"/>
      <c r="E8" s="1424"/>
      <c r="F8" s="1425" t="s">
        <v>433</v>
      </c>
      <c r="G8" s="1426"/>
      <c r="H8" s="1427"/>
      <c r="K8" s="1412"/>
      <c r="L8" s="1412"/>
      <c r="M8" s="1412"/>
    </row>
    <row r="9" spans="1:13" ht="16.350000000000001" customHeight="1">
      <c r="A9" s="1428" t="s">
        <v>3</v>
      </c>
      <c r="B9" s="1429" t="s">
        <v>228</v>
      </c>
      <c r="C9" s="1430"/>
      <c r="D9" s="1430"/>
      <c r="E9" s="1430"/>
      <c r="F9" s="1430" t="s">
        <v>4</v>
      </c>
      <c r="G9" s="1430" t="s">
        <v>4</v>
      </c>
      <c r="H9" s="1431"/>
      <c r="K9" s="1412"/>
      <c r="L9" s="1412"/>
      <c r="M9" s="1412"/>
    </row>
    <row r="10" spans="1:13" ht="16.350000000000001" customHeight="1">
      <c r="A10" s="1432"/>
      <c r="B10" s="1433" t="s">
        <v>833</v>
      </c>
      <c r="C10" s="1430" t="s">
        <v>434</v>
      </c>
      <c r="D10" s="1430" t="s">
        <v>435</v>
      </c>
      <c r="E10" s="1430" t="s">
        <v>436</v>
      </c>
      <c r="F10" s="1434" t="s">
        <v>232</v>
      </c>
      <c r="G10" s="1434" t="s">
        <v>437</v>
      </c>
      <c r="H10" s="1435" t="s">
        <v>438</v>
      </c>
      <c r="K10" s="1412"/>
      <c r="L10" s="1412"/>
      <c r="M10" s="1412"/>
    </row>
    <row r="11" spans="1:13" s="1440" customFormat="1" ht="9.75" customHeight="1">
      <c r="A11" s="1436" t="s">
        <v>439</v>
      </c>
      <c r="B11" s="1437">
        <v>2</v>
      </c>
      <c r="C11" s="1438">
        <v>3</v>
      </c>
      <c r="D11" s="1438">
        <v>4</v>
      </c>
      <c r="E11" s="1438">
        <v>5</v>
      </c>
      <c r="F11" s="1438">
        <v>6</v>
      </c>
      <c r="G11" s="1438">
        <v>7</v>
      </c>
      <c r="H11" s="1439">
        <v>8</v>
      </c>
    </row>
    <row r="12" spans="1:13" ht="24" customHeight="1">
      <c r="A12" s="1441" t="s">
        <v>440</v>
      </c>
      <c r="B12" s="1442">
        <v>80475876</v>
      </c>
      <c r="C12" s="1064">
        <v>4006743</v>
      </c>
      <c r="D12" s="1064">
        <v>10199907</v>
      </c>
      <c r="E12" s="1064">
        <v>16031045</v>
      </c>
      <c r="F12" s="1443">
        <f>C12/B12</f>
        <v>4.9788125325905118E-2</v>
      </c>
      <c r="G12" s="1443">
        <f>D12/B12</f>
        <v>0.12674490178895351</v>
      </c>
      <c r="H12" s="1443">
        <f>E12/B12</f>
        <v>0.19920311274399796</v>
      </c>
      <c r="K12" s="1412"/>
      <c r="L12" s="1412"/>
      <c r="M12" s="1412"/>
    </row>
    <row r="13" spans="1:13" ht="24" customHeight="1">
      <c r="A13" s="1444" t="s">
        <v>441</v>
      </c>
      <c r="B13" s="1442">
        <v>87340722</v>
      </c>
      <c r="C13" s="1064">
        <v>3925325</v>
      </c>
      <c r="D13" s="1064">
        <v>10137499</v>
      </c>
      <c r="E13" s="1064">
        <v>16107257</v>
      </c>
      <c r="F13" s="1445">
        <f>C13/B13</f>
        <v>4.4942667178776013E-2</v>
      </c>
      <c r="G13" s="1446">
        <f>D13/B13</f>
        <v>0.11606841308227335</v>
      </c>
      <c r="H13" s="1447">
        <f>E13/B13</f>
        <v>0.1844186380781235</v>
      </c>
      <c r="K13" s="1412"/>
      <c r="L13" s="1412"/>
      <c r="M13" s="1412"/>
    </row>
    <row r="14" spans="1:13" ht="24" customHeight="1">
      <c r="A14" s="1432" t="s">
        <v>834</v>
      </c>
      <c r="B14" s="1448">
        <f>B12-B13</f>
        <v>-6864846</v>
      </c>
      <c r="C14" s="1448">
        <v>81419</v>
      </c>
      <c r="D14" s="1448">
        <f>D12-D13</f>
        <v>62408</v>
      </c>
      <c r="E14" s="1448">
        <f>E12-E13</f>
        <v>-76212</v>
      </c>
      <c r="F14" s="1449"/>
      <c r="G14" s="1450"/>
      <c r="H14" s="1449">
        <f>E14/B14</f>
        <v>1.1101778539533152E-2</v>
      </c>
      <c r="K14" s="1412"/>
      <c r="L14" s="1412"/>
      <c r="M14" s="1412"/>
    </row>
    <row r="18" spans="1:13" ht="15">
      <c r="A18" s="1421"/>
      <c r="B18" s="1422" t="s">
        <v>832</v>
      </c>
      <c r="C18" s="1423" t="s">
        <v>229</v>
      </c>
      <c r="D18" s="1424"/>
      <c r="E18" s="1424"/>
      <c r="F18" s="1425" t="s">
        <v>433</v>
      </c>
      <c r="G18" s="1426"/>
      <c r="H18" s="1427"/>
      <c r="K18" s="1451"/>
      <c r="L18" s="1451"/>
      <c r="M18" s="1451"/>
    </row>
    <row r="19" spans="1:13" ht="15">
      <c r="A19" s="1428" t="s">
        <v>3</v>
      </c>
      <c r="B19" s="1429" t="s">
        <v>228</v>
      </c>
      <c r="C19" s="1430"/>
      <c r="D19" s="1430"/>
      <c r="E19" s="1430"/>
      <c r="F19" s="1430" t="s">
        <v>4</v>
      </c>
      <c r="G19" s="1430" t="s">
        <v>4</v>
      </c>
      <c r="H19" s="1431"/>
      <c r="K19" s="1451"/>
      <c r="L19" s="1451"/>
      <c r="M19" s="1451"/>
    </row>
    <row r="20" spans="1:13" ht="17.25">
      <c r="A20" s="1432"/>
      <c r="B20" s="1433" t="s">
        <v>833</v>
      </c>
      <c r="C20" s="1430" t="s">
        <v>958</v>
      </c>
      <c r="D20" s="1430" t="s">
        <v>802</v>
      </c>
      <c r="E20" s="1430" t="s">
        <v>803</v>
      </c>
      <c r="F20" s="1434" t="s">
        <v>232</v>
      </c>
      <c r="G20" s="1434" t="s">
        <v>437</v>
      </c>
      <c r="H20" s="1435" t="s">
        <v>438</v>
      </c>
      <c r="K20" s="1451"/>
      <c r="L20" s="1451"/>
      <c r="M20" s="1451"/>
    </row>
    <row r="21" spans="1:13">
      <c r="A21" s="1436" t="s">
        <v>439</v>
      </c>
      <c r="B21" s="1437">
        <v>2</v>
      </c>
      <c r="C21" s="1438">
        <v>3</v>
      </c>
      <c r="D21" s="1438">
        <v>4</v>
      </c>
      <c r="E21" s="1438">
        <v>5</v>
      </c>
      <c r="F21" s="1438">
        <v>6</v>
      </c>
      <c r="G21" s="1438">
        <v>7</v>
      </c>
      <c r="H21" s="1439">
        <v>8</v>
      </c>
    </row>
    <row r="22" spans="1:13" ht="24" customHeight="1">
      <c r="A22" s="1441" t="s">
        <v>440</v>
      </c>
      <c r="B22" s="1442">
        <v>80475876</v>
      </c>
      <c r="C22" s="1064">
        <v>19589473</v>
      </c>
      <c r="D22" s="1064">
        <v>24534828</v>
      </c>
      <c r="E22" s="1064">
        <v>29231226</v>
      </c>
      <c r="F22" s="1443">
        <f>C22/B22</f>
        <v>0.24342043819442238</v>
      </c>
      <c r="G22" s="1443">
        <f>D22/B22</f>
        <v>0.3048718351323072</v>
      </c>
      <c r="H22" s="1443">
        <f>E22/B22</f>
        <v>0.36322967146079899</v>
      </c>
    </row>
    <row r="23" spans="1:13" ht="24" customHeight="1">
      <c r="A23" s="1444" t="s">
        <v>441</v>
      </c>
      <c r="B23" s="1442">
        <v>87340722</v>
      </c>
      <c r="C23" s="1064">
        <v>19585692</v>
      </c>
      <c r="D23" s="1064">
        <v>23789518</v>
      </c>
      <c r="E23" s="1064">
        <v>29219616</v>
      </c>
      <c r="F23" s="1445">
        <f>C23/B23</f>
        <v>0.22424467707056508</v>
      </c>
      <c r="G23" s="1446">
        <f>D23/B23</f>
        <v>0.2723760172259625</v>
      </c>
      <c r="H23" s="1447">
        <f>E23/B23</f>
        <v>0.33454745198923364</v>
      </c>
    </row>
    <row r="24" spans="1:13" ht="24" customHeight="1">
      <c r="A24" s="1432" t="s">
        <v>834</v>
      </c>
      <c r="B24" s="1448">
        <f>B22-B23</f>
        <v>-6864846</v>
      </c>
      <c r="C24" s="1448">
        <f>C22-C23</f>
        <v>3781</v>
      </c>
      <c r="D24" s="1448">
        <f>D22-D23</f>
        <v>745310</v>
      </c>
      <c r="E24" s="1448">
        <v>11609</v>
      </c>
      <c r="F24" s="1449"/>
      <c r="G24" s="1450"/>
      <c r="H24" s="1449"/>
    </row>
    <row r="28" spans="1:13" ht="15">
      <c r="A28" s="1421"/>
      <c r="B28" s="1422" t="s">
        <v>832</v>
      </c>
      <c r="C28" s="1423" t="s">
        <v>229</v>
      </c>
      <c r="D28" s="1424"/>
      <c r="E28" s="1424"/>
      <c r="F28" s="1425" t="s">
        <v>433</v>
      </c>
      <c r="G28" s="1426"/>
      <c r="H28" s="1427"/>
    </row>
    <row r="29" spans="1:13" ht="15">
      <c r="A29" s="1428" t="s">
        <v>3</v>
      </c>
      <c r="B29" s="1429" t="s">
        <v>228</v>
      </c>
      <c r="C29" s="1430"/>
      <c r="D29" s="1430"/>
      <c r="E29" s="1430"/>
      <c r="F29" s="1430" t="s">
        <v>4</v>
      </c>
      <c r="G29" s="1430" t="s">
        <v>4</v>
      </c>
      <c r="H29" s="1431"/>
    </row>
    <row r="30" spans="1:13" ht="17.25">
      <c r="A30" s="1432"/>
      <c r="B30" s="1433" t="s">
        <v>833</v>
      </c>
      <c r="C30" s="1430" t="s">
        <v>811</v>
      </c>
      <c r="D30" s="1430" t="s">
        <v>814</v>
      </c>
      <c r="E30" s="1430" t="s">
        <v>813</v>
      </c>
      <c r="F30" s="1434" t="s">
        <v>232</v>
      </c>
      <c r="G30" s="1434" t="s">
        <v>437</v>
      </c>
      <c r="H30" s="1435" t="s">
        <v>438</v>
      </c>
    </row>
    <row r="31" spans="1:13">
      <c r="A31" s="1436" t="s">
        <v>439</v>
      </c>
      <c r="B31" s="1437">
        <v>2</v>
      </c>
      <c r="C31" s="1438">
        <v>3</v>
      </c>
      <c r="D31" s="1438">
        <v>4</v>
      </c>
      <c r="E31" s="1438">
        <v>5</v>
      </c>
      <c r="F31" s="1438">
        <v>6</v>
      </c>
      <c r="G31" s="1438">
        <v>7</v>
      </c>
      <c r="H31" s="1439">
        <v>8</v>
      </c>
    </row>
    <row r="32" spans="1:13" ht="24" customHeight="1">
      <c r="A32" s="1441" t="s">
        <v>440</v>
      </c>
      <c r="B32" s="1442">
        <v>80475876</v>
      </c>
      <c r="C32" s="1064">
        <v>32292317</v>
      </c>
      <c r="D32" s="1064">
        <v>37502659</v>
      </c>
      <c r="E32" s="1064">
        <v>41700759</v>
      </c>
      <c r="F32" s="1443">
        <f>C32/B32</f>
        <v>0.40126704554294007</v>
      </c>
      <c r="G32" s="1443">
        <f>D32/B32</f>
        <v>0.46601119321770412</v>
      </c>
      <c r="H32" s="1443">
        <f>E32/B32</f>
        <v>0.51817713671113064</v>
      </c>
    </row>
    <row r="33" spans="1:8" ht="24" customHeight="1">
      <c r="A33" s="1444" t="s">
        <v>441</v>
      </c>
      <c r="B33" s="1442">
        <v>87340722</v>
      </c>
      <c r="C33" s="1064">
        <v>32251523</v>
      </c>
      <c r="D33" s="1064">
        <v>36858723</v>
      </c>
      <c r="E33" s="1064">
        <v>41645246</v>
      </c>
      <c r="F33" s="1445">
        <f>C33/B33</f>
        <v>0.36926100748285545</v>
      </c>
      <c r="G33" s="1446">
        <f>D33/B33</f>
        <v>0.42201074316743109</v>
      </c>
      <c r="H33" s="1447">
        <f>E33/B33</f>
        <v>0.47681362194372517</v>
      </c>
    </row>
    <row r="34" spans="1:8" ht="24" customHeight="1">
      <c r="A34" s="1432" t="s">
        <v>834</v>
      </c>
      <c r="B34" s="1448">
        <f>B32-B33</f>
        <v>-6864846</v>
      </c>
      <c r="C34" s="1448">
        <f>C32-C33</f>
        <v>40794</v>
      </c>
      <c r="D34" s="1448">
        <v>643937</v>
      </c>
      <c r="E34" s="1448">
        <v>55513</v>
      </c>
      <c r="F34" s="1449"/>
      <c r="G34" s="1450"/>
      <c r="H34" s="1449"/>
    </row>
    <row r="38" spans="1:8" ht="15">
      <c r="A38" s="1421"/>
      <c r="B38" s="1422" t="s">
        <v>832</v>
      </c>
      <c r="C38" s="1423" t="s">
        <v>229</v>
      </c>
      <c r="D38" s="1424"/>
      <c r="E38" s="1424"/>
      <c r="F38" s="1425" t="s">
        <v>433</v>
      </c>
      <c r="G38" s="1426"/>
      <c r="H38" s="1427"/>
    </row>
    <row r="39" spans="1:8" ht="15">
      <c r="A39" s="1428" t="s">
        <v>3</v>
      </c>
      <c r="B39" s="1429" t="s">
        <v>228</v>
      </c>
      <c r="C39" s="1430"/>
      <c r="D39" s="1430"/>
      <c r="E39" s="1430"/>
      <c r="F39" s="1430" t="s">
        <v>4</v>
      </c>
      <c r="G39" s="1430" t="s">
        <v>4</v>
      </c>
      <c r="H39" s="1431"/>
    </row>
    <row r="40" spans="1:8" ht="17.25">
      <c r="A40" s="1432"/>
      <c r="B40" s="1433" t="s">
        <v>833</v>
      </c>
      <c r="C40" s="1430" t="s">
        <v>819</v>
      </c>
      <c r="D40" s="1430" t="s">
        <v>820</v>
      </c>
      <c r="E40" s="1430" t="s">
        <v>836</v>
      </c>
      <c r="F40" s="1434" t="s">
        <v>232</v>
      </c>
      <c r="G40" s="1434" t="s">
        <v>437</v>
      </c>
      <c r="H40" s="1435" t="s">
        <v>438</v>
      </c>
    </row>
    <row r="41" spans="1:8">
      <c r="A41" s="1436" t="s">
        <v>439</v>
      </c>
      <c r="B41" s="1437">
        <v>2</v>
      </c>
      <c r="C41" s="1438">
        <v>3</v>
      </c>
      <c r="D41" s="1438">
        <v>4</v>
      </c>
      <c r="E41" s="1438">
        <v>5</v>
      </c>
      <c r="F41" s="1438">
        <v>6</v>
      </c>
      <c r="G41" s="1438">
        <v>7</v>
      </c>
      <c r="H41" s="1439">
        <v>8</v>
      </c>
    </row>
    <row r="42" spans="1:8" ht="24" customHeight="1">
      <c r="A42" s="1441" t="s">
        <v>440</v>
      </c>
      <c r="B42" s="1442">
        <v>80475876</v>
      </c>
      <c r="C42" s="1064">
        <v>52439688</v>
      </c>
      <c r="D42" s="1064">
        <v>61828486</v>
      </c>
      <c r="E42" s="1064"/>
      <c r="F42" s="1443">
        <f>C42/B42</f>
        <v>0.65161997118241999</v>
      </c>
      <c r="G42" s="1443">
        <f>D42/B42</f>
        <v>0.76828596435533059</v>
      </c>
      <c r="H42" s="1443"/>
    </row>
    <row r="43" spans="1:8" ht="24" customHeight="1">
      <c r="A43" s="1444" t="s">
        <v>441</v>
      </c>
      <c r="B43" s="1442">
        <v>87340722</v>
      </c>
      <c r="C43" s="1064">
        <v>52092819</v>
      </c>
      <c r="D43" s="1064">
        <v>60836863</v>
      </c>
      <c r="E43" s="1064"/>
      <c r="F43" s="1445">
        <f>C43/B43</f>
        <v>0.59643220032002942</v>
      </c>
      <c r="G43" s="1446">
        <f>D43/B43</f>
        <v>0.69654637157682298</v>
      </c>
      <c r="H43" s="1447"/>
    </row>
    <row r="44" spans="1:8" ht="24" customHeight="1">
      <c r="A44" s="1432" t="s">
        <v>834</v>
      </c>
      <c r="B44" s="1448">
        <f>B42-B43</f>
        <v>-6864846</v>
      </c>
      <c r="C44" s="1448">
        <v>346868</v>
      </c>
      <c r="D44" s="1448">
        <f>D42-D43</f>
        <v>991623</v>
      </c>
      <c r="E44" s="1448"/>
      <c r="F44" s="1449"/>
      <c r="G44" s="1450"/>
      <c r="H44" s="1449"/>
    </row>
    <row r="49" spans="7:7">
      <c r="G49" s="1452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57" firstPageNumber="66" orientation="landscape" useFirstPageNumber="1" r:id="rId1"/>
  <headerFooter alignWithMargins="0">
    <oddHeader>&amp;C&amp;"Arial CE,Pogrubiony"- &amp;P -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showGridLines="0" zoomScale="70" zoomScaleNormal="70" zoomScaleSheetLayoutView="100" workbookViewId="0"/>
  </sheetViews>
  <sheetFormatPr defaultColWidth="9.28515625" defaultRowHeight="15"/>
  <cols>
    <col min="1" max="1" width="104.42578125" style="1456" customWidth="1"/>
    <col min="2" max="2" width="20.5703125" style="1456" customWidth="1"/>
    <col min="3" max="3" width="23.5703125" style="1517" customWidth="1"/>
    <col min="4" max="4" width="16.7109375" style="1456" customWidth="1"/>
    <col min="5" max="5" width="9.28515625" style="1456"/>
    <col min="6" max="6" width="8.42578125" style="1456" customWidth="1"/>
    <col min="7" max="7" width="17.5703125" style="1456" bestFit="1" customWidth="1"/>
    <col min="8" max="8" width="21.7109375" style="1456" customWidth="1"/>
    <col min="9" max="9" width="21.28515625" style="1456" customWidth="1"/>
    <col min="10" max="245" width="9.28515625" style="1456"/>
    <col min="246" max="246" width="103.140625" style="1456" customWidth="1"/>
    <col min="247" max="247" width="20.5703125" style="1456" customWidth="1"/>
    <col min="248" max="248" width="19.42578125" style="1456" customWidth="1"/>
    <col min="249" max="249" width="16.7109375" style="1456" customWidth="1"/>
    <col min="250" max="250" width="12.85546875" style="1456" customWidth="1"/>
    <col min="251" max="251" width="11" style="1456" bestFit="1" customWidth="1"/>
    <col min="252" max="256" width="9.28515625" style="1456"/>
    <col min="257" max="257" width="104.42578125" style="1456" customWidth="1"/>
    <col min="258" max="258" width="20.5703125" style="1456" customWidth="1"/>
    <col min="259" max="259" width="23.5703125" style="1456" customWidth="1"/>
    <col min="260" max="260" width="16.7109375" style="1456" customWidth="1"/>
    <col min="261" max="261" width="9.28515625" style="1456"/>
    <col min="262" max="262" width="8.42578125" style="1456" customWidth="1"/>
    <col min="263" max="263" width="17.5703125" style="1456" bestFit="1" customWidth="1"/>
    <col min="264" max="264" width="21.7109375" style="1456" customWidth="1"/>
    <col min="265" max="265" width="21.28515625" style="1456" customWidth="1"/>
    <col min="266" max="501" width="9.28515625" style="1456"/>
    <col min="502" max="502" width="103.140625" style="1456" customWidth="1"/>
    <col min="503" max="503" width="20.5703125" style="1456" customWidth="1"/>
    <col min="504" max="504" width="19.42578125" style="1456" customWidth="1"/>
    <col min="505" max="505" width="16.7109375" style="1456" customWidth="1"/>
    <col min="506" max="506" width="12.85546875" style="1456" customWidth="1"/>
    <col min="507" max="507" width="11" style="1456" bestFit="1" customWidth="1"/>
    <col min="508" max="512" width="9.28515625" style="1456"/>
    <col min="513" max="513" width="104.42578125" style="1456" customWidth="1"/>
    <col min="514" max="514" width="20.5703125" style="1456" customWidth="1"/>
    <col min="515" max="515" width="23.5703125" style="1456" customWidth="1"/>
    <col min="516" max="516" width="16.7109375" style="1456" customWidth="1"/>
    <col min="517" max="517" width="9.28515625" style="1456"/>
    <col min="518" max="518" width="8.42578125" style="1456" customWidth="1"/>
    <col min="519" max="519" width="17.5703125" style="1456" bestFit="1" customWidth="1"/>
    <col min="520" max="520" width="21.7109375" style="1456" customWidth="1"/>
    <col min="521" max="521" width="21.28515625" style="1456" customWidth="1"/>
    <col min="522" max="757" width="9.28515625" style="1456"/>
    <col min="758" max="758" width="103.140625" style="1456" customWidth="1"/>
    <col min="759" max="759" width="20.5703125" style="1456" customWidth="1"/>
    <col min="760" max="760" width="19.42578125" style="1456" customWidth="1"/>
    <col min="761" max="761" width="16.7109375" style="1456" customWidth="1"/>
    <col min="762" max="762" width="12.85546875" style="1456" customWidth="1"/>
    <col min="763" max="763" width="11" style="1456" bestFit="1" customWidth="1"/>
    <col min="764" max="768" width="9.28515625" style="1456"/>
    <col min="769" max="769" width="104.42578125" style="1456" customWidth="1"/>
    <col min="770" max="770" width="20.5703125" style="1456" customWidth="1"/>
    <col min="771" max="771" width="23.5703125" style="1456" customWidth="1"/>
    <col min="772" max="772" width="16.7109375" style="1456" customWidth="1"/>
    <col min="773" max="773" width="9.28515625" style="1456"/>
    <col min="774" max="774" width="8.42578125" style="1456" customWidth="1"/>
    <col min="775" max="775" width="17.5703125" style="1456" bestFit="1" customWidth="1"/>
    <col min="776" max="776" width="21.7109375" style="1456" customWidth="1"/>
    <col min="777" max="777" width="21.28515625" style="1456" customWidth="1"/>
    <col min="778" max="1013" width="9.28515625" style="1456"/>
    <col min="1014" max="1014" width="103.140625" style="1456" customWidth="1"/>
    <col min="1015" max="1015" width="20.5703125" style="1456" customWidth="1"/>
    <col min="1016" max="1016" width="19.42578125" style="1456" customWidth="1"/>
    <col min="1017" max="1017" width="16.7109375" style="1456" customWidth="1"/>
    <col min="1018" max="1018" width="12.85546875" style="1456" customWidth="1"/>
    <col min="1019" max="1019" width="11" style="1456" bestFit="1" customWidth="1"/>
    <col min="1020" max="1024" width="9.28515625" style="1456"/>
    <col min="1025" max="1025" width="104.42578125" style="1456" customWidth="1"/>
    <col min="1026" max="1026" width="20.5703125" style="1456" customWidth="1"/>
    <col min="1027" max="1027" width="23.5703125" style="1456" customWidth="1"/>
    <col min="1028" max="1028" width="16.7109375" style="1456" customWidth="1"/>
    <col min="1029" max="1029" width="9.28515625" style="1456"/>
    <col min="1030" max="1030" width="8.42578125" style="1456" customWidth="1"/>
    <col min="1031" max="1031" width="17.5703125" style="1456" bestFit="1" customWidth="1"/>
    <col min="1032" max="1032" width="21.7109375" style="1456" customWidth="1"/>
    <col min="1033" max="1033" width="21.28515625" style="1456" customWidth="1"/>
    <col min="1034" max="1269" width="9.28515625" style="1456"/>
    <col min="1270" max="1270" width="103.140625" style="1456" customWidth="1"/>
    <col min="1271" max="1271" width="20.5703125" style="1456" customWidth="1"/>
    <col min="1272" max="1272" width="19.42578125" style="1456" customWidth="1"/>
    <col min="1273" max="1273" width="16.7109375" style="1456" customWidth="1"/>
    <col min="1274" max="1274" width="12.85546875" style="1456" customWidth="1"/>
    <col min="1275" max="1275" width="11" style="1456" bestFit="1" customWidth="1"/>
    <col min="1276" max="1280" width="9.28515625" style="1456"/>
    <col min="1281" max="1281" width="104.42578125" style="1456" customWidth="1"/>
    <col min="1282" max="1282" width="20.5703125" style="1456" customWidth="1"/>
    <col min="1283" max="1283" width="23.5703125" style="1456" customWidth="1"/>
    <col min="1284" max="1284" width="16.7109375" style="1456" customWidth="1"/>
    <col min="1285" max="1285" width="9.28515625" style="1456"/>
    <col min="1286" max="1286" width="8.42578125" style="1456" customWidth="1"/>
    <col min="1287" max="1287" width="17.5703125" style="1456" bestFit="1" customWidth="1"/>
    <col min="1288" max="1288" width="21.7109375" style="1456" customWidth="1"/>
    <col min="1289" max="1289" width="21.28515625" style="1456" customWidth="1"/>
    <col min="1290" max="1525" width="9.28515625" style="1456"/>
    <col min="1526" max="1526" width="103.140625" style="1456" customWidth="1"/>
    <col min="1527" max="1527" width="20.5703125" style="1456" customWidth="1"/>
    <col min="1528" max="1528" width="19.42578125" style="1456" customWidth="1"/>
    <col min="1529" max="1529" width="16.7109375" style="1456" customWidth="1"/>
    <col min="1530" max="1530" width="12.85546875" style="1456" customWidth="1"/>
    <col min="1531" max="1531" width="11" style="1456" bestFit="1" customWidth="1"/>
    <col min="1532" max="1536" width="9.28515625" style="1456"/>
    <col min="1537" max="1537" width="104.42578125" style="1456" customWidth="1"/>
    <col min="1538" max="1538" width="20.5703125" style="1456" customWidth="1"/>
    <col min="1539" max="1539" width="23.5703125" style="1456" customWidth="1"/>
    <col min="1540" max="1540" width="16.7109375" style="1456" customWidth="1"/>
    <col min="1541" max="1541" width="9.28515625" style="1456"/>
    <col min="1542" max="1542" width="8.42578125" style="1456" customWidth="1"/>
    <col min="1543" max="1543" width="17.5703125" style="1456" bestFit="1" customWidth="1"/>
    <col min="1544" max="1544" width="21.7109375" style="1456" customWidth="1"/>
    <col min="1545" max="1545" width="21.28515625" style="1456" customWidth="1"/>
    <col min="1546" max="1781" width="9.28515625" style="1456"/>
    <col min="1782" max="1782" width="103.140625" style="1456" customWidth="1"/>
    <col min="1783" max="1783" width="20.5703125" style="1456" customWidth="1"/>
    <col min="1784" max="1784" width="19.42578125" style="1456" customWidth="1"/>
    <col min="1785" max="1785" width="16.7109375" style="1456" customWidth="1"/>
    <col min="1786" max="1786" width="12.85546875" style="1456" customWidth="1"/>
    <col min="1787" max="1787" width="11" style="1456" bestFit="1" customWidth="1"/>
    <col min="1788" max="1792" width="9.28515625" style="1456"/>
    <col min="1793" max="1793" width="104.42578125" style="1456" customWidth="1"/>
    <col min="1794" max="1794" width="20.5703125" style="1456" customWidth="1"/>
    <col min="1795" max="1795" width="23.5703125" style="1456" customWidth="1"/>
    <col min="1796" max="1796" width="16.7109375" style="1456" customWidth="1"/>
    <col min="1797" max="1797" width="9.28515625" style="1456"/>
    <col min="1798" max="1798" width="8.42578125" style="1456" customWidth="1"/>
    <col min="1799" max="1799" width="17.5703125" style="1456" bestFit="1" customWidth="1"/>
    <col min="1800" max="1800" width="21.7109375" style="1456" customWidth="1"/>
    <col min="1801" max="1801" width="21.28515625" style="1456" customWidth="1"/>
    <col min="1802" max="2037" width="9.28515625" style="1456"/>
    <col min="2038" max="2038" width="103.140625" style="1456" customWidth="1"/>
    <col min="2039" max="2039" width="20.5703125" style="1456" customWidth="1"/>
    <col min="2040" max="2040" width="19.42578125" style="1456" customWidth="1"/>
    <col min="2041" max="2041" width="16.7109375" style="1456" customWidth="1"/>
    <col min="2042" max="2042" width="12.85546875" style="1456" customWidth="1"/>
    <col min="2043" max="2043" width="11" style="1456" bestFit="1" customWidth="1"/>
    <col min="2044" max="2048" width="9.28515625" style="1456"/>
    <col min="2049" max="2049" width="104.42578125" style="1456" customWidth="1"/>
    <col min="2050" max="2050" width="20.5703125" style="1456" customWidth="1"/>
    <col min="2051" max="2051" width="23.5703125" style="1456" customWidth="1"/>
    <col min="2052" max="2052" width="16.7109375" style="1456" customWidth="1"/>
    <col min="2053" max="2053" width="9.28515625" style="1456"/>
    <col min="2054" max="2054" width="8.42578125" style="1456" customWidth="1"/>
    <col min="2055" max="2055" width="17.5703125" style="1456" bestFit="1" customWidth="1"/>
    <col min="2056" max="2056" width="21.7109375" style="1456" customWidth="1"/>
    <col min="2057" max="2057" width="21.28515625" style="1456" customWidth="1"/>
    <col min="2058" max="2293" width="9.28515625" style="1456"/>
    <col min="2294" max="2294" width="103.140625" style="1456" customWidth="1"/>
    <col min="2295" max="2295" width="20.5703125" style="1456" customWidth="1"/>
    <col min="2296" max="2296" width="19.42578125" style="1456" customWidth="1"/>
    <col min="2297" max="2297" width="16.7109375" style="1456" customWidth="1"/>
    <col min="2298" max="2298" width="12.85546875" style="1456" customWidth="1"/>
    <col min="2299" max="2299" width="11" style="1456" bestFit="1" customWidth="1"/>
    <col min="2300" max="2304" width="9.28515625" style="1456"/>
    <col min="2305" max="2305" width="104.42578125" style="1456" customWidth="1"/>
    <col min="2306" max="2306" width="20.5703125" style="1456" customWidth="1"/>
    <col min="2307" max="2307" width="23.5703125" style="1456" customWidth="1"/>
    <col min="2308" max="2308" width="16.7109375" style="1456" customWidth="1"/>
    <col min="2309" max="2309" width="9.28515625" style="1456"/>
    <col min="2310" max="2310" width="8.42578125" style="1456" customWidth="1"/>
    <col min="2311" max="2311" width="17.5703125" style="1456" bestFit="1" customWidth="1"/>
    <col min="2312" max="2312" width="21.7109375" style="1456" customWidth="1"/>
    <col min="2313" max="2313" width="21.28515625" style="1456" customWidth="1"/>
    <col min="2314" max="2549" width="9.28515625" style="1456"/>
    <col min="2550" max="2550" width="103.140625" style="1456" customWidth="1"/>
    <col min="2551" max="2551" width="20.5703125" style="1456" customWidth="1"/>
    <col min="2552" max="2552" width="19.42578125" style="1456" customWidth="1"/>
    <col min="2553" max="2553" width="16.7109375" style="1456" customWidth="1"/>
    <col min="2554" max="2554" width="12.85546875" style="1456" customWidth="1"/>
    <col min="2555" max="2555" width="11" style="1456" bestFit="1" customWidth="1"/>
    <col min="2556" max="2560" width="9.28515625" style="1456"/>
    <col min="2561" max="2561" width="104.42578125" style="1456" customWidth="1"/>
    <col min="2562" max="2562" width="20.5703125" style="1456" customWidth="1"/>
    <col min="2563" max="2563" width="23.5703125" style="1456" customWidth="1"/>
    <col min="2564" max="2564" width="16.7109375" style="1456" customWidth="1"/>
    <col min="2565" max="2565" width="9.28515625" style="1456"/>
    <col min="2566" max="2566" width="8.42578125" style="1456" customWidth="1"/>
    <col min="2567" max="2567" width="17.5703125" style="1456" bestFit="1" customWidth="1"/>
    <col min="2568" max="2568" width="21.7109375" style="1456" customWidth="1"/>
    <col min="2569" max="2569" width="21.28515625" style="1456" customWidth="1"/>
    <col min="2570" max="2805" width="9.28515625" style="1456"/>
    <col min="2806" max="2806" width="103.140625" style="1456" customWidth="1"/>
    <col min="2807" max="2807" width="20.5703125" style="1456" customWidth="1"/>
    <col min="2808" max="2808" width="19.42578125" style="1456" customWidth="1"/>
    <col min="2809" max="2809" width="16.7109375" style="1456" customWidth="1"/>
    <col min="2810" max="2810" width="12.85546875" style="1456" customWidth="1"/>
    <col min="2811" max="2811" width="11" style="1456" bestFit="1" customWidth="1"/>
    <col min="2812" max="2816" width="9.28515625" style="1456"/>
    <col min="2817" max="2817" width="104.42578125" style="1456" customWidth="1"/>
    <col min="2818" max="2818" width="20.5703125" style="1456" customWidth="1"/>
    <col min="2819" max="2819" width="23.5703125" style="1456" customWidth="1"/>
    <col min="2820" max="2820" width="16.7109375" style="1456" customWidth="1"/>
    <col min="2821" max="2821" width="9.28515625" style="1456"/>
    <col min="2822" max="2822" width="8.42578125" style="1456" customWidth="1"/>
    <col min="2823" max="2823" width="17.5703125" style="1456" bestFit="1" customWidth="1"/>
    <col min="2824" max="2824" width="21.7109375" style="1456" customWidth="1"/>
    <col min="2825" max="2825" width="21.28515625" style="1456" customWidth="1"/>
    <col min="2826" max="3061" width="9.28515625" style="1456"/>
    <col min="3062" max="3062" width="103.140625" style="1456" customWidth="1"/>
    <col min="3063" max="3063" width="20.5703125" style="1456" customWidth="1"/>
    <col min="3064" max="3064" width="19.42578125" style="1456" customWidth="1"/>
    <col min="3065" max="3065" width="16.7109375" style="1456" customWidth="1"/>
    <col min="3066" max="3066" width="12.85546875" style="1456" customWidth="1"/>
    <col min="3067" max="3067" width="11" style="1456" bestFit="1" customWidth="1"/>
    <col min="3068" max="3072" width="9.28515625" style="1456"/>
    <col min="3073" max="3073" width="104.42578125" style="1456" customWidth="1"/>
    <col min="3074" max="3074" width="20.5703125" style="1456" customWidth="1"/>
    <col min="3075" max="3075" width="23.5703125" style="1456" customWidth="1"/>
    <col min="3076" max="3076" width="16.7109375" style="1456" customWidth="1"/>
    <col min="3077" max="3077" width="9.28515625" style="1456"/>
    <col min="3078" max="3078" width="8.42578125" style="1456" customWidth="1"/>
    <col min="3079" max="3079" width="17.5703125" style="1456" bestFit="1" customWidth="1"/>
    <col min="3080" max="3080" width="21.7109375" style="1456" customWidth="1"/>
    <col min="3081" max="3081" width="21.28515625" style="1456" customWidth="1"/>
    <col min="3082" max="3317" width="9.28515625" style="1456"/>
    <col min="3318" max="3318" width="103.140625" style="1456" customWidth="1"/>
    <col min="3319" max="3319" width="20.5703125" style="1456" customWidth="1"/>
    <col min="3320" max="3320" width="19.42578125" style="1456" customWidth="1"/>
    <col min="3321" max="3321" width="16.7109375" style="1456" customWidth="1"/>
    <col min="3322" max="3322" width="12.85546875" style="1456" customWidth="1"/>
    <col min="3323" max="3323" width="11" style="1456" bestFit="1" customWidth="1"/>
    <col min="3324" max="3328" width="9.28515625" style="1456"/>
    <col min="3329" max="3329" width="104.42578125" style="1456" customWidth="1"/>
    <col min="3330" max="3330" width="20.5703125" style="1456" customWidth="1"/>
    <col min="3331" max="3331" width="23.5703125" style="1456" customWidth="1"/>
    <col min="3332" max="3332" width="16.7109375" style="1456" customWidth="1"/>
    <col min="3333" max="3333" width="9.28515625" style="1456"/>
    <col min="3334" max="3334" width="8.42578125" style="1456" customWidth="1"/>
    <col min="3335" max="3335" width="17.5703125" style="1456" bestFit="1" customWidth="1"/>
    <col min="3336" max="3336" width="21.7109375" style="1456" customWidth="1"/>
    <col min="3337" max="3337" width="21.28515625" style="1456" customWidth="1"/>
    <col min="3338" max="3573" width="9.28515625" style="1456"/>
    <col min="3574" max="3574" width="103.140625" style="1456" customWidth="1"/>
    <col min="3575" max="3575" width="20.5703125" style="1456" customWidth="1"/>
    <col min="3576" max="3576" width="19.42578125" style="1456" customWidth="1"/>
    <col min="3577" max="3577" width="16.7109375" style="1456" customWidth="1"/>
    <col min="3578" max="3578" width="12.85546875" style="1456" customWidth="1"/>
    <col min="3579" max="3579" width="11" style="1456" bestFit="1" customWidth="1"/>
    <col min="3580" max="3584" width="9.28515625" style="1456"/>
    <col min="3585" max="3585" width="104.42578125" style="1456" customWidth="1"/>
    <col min="3586" max="3586" width="20.5703125" style="1456" customWidth="1"/>
    <col min="3587" max="3587" width="23.5703125" style="1456" customWidth="1"/>
    <col min="3588" max="3588" width="16.7109375" style="1456" customWidth="1"/>
    <col min="3589" max="3589" width="9.28515625" style="1456"/>
    <col min="3590" max="3590" width="8.42578125" style="1456" customWidth="1"/>
    <col min="3591" max="3591" width="17.5703125" style="1456" bestFit="1" customWidth="1"/>
    <col min="3592" max="3592" width="21.7109375" style="1456" customWidth="1"/>
    <col min="3593" max="3593" width="21.28515625" style="1456" customWidth="1"/>
    <col min="3594" max="3829" width="9.28515625" style="1456"/>
    <col min="3830" max="3830" width="103.140625" style="1456" customWidth="1"/>
    <col min="3831" max="3831" width="20.5703125" style="1456" customWidth="1"/>
    <col min="3832" max="3832" width="19.42578125" style="1456" customWidth="1"/>
    <col min="3833" max="3833" width="16.7109375" style="1456" customWidth="1"/>
    <col min="3834" max="3834" width="12.85546875" style="1456" customWidth="1"/>
    <col min="3835" max="3835" width="11" style="1456" bestFit="1" customWidth="1"/>
    <col min="3836" max="3840" width="9.28515625" style="1456"/>
    <col min="3841" max="3841" width="104.42578125" style="1456" customWidth="1"/>
    <col min="3842" max="3842" width="20.5703125" style="1456" customWidth="1"/>
    <col min="3843" max="3843" width="23.5703125" style="1456" customWidth="1"/>
    <col min="3844" max="3844" width="16.7109375" style="1456" customWidth="1"/>
    <col min="3845" max="3845" width="9.28515625" style="1456"/>
    <col min="3846" max="3846" width="8.42578125" style="1456" customWidth="1"/>
    <col min="3847" max="3847" width="17.5703125" style="1456" bestFit="1" customWidth="1"/>
    <col min="3848" max="3848" width="21.7109375" style="1456" customWidth="1"/>
    <col min="3849" max="3849" width="21.28515625" style="1456" customWidth="1"/>
    <col min="3850" max="4085" width="9.28515625" style="1456"/>
    <col min="4086" max="4086" width="103.140625" style="1456" customWidth="1"/>
    <col min="4087" max="4087" width="20.5703125" style="1456" customWidth="1"/>
    <col min="4088" max="4088" width="19.42578125" style="1456" customWidth="1"/>
    <col min="4089" max="4089" width="16.7109375" style="1456" customWidth="1"/>
    <col min="4090" max="4090" width="12.85546875" style="1456" customWidth="1"/>
    <col min="4091" max="4091" width="11" style="1456" bestFit="1" customWidth="1"/>
    <col min="4092" max="4096" width="9.28515625" style="1456"/>
    <col min="4097" max="4097" width="104.42578125" style="1456" customWidth="1"/>
    <col min="4098" max="4098" width="20.5703125" style="1456" customWidth="1"/>
    <col min="4099" max="4099" width="23.5703125" style="1456" customWidth="1"/>
    <col min="4100" max="4100" width="16.7109375" style="1456" customWidth="1"/>
    <col min="4101" max="4101" width="9.28515625" style="1456"/>
    <col min="4102" max="4102" width="8.42578125" style="1456" customWidth="1"/>
    <col min="4103" max="4103" width="17.5703125" style="1456" bestFit="1" customWidth="1"/>
    <col min="4104" max="4104" width="21.7109375" style="1456" customWidth="1"/>
    <col min="4105" max="4105" width="21.28515625" style="1456" customWidth="1"/>
    <col min="4106" max="4341" width="9.28515625" style="1456"/>
    <col min="4342" max="4342" width="103.140625" style="1456" customWidth="1"/>
    <col min="4343" max="4343" width="20.5703125" style="1456" customWidth="1"/>
    <col min="4344" max="4344" width="19.42578125" style="1456" customWidth="1"/>
    <col min="4345" max="4345" width="16.7109375" style="1456" customWidth="1"/>
    <col min="4346" max="4346" width="12.85546875" style="1456" customWidth="1"/>
    <col min="4347" max="4347" width="11" style="1456" bestFit="1" customWidth="1"/>
    <col min="4348" max="4352" width="9.28515625" style="1456"/>
    <col min="4353" max="4353" width="104.42578125" style="1456" customWidth="1"/>
    <col min="4354" max="4354" width="20.5703125" style="1456" customWidth="1"/>
    <col min="4355" max="4355" width="23.5703125" style="1456" customWidth="1"/>
    <col min="4356" max="4356" width="16.7109375" style="1456" customWidth="1"/>
    <col min="4357" max="4357" width="9.28515625" style="1456"/>
    <col min="4358" max="4358" width="8.42578125" style="1456" customWidth="1"/>
    <col min="4359" max="4359" width="17.5703125" style="1456" bestFit="1" customWidth="1"/>
    <col min="4360" max="4360" width="21.7109375" style="1456" customWidth="1"/>
    <col min="4361" max="4361" width="21.28515625" style="1456" customWidth="1"/>
    <col min="4362" max="4597" width="9.28515625" style="1456"/>
    <col min="4598" max="4598" width="103.140625" style="1456" customWidth="1"/>
    <col min="4599" max="4599" width="20.5703125" style="1456" customWidth="1"/>
    <col min="4600" max="4600" width="19.42578125" style="1456" customWidth="1"/>
    <col min="4601" max="4601" width="16.7109375" style="1456" customWidth="1"/>
    <col min="4602" max="4602" width="12.85546875" style="1456" customWidth="1"/>
    <col min="4603" max="4603" width="11" style="1456" bestFit="1" customWidth="1"/>
    <col min="4604" max="4608" width="9.28515625" style="1456"/>
    <col min="4609" max="4609" width="104.42578125" style="1456" customWidth="1"/>
    <col min="4610" max="4610" width="20.5703125" style="1456" customWidth="1"/>
    <col min="4611" max="4611" width="23.5703125" style="1456" customWidth="1"/>
    <col min="4612" max="4612" width="16.7109375" style="1456" customWidth="1"/>
    <col min="4613" max="4613" width="9.28515625" style="1456"/>
    <col min="4614" max="4614" width="8.42578125" style="1456" customWidth="1"/>
    <col min="4615" max="4615" width="17.5703125" style="1456" bestFit="1" customWidth="1"/>
    <col min="4616" max="4616" width="21.7109375" style="1456" customWidth="1"/>
    <col min="4617" max="4617" width="21.28515625" style="1456" customWidth="1"/>
    <col min="4618" max="4853" width="9.28515625" style="1456"/>
    <col min="4854" max="4854" width="103.140625" style="1456" customWidth="1"/>
    <col min="4855" max="4855" width="20.5703125" style="1456" customWidth="1"/>
    <col min="4856" max="4856" width="19.42578125" style="1456" customWidth="1"/>
    <col min="4857" max="4857" width="16.7109375" style="1456" customWidth="1"/>
    <col min="4858" max="4858" width="12.85546875" style="1456" customWidth="1"/>
    <col min="4859" max="4859" width="11" style="1456" bestFit="1" customWidth="1"/>
    <col min="4860" max="4864" width="9.28515625" style="1456"/>
    <col min="4865" max="4865" width="104.42578125" style="1456" customWidth="1"/>
    <col min="4866" max="4866" width="20.5703125" style="1456" customWidth="1"/>
    <col min="4867" max="4867" width="23.5703125" style="1456" customWidth="1"/>
    <col min="4868" max="4868" width="16.7109375" style="1456" customWidth="1"/>
    <col min="4869" max="4869" width="9.28515625" style="1456"/>
    <col min="4870" max="4870" width="8.42578125" style="1456" customWidth="1"/>
    <col min="4871" max="4871" width="17.5703125" style="1456" bestFit="1" customWidth="1"/>
    <col min="4872" max="4872" width="21.7109375" style="1456" customWidth="1"/>
    <col min="4873" max="4873" width="21.28515625" style="1456" customWidth="1"/>
    <col min="4874" max="5109" width="9.28515625" style="1456"/>
    <col min="5110" max="5110" width="103.140625" style="1456" customWidth="1"/>
    <col min="5111" max="5111" width="20.5703125" style="1456" customWidth="1"/>
    <col min="5112" max="5112" width="19.42578125" style="1456" customWidth="1"/>
    <col min="5113" max="5113" width="16.7109375" style="1456" customWidth="1"/>
    <col min="5114" max="5114" width="12.85546875" style="1456" customWidth="1"/>
    <col min="5115" max="5115" width="11" style="1456" bestFit="1" customWidth="1"/>
    <col min="5116" max="5120" width="9.28515625" style="1456"/>
    <col min="5121" max="5121" width="104.42578125" style="1456" customWidth="1"/>
    <col min="5122" max="5122" width="20.5703125" style="1456" customWidth="1"/>
    <col min="5123" max="5123" width="23.5703125" style="1456" customWidth="1"/>
    <col min="5124" max="5124" width="16.7109375" style="1456" customWidth="1"/>
    <col min="5125" max="5125" width="9.28515625" style="1456"/>
    <col min="5126" max="5126" width="8.42578125" style="1456" customWidth="1"/>
    <col min="5127" max="5127" width="17.5703125" style="1456" bestFit="1" customWidth="1"/>
    <col min="5128" max="5128" width="21.7109375" style="1456" customWidth="1"/>
    <col min="5129" max="5129" width="21.28515625" style="1456" customWidth="1"/>
    <col min="5130" max="5365" width="9.28515625" style="1456"/>
    <col min="5366" max="5366" width="103.140625" style="1456" customWidth="1"/>
    <col min="5367" max="5367" width="20.5703125" style="1456" customWidth="1"/>
    <col min="5368" max="5368" width="19.42578125" style="1456" customWidth="1"/>
    <col min="5369" max="5369" width="16.7109375" style="1456" customWidth="1"/>
    <col min="5370" max="5370" width="12.85546875" style="1456" customWidth="1"/>
    <col min="5371" max="5371" width="11" style="1456" bestFit="1" customWidth="1"/>
    <col min="5372" max="5376" width="9.28515625" style="1456"/>
    <col min="5377" max="5377" width="104.42578125" style="1456" customWidth="1"/>
    <col min="5378" max="5378" width="20.5703125" style="1456" customWidth="1"/>
    <col min="5379" max="5379" width="23.5703125" style="1456" customWidth="1"/>
    <col min="5380" max="5380" width="16.7109375" style="1456" customWidth="1"/>
    <col min="5381" max="5381" width="9.28515625" style="1456"/>
    <col min="5382" max="5382" width="8.42578125" style="1456" customWidth="1"/>
    <col min="5383" max="5383" width="17.5703125" style="1456" bestFit="1" customWidth="1"/>
    <col min="5384" max="5384" width="21.7109375" style="1456" customWidth="1"/>
    <col min="5385" max="5385" width="21.28515625" style="1456" customWidth="1"/>
    <col min="5386" max="5621" width="9.28515625" style="1456"/>
    <col min="5622" max="5622" width="103.140625" style="1456" customWidth="1"/>
    <col min="5623" max="5623" width="20.5703125" style="1456" customWidth="1"/>
    <col min="5624" max="5624" width="19.42578125" style="1456" customWidth="1"/>
    <col min="5625" max="5625" width="16.7109375" style="1456" customWidth="1"/>
    <col min="5626" max="5626" width="12.85546875" style="1456" customWidth="1"/>
    <col min="5627" max="5627" width="11" style="1456" bestFit="1" customWidth="1"/>
    <col min="5628" max="5632" width="9.28515625" style="1456"/>
    <col min="5633" max="5633" width="104.42578125" style="1456" customWidth="1"/>
    <col min="5634" max="5634" width="20.5703125" style="1456" customWidth="1"/>
    <col min="5635" max="5635" width="23.5703125" style="1456" customWidth="1"/>
    <col min="5636" max="5636" width="16.7109375" style="1456" customWidth="1"/>
    <col min="5637" max="5637" width="9.28515625" style="1456"/>
    <col min="5638" max="5638" width="8.42578125" style="1456" customWidth="1"/>
    <col min="5639" max="5639" width="17.5703125" style="1456" bestFit="1" customWidth="1"/>
    <col min="5640" max="5640" width="21.7109375" style="1456" customWidth="1"/>
    <col min="5641" max="5641" width="21.28515625" style="1456" customWidth="1"/>
    <col min="5642" max="5877" width="9.28515625" style="1456"/>
    <col min="5878" max="5878" width="103.140625" style="1456" customWidth="1"/>
    <col min="5879" max="5879" width="20.5703125" style="1456" customWidth="1"/>
    <col min="5880" max="5880" width="19.42578125" style="1456" customWidth="1"/>
    <col min="5881" max="5881" width="16.7109375" style="1456" customWidth="1"/>
    <col min="5882" max="5882" width="12.85546875" style="1456" customWidth="1"/>
    <col min="5883" max="5883" width="11" style="1456" bestFit="1" customWidth="1"/>
    <col min="5884" max="5888" width="9.28515625" style="1456"/>
    <col min="5889" max="5889" width="104.42578125" style="1456" customWidth="1"/>
    <col min="5890" max="5890" width="20.5703125" style="1456" customWidth="1"/>
    <col min="5891" max="5891" width="23.5703125" style="1456" customWidth="1"/>
    <col min="5892" max="5892" width="16.7109375" style="1456" customWidth="1"/>
    <col min="5893" max="5893" width="9.28515625" style="1456"/>
    <col min="5894" max="5894" width="8.42578125" style="1456" customWidth="1"/>
    <col min="5895" max="5895" width="17.5703125" style="1456" bestFit="1" customWidth="1"/>
    <col min="5896" max="5896" width="21.7109375" style="1456" customWidth="1"/>
    <col min="5897" max="5897" width="21.28515625" style="1456" customWidth="1"/>
    <col min="5898" max="6133" width="9.28515625" style="1456"/>
    <col min="6134" max="6134" width="103.140625" style="1456" customWidth="1"/>
    <col min="6135" max="6135" width="20.5703125" style="1456" customWidth="1"/>
    <col min="6136" max="6136" width="19.42578125" style="1456" customWidth="1"/>
    <col min="6137" max="6137" width="16.7109375" style="1456" customWidth="1"/>
    <col min="6138" max="6138" width="12.85546875" style="1456" customWidth="1"/>
    <col min="6139" max="6139" width="11" style="1456" bestFit="1" customWidth="1"/>
    <col min="6140" max="6144" width="9.28515625" style="1456"/>
    <col min="6145" max="6145" width="104.42578125" style="1456" customWidth="1"/>
    <col min="6146" max="6146" width="20.5703125" style="1456" customWidth="1"/>
    <col min="6147" max="6147" width="23.5703125" style="1456" customWidth="1"/>
    <col min="6148" max="6148" width="16.7109375" style="1456" customWidth="1"/>
    <col min="6149" max="6149" width="9.28515625" style="1456"/>
    <col min="6150" max="6150" width="8.42578125" style="1456" customWidth="1"/>
    <col min="6151" max="6151" width="17.5703125" style="1456" bestFit="1" customWidth="1"/>
    <col min="6152" max="6152" width="21.7109375" style="1456" customWidth="1"/>
    <col min="6153" max="6153" width="21.28515625" style="1456" customWidth="1"/>
    <col min="6154" max="6389" width="9.28515625" style="1456"/>
    <col min="6390" max="6390" width="103.140625" style="1456" customWidth="1"/>
    <col min="6391" max="6391" width="20.5703125" style="1456" customWidth="1"/>
    <col min="6392" max="6392" width="19.42578125" style="1456" customWidth="1"/>
    <col min="6393" max="6393" width="16.7109375" style="1456" customWidth="1"/>
    <col min="6394" max="6394" width="12.85546875" style="1456" customWidth="1"/>
    <col min="6395" max="6395" width="11" style="1456" bestFit="1" customWidth="1"/>
    <col min="6396" max="6400" width="9.28515625" style="1456"/>
    <col min="6401" max="6401" width="104.42578125" style="1456" customWidth="1"/>
    <col min="6402" max="6402" width="20.5703125" style="1456" customWidth="1"/>
    <col min="6403" max="6403" width="23.5703125" style="1456" customWidth="1"/>
    <col min="6404" max="6404" width="16.7109375" style="1456" customWidth="1"/>
    <col min="6405" max="6405" width="9.28515625" style="1456"/>
    <col min="6406" max="6406" width="8.42578125" style="1456" customWidth="1"/>
    <col min="6407" max="6407" width="17.5703125" style="1456" bestFit="1" customWidth="1"/>
    <col min="6408" max="6408" width="21.7109375" style="1456" customWidth="1"/>
    <col min="6409" max="6409" width="21.28515625" style="1456" customWidth="1"/>
    <col min="6410" max="6645" width="9.28515625" style="1456"/>
    <col min="6646" max="6646" width="103.140625" style="1456" customWidth="1"/>
    <col min="6647" max="6647" width="20.5703125" style="1456" customWidth="1"/>
    <col min="6648" max="6648" width="19.42578125" style="1456" customWidth="1"/>
    <col min="6649" max="6649" width="16.7109375" style="1456" customWidth="1"/>
    <col min="6650" max="6650" width="12.85546875" style="1456" customWidth="1"/>
    <col min="6651" max="6651" width="11" style="1456" bestFit="1" customWidth="1"/>
    <col min="6652" max="6656" width="9.28515625" style="1456"/>
    <col min="6657" max="6657" width="104.42578125" style="1456" customWidth="1"/>
    <col min="6658" max="6658" width="20.5703125" style="1456" customWidth="1"/>
    <col min="6659" max="6659" width="23.5703125" style="1456" customWidth="1"/>
    <col min="6660" max="6660" width="16.7109375" style="1456" customWidth="1"/>
    <col min="6661" max="6661" width="9.28515625" style="1456"/>
    <col min="6662" max="6662" width="8.42578125" style="1456" customWidth="1"/>
    <col min="6663" max="6663" width="17.5703125" style="1456" bestFit="1" customWidth="1"/>
    <col min="6664" max="6664" width="21.7109375" style="1456" customWidth="1"/>
    <col min="6665" max="6665" width="21.28515625" style="1456" customWidth="1"/>
    <col min="6666" max="6901" width="9.28515625" style="1456"/>
    <col min="6902" max="6902" width="103.140625" style="1456" customWidth="1"/>
    <col min="6903" max="6903" width="20.5703125" style="1456" customWidth="1"/>
    <col min="6904" max="6904" width="19.42578125" style="1456" customWidth="1"/>
    <col min="6905" max="6905" width="16.7109375" style="1456" customWidth="1"/>
    <col min="6906" max="6906" width="12.85546875" style="1456" customWidth="1"/>
    <col min="6907" max="6907" width="11" style="1456" bestFit="1" customWidth="1"/>
    <col min="6908" max="6912" width="9.28515625" style="1456"/>
    <col min="6913" max="6913" width="104.42578125" style="1456" customWidth="1"/>
    <col min="6914" max="6914" width="20.5703125" style="1456" customWidth="1"/>
    <col min="6915" max="6915" width="23.5703125" style="1456" customWidth="1"/>
    <col min="6916" max="6916" width="16.7109375" style="1456" customWidth="1"/>
    <col min="6917" max="6917" width="9.28515625" style="1456"/>
    <col min="6918" max="6918" width="8.42578125" style="1456" customWidth="1"/>
    <col min="6919" max="6919" width="17.5703125" style="1456" bestFit="1" customWidth="1"/>
    <col min="6920" max="6920" width="21.7109375" style="1456" customWidth="1"/>
    <col min="6921" max="6921" width="21.28515625" style="1456" customWidth="1"/>
    <col min="6922" max="7157" width="9.28515625" style="1456"/>
    <col min="7158" max="7158" width="103.140625" style="1456" customWidth="1"/>
    <col min="7159" max="7159" width="20.5703125" style="1456" customWidth="1"/>
    <col min="7160" max="7160" width="19.42578125" style="1456" customWidth="1"/>
    <col min="7161" max="7161" width="16.7109375" style="1456" customWidth="1"/>
    <col min="7162" max="7162" width="12.85546875" style="1456" customWidth="1"/>
    <col min="7163" max="7163" width="11" style="1456" bestFit="1" customWidth="1"/>
    <col min="7164" max="7168" width="9.28515625" style="1456"/>
    <col min="7169" max="7169" width="104.42578125" style="1456" customWidth="1"/>
    <col min="7170" max="7170" width="20.5703125" style="1456" customWidth="1"/>
    <col min="7171" max="7171" width="23.5703125" style="1456" customWidth="1"/>
    <col min="7172" max="7172" width="16.7109375" style="1456" customWidth="1"/>
    <col min="7173" max="7173" width="9.28515625" style="1456"/>
    <col min="7174" max="7174" width="8.42578125" style="1456" customWidth="1"/>
    <col min="7175" max="7175" width="17.5703125" style="1456" bestFit="1" customWidth="1"/>
    <col min="7176" max="7176" width="21.7109375" style="1456" customWidth="1"/>
    <col min="7177" max="7177" width="21.28515625" style="1456" customWidth="1"/>
    <col min="7178" max="7413" width="9.28515625" style="1456"/>
    <col min="7414" max="7414" width="103.140625" style="1456" customWidth="1"/>
    <col min="7415" max="7415" width="20.5703125" style="1456" customWidth="1"/>
    <col min="7416" max="7416" width="19.42578125" style="1456" customWidth="1"/>
    <col min="7417" max="7417" width="16.7109375" style="1456" customWidth="1"/>
    <col min="7418" max="7418" width="12.85546875" style="1456" customWidth="1"/>
    <col min="7419" max="7419" width="11" style="1456" bestFit="1" customWidth="1"/>
    <col min="7420" max="7424" width="9.28515625" style="1456"/>
    <col min="7425" max="7425" width="104.42578125" style="1456" customWidth="1"/>
    <col min="7426" max="7426" width="20.5703125" style="1456" customWidth="1"/>
    <col min="7427" max="7427" width="23.5703125" style="1456" customWidth="1"/>
    <col min="7428" max="7428" width="16.7109375" style="1456" customWidth="1"/>
    <col min="7429" max="7429" width="9.28515625" style="1456"/>
    <col min="7430" max="7430" width="8.42578125" style="1456" customWidth="1"/>
    <col min="7431" max="7431" width="17.5703125" style="1456" bestFit="1" customWidth="1"/>
    <col min="7432" max="7432" width="21.7109375" style="1456" customWidth="1"/>
    <col min="7433" max="7433" width="21.28515625" style="1456" customWidth="1"/>
    <col min="7434" max="7669" width="9.28515625" style="1456"/>
    <col min="7670" max="7670" width="103.140625" style="1456" customWidth="1"/>
    <col min="7671" max="7671" width="20.5703125" style="1456" customWidth="1"/>
    <col min="7672" max="7672" width="19.42578125" style="1456" customWidth="1"/>
    <col min="7673" max="7673" width="16.7109375" style="1456" customWidth="1"/>
    <col min="7674" max="7674" width="12.85546875" style="1456" customWidth="1"/>
    <col min="7675" max="7675" width="11" style="1456" bestFit="1" customWidth="1"/>
    <col min="7676" max="7680" width="9.28515625" style="1456"/>
    <col min="7681" max="7681" width="104.42578125" style="1456" customWidth="1"/>
    <col min="7682" max="7682" width="20.5703125" style="1456" customWidth="1"/>
    <col min="7683" max="7683" width="23.5703125" style="1456" customWidth="1"/>
    <col min="7684" max="7684" width="16.7109375" style="1456" customWidth="1"/>
    <col min="7685" max="7685" width="9.28515625" style="1456"/>
    <col min="7686" max="7686" width="8.42578125" style="1456" customWidth="1"/>
    <col min="7687" max="7687" width="17.5703125" style="1456" bestFit="1" customWidth="1"/>
    <col min="7688" max="7688" width="21.7109375" style="1456" customWidth="1"/>
    <col min="7689" max="7689" width="21.28515625" style="1456" customWidth="1"/>
    <col min="7690" max="7925" width="9.28515625" style="1456"/>
    <col min="7926" max="7926" width="103.140625" style="1456" customWidth="1"/>
    <col min="7927" max="7927" width="20.5703125" style="1456" customWidth="1"/>
    <col min="7928" max="7928" width="19.42578125" style="1456" customWidth="1"/>
    <col min="7929" max="7929" width="16.7109375" style="1456" customWidth="1"/>
    <col min="7930" max="7930" width="12.85546875" style="1456" customWidth="1"/>
    <col min="7931" max="7931" width="11" style="1456" bestFit="1" customWidth="1"/>
    <col min="7932" max="7936" width="9.28515625" style="1456"/>
    <col min="7937" max="7937" width="104.42578125" style="1456" customWidth="1"/>
    <col min="7938" max="7938" width="20.5703125" style="1456" customWidth="1"/>
    <col min="7939" max="7939" width="23.5703125" style="1456" customWidth="1"/>
    <col min="7940" max="7940" width="16.7109375" style="1456" customWidth="1"/>
    <col min="7941" max="7941" width="9.28515625" style="1456"/>
    <col min="7942" max="7942" width="8.42578125" style="1456" customWidth="1"/>
    <col min="7943" max="7943" width="17.5703125" style="1456" bestFit="1" customWidth="1"/>
    <col min="7944" max="7944" width="21.7109375" style="1456" customWidth="1"/>
    <col min="7945" max="7945" width="21.28515625" style="1456" customWidth="1"/>
    <col min="7946" max="8181" width="9.28515625" style="1456"/>
    <col min="8182" max="8182" width="103.140625" style="1456" customWidth="1"/>
    <col min="8183" max="8183" width="20.5703125" style="1456" customWidth="1"/>
    <col min="8184" max="8184" width="19.42578125" style="1456" customWidth="1"/>
    <col min="8185" max="8185" width="16.7109375" style="1456" customWidth="1"/>
    <col min="8186" max="8186" width="12.85546875" style="1456" customWidth="1"/>
    <col min="8187" max="8187" width="11" style="1456" bestFit="1" customWidth="1"/>
    <col min="8188" max="8192" width="9.28515625" style="1456"/>
    <col min="8193" max="8193" width="104.42578125" style="1456" customWidth="1"/>
    <col min="8194" max="8194" width="20.5703125" style="1456" customWidth="1"/>
    <col min="8195" max="8195" width="23.5703125" style="1456" customWidth="1"/>
    <col min="8196" max="8196" width="16.7109375" style="1456" customWidth="1"/>
    <col min="8197" max="8197" width="9.28515625" style="1456"/>
    <col min="8198" max="8198" width="8.42578125" style="1456" customWidth="1"/>
    <col min="8199" max="8199" width="17.5703125" style="1456" bestFit="1" customWidth="1"/>
    <col min="8200" max="8200" width="21.7109375" style="1456" customWidth="1"/>
    <col min="8201" max="8201" width="21.28515625" style="1456" customWidth="1"/>
    <col min="8202" max="8437" width="9.28515625" style="1456"/>
    <col min="8438" max="8438" width="103.140625" style="1456" customWidth="1"/>
    <col min="8439" max="8439" width="20.5703125" style="1456" customWidth="1"/>
    <col min="8440" max="8440" width="19.42578125" style="1456" customWidth="1"/>
    <col min="8441" max="8441" width="16.7109375" style="1456" customWidth="1"/>
    <col min="8442" max="8442" width="12.85546875" style="1456" customWidth="1"/>
    <col min="8443" max="8443" width="11" style="1456" bestFit="1" customWidth="1"/>
    <col min="8444" max="8448" width="9.28515625" style="1456"/>
    <col min="8449" max="8449" width="104.42578125" style="1456" customWidth="1"/>
    <col min="8450" max="8450" width="20.5703125" style="1456" customWidth="1"/>
    <col min="8451" max="8451" width="23.5703125" style="1456" customWidth="1"/>
    <col min="8452" max="8452" width="16.7109375" style="1456" customWidth="1"/>
    <col min="8453" max="8453" width="9.28515625" style="1456"/>
    <col min="8454" max="8454" width="8.42578125" style="1456" customWidth="1"/>
    <col min="8455" max="8455" width="17.5703125" style="1456" bestFit="1" customWidth="1"/>
    <col min="8456" max="8456" width="21.7109375" style="1456" customWidth="1"/>
    <col min="8457" max="8457" width="21.28515625" style="1456" customWidth="1"/>
    <col min="8458" max="8693" width="9.28515625" style="1456"/>
    <col min="8694" max="8694" width="103.140625" style="1456" customWidth="1"/>
    <col min="8695" max="8695" width="20.5703125" style="1456" customWidth="1"/>
    <col min="8696" max="8696" width="19.42578125" style="1456" customWidth="1"/>
    <col min="8697" max="8697" width="16.7109375" style="1456" customWidth="1"/>
    <col min="8698" max="8698" width="12.85546875" style="1456" customWidth="1"/>
    <col min="8699" max="8699" width="11" style="1456" bestFit="1" customWidth="1"/>
    <col min="8700" max="8704" width="9.28515625" style="1456"/>
    <col min="8705" max="8705" width="104.42578125" style="1456" customWidth="1"/>
    <col min="8706" max="8706" width="20.5703125" style="1456" customWidth="1"/>
    <col min="8707" max="8707" width="23.5703125" style="1456" customWidth="1"/>
    <col min="8708" max="8708" width="16.7109375" style="1456" customWidth="1"/>
    <col min="8709" max="8709" width="9.28515625" style="1456"/>
    <col min="8710" max="8710" width="8.42578125" style="1456" customWidth="1"/>
    <col min="8711" max="8711" width="17.5703125" style="1456" bestFit="1" customWidth="1"/>
    <col min="8712" max="8712" width="21.7109375" style="1456" customWidth="1"/>
    <col min="8713" max="8713" width="21.28515625" style="1456" customWidth="1"/>
    <col min="8714" max="8949" width="9.28515625" style="1456"/>
    <col min="8950" max="8950" width="103.140625" style="1456" customWidth="1"/>
    <col min="8951" max="8951" width="20.5703125" style="1456" customWidth="1"/>
    <col min="8952" max="8952" width="19.42578125" style="1456" customWidth="1"/>
    <col min="8953" max="8953" width="16.7109375" style="1456" customWidth="1"/>
    <col min="8954" max="8954" width="12.85546875" style="1456" customWidth="1"/>
    <col min="8955" max="8955" width="11" style="1456" bestFit="1" customWidth="1"/>
    <col min="8956" max="8960" width="9.28515625" style="1456"/>
    <col min="8961" max="8961" width="104.42578125" style="1456" customWidth="1"/>
    <col min="8962" max="8962" width="20.5703125" style="1456" customWidth="1"/>
    <col min="8963" max="8963" width="23.5703125" style="1456" customWidth="1"/>
    <col min="8964" max="8964" width="16.7109375" style="1456" customWidth="1"/>
    <col min="8965" max="8965" width="9.28515625" style="1456"/>
    <col min="8966" max="8966" width="8.42578125" style="1456" customWidth="1"/>
    <col min="8967" max="8967" width="17.5703125" style="1456" bestFit="1" customWidth="1"/>
    <col min="8968" max="8968" width="21.7109375" style="1456" customWidth="1"/>
    <col min="8969" max="8969" width="21.28515625" style="1456" customWidth="1"/>
    <col min="8970" max="9205" width="9.28515625" style="1456"/>
    <col min="9206" max="9206" width="103.140625" style="1456" customWidth="1"/>
    <col min="9207" max="9207" width="20.5703125" style="1456" customWidth="1"/>
    <col min="9208" max="9208" width="19.42578125" style="1456" customWidth="1"/>
    <col min="9209" max="9209" width="16.7109375" style="1456" customWidth="1"/>
    <col min="9210" max="9210" width="12.85546875" style="1456" customWidth="1"/>
    <col min="9211" max="9211" width="11" style="1456" bestFit="1" customWidth="1"/>
    <col min="9212" max="9216" width="9.28515625" style="1456"/>
    <col min="9217" max="9217" width="104.42578125" style="1456" customWidth="1"/>
    <col min="9218" max="9218" width="20.5703125" style="1456" customWidth="1"/>
    <col min="9219" max="9219" width="23.5703125" style="1456" customWidth="1"/>
    <col min="9220" max="9220" width="16.7109375" style="1456" customWidth="1"/>
    <col min="9221" max="9221" width="9.28515625" style="1456"/>
    <col min="9222" max="9222" width="8.42578125" style="1456" customWidth="1"/>
    <col min="9223" max="9223" width="17.5703125" style="1456" bestFit="1" customWidth="1"/>
    <col min="9224" max="9224" width="21.7109375" style="1456" customWidth="1"/>
    <col min="9225" max="9225" width="21.28515625" style="1456" customWidth="1"/>
    <col min="9226" max="9461" width="9.28515625" style="1456"/>
    <col min="9462" max="9462" width="103.140625" style="1456" customWidth="1"/>
    <col min="9463" max="9463" width="20.5703125" style="1456" customWidth="1"/>
    <col min="9464" max="9464" width="19.42578125" style="1456" customWidth="1"/>
    <col min="9465" max="9465" width="16.7109375" style="1456" customWidth="1"/>
    <col min="9466" max="9466" width="12.85546875" style="1456" customWidth="1"/>
    <col min="9467" max="9467" width="11" style="1456" bestFit="1" customWidth="1"/>
    <col min="9468" max="9472" width="9.28515625" style="1456"/>
    <col min="9473" max="9473" width="104.42578125" style="1456" customWidth="1"/>
    <col min="9474" max="9474" width="20.5703125" style="1456" customWidth="1"/>
    <col min="9475" max="9475" width="23.5703125" style="1456" customWidth="1"/>
    <col min="9476" max="9476" width="16.7109375" style="1456" customWidth="1"/>
    <col min="9477" max="9477" width="9.28515625" style="1456"/>
    <col min="9478" max="9478" width="8.42578125" style="1456" customWidth="1"/>
    <col min="9479" max="9479" width="17.5703125" style="1456" bestFit="1" customWidth="1"/>
    <col min="9480" max="9480" width="21.7109375" style="1456" customWidth="1"/>
    <col min="9481" max="9481" width="21.28515625" style="1456" customWidth="1"/>
    <col min="9482" max="9717" width="9.28515625" style="1456"/>
    <col min="9718" max="9718" width="103.140625" style="1456" customWidth="1"/>
    <col min="9719" max="9719" width="20.5703125" style="1456" customWidth="1"/>
    <col min="9720" max="9720" width="19.42578125" style="1456" customWidth="1"/>
    <col min="9721" max="9721" width="16.7109375" style="1456" customWidth="1"/>
    <col min="9722" max="9722" width="12.85546875" style="1456" customWidth="1"/>
    <col min="9723" max="9723" width="11" style="1456" bestFit="1" customWidth="1"/>
    <col min="9724" max="9728" width="9.28515625" style="1456"/>
    <col min="9729" max="9729" width="104.42578125" style="1456" customWidth="1"/>
    <col min="9730" max="9730" width="20.5703125" style="1456" customWidth="1"/>
    <col min="9731" max="9731" width="23.5703125" style="1456" customWidth="1"/>
    <col min="9732" max="9732" width="16.7109375" style="1456" customWidth="1"/>
    <col min="9733" max="9733" width="9.28515625" style="1456"/>
    <col min="9734" max="9734" width="8.42578125" style="1456" customWidth="1"/>
    <col min="9735" max="9735" width="17.5703125" style="1456" bestFit="1" customWidth="1"/>
    <col min="9736" max="9736" width="21.7109375" style="1456" customWidth="1"/>
    <col min="9737" max="9737" width="21.28515625" style="1456" customWidth="1"/>
    <col min="9738" max="9973" width="9.28515625" style="1456"/>
    <col min="9974" max="9974" width="103.140625" style="1456" customWidth="1"/>
    <col min="9975" max="9975" width="20.5703125" style="1456" customWidth="1"/>
    <col min="9976" max="9976" width="19.42578125" style="1456" customWidth="1"/>
    <col min="9977" max="9977" width="16.7109375" style="1456" customWidth="1"/>
    <col min="9978" max="9978" width="12.85546875" style="1456" customWidth="1"/>
    <col min="9979" max="9979" width="11" style="1456" bestFit="1" customWidth="1"/>
    <col min="9980" max="9984" width="9.28515625" style="1456"/>
    <col min="9985" max="9985" width="104.42578125" style="1456" customWidth="1"/>
    <col min="9986" max="9986" width="20.5703125" style="1456" customWidth="1"/>
    <col min="9987" max="9987" width="23.5703125" style="1456" customWidth="1"/>
    <col min="9988" max="9988" width="16.7109375" style="1456" customWidth="1"/>
    <col min="9989" max="9989" width="9.28515625" style="1456"/>
    <col min="9990" max="9990" width="8.42578125" style="1456" customWidth="1"/>
    <col min="9991" max="9991" width="17.5703125" style="1456" bestFit="1" customWidth="1"/>
    <col min="9992" max="9992" width="21.7109375" style="1456" customWidth="1"/>
    <col min="9993" max="9993" width="21.28515625" style="1456" customWidth="1"/>
    <col min="9994" max="10229" width="9.28515625" style="1456"/>
    <col min="10230" max="10230" width="103.140625" style="1456" customWidth="1"/>
    <col min="10231" max="10231" width="20.5703125" style="1456" customWidth="1"/>
    <col min="10232" max="10232" width="19.42578125" style="1456" customWidth="1"/>
    <col min="10233" max="10233" width="16.7109375" style="1456" customWidth="1"/>
    <col min="10234" max="10234" width="12.85546875" style="1456" customWidth="1"/>
    <col min="10235" max="10235" width="11" style="1456" bestFit="1" customWidth="1"/>
    <col min="10236" max="10240" width="9.28515625" style="1456"/>
    <col min="10241" max="10241" width="104.42578125" style="1456" customWidth="1"/>
    <col min="10242" max="10242" width="20.5703125" style="1456" customWidth="1"/>
    <col min="10243" max="10243" width="23.5703125" style="1456" customWidth="1"/>
    <col min="10244" max="10244" width="16.7109375" style="1456" customWidth="1"/>
    <col min="10245" max="10245" width="9.28515625" style="1456"/>
    <col min="10246" max="10246" width="8.42578125" style="1456" customWidth="1"/>
    <col min="10247" max="10247" width="17.5703125" style="1456" bestFit="1" customWidth="1"/>
    <col min="10248" max="10248" width="21.7109375" style="1456" customWidth="1"/>
    <col min="10249" max="10249" width="21.28515625" style="1456" customWidth="1"/>
    <col min="10250" max="10485" width="9.28515625" style="1456"/>
    <col min="10486" max="10486" width="103.140625" style="1456" customWidth="1"/>
    <col min="10487" max="10487" width="20.5703125" style="1456" customWidth="1"/>
    <col min="10488" max="10488" width="19.42578125" style="1456" customWidth="1"/>
    <col min="10489" max="10489" width="16.7109375" style="1456" customWidth="1"/>
    <col min="10490" max="10490" width="12.85546875" style="1456" customWidth="1"/>
    <col min="10491" max="10491" width="11" style="1456" bestFit="1" customWidth="1"/>
    <col min="10492" max="10496" width="9.28515625" style="1456"/>
    <col min="10497" max="10497" width="104.42578125" style="1456" customWidth="1"/>
    <col min="10498" max="10498" width="20.5703125" style="1456" customWidth="1"/>
    <col min="10499" max="10499" width="23.5703125" style="1456" customWidth="1"/>
    <col min="10500" max="10500" width="16.7109375" style="1456" customWidth="1"/>
    <col min="10501" max="10501" width="9.28515625" style="1456"/>
    <col min="10502" max="10502" width="8.42578125" style="1456" customWidth="1"/>
    <col min="10503" max="10503" width="17.5703125" style="1456" bestFit="1" customWidth="1"/>
    <col min="10504" max="10504" width="21.7109375" style="1456" customWidth="1"/>
    <col min="10505" max="10505" width="21.28515625" style="1456" customWidth="1"/>
    <col min="10506" max="10741" width="9.28515625" style="1456"/>
    <col min="10742" max="10742" width="103.140625" style="1456" customWidth="1"/>
    <col min="10743" max="10743" width="20.5703125" style="1456" customWidth="1"/>
    <col min="10744" max="10744" width="19.42578125" style="1456" customWidth="1"/>
    <col min="10745" max="10745" width="16.7109375" style="1456" customWidth="1"/>
    <col min="10746" max="10746" width="12.85546875" style="1456" customWidth="1"/>
    <col min="10747" max="10747" width="11" style="1456" bestFit="1" customWidth="1"/>
    <col min="10748" max="10752" width="9.28515625" style="1456"/>
    <col min="10753" max="10753" width="104.42578125" style="1456" customWidth="1"/>
    <col min="10754" max="10754" width="20.5703125" style="1456" customWidth="1"/>
    <col min="10755" max="10755" width="23.5703125" style="1456" customWidth="1"/>
    <col min="10756" max="10756" width="16.7109375" style="1456" customWidth="1"/>
    <col min="10757" max="10757" width="9.28515625" style="1456"/>
    <col min="10758" max="10758" width="8.42578125" style="1456" customWidth="1"/>
    <col min="10759" max="10759" width="17.5703125" style="1456" bestFit="1" customWidth="1"/>
    <col min="10760" max="10760" width="21.7109375" style="1456" customWidth="1"/>
    <col min="10761" max="10761" width="21.28515625" style="1456" customWidth="1"/>
    <col min="10762" max="10997" width="9.28515625" style="1456"/>
    <col min="10998" max="10998" width="103.140625" style="1456" customWidth="1"/>
    <col min="10999" max="10999" width="20.5703125" style="1456" customWidth="1"/>
    <col min="11000" max="11000" width="19.42578125" style="1456" customWidth="1"/>
    <col min="11001" max="11001" width="16.7109375" style="1456" customWidth="1"/>
    <col min="11002" max="11002" width="12.85546875" style="1456" customWidth="1"/>
    <col min="11003" max="11003" width="11" style="1456" bestFit="1" customWidth="1"/>
    <col min="11004" max="11008" width="9.28515625" style="1456"/>
    <col min="11009" max="11009" width="104.42578125" style="1456" customWidth="1"/>
    <col min="11010" max="11010" width="20.5703125" style="1456" customWidth="1"/>
    <col min="11011" max="11011" width="23.5703125" style="1456" customWidth="1"/>
    <col min="11012" max="11012" width="16.7109375" style="1456" customWidth="1"/>
    <col min="11013" max="11013" width="9.28515625" style="1456"/>
    <col min="11014" max="11014" width="8.42578125" style="1456" customWidth="1"/>
    <col min="11015" max="11015" width="17.5703125" style="1456" bestFit="1" customWidth="1"/>
    <col min="11016" max="11016" width="21.7109375" style="1456" customWidth="1"/>
    <col min="11017" max="11017" width="21.28515625" style="1456" customWidth="1"/>
    <col min="11018" max="11253" width="9.28515625" style="1456"/>
    <col min="11254" max="11254" width="103.140625" style="1456" customWidth="1"/>
    <col min="11255" max="11255" width="20.5703125" style="1456" customWidth="1"/>
    <col min="11256" max="11256" width="19.42578125" style="1456" customWidth="1"/>
    <col min="11257" max="11257" width="16.7109375" style="1456" customWidth="1"/>
    <col min="11258" max="11258" width="12.85546875" style="1456" customWidth="1"/>
    <col min="11259" max="11259" width="11" style="1456" bestFit="1" customWidth="1"/>
    <col min="11260" max="11264" width="9.28515625" style="1456"/>
    <col min="11265" max="11265" width="104.42578125" style="1456" customWidth="1"/>
    <col min="11266" max="11266" width="20.5703125" style="1456" customWidth="1"/>
    <col min="11267" max="11267" width="23.5703125" style="1456" customWidth="1"/>
    <col min="11268" max="11268" width="16.7109375" style="1456" customWidth="1"/>
    <col min="11269" max="11269" width="9.28515625" style="1456"/>
    <col min="11270" max="11270" width="8.42578125" style="1456" customWidth="1"/>
    <col min="11271" max="11271" width="17.5703125" style="1456" bestFit="1" customWidth="1"/>
    <col min="11272" max="11272" width="21.7109375" style="1456" customWidth="1"/>
    <col min="11273" max="11273" width="21.28515625" style="1456" customWidth="1"/>
    <col min="11274" max="11509" width="9.28515625" style="1456"/>
    <col min="11510" max="11510" width="103.140625" style="1456" customWidth="1"/>
    <col min="11511" max="11511" width="20.5703125" style="1456" customWidth="1"/>
    <col min="11512" max="11512" width="19.42578125" style="1456" customWidth="1"/>
    <col min="11513" max="11513" width="16.7109375" style="1456" customWidth="1"/>
    <col min="11514" max="11514" width="12.85546875" style="1456" customWidth="1"/>
    <col min="11515" max="11515" width="11" style="1456" bestFit="1" customWidth="1"/>
    <col min="11516" max="11520" width="9.28515625" style="1456"/>
    <col min="11521" max="11521" width="104.42578125" style="1456" customWidth="1"/>
    <col min="11522" max="11522" width="20.5703125" style="1456" customWidth="1"/>
    <col min="11523" max="11523" width="23.5703125" style="1456" customWidth="1"/>
    <col min="11524" max="11524" width="16.7109375" style="1456" customWidth="1"/>
    <col min="11525" max="11525" width="9.28515625" style="1456"/>
    <col min="11526" max="11526" width="8.42578125" style="1456" customWidth="1"/>
    <col min="11527" max="11527" width="17.5703125" style="1456" bestFit="1" customWidth="1"/>
    <col min="11528" max="11528" width="21.7109375" style="1456" customWidth="1"/>
    <col min="11529" max="11529" width="21.28515625" style="1456" customWidth="1"/>
    <col min="11530" max="11765" width="9.28515625" style="1456"/>
    <col min="11766" max="11766" width="103.140625" style="1456" customWidth="1"/>
    <col min="11767" max="11767" width="20.5703125" style="1456" customWidth="1"/>
    <col min="11768" max="11768" width="19.42578125" style="1456" customWidth="1"/>
    <col min="11769" max="11769" width="16.7109375" style="1456" customWidth="1"/>
    <col min="11770" max="11770" width="12.85546875" style="1456" customWidth="1"/>
    <col min="11771" max="11771" width="11" style="1456" bestFit="1" customWidth="1"/>
    <col min="11772" max="11776" width="9.28515625" style="1456"/>
    <col min="11777" max="11777" width="104.42578125" style="1456" customWidth="1"/>
    <col min="11778" max="11778" width="20.5703125" style="1456" customWidth="1"/>
    <col min="11779" max="11779" width="23.5703125" style="1456" customWidth="1"/>
    <col min="11780" max="11780" width="16.7109375" style="1456" customWidth="1"/>
    <col min="11781" max="11781" width="9.28515625" style="1456"/>
    <col min="11782" max="11782" width="8.42578125" style="1456" customWidth="1"/>
    <col min="11783" max="11783" width="17.5703125" style="1456" bestFit="1" customWidth="1"/>
    <col min="11784" max="11784" width="21.7109375" style="1456" customWidth="1"/>
    <col min="11785" max="11785" width="21.28515625" style="1456" customWidth="1"/>
    <col min="11786" max="12021" width="9.28515625" style="1456"/>
    <col min="12022" max="12022" width="103.140625" style="1456" customWidth="1"/>
    <col min="12023" max="12023" width="20.5703125" style="1456" customWidth="1"/>
    <col min="12024" max="12024" width="19.42578125" style="1456" customWidth="1"/>
    <col min="12025" max="12025" width="16.7109375" style="1456" customWidth="1"/>
    <col min="12026" max="12026" width="12.85546875" style="1456" customWidth="1"/>
    <col min="12027" max="12027" width="11" style="1456" bestFit="1" customWidth="1"/>
    <col min="12028" max="12032" width="9.28515625" style="1456"/>
    <col min="12033" max="12033" width="104.42578125" style="1456" customWidth="1"/>
    <col min="12034" max="12034" width="20.5703125" style="1456" customWidth="1"/>
    <col min="12035" max="12035" width="23.5703125" style="1456" customWidth="1"/>
    <col min="12036" max="12036" width="16.7109375" style="1456" customWidth="1"/>
    <col min="12037" max="12037" width="9.28515625" style="1456"/>
    <col min="12038" max="12038" width="8.42578125" style="1456" customWidth="1"/>
    <col min="12039" max="12039" width="17.5703125" style="1456" bestFit="1" customWidth="1"/>
    <col min="12040" max="12040" width="21.7109375" style="1456" customWidth="1"/>
    <col min="12041" max="12041" width="21.28515625" style="1456" customWidth="1"/>
    <col min="12042" max="12277" width="9.28515625" style="1456"/>
    <col min="12278" max="12278" width="103.140625" style="1456" customWidth="1"/>
    <col min="12279" max="12279" width="20.5703125" style="1456" customWidth="1"/>
    <col min="12280" max="12280" width="19.42578125" style="1456" customWidth="1"/>
    <col min="12281" max="12281" width="16.7109375" style="1456" customWidth="1"/>
    <col min="12282" max="12282" width="12.85546875" style="1456" customWidth="1"/>
    <col min="12283" max="12283" width="11" style="1456" bestFit="1" customWidth="1"/>
    <col min="12284" max="12288" width="9.28515625" style="1456"/>
    <col min="12289" max="12289" width="104.42578125" style="1456" customWidth="1"/>
    <col min="12290" max="12290" width="20.5703125" style="1456" customWidth="1"/>
    <col min="12291" max="12291" width="23.5703125" style="1456" customWidth="1"/>
    <col min="12292" max="12292" width="16.7109375" style="1456" customWidth="1"/>
    <col min="12293" max="12293" width="9.28515625" style="1456"/>
    <col min="12294" max="12294" width="8.42578125" style="1456" customWidth="1"/>
    <col min="12295" max="12295" width="17.5703125" style="1456" bestFit="1" customWidth="1"/>
    <col min="12296" max="12296" width="21.7109375" style="1456" customWidth="1"/>
    <col min="12297" max="12297" width="21.28515625" style="1456" customWidth="1"/>
    <col min="12298" max="12533" width="9.28515625" style="1456"/>
    <col min="12534" max="12534" width="103.140625" style="1456" customWidth="1"/>
    <col min="12535" max="12535" width="20.5703125" style="1456" customWidth="1"/>
    <col min="12536" max="12536" width="19.42578125" style="1456" customWidth="1"/>
    <col min="12537" max="12537" width="16.7109375" style="1456" customWidth="1"/>
    <col min="12538" max="12538" width="12.85546875" style="1456" customWidth="1"/>
    <col min="12539" max="12539" width="11" style="1456" bestFit="1" customWidth="1"/>
    <col min="12540" max="12544" width="9.28515625" style="1456"/>
    <col min="12545" max="12545" width="104.42578125" style="1456" customWidth="1"/>
    <col min="12546" max="12546" width="20.5703125" style="1456" customWidth="1"/>
    <col min="12547" max="12547" width="23.5703125" style="1456" customWidth="1"/>
    <col min="12548" max="12548" width="16.7109375" style="1456" customWidth="1"/>
    <col min="12549" max="12549" width="9.28515625" style="1456"/>
    <col min="12550" max="12550" width="8.42578125" style="1456" customWidth="1"/>
    <col min="12551" max="12551" width="17.5703125" style="1456" bestFit="1" customWidth="1"/>
    <col min="12552" max="12552" width="21.7109375" style="1456" customWidth="1"/>
    <col min="12553" max="12553" width="21.28515625" style="1456" customWidth="1"/>
    <col min="12554" max="12789" width="9.28515625" style="1456"/>
    <col min="12790" max="12790" width="103.140625" style="1456" customWidth="1"/>
    <col min="12791" max="12791" width="20.5703125" style="1456" customWidth="1"/>
    <col min="12792" max="12792" width="19.42578125" style="1456" customWidth="1"/>
    <col min="12793" max="12793" width="16.7109375" style="1456" customWidth="1"/>
    <col min="12794" max="12794" width="12.85546875" style="1456" customWidth="1"/>
    <col min="12795" max="12795" width="11" style="1456" bestFit="1" customWidth="1"/>
    <col min="12796" max="12800" width="9.28515625" style="1456"/>
    <col min="12801" max="12801" width="104.42578125" style="1456" customWidth="1"/>
    <col min="12802" max="12802" width="20.5703125" style="1456" customWidth="1"/>
    <col min="12803" max="12803" width="23.5703125" style="1456" customWidth="1"/>
    <col min="12804" max="12804" width="16.7109375" style="1456" customWidth="1"/>
    <col min="12805" max="12805" width="9.28515625" style="1456"/>
    <col min="12806" max="12806" width="8.42578125" style="1456" customWidth="1"/>
    <col min="12807" max="12807" width="17.5703125" style="1456" bestFit="1" customWidth="1"/>
    <col min="12808" max="12808" width="21.7109375" style="1456" customWidth="1"/>
    <col min="12809" max="12809" width="21.28515625" style="1456" customWidth="1"/>
    <col min="12810" max="13045" width="9.28515625" style="1456"/>
    <col min="13046" max="13046" width="103.140625" style="1456" customWidth="1"/>
    <col min="13047" max="13047" width="20.5703125" style="1456" customWidth="1"/>
    <col min="13048" max="13048" width="19.42578125" style="1456" customWidth="1"/>
    <col min="13049" max="13049" width="16.7109375" style="1456" customWidth="1"/>
    <col min="13050" max="13050" width="12.85546875" style="1456" customWidth="1"/>
    <col min="13051" max="13051" width="11" style="1456" bestFit="1" customWidth="1"/>
    <col min="13052" max="13056" width="9.28515625" style="1456"/>
    <col min="13057" max="13057" width="104.42578125" style="1456" customWidth="1"/>
    <col min="13058" max="13058" width="20.5703125" style="1456" customWidth="1"/>
    <col min="13059" max="13059" width="23.5703125" style="1456" customWidth="1"/>
    <col min="13060" max="13060" width="16.7109375" style="1456" customWidth="1"/>
    <col min="13061" max="13061" width="9.28515625" style="1456"/>
    <col min="13062" max="13062" width="8.42578125" style="1456" customWidth="1"/>
    <col min="13063" max="13063" width="17.5703125" style="1456" bestFit="1" customWidth="1"/>
    <col min="13064" max="13064" width="21.7109375" style="1456" customWidth="1"/>
    <col min="13065" max="13065" width="21.28515625" style="1456" customWidth="1"/>
    <col min="13066" max="13301" width="9.28515625" style="1456"/>
    <col min="13302" max="13302" width="103.140625" style="1456" customWidth="1"/>
    <col min="13303" max="13303" width="20.5703125" style="1456" customWidth="1"/>
    <col min="13304" max="13304" width="19.42578125" style="1456" customWidth="1"/>
    <col min="13305" max="13305" width="16.7109375" style="1456" customWidth="1"/>
    <col min="13306" max="13306" width="12.85546875" style="1456" customWidth="1"/>
    <col min="13307" max="13307" width="11" style="1456" bestFit="1" customWidth="1"/>
    <col min="13308" max="13312" width="9.28515625" style="1456"/>
    <col min="13313" max="13313" width="104.42578125" style="1456" customWidth="1"/>
    <col min="13314" max="13314" width="20.5703125" style="1456" customWidth="1"/>
    <col min="13315" max="13315" width="23.5703125" style="1456" customWidth="1"/>
    <col min="13316" max="13316" width="16.7109375" style="1456" customWidth="1"/>
    <col min="13317" max="13317" width="9.28515625" style="1456"/>
    <col min="13318" max="13318" width="8.42578125" style="1456" customWidth="1"/>
    <col min="13319" max="13319" width="17.5703125" style="1456" bestFit="1" customWidth="1"/>
    <col min="13320" max="13320" width="21.7109375" style="1456" customWidth="1"/>
    <col min="13321" max="13321" width="21.28515625" style="1456" customWidth="1"/>
    <col min="13322" max="13557" width="9.28515625" style="1456"/>
    <col min="13558" max="13558" width="103.140625" style="1456" customWidth="1"/>
    <col min="13559" max="13559" width="20.5703125" style="1456" customWidth="1"/>
    <col min="13560" max="13560" width="19.42578125" style="1456" customWidth="1"/>
    <col min="13561" max="13561" width="16.7109375" style="1456" customWidth="1"/>
    <col min="13562" max="13562" width="12.85546875" style="1456" customWidth="1"/>
    <col min="13563" max="13563" width="11" style="1456" bestFit="1" customWidth="1"/>
    <col min="13564" max="13568" width="9.28515625" style="1456"/>
    <col min="13569" max="13569" width="104.42578125" style="1456" customWidth="1"/>
    <col min="13570" max="13570" width="20.5703125" style="1456" customWidth="1"/>
    <col min="13571" max="13571" width="23.5703125" style="1456" customWidth="1"/>
    <col min="13572" max="13572" width="16.7109375" style="1456" customWidth="1"/>
    <col min="13573" max="13573" width="9.28515625" style="1456"/>
    <col min="13574" max="13574" width="8.42578125" style="1456" customWidth="1"/>
    <col min="13575" max="13575" width="17.5703125" style="1456" bestFit="1" customWidth="1"/>
    <col min="13576" max="13576" width="21.7109375" style="1456" customWidth="1"/>
    <col min="13577" max="13577" width="21.28515625" style="1456" customWidth="1"/>
    <col min="13578" max="13813" width="9.28515625" style="1456"/>
    <col min="13814" max="13814" width="103.140625" style="1456" customWidth="1"/>
    <col min="13815" max="13815" width="20.5703125" style="1456" customWidth="1"/>
    <col min="13816" max="13816" width="19.42578125" style="1456" customWidth="1"/>
    <col min="13817" max="13817" width="16.7109375" style="1456" customWidth="1"/>
    <col min="13818" max="13818" width="12.85546875" style="1456" customWidth="1"/>
    <col min="13819" max="13819" width="11" style="1456" bestFit="1" customWidth="1"/>
    <col min="13820" max="13824" width="9.28515625" style="1456"/>
    <col min="13825" max="13825" width="104.42578125" style="1456" customWidth="1"/>
    <col min="13826" max="13826" width="20.5703125" style="1456" customWidth="1"/>
    <col min="13827" max="13827" width="23.5703125" style="1456" customWidth="1"/>
    <col min="13828" max="13828" width="16.7109375" style="1456" customWidth="1"/>
    <col min="13829" max="13829" width="9.28515625" style="1456"/>
    <col min="13830" max="13830" width="8.42578125" style="1456" customWidth="1"/>
    <col min="13831" max="13831" width="17.5703125" style="1456" bestFit="1" customWidth="1"/>
    <col min="13832" max="13832" width="21.7109375" style="1456" customWidth="1"/>
    <col min="13833" max="13833" width="21.28515625" style="1456" customWidth="1"/>
    <col min="13834" max="14069" width="9.28515625" style="1456"/>
    <col min="14070" max="14070" width="103.140625" style="1456" customWidth="1"/>
    <col min="14071" max="14071" width="20.5703125" style="1456" customWidth="1"/>
    <col min="14072" max="14072" width="19.42578125" style="1456" customWidth="1"/>
    <col min="14073" max="14073" width="16.7109375" style="1456" customWidth="1"/>
    <col min="14074" max="14074" width="12.85546875" style="1456" customWidth="1"/>
    <col min="14075" max="14075" width="11" style="1456" bestFit="1" customWidth="1"/>
    <col min="14076" max="14080" width="9.28515625" style="1456"/>
    <col min="14081" max="14081" width="104.42578125" style="1456" customWidth="1"/>
    <col min="14082" max="14082" width="20.5703125" style="1456" customWidth="1"/>
    <col min="14083" max="14083" width="23.5703125" style="1456" customWidth="1"/>
    <col min="14084" max="14084" width="16.7109375" style="1456" customWidth="1"/>
    <col min="14085" max="14085" width="9.28515625" style="1456"/>
    <col min="14086" max="14086" width="8.42578125" style="1456" customWidth="1"/>
    <col min="14087" max="14087" width="17.5703125" style="1456" bestFit="1" customWidth="1"/>
    <col min="14088" max="14088" width="21.7109375" style="1456" customWidth="1"/>
    <col min="14089" max="14089" width="21.28515625" style="1456" customWidth="1"/>
    <col min="14090" max="14325" width="9.28515625" style="1456"/>
    <col min="14326" max="14326" width="103.140625" style="1456" customWidth="1"/>
    <col min="14327" max="14327" width="20.5703125" style="1456" customWidth="1"/>
    <col min="14328" max="14328" width="19.42578125" style="1456" customWidth="1"/>
    <col min="14329" max="14329" width="16.7109375" style="1456" customWidth="1"/>
    <col min="14330" max="14330" width="12.85546875" style="1456" customWidth="1"/>
    <col min="14331" max="14331" width="11" style="1456" bestFit="1" customWidth="1"/>
    <col min="14332" max="14336" width="9.28515625" style="1456"/>
    <col min="14337" max="14337" width="104.42578125" style="1456" customWidth="1"/>
    <col min="14338" max="14338" width="20.5703125" style="1456" customWidth="1"/>
    <col min="14339" max="14339" width="23.5703125" style="1456" customWidth="1"/>
    <col min="14340" max="14340" width="16.7109375" style="1456" customWidth="1"/>
    <col min="14341" max="14341" width="9.28515625" style="1456"/>
    <col min="14342" max="14342" width="8.42578125" style="1456" customWidth="1"/>
    <col min="14343" max="14343" width="17.5703125" style="1456" bestFit="1" customWidth="1"/>
    <col min="14344" max="14344" width="21.7109375" style="1456" customWidth="1"/>
    <col min="14345" max="14345" width="21.28515625" style="1456" customWidth="1"/>
    <col min="14346" max="14581" width="9.28515625" style="1456"/>
    <col min="14582" max="14582" width="103.140625" style="1456" customWidth="1"/>
    <col min="14583" max="14583" width="20.5703125" style="1456" customWidth="1"/>
    <col min="14584" max="14584" width="19.42578125" style="1456" customWidth="1"/>
    <col min="14585" max="14585" width="16.7109375" style="1456" customWidth="1"/>
    <col min="14586" max="14586" width="12.85546875" style="1456" customWidth="1"/>
    <col min="14587" max="14587" width="11" style="1456" bestFit="1" customWidth="1"/>
    <col min="14588" max="14592" width="9.28515625" style="1456"/>
    <col min="14593" max="14593" width="104.42578125" style="1456" customWidth="1"/>
    <col min="14594" max="14594" width="20.5703125" style="1456" customWidth="1"/>
    <col min="14595" max="14595" width="23.5703125" style="1456" customWidth="1"/>
    <col min="14596" max="14596" width="16.7109375" style="1456" customWidth="1"/>
    <col min="14597" max="14597" width="9.28515625" style="1456"/>
    <col min="14598" max="14598" width="8.42578125" style="1456" customWidth="1"/>
    <col min="14599" max="14599" width="17.5703125" style="1456" bestFit="1" customWidth="1"/>
    <col min="14600" max="14600" width="21.7109375" style="1456" customWidth="1"/>
    <col min="14601" max="14601" width="21.28515625" style="1456" customWidth="1"/>
    <col min="14602" max="14837" width="9.28515625" style="1456"/>
    <col min="14838" max="14838" width="103.140625" style="1456" customWidth="1"/>
    <col min="14839" max="14839" width="20.5703125" style="1456" customWidth="1"/>
    <col min="14840" max="14840" width="19.42578125" style="1456" customWidth="1"/>
    <col min="14841" max="14841" width="16.7109375" style="1456" customWidth="1"/>
    <col min="14842" max="14842" width="12.85546875" style="1456" customWidth="1"/>
    <col min="14843" max="14843" width="11" style="1456" bestFit="1" customWidth="1"/>
    <col min="14844" max="14848" width="9.28515625" style="1456"/>
    <col min="14849" max="14849" width="104.42578125" style="1456" customWidth="1"/>
    <col min="14850" max="14850" width="20.5703125" style="1456" customWidth="1"/>
    <col min="14851" max="14851" width="23.5703125" style="1456" customWidth="1"/>
    <col min="14852" max="14852" width="16.7109375" style="1456" customWidth="1"/>
    <col min="14853" max="14853" width="9.28515625" style="1456"/>
    <col min="14854" max="14854" width="8.42578125" style="1456" customWidth="1"/>
    <col min="14855" max="14855" width="17.5703125" style="1456" bestFit="1" customWidth="1"/>
    <col min="14856" max="14856" width="21.7109375" style="1456" customWidth="1"/>
    <col min="14857" max="14857" width="21.28515625" style="1456" customWidth="1"/>
    <col min="14858" max="15093" width="9.28515625" style="1456"/>
    <col min="15094" max="15094" width="103.140625" style="1456" customWidth="1"/>
    <col min="15095" max="15095" width="20.5703125" style="1456" customWidth="1"/>
    <col min="15096" max="15096" width="19.42578125" style="1456" customWidth="1"/>
    <col min="15097" max="15097" width="16.7109375" style="1456" customWidth="1"/>
    <col min="15098" max="15098" width="12.85546875" style="1456" customWidth="1"/>
    <col min="15099" max="15099" width="11" style="1456" bestFit="1" customWidth="1"/>
    <col min="15100" max="15104" width="9.28515625" style="1456"/>
    <col min="15105" max="15105" width="104.42578125" style="1456" customWidth="1"/>
    <col min="15106" max="15106" width="20.5703125" style="1456" customWidth="1"/>
    <col min="15107" max="15107" width="23.5703125" style="1456" customWidth="1"/>
    <col min="15108" max="15108" width="16.7109375" style="1456" customWidth="1"/>
    <col min="15109" max="15109" width="9.28515625" style="1456"/>
    <col min="15110" max="15110" width="8.42578125" style="1456" customWidth="1"/>
    <col min="15111" max="15111" width="17.5703125" style="1456" bestFit="1" customWidth="1"/>
    <col min="15112" max="15112" width="21.7109375" style="1456" customWidth="1"/>
    <col min="15113" max="15113" width="21.28515625" style="1456" customWidth="1"/>
    <col min="15114" max="15349" width="9.28515625" style="1456"/>
    <col min="15350" max="15350" width="103.140625" style="1456" customWidth="1"/>
    <col min="15351" max="15351" width="20.5703125" style="1456" customWidth="1"/>
    <col min="15352" max="15352" width="19.42578125" style="1456" customWidth="1"/>
    <col min="15353" max="15353" width="16.7109375" style="1456" customWidth="1"/>
    <col min="15354" max="15354" width="12.85546875" style="1456" customWidth="1"/>
    <col min="15355" max="15355" width="11" style="1456" bestFit="1" customWidth="1"/>
    <col min="15356" max="15360" width="9.28515625" style="1456"/>
    <col min="15361" max="15361" width="104.42578125" style="1456" customWidth="1"/>
    <col min="15362" max="15362" width="20.5703125" style="1456" customWidth="1"/>
    <col min="15363" max="15363" width="23.5703125" style="1456" customWidth="1"/>
    <col min="15364" max="15364" width="16.7109375" style="1456" customWidth="1"/>
    <col min="15365" max="15365" width="9.28515625" style="1456"/>
    <col min="15366" max="15366" width="8.42578125" style="1456" customWidth="1"/>
    <col min="15367" max="15367" width="17.5703125" style="1456" bestFit="1" customWidth="1"/>
    <col min="15368" max="15368" width="21.7109375" style="1456" customWidth="1"/>
    <col min="15369" max="15369" width="21.28515625" style="1456" customWidth="1"/>
    <col min="15370" max="15605" width="9.28515625" style="1456"/>
    <col min="15606" max="15606" width="103.140625" style="1456" customWidth="1"/>
    <col min="15607" max="15607" width="20.5703125" style="1456" customWidth="1"/>
    <col min="15608" max="15608" width="19.42578125" style="1456" customWidth="1"/>
    <col min="15609" max="15609" width="16.7109375" style="1456" customWidth="1"/>
    <col min="15610" max="15610" width="12.85546875" style="1456" customWidth="1"/>
    <col min="15611" max="15611" width="11" style="1456" bestFit="1" customWidth="1"/>
    <col min="15612" max="15616" width="9.28515625" style="1456"/>
    <col min="15617" max="15617" width="104.42578125" style="1456" customWidth="1"/>
    <col min="15618" max="15618" width="20.5703125" style="1456" customWidth="1"/>
    <col min="15619" max="15619" width="23.5703125" style="1456" customWidth="1"/>
    <col min="15620" max="15620" width="16.7109375" style="1456" customWidth="1"/>
    <col min="15621" max="15621" width="9.28515625" style="1456"/>
    <col min="15622" max="15622" width="8.42578125" style="1456" customWidth="1"/>
    <col min="15623" max="15623" width="17.5703125" style="1456" bestFit="1" customWidth="1"/>
    <col min="15624" max="15624" width="21.7109375" style="1456" customWidth="1"/>
    <col min="15625" max="15625" width="21.28515625" style="1456" customWidth="1"/>
    <col min="15626" max="15861" width="9.28515625" style="1456"/>
    <col min="15862" max="15862" width="103.140625" style="1456" customWidth="1"/>
    <col min="15863" max="15863" width="20.5703125" style="1456" customWidth="1"/>
    <col min="15864" max="15864" width="19.42578125" style="1456" customWidth="1"/>
    <col min="15865" max="15865" width="16.7109375" style="1456" customWidth="1"/>
    <col min="15866" max="15866" width="12.85546875" style="1456" customWidth="1"/>
    <col min="15867" max="15867" width="11" style="1456" bestFit="1" customWidth="1"/>
    <col min="15868" max="15872" width="9.28515625" style="1456"/>
    <col min="15873" max="15873" width="104.42578125" style="1456" customWidth="1"/>
    <col min="15874" max="15874" width="20.5703125" style="1456" customWidth="1"/>
    <col min="15875" max="15875" width="23.5703125" style="1456" customWidth="1"/>
    <col min="15876" max="15876" width="16.7109375" style="1456" customWidth="1"/>
    <col min="15877" max="15877" width="9.28515625" style="1456"/>
    <col min="15878" max="15878" width="8.42578125" style="1456" customWidth="1"/>
    <col min="15879" max="15879" width="17.5703125" style="1456" bestFit="1" customWidth="1"/>
    <col min="15880" max="15880" width="21.7109375" style="1456" customWidth="1"/>
    <col min="15881" max="15881" width="21.28515625" style="1456" customWidth="1"/>
    <col min="15882" max="16117" width="9.28515625" style="1456"/>
    <col min="16118" max="16118" width="103.140625" style="1456" customWidth="1"/>
    <col min="16119" max="16119" width="20.5703125" style="1456" customWidth="1"/>
    <col min="16120" max="16120" width="19.42578125" style="1456" customWidth="1"/>
    <col min="16121" max="16121" width="16.7109375" style="1456" customWidth="1"/>
    <col min="16122" max="16122" width="12.85546875" style="1456" customWidth="1"/>
    <col min="16123" max="16123" width="11" style="1456" bestFit="1" customWidth="1"/>
    <col min="16124" max="16128" width="9.28515625" style="1456"/>
    <col min="16129" max="16129" width="104.42578125" style="1456" customWidth="1"/>
    <col min="16130" max="16130" width="20.5703125" style="1456" customWidth="1"/>
    <col min="16131" max="16131" width="23.5703125" style="1456" customWidth="1"/>
    <col min="16132" max="16132" width="16.7109375" style="1456" customWidth="1"/>
    <col min="16133" max="16133" width="9.28515625" style="1456"/>
    <col min="16134" max="16134" width="8.42578125" style="1456" customWidth="1"/>
    <col min="16135" max="16135" width="17.5703125" style="1456" bestFit="1" customWidth="1"/>
    <col min="16136" max="16136" width="21.7109375" style="1456" customWidth="1"/>
    <col min="16137" max="16137" width="21.28515625" style="1456" customWidth="1"/>
    <col min="16138" max="16373" width="9.28515625" style="1456"/>
    <col min="16374" max="16374" width="103.140625" style="1456" customWidth="1"/>
    <col min="16375" max="16375" width="20.5703125" style="1456" customWidth="1"/>
    <col min="16376" max="16376" width="19.42578125" style="1456" customWidth="1"/>
    <col min="16377" max="16377" width="16.7109375" style="1456" customWidth="1"/>
    <col min="16378" max="16378" width="12.85546875" style="1456" customWidth="1"/>
    <col min="16379" max="16379" width="11" style="1456" bestFit="1" customWidth="1"/>
    <col min="16380" max="16384" width="9.28515625" style="1456"/>
  </cols>
  <sheetData>
    <row r="1" spans="1:5" ht="20.45" customHeight="1">
      <c r="A1" s="1454" t="s">
        <v>837</v>
      </c>
      <c r="B1" s="1455"/>
      <c r="C1" s="1798"/>
      <c r="D1" s="1798"/>
    </row>
    <row r="2" spans="1:5" ht="22.5" customHeight="1">
      <c r="A2" s="1799" t="s">
        <v>838</v>
      </c>
      <c r="B2" s="1799"/>
      <c r="C2" s="1799"/>
      <c r="D2" s="1799"/>
    </row>
    <row r="3" spans="1:5" s="1459" customFormat="1" ht="18" customHeight="1">
      <c r="A3" s="1457"/>
      <c r="B3" s="1458"/>
      <c r="C3" s="1800" t="s">
        <v>2</v>
      </c>
      <c r="D3" s="1800"/>
    </row>
    <row r="4" spans="1:5" s="1462" customFormat="1" ht="79.5" customHeight="1">
      <c r="A4" s="1801" t="s">
        <v>839</v>
      </c>
      <c r="B4" s="1803" t="s">
        <v>840</v>
      </c>
      <c r="C4" s="1460" t="s">
        <v>229</v>
      </c>
      <c r="D4" s="1461" t="s">
        <v>230</v>
      </c>
    </row>
    <row r="5" spans="1:5" s="1462" customFormat="1" ht="24" customHeight="1">
      <c r="A5" s="1802"/>
      <c r="B5" s="1804"/>
      <c r="C5" s="1463" t="s">
        <v>835</v>
      </c>
      <c r="D5" s="1464" t="s">
        <v>232</v>
      </c>
    </row>
    <row r="6" spans="1:5" s="1462" customFormat="1" ht="21.6" customHeight="1">
      <c r="A6" s="1465">
        <v>1</v>
      </c>
      <c r="B6" s="1466">
        <v>2</v>
      </c>
      <c r="C6" s="1467">
        <v>3</v>
      </c>
      <c r="D6" s="1468" t="s">
        <v>34</v>
      </c>
    </row>
    <row r="7" spans="1:5" s="1474" customFormat="1" ht="39" customHeight="1">
      <c r="A7" s="1469" t="s">
        <v>841</v>
      </c>
      <c r="B7" s="1470">
        <v>18939596000</v>
      </c>
      <c r="C7" s="1471">
        <v>11604812935.959999</v>
      </c>
      <c r="D7" s="1472">
        <f>C7/B7</f>
        <v>0.61272758595061894</v>
      </c>
      <c r="E7" s="1473"/>
    </row>
    <row r="8" spans="1:5" s="1474" customFormat="1" ht="39" customHeight="1">
      <c r="A8" s="1469" t="s">
        <v>842</v>
      </c>
      <c r="B8" s="1470">
        <v>6814316000</v>
      </c>
      <c r="C8" s="1471">
        <v>5393214422.71</v>
      </c>
      <c r="D8" s="1472">
        <f t="shared" ref="D8:D41" si="0">C8/B8</f>
        <v>0.7914535255937647</v>
      </c>
      <c r="E8" s="1473"/>
    </row>
    <row r="9" spans="1:5" s="1474" customFormat="1" ht="39" customHeight="1">
      <c r="A9" s="1469" t="s">
        <v>843</v>
      </c>
      <c r="B9" s="1470">
        <v>873933000</v>
      </c>
      <c r="C9" s="1471">
        <v>710762159.20000005</v>
      </c>
      <c r="D9" s="1472">
        <f t="shared" si="0"/>
        <v>0.81329136123707424</v>
      </c>
      <c r="E9" s="1473"/>
    </row>
    <row r="10" spans="1:5" s="1474" customFormat="1" ht="39" customHeight="1">
      <c r="A10" s="1469" t="s">
        <v>844</v>
      </c>
      <c r="B10" s="1470">
        <v>3348556000</v>
      </c>
      <c r="C10" s="1471">
        <v>2729389554.4899998</v>
      </c>
      <c r="D10" s="1472">
        <f t="shared" si="0"/>
        <v>0.81509449281720237</v>
      </c>
      <c r="E10" s="1473"/>
    </row>
    <row r="11" spans="1:5" s="1474" customFormat="1" ht="39" customHeight="1">
      <c r="A11" s="1469" t="s">
        <v>845</v>
      </c>
      <c r="B11" s="1470">
        <v>2032555000</v>
      </c>
      <c r="C11" s="1471">
        <v>1673460699.4000001</v>
      </c>
      <c r="D11" s="1472">
        <f t="shared" si="0"/>
        <v>0.82332861811857494</v>
      </c>
      <c r="E11" s="1473"/>
    </row>
    <row r="12" spans="1:5" s="1474" customFormat="1" ht="39" customHeight="1">
      <c r="A12" s="1469" t="s">
        <v>846</v>
      </c>
      <c r="B12" s="1475">
        <v>1474260000</v>
      </c>
      <c r="C12" s="1471">
        <v>1266276091.49</v>
      </c>
      <c r="D12" s="1472">
        <f t="shared" si="0"/>
        <v>0.85892318281035906</v>
      </c>
      <c r="E12" s="1473"/>
    </row>
    <row r="13" spans="1:5" s="1474" customFormat="1" ht="39" customHeight="1">
      <c r="A13" s="1469" t="s">
        <v>847</v>
      </c>
      <c r="B13" s="1470">
        <v>1268213000</v>
      </c>
      <c r="C13" s="1471">
        <v>1116694906.55</v>
      </c>
      <c r="D13" s="1472">
        <f t="shared" si="0"/>
        <v>0.88052630476899385</v>
      </c>
      <c r="E13" s="1473"/>
    </row>
    <row r="14" spans="1:5" s="1474" customFormat="1" ht="39" customHeight="1">
      <c r="A14" s="1469" t="s">
        <v>848</v>
      </c>
      <c r="B14" s="1470">
        <v>1653032000</v>
      </c>
      <c r="C14" s="1471">
        <v>1589253761.72</v>
      </c>
      <c r="D14" s="1472">
        <f t="shared" si="0"/>
        <v>0.96141742066699254</v>
      </c>
      <c r="E14" s="1473"/>
    </row>
    <row r="15" spans="1:5" s="1474" customFormat="1" ht="39" customHeight="1">
      <c r="A15" s="1469" t="s">
        <v>849</v>
      </c>
      <c r="B15" s="1470">
        <v>466429000</v>
      </c>
      <c r="C15" s="1471">
        <v>527102599.63</v>
      </c>
      <c r="D15" s="1472">
        <f t="shared" si="0"/>
        <v>1.1300811047983723</v>
      </c>
      <c r="E15" s="1473"/>
    </row>
    <row r="16" spans="1:5" s="1474" customFormat="1" ht="39" customHeight="1">
      <c r="A16" s="1469" t="s">
        <v>850</v>
      </c>
      <c r="B16" s="1470">
        <v>1558027000</v>
      </c>
      <c r="C16" s="1471">
        <v>1240241616.6800001</v>
      </c>
      <c r="D16" s="1472">
        <f t="shared" si="0"/>
        <v>0.79603345556912686</v>
      </c>
      <c r="E16" s="1473"/>
    </row>
    <row r="17" spans="1:5" s="1474" customFormat="1" ht="39" customHeight="1">
      <c r="A17" s="1469" t="s">
        <v>851</v>
      </c>
      <c r="B17" s="1475">
        <v>2117768000</v>
      </c>
      <c r="C17" s="1471">
        <v>1774755753.8399999</v>
      </c>
      <c r="D17" s="1472">
        <f t="shared" si="0"/>
        <v>0.83803124508444737</v>
      </c>
      <c r="E17" s="1473"/>
    </row>
    <row r="18" spans="1:5" s="1474" customFormat="1" ht="39" customHeight="1">
      <c r="A18" s="1469" t="s">
        <v>852</v>
      </c>
      <c r="B18" s="1470">
        <v>1466616000</v>
      </c>
      <c r="C18" s="1471">
        <v>1070399106.79</v>
      </c>
      <c r="D18" s="1472">
        <f t="shared" si="0"/>
        <v>0.72984278556213755</v>
      </c>
      <c r="E18" s="1473"/>
    </row>
    <row r="19" spans="1:5" s="1474" customFormat="1" ht="39" customHeight="1">
      <c r="A19" s="1469" t="s">
        <v>853</v>
      </c>
      <c r="B19" s="1475">
        <v>508145000</v>
      </c>
      <c r="C19" s="1471">
        <v>438104446.43000001</v>
      </c>
      <c r="D19" s="1472">
        <f t="shared" si="0"/>
        <v>0.86216423743222903</v>
      </c>
      <c r="E19" s="1473"/>
    </row>
    <row r="20" spans="1:5" s="1474" customFormat="1" ht="39" customHeight="1">
      <c r="A20" s="1469" t="s">
        <v>854</v>
      </c>
      <c r="B20" s="1475">
        <v>1448322000</v>
      </c>
      <c r="C20" s="1471">
        <v>1047283252.92</v>
      </c>
      <c r="D20" s="1472">
        <f t="shared" si="0"/>
        <v>0.72310111489019702</v>
      </c>
      <c r="E20" s="1473"/>
    </row>
    <row r="21" spans="1:5" s="1474" customFormat="1" ht="39" customHeight="1">
      <c r="A21" s="1469" t="s">
        <v>855</v>
      </c>
      <c r="B21" s="1470">
        <v>895482000</v>
      </c>
      <c r="C21" s="1471">
        <v>696338917.48000002</v>
      </c>
      <c r="D21" s="1472">
        <f t="shared" si="0"/>
        <v>0.77761352822278951</v>
      </c>
      <c r="E21" s="1473"/>
    </row>
    <row r="22" spans="1:5" s="1474" customFormat="1" ht="39" customHeight="1">
      <c r="A22" s="1469" t="s">
        <v>856</v>
      </c>
      <c r="B22" s="1470">
        <v>1246802000</v>
      </c>
      <c r="C22" s="1471">
        <v>791761465.36000001</v>
      </c>
      <c r="D22" s="1472">
        <f t="shared" si="0"/>
        <v>0.63503384287160269</v>
      </c>
      <c r="E22" s="1473"/>
    </row>
    <row r="23" spans="1:5" s="1474" customFormat="1" ht="39" customHeight="1">
      <c r="A23" s="1469" t="s">
        <v>857</v>
      </c>
      <c r="B23" s="1470">
        <v>2437219000</v>
      </c>
      <c r="C23" s="1471">
        <v>2135912718.5799999</v>
      </c>
      <c r="D23" s="1472">
        <f t="shared" si="0"/>
        <v>0.87637291461292566</v>
      </c>
      <c r="E23" s="1473"/>
    </row>
    <row r="24" spans="1:5" s="1474" customFormat="1" ht="39" customHeight="1">
      <c r="A24" s="1469" t="s">
        <v>858</v>
      </c>
      <c r="B24" s="1470">
        <v>1189634000</v>
      </c>
      <c r="C24" s="1471">
        <v>794170731.12</v>
      </c>
      <c r="D24" s="1472">
        <f t="shared" si="0"/>
        <v>0.66757568388260591</v>
      </c>
      <c r="E24" s="1473"/>
    </row>
    <row r="25" spans="1:5" s="1474" customFormat="1" ht="39" customHeight="1">
      <c r="A25" s="1469" t="s">
        <v>859</v>
      </c>
      <c r="B25" s="1475">
        <v>1123188000</v>
      </c>
      <c r="C25" s="1471">
        <v>947155759.15999997</v>
      </c>
      <c r="D25" s="1472">
        <f t="shared" si="0"/>
        <v>0.8432744644351613</v>
      </c>
      <c r="E25" s="1473"/>
    </row>
    <row r="26" spans="1:5" s="1474" customFormat="1" ht="39" customHeight="1">
      <c r="A26" s="1469" t="s">
        <v>860</v>
      </c>
      <c r="B26" s="1475">
        <v>1525447000</v>
      </c>
      <c r="C26" s="1471">
        <v>1112268205.6800001</v>
      </c>
      <c r="D26" s="1472">
        <f t="shared" si="0"/>
        <v>0.72914247802775189</v>
      </c>
      <c r="E26" s="1473"/>
    </row>
    <row r="27" spans="1:5" s="1474" customFormat="1" ht="51.75" customHeight="1" thickBot="1">
      <c r="A27" s="1687" t="s">
        <v>861</v>
      </c>
      <c r="B27" s="1470">
        <v>849616000</v>
      </c>
      <c r="C27" s="1688">
        <v>972644082.60000002</v>
      </c>
      <c r="D27" s="1689">
        <f t="shared" si="0"/>
        <v>1.1448043381951376</v>
      </c>
      <c r="E27" s="1473"/>
    </row>
    <row r="28" spans="1:5" s="1474" customFormat="1" ht="39" customHeight="1" thickTop="1" thickBot="1">
      <c r="A28" s="1476" t="s">
        <v>862</v>
      </c>
      <c r="B28" s="1477">
        <f>SUM(B12:B27)</f>
        <v>21228200000</v>
      </c>
      <c r="C28" s="1477">
        <f>SUM(C12:C27)</f>
        <v>17520363416.030003</v>
      </c>
      <c r="D28" s="1478">
        <f t="shared" si="0"/>
        <v>0.8253343861481427</v>
      </c>
      <c r="E28" s="1473"/>
    </row>
    <row r="29" spans="1:5" s="1474" customFormat="1" ht="39" customHeight="1" thickTop="1">
      <c r="A29" s="1479" t="s">
        <v>863</v>
      </c>
      <c r="B29" s="1480">
        <v>3861157000</v>
      </c>
      <c r="C29" s="1481">
        <v>1639264904.73</v>
      </c>
      <c r="D29" s="1482">
        <f t="shared" si="0"/>
        <v>0.42455277128850238</v>
      </c>
      <c r="E29" s="1473"/>
    </row>
    <row r="30" spans="1:5" s="1474" customFormat="1" ht="39" customHeight="1">
      <c r="A30" s="1483" t="s">
        <v>864</v>
      </c>
      <c r="B30" s="1484">
        <v>336869000</v>
      </c>
      <c r="C30" s="1471">
        <v>233114732.50999999</v>
      </c>
      <c r="D30" s="1485">
        <f t="shared" si="0"/>
        <v>0.69200410993590977</v>
      </c>
      <c r="E30" s="1473"/>
    </row>
    <row r="31" spans="1:5" s="1474" customFormat="1" ht="39" customHeight="1" thickBot="1">
      <c r="A31" s="1486" t="s">
        <v>865</v>
      </c>
      <c r="B31" s="1487">
        <v>359215000</v>
      </c>
      <c r="C31" s="1488">
        <v>288463016.51999998</v>
      </c>
      <c r="D31" s="1489">
        <f t="shared" si="0"/>
        <v>0.80303722428072322</v>
      </c>
      <c r="E31" s="1473"/>
    </row>
    <row r="32" spans="1:5" s="1474" customFormat="1" ht="39" customHeight="1" thickTop="1" thickBot="1">
      <c r="A32" s="1476" t="s">
        <v>866</v>
      </c>
      <c r="B32" s="1477">
        <f>B7+B8+B9+B10+B11+B28+B31+B29+B30</f>
        <v>57794397000</v>
      </c>
      <c r="C32" s="1477">
        <f>C7+C8+C9+C10+C11+C28+C29+C31+C30</f>
        <v>41792845841.550011</v>
      </c>
      <c r="D32" s="1490">
        <f t="shared" si="0"/>
        <v>0.72312971517896463</v>
      </c>
      <c r="E32" s="1473"/>
    </row>
    <row r="33" spans="1:5" s="1474" customFormat="1" ht="39" customHeight="1" thickTop="1">
      <c r="A33" s="1491" t="s">
        <v>867</v>
      </c>
      <c r="B33" s="1492"/>
      <c r="C33" s="1493">
        <v>272797.28000000003</v>
      </c>
      <c r="D33" s="1494"/>
      <c r="E33" s="1473"/>
    </row>
    <row r="34" spans="1:5" s="1474" customFormat="1" ht="39" customHeight="1">
      <c r="A34" s="1495" t="s">
        <v>868</v>
      </c>
      <c r="B34" s="1496"/>
      <c r="C34" s="1493">
        <v>5185556.87</v>
      </c>
      <c r="D34" s="1497" t="s">
        <v>47</v>
      </c>
      <c r="E34" s="1473"/>
    </row>
    <row r="35" spans="1:5" s="1474" customFormat="1" ht="39" customHeight="1">
      <c r="A35" s="1498" t="s">
        <v>869</v>
      </c>
      <c r="B35" s="1496"/>
      <c r="C35" s="1493">
        <v>2818.38</v>
      </c>
      <c r="D35" s="1497"/>
      <c r="E35" s="1473"/>
    </row>
    <row r="36" spans="1:5" s="1474" customFormat="1" ht="39" customHeight="1" thickBot="1">
      <c r="A36" s="1486" t="s">
        <v>870</v>
      </c>
      <c r="B36" s="1499"/>
      <c r="C36" s="1500">
        <v>327225.36</v>
      </c>
      <c r="D36" s="1501" t="s">
        <v>47</v>
      </c>
      <c r="E36" s="1473"/>
    </row>
    <row r="37" spans="1:5" s="1474" customFormat="1" ht="39" customHeight="1" thickTop="1" thickBot="1">
      <c r="A37" s="1502" t="s">
        <v>871</v>
      </c>
      <c r="B37" s="1503">
        <f>B34</f>
        <v>0</v>
      </c>
      <c r="C37" s="1503">
        <f>C34+C36+C33+C35</f>
        <v>5788397.8900000006</v>
      </c>
      <c r="D37" s="1503" t="str">
        <f>D34</f>
        <v>-</v>
      </c>
      <c r="E37" s="1473"/>
    </row>
    <row r="38" spans="1:5" s="1474" customFormat="1" ht="39" customHeight="1" thickTop="1">
      <c r="A38" s="1479" t="s">
        <v>872</v>
      </c>
      <c r="B38" s="1504">
        <v>234674000</v>
      </c>
      <c r="C38" s="1505">
        <v>51188908.990000002</v>
      </c>
      <c r="D38" s="1506">
        <f t="shared" si="0"/>
        <v>0.21812773886327416</v>
      </c>
      <c r="E38" s="1473"/>
    </row>
    <row r="39" spans="1:5" s="1474" customFormat="1" ht="39" customHeight="1">
      <c r="A39" s="1483" t="s">
        <v>873</v>
      </c>
      <c r="B39" s="1493">
        <v>376721000</v>
      </c>
      <c r="C39" s="1471">
        <v>141789579.65000001</v>
      </c>
      <c r="D39" s="1472">
        <f t="shared" si="0"/>
        <v>0.3763782206195036</v>
      </c>
      <c r="E39" s="1473"/>
    </row>
    <row r="40" spans="1:5" s="1474" customFormat="1" ht="39" customHeight="1" thickBot="1">
      <c r="A40" s="1507" t="s">
        <v>874</v>
      </c>
      <c r="B40" s="1500">
        <v>22070084000</v>
      </c>
      <c r="C40" s="1488">
        <v>19836873024.360001</v>
      </c>
      <c r="D40" s="1508">
        <f t="shared" si="0"/>
        <v>0.89881275596232446</v>
      </c>
      <c r="E40" s="1473"/>
    </row>
    <row r="41" spans="1:5" s="1513" customFormat="1" ht="39" customHeight="1" thickTop="1" thickBot="1">
      <c r="A41" s="1509" t="s">
        <v>875</v>
      </c>
      <c r="B41" s="1477">
        <f>B32+B38+B39+B40</f>
        <v>80475876000</v>
      </c>
      <c r="C41" s="1510">
        <f>C32+C38+C39+C40+C37</f>
        <v>61828485752.44001</v>
      </c>
      <c r="D41" s="1511">
        <f t="shared" si="0"/>
        <v>0.76828596127912929</v>
      </c>
      <c r="E41" s="1512"/>
    </row>
    <row r="42" spans="1:5" ht="15.75" thickTop="1">
      <c r="C42" s="1514"/>
      <c r="E42" s="1515"/>
    </row>
    <row r="43" spans="1:5" ht="15" customHeight="1">
      <c r="A43" s="1516"/>
      <c r="E43" s="1515"/>
    </row>
    <row r="44" spans="1:5" ht="24.75" customHeight="1">
      <c r="A44" s="1515"/>
      <c r="B44" s="1515"/>
      <c r="C44" s="1518"/>
    </row>
    <row r="45" spans="1:5">
      <c r="A45" s="1515"/>
      <c r="B45" s="1515"/>
    </row>
    <row r="46" spans="1:5">
      <c r="A46" s="1519"/>
      <c r="B46" s="1515"/>
    </row>
    <row r="47" spans="1:5">
      <c r="A47" s="1515"/>
      <c r="B47" s="1515"/>
    </row>
    <row r="48" spans="1:5">
      <c r="A48" s="1515"/>
      <c r="B48" s="1515"/>
    </row>
    <row r="49" spans="1:2">
      <c r="A49" s="1515"/>
      <c r="B49" s="1515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1" firstPageNumber="67" fitToHeight="2" orientation="landscape" useFirstPageNumber="1" r:id="rId1"/>
  <headerFooter alignWithMargins="0">
    <oddHeader>&amp;C&amp;"Arial CE,Pogrubiony"&amp;12- &amp;P -</oddHeader>
  </headerFooter>
  <rowBreaks count="1" manualBreakCount="1">
    <brk id="2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70" zoomScaleNormal="70" workbookViewId="0">
      <selection activeCell="A6" sqref="A6"/>
    </sheetView>
  </sheetViews>
  <sheetFormatPr defaultRowHeight="12.75"/>
  <cols>
    <col min="1" max="1" width="9.140625" style="1329" customWidth="1"/>
    <col min="2" max="18" width="9.140625" style="1329"/>
    <col min="19" max="19" width="10.28515625" style="1329" customWidth="1"/>
    <col min="20" max="274" width="9.140625" style="1329"/>
    <col min="275" max="275" width="10.28515625" style="1329" customWidth="1"/>
    <col min="276" max="530" width="9.140625" style="1329"/>
    <col min="531" max="531" width="10.28515625" style="1329" customWidth="1"/>
    <col min="532" max="786" width="9.140625" style="1329"/>
    <col min="787" max="787" width="10.28515625" style="1329" customWidth="1"/>
    <col min="788" max="1042" width="9.140625" style="1329"/>
    <col min="1043" max="1043" width="10.28515625" style="1329" customWidth="1"/>
    <col min="1044" max="1298" width="9.140625" style="1329"/>
    <col min="1299" max="1299" width="10.28515625" style="1329" customWidth="1"/>
    <col min="1300" max="1554" width="9.140625" style="1329"/>
    <col min="1555" max="1555" width="10.28515625" style="1329" customWidth="1"/>
    <col min="1556" max="1810" width="9.140625" style="1329"/>
    <col min="1811" max="1811" width="10.28515625" style="1329" customWidth="1"/>
    <col min="1812" max="2066" width="9.140625" style="1329"/>
    <col min="2067" max="2067" width="10.28515625" style="1329" customWidth="1"/>
    <col min="2068" max="2322" width="9.140625" style="1329"/>
    <col min="2323" max="2323" width="10.28515625" style="1329" customWidth="1"/>
    <col min="2324" max="2578" width="9.140625" style="1329"/>
    <col min="2579" max="2579" width="10.28515625" style="1329" customWidth="1"/>
    <col min="2580" max="2834" width="9.140625" style="1329"/>
    <col min="2835" max="2835" width="10.28515625" style="1329" customWidth="1"/>
    <col min="2836" max="3090" width="9.140625" style="1329"/>
    <col min="3091" max="3091" width="10.28515625" style="1329" customWidth="1"/>
    <col min="3092" max="3346" width="9.140625" style="1329"/>
    <col min="3347" max="3347" width="10.28515625" style="1329" customWidth="1"/>
    <col min="3348" max="3602" width="9.140625" style="1329"/>
    <col min="3603" max="3603" width="10.28515625" style="1329" customWidth="1"/>
    <col min="3604" max="3858" width="9.140625" style="1329"/>
    <col min="3859" max="3859" width="10.28515625" style="1329" customWidth="1"/>
    <col min="3860" max="4114" width="9.140625" style="1329"/>
    <col min="4115" max="4115" width="10.28515625" style="1329" customWidth="1"/>
    <col min="4116" max="4370" width="9.140625" style="1329"/>
    <col min="4371" max="4371" width="10.28515625" style="1329" customWidth="1"/>
    <col min="4372" max="4626" width="9.140625" style="1329"/>
    <col min="4627" max="4627" width="10.28515625" style="1329" customWidth="1"/>
    <col min="4628" max="4882" width="9.140625" style="1329"/>
    <col min="4883" max="4883" width="10.28515625" style="1329" customWidth="1"/>
    <col min="4884" max="5138" width="9.140625" style="1329"/>
    <col min="5139" max="5139" width="10.28515625" style="1329" customWidth="1"/>
    <col min="5140" max="5394" width="9.140625" style="1329"/>
    <col min="5395" max="5395" width="10.28515625" style="1329" customWidth="1"/>
    <col min="5396" max="5650" width="9.140625" style="1329"/>
    <col min="5651" max="5651" width="10.28515625" style="1329" customWidth="1"/>
    <col min="5652" max="5906" width="9.140625" style="1329"/>
    <col min="5907" max="5907" width="10.28515625" style="1329" customWidth="1"/>
    <col min="5908" max="6162" width="9.140625" style="1329"/>
    <col min="6163" max="6163" width="10.28515625" style="1329" customWidth="1"/>
    <col min="6164" max="6418" width="9.140625" style="1329"/>
    <col min="6419" max="6419" width="10.28515625" style="1329" customWidth="1"/>
    <col min="6420" max="6674" width="9.140625" style="1329"/>
    <col min="6675" max="6675" width="10.28515625" style="1329" customWidth="1"/>
    <col min="6676" max="6930" width="9.140625" style="1329"/>
    <col min="6931" max="6931" width="10.28515625" style="1329" customWidth="1"/>
    <col min="6932" max="7186" width="9.140625" style="1329"/>
    <col min="7187" max="7187" width="10.28515625" style="1329" customWidth="1"/>
    <col min="7188" max="7442" width="9.140625" style="1329"/>
    <col min="7443" max="7443" width="10.28515625" style="1329" customWidth="1"/>
    <col min="7444" max="7698" width="9.140625" style="1329"/>
    <col min="7699" max="7699" width="10.28515625" style="1329" customWidth="1"/>
    <col min="7700" max="7954" width="9.140625" style="1329"/>
    <col min="7955" max="7955" width="10.28515625" style="1329" customWidth="1"/>
    <col min="7956" max="8210" width="9.140625" style="1329"/>
    <col min="8211" max="8211" width="10.28515625" style="1329" customWidth="1"/>
    <col min="8212" max="8466" width="9.140625" style="1329"/>
    <col min="8467" max="8467" width="10.28515625" style="1329" customWidth="1"/>
    <col min="8468" max="8722" width="9.140625" style="1329"/>
    <col min="8723" max="8723" width="10.28515625" style="1329" customWidth="1"/>
    <col min="8724" max="8978" width="9.140625" style="1329"/>
    <col min="8979" max="8979" width="10.28515625" style="1329" customWidth="1"/>
    <col min="8980" max="9234" width="9.140625" style="1329"/>
    <col min="9235" max="9235" width="10.28515625" style="1329" customWidth="1"/>
    <col min="9236" max="9490" width="9.140625" style="1329"/>
    <col min="9491" max="9491" width="10.28515625" style="1329" customWidth="1"/>
    <col min="9492" max="9746" width="9.140625" style="1329"/>
    <col min="9747" max="9747" width="10.28515625" style="1329" customWidth="1"/>
    <col min="9748" max="10002" width="9.140625" style="1329"/>
    <col min="10003" max="10003" width="10.28515625" style="1329" customWidth="1"/>
    <col min="10004" max="10258" width="9.140625" style="1329"/>
    <col min="10259" max="10259" width="10.28515625" style="1329" customWidth="1"/>
    <col min="10260" max="10514" width="9.140625" style="1329"/>
    <col min="10515" max="10515" width="10.28515625" style="1329" customWidth="1"/>
    <col min="10516" max="10770" width="9.140625" style="1329"/>
    <col min="10771" max="10771" width="10.28515625" style="1329" customWidth="1"/>
    <col min="10772" max="11026" width="9.140625" style="1329"/>
    <col min="11027" max="11027" width="10.28515625" style="1329" customWidth="1"/>
    <col min="11028" max="11282" width="9.140625" style="1329"/>
    <col min="11283" max="11283" width="10.28515625" style="1329" customWidth="1"/>
    <col min="11284" max="11538" width="9.140625" style="1329"/>
    <col min="11539" max="11539" width="10.28515625" style="1329" customWidth="1"/>
    <col min="11540" max="11794" width="9.140625" style="1329"/>
    <col min="11795" max="11795" width="10.28515625" style="1329" customWidth="1"/>
    <col min="11796" max="12050" width="9.140625" style="1329"/>
    <col min="12051" max="12051" width="10.28515625" style="1329" customWidth="1"/>
    <col min="12052" max="12306" width="9.140625" style="1329"/>
    <col min="12307" max="12307" width="10.28515625" style="1329" customWidth="1"/>
    <col min="12308" max="12562" width="9.140625" style="1329"/>
    <col min="12563" max="12563" width="10.28515625" style="1329" customWidth="1"/>
    <col min="12564" max="12818" width="9.140625" style="1329"/>
    <col min="12819" max="12819" width="10.28515625" style="1329" customWidth="1"/>
    <col min="12820" max="13074" width="9.140625" style="1329"/>
    <col min="13075" max="13075" width="10.28515625" style="1329" customWidth="1"/>
    <col min="13076" max="13330" width="9.140625" style="1329"/>
    <col min="13331" max="13331" width="10.28515625" style="1329" customWidth="1"/>
    <col min="13332" max="13586" width="9.140625" style="1329"/>
    <col min="13587" max="13587" width="10.28515625" style="1329" customWidth="1"/>
    <col min="13588" max="13842" width="9.140625" style="1329"/>
    <col min="13843" max="13843" width="10.28515625" style="1329" customWidth="1"/>
    <col min="13844" max="14098" width="9.140625" style="1329"/>
    <col min="14099" max="14099" width="10.28515625" style="1329" customWidth="1"/>
    <col min="14100" max="14354" width="9.140625" style="1329"/>
    <col min="14355" max="14355" width="10.28515625" style="1329" customWidth="1"/>
    <col min="14356" max="14610" width="9.140625" style="1329"/>
    <col min="14611" max="14611" width="10.28515625" style="1329" customWidth="1"/>
    <col min="14612" max="14866" width="9.140625" style="1329"/>
    <col min="14867" max="14867" width="10.28515625" style="1329" customWidth="1"/>
    <col min="14868" max="15122" width="9.140625" style="1329"/>
    <col min="15123" max="15123" width="10.28515625" style="1329" customWidth="1"/>
    <col min="15124" max="15378" width="9.140625" style="1329"/>
    <col min="15379" max="15379" width="10.28515625" style="1329" customWidth="1"/>
    <col min="15380" max="15634" width="9.140625" style="1329"/>
    <col min="15635" max="15635" width="10.28515625" style="1329" customWidth="1"/>
    <col min="15636" max="15890" width="9.140625" style="1329"/>
    <col min="15891" max="15891" width="10.28515625" style="1329" customWidth="1"/>
    <col min="15892" max="16146" width="9.140625" style="1329"/>
    <col min="16147" max="16147" width="10.28515625" style="1329" customWidth="1"/>
    <col min="16148" max="16384" width="9.140625" style="1329"/>
  </cols>
  <sheetData>
    <row r="1" spans="1:20" ht="15">
      <c r="A1" s="652" t="s">
        <v>510</v>
      </c>
      <c r="B1" s="1328"/>
      <c r="C1" s="1328"/>
      <c r="D1" s="1328"/>
      <c r="E1" s="1328"/>
      <c r="F1" s="1328"/>
      <c r="G1" s="1328"/>
      <c r="H1" s="1328"/>
      <c r="I1" s="1328"/>
      <c r="J1" s="1328"/>
      <c r="K1" s="1328"/>
      <c r="L1" s="1328"/>
      <c r="M1" s="1328"/>
      <c r="N1" s="1328"/>
      <c r="O1" s="1328"/>
      <c r="P1" s="1328"/>
      <c r="Q1" s="1328"/>
      <c r="R1" s="1328"/>
      <c r="S1" s="1328"/>
    </row>
    <row r="2" spans="1:20" ht="15">
      <c r="A2" s="652" t="s">
        <v>511</v>
      </c>
      <c r="B2" s="1328"/>
      <c r="C2" s="1328"/>
      <c r="D2" s="1328"/>
      <c r="E2" s="1328"/>
      <c r="F2" s="1328"/>
      <c r="G2" s="1328"/>
      <c r="H2" s="1328"/>
      <c r="I2" s="1328"/>
      <c r="J2" s="1328"/>
      <c r="K2" s="1328"/>
      <c r="L2" s="1328"/>
      <c r="M2" s="1328"/>
      <c r="N2" s="1328"/>
      <c r="O2" s="1328"/>
      <c r="P2" s="1328"/>
      <c r="Q2" s="1328"/>
      <c r="R2" s="1328"/>
      <c r="S2" s="1328"/>
    </row>
    <row r="3" spans="1:20" ht="15">
      <c r="A3" s="652" t="s">
        <v>512</v>
      </c>
      <c r="B3" s="1328"/>
      <c r="C3" s="1328"/>
      <c r="D3" s="1328"/>
      <c r="E3" s="1328"/>
      <c r="F3" s="1328"/>
      <c r="G3" s="1328"/>
      <c r="H3" s="1328"/>
      <c r="I3" s="1328"/>
      <c r="J3" s="1328"/>
      <c r="K3" s="1328"/>
      <c r="L3" s="1328"/>
      <c r="M3" s="1328"/>
      <c r="N3" s="1328"/>
      <c r="O3" s="1328"/>
      <c r="P3" s="1328"/>
      <c r="Q3" s="1328"/>
      <c r="R3" s="1328"/>
      <c r="S3" s="1328"/>
    </row>
    <row r="4" spans="1:20" ht="15">
      <c r="A4" s="652" t="s">
        <v>513</v>
      </c>
      <c r="B4" s="1328"/>
      <c r="C4" s="1328"/>
      <c r="D4" s="1328"/>
      <c r="E4" s="1328"/>
      <c r="F4" s="1328"/>
      <c r="G4" s="1328"/>
      <c r="H4" s="1328"/>
      <c r="I4" s="1328"/>
      <c r="J4" s="1328"/>
      <c r="K4" s="1328"/>
      <c r="L4" s="1328"/>
      <c r="M4" s="1328"/>
      <c r="N4" s="1328"/>
      <c r="O4" s="1328"/>
      <c r="P4" s="1328"/>
      <c r="Q4" s="1328"/>
      <c r="R4" s="1328"/>
      <c r="S4" s="1328"/>
    </row>
    <row r="5" spans="1:20" ht="15">
      <c r="A5" s="652"/>
      <c r="B5" s="1328"/>
      <c r="C5" s="1328"/>
      <c r="D5" s="1328"/>
      <c r="E5" s="1328"/>
      <c r="F5" s="1328"/>
      <c r="G5" s="1328"/>
      <c r="H5" s="1328"/>
      <c r="I5" s="1328"/>
      <c r="J5" s="1328"/>
      <c r="K5" s="1328"/>
      <c r="L5" s="1328"/>
      <c r="M5" s="1328"/>
      <c r="N5" s="1328"/>
      <c r="O5" s="1328"/>
      <c r="P5" s="1328"/>
      <c r="Q5" s="1328"/>
      <c r="R5" s="1328"/>
      <c r="S5" s="1328"/>
    </row>
    <row r="6" spans="1:20" ht="25.5" customHeight="1">
      <c r="A6" s="1327" t="s">
        <v>965</v>
      </c>
      <c r="B6" s="1328"/>
      <c r="C6" s="1328"/>
      <c r="D6" s="1328"/>
      <c r="E6" s="1328"/>
      <c r="F6" s="1328"/>
      <c r="G6" s="1328"/>
      <c r="H6" s="1328"/>
      <c r="I6" s="1328"/>
      <c r="J6" s="1328"/>
      <c r="K6" s="1328"/>
      <c r="L6" s="1328"/>
      <c r="M6" s="1328"/>
      <c r="N6" s="1328"/>
      <c r="O6" s="1328"/>
      <c r="P6" s="1328"/>
      <c r="Q6" s="1328"/>
      <c r="R6" s="1328"/>
      <c r="S6" s="1328"/>
    </row>
    <row r="7" spans="1:20" ht="15">
      <c r="A7" s="1198"/>
      <c r="B7" s="1328"/>
      <c r="C7" s="1328"/>
      <c r="D7" s="1328"/>
      <c r="E7" s="1328"/>
      <c r="F7" s="1328"/>
      <c r="G7" s="1328"/>
      <c r="H7" s="1328"/>
      <c r="I7" s="1328"/>
      <c r="J7" s="1328"/>
      <c r="K7" s="1328"/>
      <c r="L7" s="1328"/>
      <c r="M7" s="1328"/>
      <c r="N7" s="1328"/>
      <c r="O7" s="1328"/>
      <c r="P7" s="1328"/>
      <c r="Q7" s="1328"/>
      <c r="R7" s="1328"/>
      <c r="S7" s="1328"/>
    </row>
    <row r="8" spans="1:20" ht="15">
      <c r="A8" s="1198"/>
      <c r="B8" s="1328"/>
      <c r="C8" s="1328"/>
      <c r="D8" s="1328"/>
      <c r="E8" s="1328"/>
      <c r="F8" s="1328"/>
      <c r="G8" s="1328"/>
      <c r="H8" s="1328"/>
      <c r="I8" s="1328"/>
      <c r="J8" s="1328"/>
      <c r="K8" s="1328"/>
      <c r="L8" s="1328"/>
      <c r="M8" s="1328"/>
      <c r="N8" s="1328"/>
      <c r="O8" s="1328"/>
      <c r="P8" s="1328"/>
      <c r="Q8" s="1328"/>
      <c r="R8" s="1328"/>
      <c r="S8" s="1328"/>
    </row>
    <row r="9" spans="1:20" ht="21" customHeight="1">
      <c r="A9" s="1204"/>
      <c r="B9" s="1328"/>
      <c r="C9" s="1328"/>
      <c r="D9" s="1328"/>
      <c r="E9" s="1328"/>
      <c r="F9" s="1328"/>
      <c r="G9" s="1328"/>
      <c r="H9" s="1328"/>
      <c r="I9" s="1328"/>
      <c r="J9" s="1328"/>
      <c r="K9" s="1328"/>
      <c r="L9" s="1328"/>
      <c r="M9" s="1328"/>
      <c r="N9" s="1328"/>
      <c r="O9" s="1328"/>
      <c r="P9" s="1328"/>
      <c r="Q9" s="1328"/>
      <c r="R9" s="1328"/>
      <c r="S9" s="1328"/>
    </row>
    <row r="10" spans="1:20" ht="15">
      <c r="A10" s="1204"/>
      <c r="B10" s="1328"/>
      <c r="C10" s="1328"/>
      <c r="D10" s="1328"/>
      <c r="E10" s="1328"/>
      <c r="F10" s="1328"/>
      <c r="G10" s="1328"/>
      <c r="H10" s="1328"/>
      <c r="I10" s="1328"/>
      <c r="J10" s="1328"/>
      <c r="K10" s="1328"/>
      <c r="L10" s="1328"/>
      <c r="M10" s="1328"/>
      <c r="N10" s="1328"/>
      <c r="O10" s="1328"/>
      <c r="P10" s="1328"/>
      <c r="Q10" s="1328"/>
      <c r="R10" s="1328"/>
      <c r="S10" s="1328"/>
      <c r="T10" s="305"/>
    </row>
    <row r="11" spans="1:20" ht="21" customHeight="1">
      <c r="A11" s="1204"/>
      <c r="B11" s="1328"/>
      <c r="C11" s="1328"/>
      <c r="D11" s="1328"/>
      <c r="E11" s="1328"/>
      <c r="F11" s="1328"/>
      <c r="G11" s="1328"/>
      <c r="H11" s="1328"/>
      <c r="I11" s="1328"/>
      <c r="J11" s="1328"/>
      <c r="K11" s="1328"/>
      <c r="L11" s="1328"/>
      <c r="M11" s="1328"/>
      <c r="N11" s="1328"/>
      <c r="O11" s="1328"/>
      <c r="P11" s="1328"/>
      <c r="Q11" s="1328"/>
      <c r="R11" s="1328"/>
      <c r="S11" s="1328"/>
      <c r="T11" s="1328"/>
    </row>
    <row r="12" spans="1:20" ht="15">
      <c r="A12" s="1204"/>
      <c r="B12" s="1328"/>
      <c r="C12" s="1328"/>
      <c r="D12" s="1328"/>
      <c r="E12" s="1328"/>
      <c r="F12" s="1328"/>
      <c r="G12" s="1328"/>
      <c r="H12" s="1328"/>
      <c r="I12" s="1328"/>
      <c r="J12" s="1328"/>
      <c r="K12" s="1328"/>
      <c r="L12" s="1328"/>
      <c r="M12" s="1328"/>
      <c r="N12" s="1328"/>
      <c r="O12" s="1328"/>
      <c r="P12" s="1328"/>
      <c r="Q12" s="1328"/>
      <c r="R12" s="1328"/>
      <c r="S12" s="1328"/>
      <c r="T12" s="1328"/>
    </row>
    <row r="13" spans="1:20" ht="15">
      <c r="A13" s="1204"/>
      <c r="B13" s="1328"/>
      <c r="C13" s="1328"/>
      <c r="D13" s="1328"/>
      <c r="E13" s="1328"/>
      <c r="F13" s="1328"/>
      <c r="G13" s="1328"/>
      <c r="H13" s="1328"/>
      <c r="I13" s="1328"/>
      <c r="J13" s="1328"/>
      <c r="K13" s="1328"/>
      <c r="L13" s="1328"/>
      <c r="M13" s="1328"/>
      <c r="N13" s="1328"/>
      <c r="O13" s="1328"/>
      <c r="P13" s="1328"/>
      <c r="Q13" s="1328"/>
      <c r="R13" s="1328"/>
      <c r="S13" s="1328"/>
      <c r="T13" s="1328"/>
    </row>
    <row r="14" spans="1:20" ht="15">
      <c r="A14" s="1204"/>
      <c r="B14" s="1328"/>
      <c r="C14" s="1328"/>
      <c r="D14" s="1328"/>
      <c r="E14" s="1328"/>
      <c r="F14" s="1328"/>
      <c r="G14" s="1328"/>
      <c r="H14" s="1328"/>
      <c r="I14" s="1328"/>
      <c r="J14" s="1328"/>
      <c r="K14" s="1328"/>
      <c r="L14" s="1328"/>
      <c r="M14" s="1328"/>
      <c r="N14" s="1328"/>
      <c r="O14" s="1328"/>
      <c r="P14" s="1328"/>
      <c r="Q14" s="1328"/>
      <c r="R14" s="1328"/>
      <c r="S14" s="1328"/>
      <c r="T14" s="1328"/>
    </row>
    <row r="15" spans="1:20" ht="15">
      <c r="A15" s="1204"/>
      <c r="B15" s="1328"/>
      <c r="C15" s="1328"/>
      <c r="D15" s="1328"/>
      <c r="E15" s="1328"/>
      <c r="F15" s="1328"/>
      <c r="G15" s="1328"/>
      <c r="H15" s="1328"/>
      <c r="I15" s="1328"/>
      <c r="J15" s="1328"/>
      <c r="K15" s="1328"/>
      <c r="L15" s="1328"/>
      <c r="M15" s="1328"/>
      <c r="N15" s="1328"/>
      <c r="O15" s="1328"/>
      <c r="P15" s="1328"/>
      <c r="Q15" s="1328"/>
      <c r="R15" s="1328"/>
      <c r="S15" s="1328"/>
      <c r="T15" s="1328"/>
    </row>
    <row r="16" spans="1:20" ht="15">
      <c r="A16" s="1204"/>
      <c r="B16" s="1328"/>
      <c r="C16" s="1328"/>
      <c r="D16" s="1328"/>
      <c r="E16" s="1328"/>
      <c r="F16" s="1328"/>
      <c r="G16" s="1328"/>
      <c r="H16" s="1328"/>
      <c r="I16" s="1328"/>
      <c r="J16" s="1328"/>
      <c r="K16" s="1328"/>
      <c r="L16" s="1328"/>
      <c r="M16" s="1328"/>
      <c r="N16" s="1328"/>
      <c r="O16" s="1328"/>
      <c r="P16" s="1328"/>
      <c r="Q16" s="1328"/>
      <c r="R16" s="1328"/>
      <c r="S16" s="1328"/>
      <c r="T16" s="1328"/>
    </row>
    <row r="17" spans="1:20" ht="15">
      <c r="A17" s="1204"/>
      <c r="B17" s="1328"/>
      <c r="C17" s="1328"/>
      <c r="D17" s="1328"/>
      <c r="E17" s="1328"/>
      <c r="F17" s="1328"/>
      <c r="G17" s="1328"/>
      <c r="H17" s="1328"/>
      <c r="I17" s="1328"/>
      <c r="J17" s="1328"/>
      <c r="K17" s="1328"/>
      <c r="L17" s="1328"/>
      <c r="M17" s="1328"/>
      <c r="N17" s="1328"/>
      <c r="O17" s="1328"/>
      <c r="P17" s="1328"/>
      <c r="Q17" s="1328"/>
      <c r="R17" s="1328"/>
      <c r="S17" s="1328"/>
      <c r="T17" s="1328"/>
    </row>
    <row r="18" spans="1:20" ht="15">
      <c r="A18" s="1204"/>
      <c r="B18" s="1328"/>
      <c r="C18" s="1328"/>
      <c r="D18" s="1328"/>
      <c r="E18" s="1328"/>
      <c r="F18" s="1328"/>
      <c r="G18" s="1328"/>
      <c r="H18" s="1328"/>
      <c r="I18" s="1328"/>
      <c r="J18" s="1328"/>
      <c r="K18" s="1328"/>
      <c r="L18" s="1328"/>
      <c r="M18" s="1328"/>
      <c r="N18" s="1328"/>
      <c r="O18" s="1328"/>
      <c r="P18" s="1328"/>
      <c r="Q18" s="1328"/>
      <c r="R18" s="1328"/>
      <c r="S18" s="1328"/>
      <c r="T18" s="1328"/>
    </row>
    <row r="19" spans="1:20" ht="15">
      <c r="A19" s="1204"/>
      <c r="B19" s="1328"/>
      <c r="C19" s="1328"/>
      <c r="D19" s="1328"/>
      <c r="E19" s="1328"/>
      <c r="F19" s="1328"/>
      <c r="G19" s="1328"/>
      <c r="H19" s="1328"/>
      <c r="I19" s="1328"/>
      <c r="J19" s="1328"/>
      <c r="K19" s="1328"/>
      <c r="L19" s="1328"/>
      <c r="M19" s="1328"/>
      <c r="N19" s="1328"/>
      <c r="O19" s="1328"/>
      <c r="P19" s="1328"/>
      <c r="Q19" s="1328"/>
      <c r="R19" s="1328"/>
      <c r="S19" s="1328"/>
      <c r="T19" s="1328"/>
    </row>
    <row r="20" spans="1:20" ht="15">
      <c r="A20" s="1204"/>
      <c r="B20" s="1328"/>
      <c r="C20" s="1328"/>
      <c r="D20" s="1328"/>
      <c r="E20" s="1328"/>
      <c r="F20" s="1328"/>
      <c r="G20" s="1328"/>
      <c r="H20" s="1328"/>
      <c r="I20" s="1328"/>
      <c r="J20" s="1328"/>
      <c r="K20" s="1328"/>
      <c r="L20" s="1328"/>
      <c r="M20" s="1328"/>
      <c r="N20" s="1328"/>
      <c r="O20" s="1328"/>
      <c r="P20" s="1328"/>
      <c r="Q20" s="1328"/>
      <c r="R20" s="1328"/>
      <c r="S20" s="1328"/>
      <c r="T20" s="1328"/>
    </row>
    <row r="21" spans="1:20" ht="15">
      <c r="A21" s="1204"/>
      <c r="B21" s="1328"/>
      <c r="C21" s="1328"/>
      <c r="D21" s="1328"/>
      <c r="E21" s="1328"/>
      <c r="F21" s="1328"/>
      <c r="G21" s="1328"/>
      <c r="H21" s="1328"/>
      <c r="I21" s="1328"/>
      <c r="J21" s="1328"/>
      <c r="K21" s="1328"/>
      <c r="L21" s="1328"/>
      <c r="M21" s="1328"/>
      <c r="N21" s="1328"/>
      <c r="O21" s="1328"/>
      <c r="P21" s="1328"/>
      <c r="Q21" s="1328"/>
      <c r="R21" s="1328"/>
      <c r="S21" s="1328"/>
      <c r="T21" s="1328"/>
    </row>
    <row r="22" spans="1:20" ht="15">
      <c r="A22" s="1204"/>
      <c r="B22" s="1328"/>
      <c r="C22" s="1328"/>
      <c r="D22" s="1328"/>
      <c r="E22" s="1328"/>
      <c r="F22" s="1328"/>
      <c r="G22" s="1328"/>
      <c r="H22" s="1328"/>
      <c r="I22" s="1328"/>
      <c r="J22" s="1328"/>
      <c r="K22" s="1328"/>
      <c r="L22" s="1328"/>
      <c r="M22" s="1328"/>
      <c r="N22" s="1328"/>
      <c r="O22" s="1328"/>
      <c r="P22" s="1328"/>
      <c r="Q22" s="1328"/>
      <c r="R22" s="1328"/>
      <c r="S22" s="1328"/>
      <c r="T22" s="1330"/>
    </row>
    <row r="23" spans="1:20" ht="15">
      <c r="A23" s="1204"/>
      <c r="B23" s="1328"/>
      <c r="C23" s="1328"/>
      <c r="D23" s="1328"/>
      <c r="E23" s="1328"/>
      <c r="F23" s="1328"/>
      <c r="G23" s="1328"/>
      <c r="H23" s="1328"/>
      <c r="I23" s="1328"/>
      <c r="J23" s="1328"/>
      <c r="K23" s="1328"/>
      <c r="L23" s="1328"/>
      <c r="M23" s="1328"/>
      <c r="N23" s="1328"/>
      <c r="O23" s="1328"/>
      <c r="P23" s="1328"/>
      <c r="Q23" s="1328"/>
      <c r="R23" s="1328"/>
      <c r="S23" s="1328"/>
      <c r="T23" s="1330"/>
    </row>
    <row r="24" spans="1:20" ht="15" hidden="1">
      <c r="A24" s="1204"/>
      <c r="B24" s="1328"/>
      <c r="C24" s="1328"/>
      <c r="D24" s="1328"/>
      <c r="E24" s="1328"/>
      <c r="F24" s="1328"/>
      <c r="G24" s="1328"/>
      <c r="H24" s="1328"/>
      <c r="I24" s="1328"/>
      <c r="J24" s="1328"/>
      <c r="K24" s="1328"/>
      <c r="L24" s="1328"/>
      <c r="M24" s="1328"/>
      <c r="N24" s="1328"/>
      <c r="O24" s="1328"/>
      <c r="P24" s="1328"/>
      <c r="Q24" s="1328"/>
      <c r="R24" s="1328"/>
      <c r="S24" s="1328"/>
      <c r="T24" s="1330"/>
    </row>
    <row r="25" spans="1:20" ht="15" hidden="1">
      <c r="A25" s="1204"/>
      <c r="B25" s="1328"/>
      <c r="C25" s="1328"/>
      <c r="D25" s="1328"/>
      <c r="E25" s="1328"/>
      <c r="F25" s="1328"/>
      <c r="G25" s="1328"/>
      <c r="H25" s="1328"/>
      <c r="I25" s="1328"/>
      <c r="J25" s="1328"/>
      <c r="K25" s="1328"/>
      <c r="L25" s="1328"/>
      <c r="M25" s="1328"/>
      <c r="N25" s="1328"/>
      <c r="O25" s="1328"/>
      <c r="P25" s="1328"/>
      <c r="Q25" s="1328"/>
      <c r="R25" s="1328"/>
      <c r="S25" s="1328"/>
      <c r="T25" s="1330"/>
    </row>
    <row r="26" spans="1:20">
      <c r="A26" s="1328"/>
      <c r="B26" s="1328"/>
      <c r="C26" s="1328"/>
      <c r="D26" s="1328"/>
      <c r="E26" s="1328"/>
      <c r="F26" s="1328"/>
      <c r="G26" s="1328"/>
      <c r="H26" s="1328"/>
      <c r="I26" s="1328"/>
      <c r="J26" s="1328"/>
      <c r="K26" s="1328"/>
      <c r="L26" s="1328"/>
      <c r="M26" s="1328"/>
      <c r="N26" s="1328"/>
      <c r="O26" s="1328"/>
      <c r="P26" s="1328"/>
      <c r="Q26" s="1328"/>
      <c r="R26" s="1328"/>
      <c r="S26" s="1328"/>
      <c r="T26" s="1330"/>
    </row>
    <row r="27" spans="1:20" ht="15">
      <c r="A27" s="653"/>
      <c r="B27" s="1328"/>
      <c r="C27" s="1328"/>
      <c r="D27" s="1328"/>
      <c r="E27" s="1328"/>
      <c r="F27" s="1328"/>
      <c r="G27" s="1328"/>
      <c r="H27" s="1328"/>
      <c r="I27" s="1328"/>
      <c r="J27" s="1328"/>
      <c r="K27" s="1328"/>
      <c r="L27" s="1328"/>
      <c r="M27" s="1328"/>
      <c r="N27" s="1328"/>
      <c r="O27" s="1328"/>
      <c r="P27" s="1328"/>
      <c r="Q27" s="1328"/>
      <c r="R27" s="1328"/>
      <c r="S27" s="1328"/>
      <c r="T27" s="1330"/>
    </row>
    <row r="28" spans="1:20" ht="15">
      <c r="A28" s="1204"/>
      <c r="B28" s="1328"/>
      <c r="C28" s="1328"/>
      <c r="D28" s="1328"/>
      <c r="E28" s="1328"/>
      <c r="F28" s="1328"/>
      <c r="G28" s="1328"/>
      <c r="H28" s="1328"/>
      <c r="I28" s="1328"/>
      <c r="J28" s="1328"/>
      <c r="K28" s="1328"/>
      <c r="L28" s="1328"/>
      <c r="M28" s="1328"/>
      <c r="N28" s="1328"/>
      <c r="O28" s="1328"/>
      <c r="P28" s="1328"/>
      <c r="Q28" s="1328"/>
      <c r="R28" s="1328"/>
      <c r="S28" s="1328"/>
      <c r="T28" s="1330"/>
    </row>
    <row r="29" spans="1:20">
      <c r="A29" s="1328"/>
      <c r="B29" s="1328"/>
      <c r="C29" s="1328"/>
      <c r="D29" s="1328"/>
      <c r="E29" s="1328"/>
      <c r="F29" s="1328"/>
      <c r="G29" s="1328"/>
      <c r="H29" s="1328"/>
      <c r="I29" s="1328"/>
      <c r="J29" s="1328"/>
      <c r="K29" s="1328"/>
      <c r="L29" s="1328"/>
      <c r="M29" s="1328"/>
      <c r="N29" s="1328"/>
      <c r="O29" s="1328"/>
      <c r="P29" s="1328"/>
      <c r="Q29" s="1328"/>
      <c r="R29" s="1328"/>
      <c r="S29" s="1328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A281"/>
  <sheetViews>
    <sheetView zoomScale="60" zoomScaleNormal="60" zoomScalePageLayoutView="40" workbookViewId="0">
      <selection activeCell="A161" sqref="A161:A174"/>
    </sheetView>
  </sheetViews>
  <sheetFormatPr defaultColWidth="9.28515625" defaultRowHeight="37.5" customHeight="1"/>
  <cols>
    <col min="1" max="1" width="11.28515625" style="1564" customWidth="1"/>
    <col min="2" max="2" width="9.5703125" style="1564" customWidth="1"/>
    <col min="3" max="3" width="48.42578125" style="1565" customWidth="1"/>
    <col min="4" max="4" width="81.7109375" style="1566" customWidth="1"/>
    <col min="5" max="5" width="22.7109375" style="1567" customWidth="1"/>
    <col min="6" max="6" width="22" style="1567" customWidth="1"/>
    <col min="7" max="8" width="22.7109375" style="1567" customWidth="1"/>
    <col min="9" max="9" width="22" style="1558" customWidth="1"/>
    <col min="10" max="10" width="23.28515625" style="1561" customWidth="1"/>
    <col min="11" max="11" width="17.5703125" style="1521" bestFit="1" customWidth="1"/>
    <col min="12" max="12" width="16.5703125" style="1521" customWidth="1"/>
    <col min="13" max="13" width="9.28515625" style="1521" customWidth="1"/>
    <col min="14" max="256" width="9.28515625" style="1521"/>
    <col min="257" max="257" width="11.28515625" style="1521" customWidth="1"/>
    <col min="258" max="258" width="9.5703125" style="1521" customWidth="1"/>
    <col min="259" max="259" width="48.42578125" style="1521" customWidth="1"/>
    <col min="260" max="260" width="81.7109375" style="1521" customWidth="1"/>
    <col min="261" max="261" width="22.7109375" style="1521" customWidth="1"/>
    <col min="262" max="262" width="22" style="1521" customWidth="1"/>
    <col min="263" max="264" width="22.7109375" style="1521" customWidth="1"/>
    <col min="265" max="265" width="22" style="1521" customWidth="1"/>
    <col min="266" max="266" width="23.28515625" style="1521" customWidth="1"/>
    <col min="267" max="267" width="17.5703125" style="1521" bestFit="1" customWidth="1"/>
    <col min="268" max="268" width="16.5703125" style="1521" customWidth="1"/>
    <col min="269" max="269" width="9.28515625" style="1521" customWidth="1"/>
    <col min="270" max="512" width="9.28515625" style="1521"/>
    <col min="513" max="513" width="11.28515625" style="1521" customWidth="1"/>
    <col min="514" max="514" width="9.5703125" style="1521" customWidth="1"/>
    <col min="515" max="515" width="48.42578125" style="1521" customWidth="1"/>
    <col min="516" max="516" width="81.7109375" style="1521" customWidth="1"/>
    <col min="517" max="517" width="22.7109375" style="1521" customWidth="1"/>
    <col min="518" max="518" width="22" style="1521" customWidth="1"/>
    <col min="519" max="520" width="22.7109375" style="1521" customWidth="1"/>
    <col min="521" max="521" width="22" style="1521" customWidth="1"/>
    <col min="522" max="522" width="23.28515625" style="1521" customWidth="1"/>
    <col min="523" max="523" width="17.5703125" style="1521" bestFit="1" customWidth="1"/>
    <col min="524" max="524" width="16.5703125" style="1521" customWidth="1"/>
    <col min="525" max="525" width="9.28515625" style="1521" customWidth="1"/>
    <col min="526" max="768" width="9.28515625" style="1521"/>
    <col min="769" max="769" width="11.28515625" style="1521" customWidth="1"/>
    <col min="770" max="770" width="9.5703125" style="1521" customWidth="1"/>
    <col min="771" max="771" width="48.42578125" style="1521" customWidth="1"/>
    <col min="772" max="772" width="81.7109375" style="1521" customWidth="1"/>
    <col min="773" max="773" width="22.7109375" style="1521" customWidth="1"/>
    <col min="774" max="774" width="22" style="1521" customWidth="1"/>
    <col min="775" max="776" width="22.7109375" style="1521" customWidth="1"/>
    <col min="777" max="777" width="22" style="1521" customWidth="1"/>
    <col min="778" max="778" width="23.28515625" style="1521" customWidth="1"/>
    <col min="779" max="779" width="17.5703125" style="1521" bestFit="1" customWidth="1"/>
    <col min="780" max="780" width="16.5703125" style="1521" customWidth="1"/>
    <col min="781" max="781" width="9.28515625" style="1521" customWidth="1"/>
    <col min="782" max="1024" width="9.28515625" style="1521"/>
    <col min="1025" max="1025" width="11.28515625" style="1521" customWidth="1"/>
    <col min="1026" max="1026" width="9.5703125" style="1521" customWidth="1"/>
    <col min="1027" max="1027" width="48.42578125" style="1521" customWidth="1"/>
    <col min="1028" max="1028" width="81.7109375" style="1521" customWidth="1"/>
    <col min="1029" max="1029" width="22.7109375" style="1521" customWidth="1"/>
    <col min="1030" max="1030" width="22" style="1521" customWidth="1"/>
    <col min="1031" max="1032" width="22.7109375" style="1521" customWidth="1"/>
    <col min="1033" max="1033" width="22" style="1521" customWidth="1"/>
    <col min="1034" max="1034" width="23.28515625" style="1521" customWidth="1"/>
    <col min="1035" max="1035" width="17.5703125" style="1521" bestFit="1" customWidth="1"/>
    <col min="1036" max="1036" width="16.5703125" style="1521" customWidth="1"/>
    <col min="1037" max="1037" width="9.28515625" style="1521" customWidth="1"/>
    <col min="1038" max="1280" width="9.28515625" style="1521"/>
    <col min="1281" max="1281" width="11.28515625" style="1521" customWidth="1"/>
    <col min="1282" max="1282" width="9.5703125" style="1521" customWidth="1"/>
    <col min="1283" max="1283" width="48.42578125" style="1521" customWidth="1"/>
    <col min="1284" max="1284" width="81.7109375" style="1521" customWidth="1"/>
    <col min="1285" max="1285" width="22.7109375" style="1521" customWidth="1"/>
    <col min="1286" max="1286" width="22" style="1521" customWidth="1"/>
    <col min="1287" max="1288" width="22.7109375" style="1521" customWidth="1"/>
    <col min="1289" max="1289" width="22" style="1521" customWidth="1"/>
    <col min="1290" max="1290" width="23.28515625" style="1521" customWidth="1"/>
    <col min="1291" max="1291" width="17.5703125" style="1521" bestFit="1" customWidth="1"/>
    <col min="1292" max="1292" width="16.5703125" style="1521" customWidth="1"/>
    <col min="1293" max="1293" width="9.28515625" style="1521" customWidth="1"/>
    <col min="1294" max="1536" width="9.28515625" style="1521"/>
    <col min="1537" max="1537" width="11.28515625" style="1521" customWidth="1"/>
    <col min="1538" max="1538" width="9.5703125" style="1521" customWidth="1"/>
    <col min="1539" max="1539" width="48.42578125" style="1521" customWidth="1"/>
    <col min="1540" max="1540" width="81.7109375" style="1521" customWidth="1"/>
    <col min="1541" max="1541" width="22.7109375" style="1521" customWidth="1"/>
    <col min="1542" max="1542" width="22" style="1521" customWidth="1"/>
    <col min="1543" max="1544" width="22.7109375" style="1521" customWidth="1"/>
    <col min="1545" max="1545" width="22" style="1521" customWidth="1"/>
    <col min="1546" max="1546" width="23.28515625" style="1521" customWidth="1"/>
    <col min="1547" max="1547" width="17.5703125" style="1521" bestFit="1" customWidth="1"/>
    <col min="1548" max="1548" width="16.5703125" style="1521" customWidth="1"/>
    <col min="1549" max="1549" width="9.28515625" style="1521" customWidth="1"/>
    <col min="1550" max="1792" width="9.28515625" style="1521"/>
    <col min="1793" max="1793" width="11.28515625" style="1521" customWidth="1"/>
    <col min="1794" max="1794" width="9.5703125" style="1521" customWidth="1"/>
    <col min="1795" max="1795" width="48.42578125" style="1521" customWidth="1"/>
    <col min="1796" max="1796" width="81.7109375" style="1521" customWidth="1"/>
    <col min="1797" max="1797" width="22.7109375" style="1521" customWidth="1"/>
    <col min="1798" max="1798" width="22" style="1521" customWidth="1"/>
    <col min="1799" max="1800" width="22.7109375" style="1521" customWidth="1"/>
    <col min="1801" max="1801" width="22" style="1521" customWidth="1"/>
    <col min="1802" max="1802" width="23.28515625" style="1521" customWidth="1"/>
    <col min="1803" max="1803" width="17.5703125" style="1521" bestFit="1" customWidth="1"/>
    <col min="1804" max="1804" width="16.5703125" style="1521" customWidth="1"/>
    <col min="1805" max="1805" width="9.28515625" style="1521" customWidth="1"/>
    <col min="1806" max="2048" width="9.28515625" style="1521"/>
    <col min="2049" max="2049" width="11.28515625" style="1521" customWidth="1"/>
    <col min="2050" max="2050" width="9.5703125" style="1521" customWidth="1"/>
    <col min="2051" max="2051" width="48.42578125" style="1521" customWidth="1"/>
    <col min="2052" max="2052" width="81.7109375" style="1521" customWidth="1"/>
    <col min="2053" max="2053" width="22.7109375" style="1521" customWidth="1"/>
    <col min="2054" max="2054" width="22" style="1521" customWidth="1"/>
    <col min="2055" max="2056" width="22.7109375" style="1521" customWidth="1"/>
    <col min="2057" max="2057" width="22" style="1521" customWidth="1"/>
    <col min="2058" max="2058" width="23.28515625" style="1521" customWidth="1"/>
    <col min="2059" max="2059" width="17.5703125" style="1521" bestFit="1" customWidth="1"/>
    <col min="2060" max="2060" width="16.5703125" style="1521" customWidth="1"/>
    <col min="2061" max="2061" width="9.28515625" style="1521" customWidth="1"/>
    <col min="2062" max="2304" width="9.28515625" style="1521"/>
    <col min="2305" max="2305" width="11.28515625" style="1521" customWidth="1"/>
    <col min="2306" max="2306" width="9.5703125" style="1521" customWidth="1"/>
    <col min="2307" max="2307" width="48.42578125" style="1521" customWidth="1"/>
    <col min="2308" max="2308" width="81.7109375" style="1521" customWidth="1"/>
    <col min="2309" max="2309" width="22.7109375" style="1521" customWidth="1"/>
    <col min="2310" max="2310" width="22" style="1521" customWidth="1"/>
    <col min="2311" max="2312" width="22.7109375" style="1521" customWidth="1"/>
    <col min="2313" max="2313" width="22" style="1521" customWidth="1"/>
    <col min="2314" max="2314" width="23.28515625" style="1521" customWidth="1"/>
    <col min="2315" max="2315" width="17.5703125" style="1521" bestFit="1" customWidth="1"/>
    <col min="2316" max="2316" width="16.5703125" style="1521" customWidth="1"/>
    <col min="2317" max="2317" width="9.28515625" style="1521" customWidth="1"/>
    <col min="2318" max="2560" width="9.28515625" style="1521"/>
    <col min="2561" max="2561" width="11.28515625" style="1521" customWidth="1"/>
    <col min="2562" max="2562" width="9.5703125" style="1521" customWidth="1"/>
    <col min="2563" max="2563" width="48.42578125" style="1521" customWidth="1"/>
    <col min="2564" max="2564" width="81.7109375" style="1521" customWidth="1"/>
    <col min="2565" max="2565" width="22.7109375" style="1521" customWidth="1"/>
    <col min="2566" max="2566" width="22" style="1521" customWidth="1"/>
    <col min="2567" max="2568" width="22.7109375" style="1521" customWidth="1"/>
    <col min="2569" max="2569" width="22" style="1521" customWidth="1"/>
    <col min="2570" max="2570" width="23.28515625" style="1521" customWidth="1"/>
    <col min="2571" max="2571" width="17.5703125" style="1521" bestFit="1" customWidth="1"/>
    <col min="2572" max="2572" width="16.5703125" style="1521" customWidth="1"/>
    <col min="2573" max="2573" width="9.28515625" style="1521" customWidth="1"/>
    <col min="2574" max="2816" width="9.28515625" style="1521"/>
    <col min="2817" max="2817" width="11.28515625" style="1521" customWidth="1"/>
    <col min="2818" max="2818" width="9.5703125" style="1521" customWidth="1"/>
    <col min="2819" max="2819" width="48.42578125" style="1521" customWidth="1"/>
    <col min="2820" max="2820" width="81.7109375" style="1521" customWidth="1"/>
    <col min="2821" max="2821" width="22.7109375" style="1521" customWidth="1"/>
    <col min="2822" max="2822" width="22" style="1521" customWidth="1"/>
    <col min="2823" max="2824" width="22.7109375" style="1521" customWidth="1"/>
    <col min="2825" max="2825" width="22" style="1521" customWidth="1"/>
    <col min="2826" max="2826" width="23.28515625" style="1521" customWidth="1"/>
    <col min="2827" max="2827" width="17.5703125" style="1521" bestFit="1" customWidth="1"/>
    <col min="2828" max="2828" width="16.5703125" style="1521" customWidth="1"/>
    <col min="2829" max="2829" width="9.28515625" style="1521" customWidth="1"/>
    <col min="2830" max="3072" width="9.28515625" style="1521"/>
    <col min="3073" max="3073" width="11.28515625" style="1521" customWidth="1"/>
    <col min="3074" max="3074" width="9.5703125" style="1521" customWidth="1"/>
    <col min="3075" max="3075" width="48.42578125" style="1521" customWidth="1"/>
    <col min="3076" max="3076" width="81.7109375" style="1521" customWidth="1"/>
    <col min="3077" max="3077" width="22.7109375" style="1521" customWidth="1"/>
    <col min="3078" max="3078" width="22" style="1521" customWidth="1"/>
    <col min="3079" max="3080" width="22.7109375" style="1521" customWidth="1"/>
    <col min="3081" max="3081" width="22" style="1521" customWidth="1"/>
    <col min="3082" max="3082" width="23.28515625" style="1521" customWidth="1"/>
    <col min="3083" max="3083" width="17.5703125" style="1521" bestFit="1" customWidth="1"/>
    <col min="3084" max="3084" width="16.5703125" style="1521" customWidth="1"/>
    <col min="3085" max="3085" width="9.28515625" style="1521" customWidth="1"/>
    <col min="3086" max="3328" width="9.28515625" style="1521"/>
    <col min="3329" max="3329" width="11.28515625" style="1521" customWidth="1"/>
    <col min="3330" max="3330" width="9.5703125" style="1521" customWidth="1"/>
    <col min="3331" max="3331" width="48.42578125" style="1521" customWidth="1"/>
    <col min="3332" max="3332" width="81.7109375" style="1521" customWidth="1"/>
    <col min="3333" max="3333" width="22.7109375" style="1521" customWidth="1"/>
    <col min="3334" max="3334" width="22" style="1521" customWidth="1"/>
    <col min="3335" max="3336" width="22.7109375" style="1521" customWidth="1"/>
    <col min="3337" max="3337" width="22" style="1521" customWidth="1"/>
    <col min="3338" max="3338" width="23.28515625" style="1521" customWidth="1"/>
    <col min="3339" max="3339" width="17.5703125" style="1521" bestFit="1" customWidth="1"/>
    <col min="3340" max="3340" width="16.5703125" style="1521" customWidth="1"/>
    <col min="3341" max="3341" width="9.28515625" style="1521" customWidth="1"/>
    <col min="3342" max="3584" width="9.28515625" style="1521"/>
    <col min="3585" max="3585" width="11.28515625" style="1521" customWidth="1"/>
    <col min="3586" max="3586" width="9.5703125" style="1521" customWidth="1"/>
    <col min="3587" max="3587" width="48.42578125" style="1521" customWidth="1"/>
    <col min="3588" max="3588" width="81.7109375" style="1521" customWidth="1"/>
    <col min="3589" max="3589" width="22.7109375" style="1521" customWidth="1"/>
    <col min="3590" max="3590" width="22" style="1521" customWidth="1"/>
    <col min="3591" max="3592" width="22.7109375" style="1521" customWidth="1"/>
    <col min="3593" max="3593" width="22" style="1521" customWidth="1"/>
    <col min="3594" max="3594" width="23.28515625" style="1521" customWidth="1"/>
    <col min="3595" max="3595" width="17.5703125" style="1521" bestFit="1" customWidth="1"/>
    <col min="3596" max="3596" width="16.5703125" style="1521" customWidth="1"/>
    <col min="3597" max="3597" width="9.28515625" style="1521" customWidth="1"/>
    <col min="3598" max="3840" width="9.28515625" style="1521"/>
    <col min="3841" max="3841" width="11.28515625" style="1521" customWidth="1"/>
    <col min="3842" max="3842" width="9.5703125" style="1521" customWidth="1"/>
    <col min="3843" max="3843" width="48.42578125" style="1521" customWidth="1"/>
    <col min="3844" max="3844" width="81.7109375" style="1521" customWidth="1"/>
    <col min="3845" max="3845" width="22.7109375" style="1521" customWidth="1"/>
    <col min="3846" max="3846" width="22" style="1521" customWidth="1"/>
    <col min="3847" max="3848" width="22.7109375" style="1521" customWidth="1"/>
    <col min="3849" max="3849" width="22" style="1521" customWidth="1"/>
    <col min="3850" max="3850" width="23.28515625" style="1521" customWidth="1"/>
    <col min="3851" max="3851" width="17.5703125" style="1521" bestFit="1" customWidth="1"/>
    <col min="3852" max="3852" width="16.5703125" style="1521" customWidth="1"/>
    <col min="3853" max="3853" width="9.28515625" style="1521" customWidth="1"/>
    <col min="3854" max="4096" width="9.28515625" style="1521"/>
    <col min="4097" max="4097" width="11.28515625" style="1521" customWidth="1"/>
    <col min="4098" max="4098" width="9.5703125" style="1521" customWidth="1"/>
    <col min="4099" max="4099" width="48.42578125" style="1521" customWidth="1"/>
    <col min="4100" max="4100" width="81.7109375" style="1521" customWidth="1"/>
    <col min="4101" max="4101" width="22.7109375" style="1521" customWidth="1"/>
    <col min="4102" max="4102" width="22" style="1521" customWidth="1"/>
    <col min="4103" max="4104" width="22.7109375" style="1521" customWidth="1"/>
    <col min="4105" max="4105" width="22" style="1521" customWidth="1"/>
    <col min="4106" max="4106" width="23.28515625" style="1521" customWidth="1"/>
    <col min="4107" max="4107" width="17.5703125" style="1521" bestFit="1" customWidth="1"/>
    <col min="4108" max="4108" width="16.5703125" style="1521" customWidth="1"/>
    <col min="4109" max="4109" width="9.28515625" style="1521" customWidth="1"/>
    <col min="4110" max="4352" width="9.28515625" style="1521"/>
    <col min="4353" max="4353" width="11.28515625" style="1521" customWidth="1"/>
    <col min="4354" max="4354" width="9.5703125" style="1521" customWidth="1"/>
    <col min="4355" max="4355" width="48.42578125" style="1521" customWidth="1"/>
    <col min="4356" max="4356" width="81.7109375" style="1521" customWidth="1"/>
    <col min="4357" max="4357" width="22.7109375" style="1521" customWidth="1"/>
    <col min="4358" max="4358" width="22" style="1521" customWidth="1"/>
    <col min="4359" max="4360" width="22.7109375" style="1521" customWidth="1"/>
    <col min="4361" max="4361" width="22" style="1521" customWidth="1"/>
    <col min="4362" max="4362" width="23.28515625" style="1521" customWidth="1"/>
    <col min="4363" max="4363" width="17.5703125" style="1521" bestFit="1" customWidth="1"/>
    <col min="4364" max="4364" width="16.5703125" style="1521" customWidth="1"/>
    <col min="4365" max="4365" width="9.28515625" style="1521" customWidth="1"/>
    <col min="4366" max="4608" width="9.28515625" style="1521"/>
    <col min="4609" max="4609" width="11.28515625" style="1521" customWidth="1"/>
    <col min="4610" max="4610" width="9.5703125" style="1521" customWidth="1"/>
    <col min="4611" max="4611" width="48.42578125" style="1521" customWidth="1"/>
    <col min="4612" max="4612" width="81.7109375" style="1521" customWidth="1"/>
    <col min="4613" max="4613" width="22.7109375" style="1521" customWidth="1"/>
    <col min="4614" max="4614" width="22" style="1521" customWidth="1"/>
    <col min="4615" max="4616" width="22.7109375" style="1521" customWidth="1"/>
    <col min="4617" max="4617" width="22" style="1521" customWidth="1"/>
    <col min="4618" max="4618" width="23.28515625" style="1521" customWidth="1"/>
    <col min="4619" max="4619" width="17.5703125" style="1521" bestFit="1" customWidth="1"/>
    <col min="4620" max="4620" width="16.5703125" style="1521" customWidth="1"/>
    <col min="4621" max="4621" width="9.28515625" style="1521" customWidth="1"/>
    <col min="4622" max="4864" width="9.28515625" style="1521"/>
    <col min="4865" max="4865" width="11.28515625" style="1521" customWidth="1"/>
    <col min="4866" max="4866" width="9.5703125" style="1521" customWidth="1"/>
    <col min="4867" max="4867" width="48.42578125" style="1521" customWidth="1"/>
    <col min="4868" max="4868" width="81.7109375" style="1521" customWidth="1"/>
    <col min="4869" max="4869" width="22.7109375" style="1521" customWidth="1"/>
    <col min="4870" max="4870" width="22" style="1521" customWidth="1"/>
    <col min="4871" max="4872" width="22.7109375" style="1521" customWidth="1"/>
    <col min="4873" max="4873" width="22" style="1521" customWidth="1"/>
    <col min="4874" max="4874" width="23.28515625" style="1521" customWidth="1"/>
    <col min="4875" max="4875" width="17.5703125" style="1521" bestFit="1" customWidth="1"/>
    <col min="4876" max="4876" width="16.5703125" style="1521" customWidth="1"/>
    <col min="4877" max="4877" width="9.28515625" style="1521" customWidth="1"/>
    <col min="4878" max="5120" width="9.28515625" style="1521"/>
    <col min="5121" max="5121" width="11.28515625" style="1521" customWidth="1"/>
    <col min="5122" max="5122" width="9.5703125" style="1521" customWidth="1"/>
    <col min="5123" max="5123" width="48.42578125" style="1521" customWidth="1"/>
    <col min="5124" max="5124" width="81.7109375" style="1521" customWidth="1"/>
    <col min="5125" max="5125" width="22.7109375" style="1521" customWidth="1"/>
    <col min="5126" max="5126" width="22" style="1521" customWidth="1"/>
    <col min="5127" max="5128" width="22.7109375" style="1521" customWidth="1"/>
    <col min="5129" max="5129" width="22" style="1521" customWidth="1"/>
    <col min="5130" max="5130" width="23.28515625" style="1521" customWidth="1"/>
    <col min="5131" max="5131" width="17.5703125" style="1521" bestFit="1" customWidth="1"/>
    <col min="5132" max="5132" width="16.5703125" style="1521" customWidth="1"/>
    <col min="5133" max="5133" width="9.28515625" style="1521" customWidth="1"/>
    <col min="5134" max="5376" width="9.28515625" style="1521"/>
    <col min="5377" max="5377" width="11.28515625" style="1521" customWidth="1"/>
    <col min="5378" max="5378" width="9.5703125" style="1521" customWidth="1"/>
    <col min="5379" max="5379" width="48.42578125" style="1521" customWidth="1"/>
    <col min="5380" max="5380" width="81.7109375" style="1521" customWidth="1"/>
    <col min="5381" max="5381" width="22.7109375" style="1521" customWidth="1"/>
    <col min="5382" max="5382" width="22" style="1521" customWidth="1"/>
    <col min="5383" max="5384" width="22.7109375" style="1521" customWidth="1"/>
    <col min="5385" max="5385" width="22" style="1521" customWidth="1"/>
    <col min="5386" max="5386" width="23.28515625" style="1521" customWidth="1"/>
    <col min="5387" max="5387" width="17.5703125" style="1521" bestFit="1" customWidth="1"/>
    <col min="5388" max="5388" width="16.5703125" style="1521" customWidth="1"/>
    <col min="5389" max="5389" width="9.28515625" style="1521" customWidth="1"/>
    <col min="5390" max="5632" width="9.28515625" style="1521"/>
    <col min="5633" max="5633" width="11.28515625" style="1521" customWidth="1"/>
    <col min="5634" max="5634" width="9.5703125" style="1521" customWidth="1"/>
    <col min="5635" max="5635" width="48.42578125" style="1521" customWidth="1"/>
    <col min="5636" max="5636" width="81.7109375" style="1521" customWidth="1"/>
    <col min="5637" max="5637" width="22.7109375" style="1521" customWidth="1"/>
    <col min="5638" max="5638" width="22" style="1521" customWidth="1"/>
    <col min="5639" max="5640" width="22.7109375" style="1521" customWidth="1"/>
    <col min="5641" max="5641" width="22" style="1521" customWidth="1"/>
    <col min="5642" max="5642" width="23.28515625" style="1521" customWidth="1"/>
    <col min="5643" max="5643" width="17.5703125" style="1521" bestFit="1" customWidth="1"/>
    <col min="5644" max="5644" width="16.5703125" style="1521" customWidth="1"/>
    <col min="5645" max="5645" width="9.28515625" style="1521" customWidth="1"/>
    <col min="5646" max="5888" width="9.28515625" style="1521"/>
    <col min="5889" max="5889" width="11.28515625" style="1521" customWidth="1"/>
    <col min="5890" max="5890" width="9.5703125" style="1521" customWidth="1"/>
    <col min="5891" max="5891" width="48.42578125" style="1521" customWidth="1"/>
    <col min="5892" max="5892" width="81.7109375" style="1521" customWidth="1"/>
    <col min="5893" max="5893" width="22.7109375" style="1521" customWidth="1"/>
    <col min="5894" max="5894" width="22" style="1521" customWidth="1"/>
    <col min="5895" max="5896" width="22.7109375" style="1521" customWidth="1"/>
    <col min="5897" max="5897" width="22" style="1521" customWidth="1"/>
    <col min="5898" max="5898" width="23.28515625" style="1521" customWidth="1"/>
    <col min="5899" max="5899" width="17.5703125" style="1521" bestFit="1" customWidth="1"/>
    <col min="5900" max="5900" width="16.5703125" style="1521" customWidth="1"/>
    <col min="5901" max="5901" width="9.28515625" style="1521" customWidth="1"/>
    <col min="5902" max="6144" width="9.28515625" style="1521"/>
    <col min="6145" max="6145" width="11.28515625" style="1521" customWidth="1"/>
    <col min="6146" max="6146" width="9.5703125" style="1521" customWidth="1"/>
    <col min="6147" max="6147" width="48.42578125" style="1521" customWidth="1"/>
    <col min="6148" max="6148" width="81.7109375" style="1521" customWidth="1"/>
    <col min="6149" max="6149" width="22.7109375" style="1521" customWidth="1"/>
    <col min="6150" max="6150" width="22" style="1521" customWidth="1"/>
    <col min="6151" max="6152" width="22.7109375" style="1521" customWidth="1"/>
    <col min="6153" max="6153" width="22" style="1521" customWidth="1"/>
    <col min="6154" max="6154" width="23.28515625" style="1521" customWidth="1"/>
    <col min="6155" max="6155" width="17.5703125" style="1521" bestFit="1" customWidth="1"/>
    <col min="6156" max="6156" width="16.5703125" style="1521" customWidth="1"/>
    <col min="6157" max="6157" width="9.28515625" style="1521" customWidth="1"/>
    <col min="6158" max="6400" width="9.28515625" style="1521"/>
    <col min="6401" max="6401" width="11.28515625" style="1521" customWidth="1"/>
    <col min="6402" max="6402" width="9.5703125" style="1521" customWidth="1"/>
    <col min="6403" max="6403" width="48.42578125" style="1521" customWidth="1"/>
    <col min="6404" max="6404" width="81.7109375" style="1521" customWidth="1"/>
    <col min="6405" max="6405" width="22.7109375" style="1521" customWidth="1"/>
    <col min="6406" max="6406" width="22" style="1521" customWidth="1"/>
    <col min="6407" max="6408" width="22.7109375" style="1521" customWidth="1"/>
    <col min="6409" max="6409" width="22" style="1521" customWidth="1"/>
    <col min="6410" max="6410" width="23.28515625" style="1521" customWidth="1"/>
    <col min="6411" max="6411" width="17.5703125" style="1521" bestFit="1" customWidth="1"/>
    <col min="6412" max="6412" width="16.5703125" style="1521" customWidth="1"/>
    <col min="6413" max="6413" width="9.28515625" style="1521" customWidth="1"/>
    <col min="6414" max="6656" width="9.28515625" style="1521"/>
    <col min="6657" max="6657" width="11.28515625" style="1521" customWidth="1"/>
    <col min="6658" max="6658" width="9.5703125" style="1521" customWidth="1"/>
    <col min="6659" max="6659" width="48.42578125" style="1521" customWidth="1"/>
    <col min="6660" max="6660" width="81.7109375" style="1521" customWidth="1"/>
    <col min="6661" max="6661" width="22.7109375" style="1521" customWidth="1"/>
    <col min="6662" max="6662" width="22" style="1521" customWidth="1"/>
    <col min="6663" max="6664" width="22.7109375" style="1521" customWidth="1"/>
    <col min="6665" max="6665" width="22" style="1521" customWidth="1"/>
    <col min="6666" max="6666" width="23.28515625" style="1521" customWidth="1"/>
    <col min="6667" max="6667" width="17.5703125" style="1521" bestFit="1" customWidth="1"/>
    <col min="6668" max="6668" width="16.5703125" style="1521" customWidth="1"/>
    <col min="6669" max="6669" width="9.28515625" style="1521" customWidth="1"/>
    <col min="6670" max="6912" width="9.28515625" style="1521"/>
    <col min="6913" max="6913" width="11.28515625" style="1521" customWidth="1"/>
    <col min="6914" max="6914" width="9.5703125" style="1521" customWidth="1"/>
    <col min="6915" max="6915" width="48.42578125" style="1521" customWidth="1"/>
    <col min="6916" max="6916" width="81.7109375" style="1521" customWidth="1"/>
    <col min="6917" max="6917" width="22.7109375" style="1521" customWidth="1"/>
    <col min="6918" max="6918" width="22" style="1521" customWidth="1"/>
    <col min="6919" max="6920" width="22.7109375" style="1521" customWidth="1"/>
    <col min="6921" max="6921" width="22" style="1521" customWidth="1"/>
    <col min="6922" max="6922" width="23.28515625" style="1521" customWidth="1"/>
    <col min="6923" max="6923" width="17.5703125" style="1521" bestFit="1" customWidth="1"/>
    <col min="6924" max="6924" width="16.5703125" style="1521" customWidth="1"/>
    <col min="6925" max="6925" width="9.28515625" style="1521" customWidth="1"/>
    <col min="6926" max="7168" width="9.28515625" style="1521"/>
    <col min="7169" max="7169" width="11.28515625" style="1521" customWidth="1"/>
    <col min="7170" max="7170" width="9.5703125" style="1521" customWidth="1"/>
    <col min="7171" max="7171" width="48.42578125" style="1521" customWidth="1"/>
    <col min="7172" max="7172" width="81.7109375" style="1521" customWidth="1"/>
    <col min="7173" max="7173" width="22.7109375" style="1521" customWidth="1"/>
    <col min="7174" max="7174" width="22" style="1521" customWidth="1"/>
    <col min="7175" max="7176" width="22.7109375" style="1521" customWidth="1"/>
    <col min="7177" max="7177" width="22" style="1521" customWidth="1"/>
    <col min="7178" max="7178" width="23.28515625" style="1521" customWidth="1"/>
    <col min="7179" max="7179" width="17.5703125" style="1521" bestFit="1" customWidth="1"/>
    <col min="7180" max="7180" width="16.5703125" style="1521" customWidth="1"/>
    <col min="7181" max="7181" width="9.28515625" style="1521" customWidth="1"/>
    <col min="7182" max="7424" width="9.28515625" style="1521"/>
    <col min="7425" max="7425" width="11.28515625" style="1521" customWidth="1"/>
    <col min="7426" max="7426" width="9.5703125" style="1521" customWidth="1"/>
    <col min="7427" max="7427" width="48.42578125" style="1521" customWidth="1"/>
    <col min="7428" max="7428" width="81.7109375" style="1521" customWidth="1"/>
    <col min="7429" max="7429" width="22.7109375" style="1521" customWidth="1"/>
    <col min="7430" max="7430" width="22" style="1521" customWidth="1"/>
    <col min="7431" max="7432" width="22.7109375" style="1521" customWidth="1"/>
    <col min="7433" max="7433" width="22" style="1521" customWidth="1"/>
    <col min="7434" max="7434" width="23.28515625" style="1521" customWidth="1"/>
    <col min="7435" max="7435" width="17.5703125" style="1521" bestFit="1" customWidth="1"/>
    <col min="7436" max="7436" width="16.5703125" style="1521" customWidth="1"/>
    <col min="7437" max="7437" width="9.28515625" style="1521" customWidth="1"/>
    <col min="7438" max="7680" width="9.28515625" style="1521"/>
    <col min="7681" max="7681" width="11.28515625" style="1521" customWidth="1"/>
    <col min="7682" max="7682" width="9.5703125" style="1521" customWidth="1"/>
    <col min="7683" max="7683" width="48.42578125" style="1521" customWidth="1"/>
    <col min="7684" max="7684" width="81.7109375" style="1521" customWidth="1"/>
    <col min="7685" max="7685" width="22.7109375" style="1521" customWidth="1"/>
    <col min="7686" max="7686" width="22" style="1521" customWidth="1"/>
    <col min="7687" max="7688" width="22.7109375" style="1521" customWidth="1"/>
    <col min="7689" max="7689" width="22" style="1521" customWidth="1"/>
    <col min="7690" max="7690" width="23.28515625" style="1521" customWidth="1"/>
    <col min="7691" max="7691" width="17.5703125" style="1521" bestFit="1" customWidth="1"/>
    <col min="7692" max="7692" width="16.5703125" style="1521" customWidth="1"/>
    <col min="7693" max="7693" width="9.28515625" style="1521" customWidth="1"/>
    <col min="7694" max="7936" width="9.28515625" style="1521"/>
    <col min="7937" max="7937" width="11.28515625" style="1521" customWidth="1"/>
    <col min="7938" max="7938" width="9.5703125" style="1521" customWidth="1"/>
    <col min="7939" max="7939" width="48.42578125" style="1521" customWidth="1"/>
    <col min="7940" max="7940" width="81.7109375" style="1521" customWidth="1"/>
    <col min="7941" max="7941" width="22.7109375" style="1521" customWidth="1"/>
    <col min="7942" max="7942" width="22" style="1521" customWidth="1"/>
    <col min="7943" max="7944" width="22.7109375" style="1521" customWidth="1"/>
    <col min="7945" max="7945" width="22" style="1521" customWidth="1"/>
    <col min="7946" max="7946" width="23.28515625" style="1521" customWidth="1"/>
    <col min="7947" max="7947" width="17.5703125" style="1521" bestFit="1" customWidth="1"/>
    <col min="7948" max="7948" width="16.5703125" style="1521" customWidth="1"/>
    <col min="7949" max="7949" width="9.28515625" style="1521" customWidth="1"/>
    <col min="7950" max="8192" width="9.28515625" style="1521"/>
    <col min="8193" max="8193" width="11.28515625" style="1521" customWidth="1"/>
    <col min="8194" max="8194" width="9.5703125" style="1521" customWidth="1"/>
    <col min="8195" max="8195" width="48.42578125" style="1521" customWidth="1"/>
    <col min="8196" max="8196" width="81.7109375" style="1521" customWidth="1"/>
    <col min="8197" max="8197" width="22.7109375" style="1521" customWidth="1"/>
    <col min="8198" max="8198" width="22" style="1521" customWidth="1"/>
    <col min="8199" max="8200" width="22.7109375" style="1521" customWidth="1"/>
    <col min="8201" max="8201" width="22" style="1521" customWidth="1"/>
    <col min="8202" max="8202" width="23.28515625" style="1521" customWidth="1"/>
    <col min="8203" max="8203" width="17.5703125" style="1521" bestFit="1" customWidth="1"/>
    <col min="8204" max="8204" width="16.5703125" style="1521" customWidth="1"/>
    <col min="8205" max="8205" width="9.28515625" style="1521" customWidth="1"/>
    <col min="8206" max="8448" width="9.28515625" style="1521"/>
    <col min="8449" max="8449" width="11.28515625" style="1521" customWidth="1"/>
    <col min="8450" max="8450" width="9.5703125" style="1521" customWidth="1"/>
    <col min="8451" max="8451" width="48.42578125" style="1521" customWidth="1"/>
    <col min="8452" max="8452" width="81.7109375" style="1521" customWidth="1"/>
    <col min="8453" max="8453" width="22.7109375" style="1521" customWidth="1"/>
    <col min="8454" max="8454" width="22" style="1521" customWidth="1"/>
    <col min="8455" max="8456" width="22.7109375" style="1521" customWidth="1"/>
    <col min="8457" max="8457" width="22" style="1521" customWidth="1"/>
    <col min="8458" max="8458" width="23.28515625" style="1521" customWidth="1"/>
    <col min="8459" max="8459" width="17.5703125" style="1521" bestFit="1" customWidth="1"/>
    <col min="8460" max="8460" width="16.5703125" style="1521" customWidth="1"/>
    <col min="8461" max="8461" width="9.28515625" style="1521" customWidth="1"/>
    <col min="8462" max="8704" width="9.28515625" style="1521"/>
    <col min="8705" max="8705" width="11.28515625" style="1521" customWidth="1"/>
    <col min="8706" max="8706" width="9.5703125" style="1521" customWidth="1"/>
    <col min="8707" max="8707" width="48.42578125" style="1521" customWidth="1"/>
    <col min="8708" max="8708" width="81.7109375" style="1521" customWidth="1"/>
    <col min="8709" max="8709" width="22.7109375" style="1521" customWidth="1"/>
    <col min="8710" max="8710" width="22" style="1521" customWidth="1"/>
    <col min="8711" max="8712" width="22.7109375" style="1521" customWidth="1"/>
    <col min="8713" max="8713" width="22" style="1521" customWidth="1"/>
    <col min="8714" max="8714" width="23.28515625" style="1521" customWidth="1"/>
    <col min="8715" max="8715" width="17.5703125" style="1521" bestFit="1" customWidth="1"/>
    <col min="8716" max="8716" width="16.5703125" style="1521" customWidth="1"/>
    <col min="8717" max="8717" width="9.28515625" style="1521" customWidth="1"/>
    <col min="8718" max="8960" width="9.28515625" style="1521"/>
    <col min="8961" max="8961" width="11.28515625" style="1521" customWidth="1"/>
    <col min="8962" max="8962" width="9.5703125" style="1521" customWidth="1"/>
    <col min="8963" max="8963" width="48.42578125" style="1521" customWidth="1"/>
    <col min="8964" max="8964" width="81.7109375" style="1521" customWidth="1"/>
    <col min="8965" max="8965" width="22.7109375" style="1521" customWidth="1"/>
    <col min="8966" max="8966" width="22" style="1521" customWidth="1"/>
    <col min="8967" max="8968" width="22.7109375" style="1521" customWidth="1"/>
    <col min="8969" max="8969" width="22" style="1521" customWidth="1"/>
    <col min="8970" max="8970" width="23.28515625" style="1521" customWidth="1"/>
    <col min="8971" max="8971" width="17.5703125" style="1521" bestFit="1" customWidth="1"/>
    <col min="8972" max="8972" width="16.5703125" style="1521" customWidth="1"/>
    <col min="8973" max="8973" width="9.28515625" style="1521" customWidth="1"/>
    <col min="8974" max="9216" width="9.28515625" style="1521"/>
    <col min="9217" max="9217" width="11.28515625" style="1521" customWidth="1"/>
    <col min="9218" max="9218" width="9.5703125" style="1521" customWidth="1"/>
    <col min="9219" max="9219" width="48.42578125" style="1521" customWidth="1"/>
    <col min="9220" max="9220" width="81.7109375" style="1521" customWidth="1"/>
    <col min="9221" max="9221" width="22.7109375" style="1521" customWidth="1"/>
    <col min="9222" max="9222" width="22" style="1521" customWidth="1"/>
    <col min="9223" max="9224" width="22.7109375" style="1521" customWidth="1"/>
    <col min="9225" max="9225" width="22" style="1521" customWidth="1"/>
    <col min="9226" max="9226" width="23.28515625" style="1521" customWidth="1"/>
    <col min="9227" max="9227" width="17.5703125" style="1521" bestFit="1" customWidth="1"/>
    <col min="9228" max="9228" width="16.5703125" style="1521" customWidth="1"/>
    <col min="9229" max="9229" width="9.28515625" style="1521" customWidth="1"/>
    <col min="9230" max="9472" width="9.28515625" style="1521"/>
    <col min="9473" max="9473" width="11.28515625" style="1521" customWidth="1"/>
    <col min="9474" max="9474" width="9.5703125" style="1521" customWidth="1"/>
    <col min="9475" max="9475" width="48.42578125" style="1521" customWidth="1"/>
    <col min="9476" max="9476" width="81.7109375" style="1521" customWidth="1"/>
    <col min="9477" max="9477" width="22.7109375" style="1521" customWidth="1"/>
    <col min="9478" max="9478" width="22" style="1521" customWidth="1"/>
    <col min="9479" max="9480" width="22.7109375" style="1521" customWidth="1"/>
    <col min="9481" max="9481" width="22" style="1521" customWidth="1"/>
    <col min="9482" max="9482" width="23.28515625" style="1521" customWidth="1"/>
    <col min="9483" max="9483" width="17.5703125" style="1521" bestFit="1" customWidth="1"/>
    <col min="9484" max="9484" width="16.5703125" style="1521" customWidth="1"/>
    <col min="9485" max="9485" width="9.28515625" style="1521" customWidth="1"/>
    <col min="9486" max="9728" width="9.28515625" style="1521"/>
    <col min="9729" max="9729" width="11.28515625" style="1521" customWidth="1"/>
    <col min="9730" max="9730" width="9.5703125" style="1521" customWidth="1"/>
    <col min="9731" max="9731" width="48.42578125" style="1521" customWidth="1"/>
    <col min="9732" max="9732" width="81.7109375" style="1521" customWidth="1"/>
    <col min="9733" max="9733" width="22.7109375" style="1521" customWidth="1"/>
    <col min="9734" max="9734" width="22" style="1521" customWidth="1"/>
    <col min="9735" max="9736" width="22.7109375" style="1521" customWidth="1"/>
    <col min="9737" max="9737" width="22" style="1521" customWidth="1"/>
    <col min="9738" max="9738" width="23.28515625" style="1521" customWidth="1"/>
    <col min="9739" max="9739" width="17.5703125" style="1521" bestFit="1" customWidth="1"/>
    <col min="9740" max="9740" width="16.5703125" style="1521" customWidth="1"/>
    <col min="9741" max="9741" width="9.28515625" style="1521" customWidth="1"/>
    <col min="9742" max="9984" width="9.28515625" style="1521"/>
    <col min="9985" max="9985" width="11.28515625" style="1521" customWidth="1"/>
    <col min="9986" max="9986" width="9.5703125" style="1521" customWidth="1"/>
    <col min="9987" max="9987" width="48.42578125" style="1521" customWidth="1"/>
    <col min="9988" max="9988" width="81.7109375" style="1521" customWidth="1"/>
    <col min="9989" max="9989" width="22.7109375" style="1521" customWidth="1"/>
    <col min="9990" max="9990" width="22" style="1521" customWidth="1"/>
    <col min="9991" max="9992" width="22.7109375" style="1521" customWidth="1"/>
    <col min="9993" max="9993" width="22" style="1521" customWidth="1"/>
    <col min="9994" max="9994" width="23.28515625" style="1521" customWidth="1"/>
    <col min="9995" max="9995" width="17.5703125" style="1521" bestFit="1" customWidth="1"/>
    <col min="9996" max="9996" width="16.5703125" style="1521" customWidth="1"/>
    <col min="9997" max="9997" width="9.28515625" style="1521" customWidth="1"/>
    <col min="9998" max="10240" width="9.28515625" style="1521"/>
    <col min="10241" max="10241" width="11.28515625" style="1521" customWidth="1"/>
    <col min="10242" max="10242" width="9.5703125" style="1521" customWidth="1"/>
    <col min="10243" max="10243" width="48.42578125" style="1521" customWidth="1"/>
    <col min="10244" max="10244" width="81.7109375" style="1521" customWidth="1"/>
    <col min="10245" max="10245" width="22.7109375" style="1521" customWidth="1"/>
    <col min="10246" max="10246" width="22" style="1521" customWidth="1"/>
    <col min="10247" max="10248" width="22.7109375" style="1521" customWidth="1"/>
    <col min="10249" max="10249" width="22" style="1521" customWidth="1"/>
    <col min="10250" max="10250" width="23.28515625" style="1521" customWidth="1"/>
    <col min="10251" max="10251" width="17.5703125" style="1521" bestFit="1" customWidth="1"/>
    <col min="10252" max="10252" width="16.5703125" style="1521" customWidth="1"/>
    <col min="10253" max="10253" width="9.28515625" style="1521" customWidth="1"/>
    <col min="10254" max="10496" width="9.28515625" style="1521"/>
    <col min="10497" max="10497" width="11.28515625" style="1521" customWidth="1"/>
    <col min="10498" max="10498" width="9.5703125" style="1521" customWidth="1"/>
    <col min="10499" max="10499" width="48.42578125" style="1521" customWidth="1"/>
    <col min="10500" max="10500" width="81.7109375" style="1521" customWidth="1"/>
    <col min="10501" max="10501" width="22.7109375" style="1521" customWidth="1"/>
    <col min="10502" max="10502" width="22" style="1521" customWidth="1"/>
    <col min="10503" max="10504" width="22.7109375" style="1521" customWidth="1"/>
    <col min="10505" max="10505" width="22" style="1521" customWidth="1"/>
    <col min="10506" max="10506" width="23.28515625" style="1521" customWidth="1"/>
    <col min="10507" max="10507" width="17.5703125" style="1521" bestFit="1" customWidth="1"/>
    <col min="10508" max="10508" width="16.5703125" style="1521" customWidth="1"/>
    <col min="10509" max="10509" width="9.28515625" style="1521" customWidth="1"/>
    <col min="10510" max="10752" width="9.28515625" style="1521"/>
    <col min="10753" max="10753" width="11.28515625" style="1521" customWidth="1"/>
    <col min="10754" max="10754" width="9.5703125" style="1521" customWidth="1"/>
    <col min="10755" max="10755" width="48.42578125" style="1521" customWidth="1"/>
    <col min="10756" max="10756" width="81.7109375" style="1521" customWidth="1"/>
    <col min="10757" max="10757" width="22.7109375" style="1521" customWidth="1"/>
    <col min="10758" max="10758" width="22" style="1521" customWidth="1"/>
    <col min="10759" max="10760" width="22.7109375" style="1521" customWidth="1"/>
    <col min="10761" max="10761" width="22" style="1521" customWidth="1"/>
    <col min="10762" max="10762" width="23.28515625" style="1521" customWidth="1"/>
    <col min="10763" max="10763" width="17.5703125" style="1521" bestFit="1" customWidth="1"/>
    <col min="10764" max="10764" width="16.5703125" style="1521" customWidth="1"/>
    <col min="10765" max="10765" width="9.28515625" style="1521" customWidth="1"/>
    <col min="10766" max="11008" width="9.28515625" style="1521"/>
    <col min="11009" max="11009" width="11.28515625" style="1521" customWidth="1"/>
    <col min="11010" max="11010" width="9.5703125" style="1521" customWidth="1"/>
    <col min="11011" max="11011" width="48.42578125" style="1521" customWidth="1"/>
    <col min="11012" max="11012" width="81.7109375" style="1521" customWidth="1"/>
    <col min="11013" max="11013" width="22.7109375" style="1521" customWidth="1"/>
    <col min="11014" max="11014" width="22" style="1521" customWidth="1"/>
    <col min="11015" max="11016" width="22.7109375" style="1521" customWidth="1"/>
    <col min="11017" max="11017" width="22" style="1521" customWidth="1"/>
    <col min="11018" max="11018" width="23.28515625" style="1521" customWidth="1"/>
    <col min="11019" max="11019" width="17.5703125" style="1521" bestFit="1" customWidth="1"/>
    <col min="11020" max="11020" width="16.5703125" style="1521" customWidth="1"/>
    <col min="11021" max="11021" width="9.28515625" style="1521" customWidth="1"/>
    <col min="11022" max="11264" width="9.28515625" style="1521"/>
    <col min="11265" max="11265" width="11.28515625" style="1521" customWidth="1"/>
    <col min="11266" max="11266" width="9.5703125" style="1521" customWidth="1"/>
    <col min="11267" max="11267" width="48.42578125" style="1521" customWidth="1"/>
    <col min="11268" max="11268" width="81.7109375" style="1521" customWidth="1"/>
    <col min="11269" max="11269" width="22.7109375" style="1521" customWidth="1"/>
    <col min="11270" max="11270" width="22" style="1521" customWidth="1"/>
    <col min="11271" max="11272" width="22.7109375" style="1521" customWidth="1"/>
    <col min="11273" max="11273" width="22" style="1521" customWidth="1"/>
    <col min="11274" max="11274" width="23.28515625" style="1521" customWidth="1"/>
    <col min="11275" max="11275" width="17.5703125" style="1521" bestFit="1" customWidth="1"/>
    <col min="11276" max="11276" width="16.5703125" style="1521" customWidth="1"/>
    <col min="11277" max="11277" width="9.28515625" style="1521" customWidth="1"/>
    <col min="11278" max="11520" width="9.28515625" style="1521"/>
    <col min="11521" max="11521" width="11.28515625" style="1521" customWidth="1"/>
    <col min="11522" max="11522" width="9.5703125" style="1521" customWidth="1"/>
    <col min="11523" max="11523" width="48.42578125" style="1521" customWidth="1"/>
    <col min="11524" max="11524" width="81.7109375" style="1521" customWidth="1"/>
    <col min="11525" max="11525" width="22.7109375" style="1521" customWidth="1"/>
    <col min="11526" max="11526" width="22" style="1521" customWidth="1"/>
    <col min="11527" max="11528" width="22.7109375" style="1521" customWidth="1"/>
    <col min="11529" max="11529" width="22" style="1521" customWidth="1"/>
    <col min="11530" max="11530" width="23.28515625" style="1521" customWidth="1"/>
    <col min="11531" max="11531" width="17.5703125" style="1521" bestFit="1" customWidth="1"/>
    <col min="11532" max="11532" width="16.5703125" style="1521" customWidth="1"/>
    <col min="11533" max="11533" width="9.28515625" style="1521" customWidth="1"/>
    <col min="11534" max="11776" width="9.28515625" style="1521"/>
    <col min="11777" max="11777" width="11.28515625" style="1521" customWidth="1"/>
    <col min="11778" max="11778" width="9.5703125" style="1521" customWidth="1"/>
    <col min="11779" max="11779" width="48.42578125" style="1521" customWidth="1"/>
    <col min="11780" max="11780" width="81.7109375" style="1521" customWidth="1"/>
    <col min="11781" max="11781" width="22.7109375" style="1521" customWidth="1"/>
    <col min="11782" max="11782" width="22" style="1521" customWidth="1"/>
    <col min="11783" max="11784" width="22.7109375" style="1521" customWidth="1"/>
    <col min="11785" max="11785" width="22" style="1521" customWidth="1"/>
    <col min="11786" max="11786" width="23.28515625" style="1521" customWidth="1"/>
    <col min="11787" max="11787" width="17.5703125" style="1521" bestFit="1" customWidth="1"/>
    <col min="11788" max="11788" width="16.5703125" style="1521" customWidth="1"/>
    <col min="11789" max="11789" width="9.28515625" style="1521" customWidth="1"/>
    <col min="11790" max="12032" width="9.28515625" style="1521"/>
    <col min="12033" max="12033" width="11.28515625" style="1521" customWidth="1"/>
    <col min="12034" max="12034" width="9.5703125" style="1521" customWidth="1"/>
    <col min="12035" max="12035" width="48.42578125" style="1521" customWidth="1"/>
    <col min="12036" max="12036" width="81.7109375" style="1521" customWidth="1"/>
    <col min="12037" max="12037" width="22.7109375" style="1521" customWidth="1"/>
    <col min="12038" max="12038" width="22" style="1521" customWidth="1"/>
    <col min="12039" max="12040" width="22.7109375" style="1521" customWidth="1"/>
    <col min="12041" max="12041" width="22" style="1521" customWidth="1"/>
    <col min="12042" max="12042" width="23.28515625" style="1521" customWidth="1"/>
    <col min="12043" max="12043" width="17.5703125" style="1521" bestFit="1" customWidth="1"/>
    <col min="12044" max="12044" width="16.5703125" style="1521" customWidth="1"/>
    <col min="12045" max="12045" width="9.28515625" style="1521" customWidth="1"/>
    <col min="12046" max="12288" width="9.28515625" style="1521"/>
    <col min="12289" max="12289" width="11.28515625" style="1521" customWidth="1"/>
    <col min="12290" max="12290" width="9.5703125" style="1521" customWidth="1"/>
    <col min="12291" max="12291" width="48.42578125" style="1521" customWidth="1"/>
    <col min="12292" max="12292" width="81.7109375" style="1521" customWidth="1"/>
    <col min="12293" max="12293" width="22.7109375" style="1521" customWidth="1"/>
    <col min="12294" max="12294" width="22" style="1521" customWidth="1"/>
    <col min="12295" max="12296" width="22.7109375" style="1521" customWidth="1"/>
    <col min="12297" max="12297" width="22" style="1521" customWidth="1"/>
    <col min="12298" max="12298" width="23.28515625" style="1521" customWidth="1"/>
    <col min="12299" max="12299" width="17.5703125" style="1521" bestFit="1" customWidth="1"/>
    <col min="12300" max="12300" width="16.5703125" style="1521" customWidth="1"/>
    <col min="12301" max="12301" width="9.28515625" style="1521" customWidth="1"/>
    <col min="12302" max="12544" width="9.28515625" style="1521"/>
    <col min="12545" max="12545" width="11.28515625" style="1521" customWidth="1"/>
    <col min="12546" max="12546" width="9.5703125" style="1521" customWidth="1"/>
    <col min="12547" max="12547" width="48.42578125" style="1521" customWidth="1"/>
    <col min="12548" max="12548" width="81.7109375" style="1521" customWidth="1"/>
    <col min="12549" max="12549" width="22.7109375" style="1521" customWidth="1"/>
    <col min="12550" max="12550" width="22" style="1521" customWidth="1"/>
    <col min="12551" max="12552" width="22.7109375" style="1521" customWidth="1"/>
    <col min="12553" max="12553" width="22" style="1521" customWidth="1"/>
    <col min="12554" max="12554" width="23.28515625" style="1521" customWidth="1"/>
    <col min="12555" max="12555" width="17.5703125" style="1521" bestFit="1" customWidth="1"/>
    <col min="12556" max="12556" width="16.5703125" style="1521" customWidth="1"/>
    <col min="12557" max="12557" width="9.28515625" style="1521" customWidth="1"/>
    <col min="12558" max="12800" width="9.28515625" style="1521"/>
    <col min="12801" max="12801" width="11.28515625" style="1521" customWidth="1"/>
    <col min="12802" max="12802" width="9.5703125" style="1521" customWidth="1"/>
    <col min="12803" max="12803" width="48.42578125" style="1521" customWidth="1"/>
    <col min="12804" max="12804" width="81.7109375" style="1521" customWidth="1"/>
    <col min="12805" max="12805" width="22.7109375" style="1521" customWidth="1"/>
    <col min="12806" max="12806" width="22" style="1521" customWidth="1"/>
    <col min="12807" max="12808" width="22.7109375" style="1521" customWidth="1"/>
    <col min="12809" max="12809" width="22" style="1521" customWidth="1"/>
    <col min="12810" max="12810" width="23.28515625" style="1521" customWidth="1"/>
    <col min="12811" max="12811" width="17.5703125" style="1521" bestFit="1" customWidth="1"/>
    <col min="12812" max="12812" width="16.5703125" style="1521" customWidth="1"/>
    <col min="12813" max="12813" width="9.28515625" style="1521" customWidth="1"/>
    <col min="12814" max="13056" width="9.28515625" style="1521"/>
    <col min="13057" max="13057" width="11.28515625" style="1521" customWidth="1"/>
    <col min="13058" max="13058" width="9.5703125" style="1521" customWidth="1"/>
    <col min="13059" max="13059" width="48.42578125" style="1521" customWidth="1"/>
    <col min="13060" max="13060" width="81.7109375" style="1521" customWidth="1"/>
    <col min="13061" max="13061" width="22.7109375" style="1521" customWidth="1"/>
    <col min="13062" max="13062" width="22" style="1521" customWidth="1"/>
    <col min="13063" max="13064" width="22.7109375" style="1521" customWidth="1"/>
    <col min="13065" max="13065" width="22" style="1521" customWidth="1"/>
    <col min="13066" max="13066" width="23.28515625" style="1521" customWidth="1"/>
    <col min="13067" max="13067" width="17.5703125" style="1521" bestFit="1" customWidth="1"/>
    <col min="13068" max="13068" width="16.5703125" style="1521" customWidth="1"/>
    <col min="13069" max="13069" width="9.28515625" style="1521" customWidth="1"/>
    <col min="13070" max="13312" width="9.28515625" style="1521"/>
    <col min="13313" max="13313" width="11.28515625" style="1521" customWidth="1"/>
    <col min="13314" max="13314" width="9.5703125" style="1521" customWidth="1"/>
    <col min="13315" max="13315" width="48.42578125" style="1521" customWidth="1"/>
    <col min="13316" max="13316" width="81.7109375" style="1521" customWidth="1"/>
    <col min="13317" max="13317" width="22.7109375" style="1521" customWidth="1"/>
    <col min="13318" max="13318" width="22" style="1521" customWidth="1"/>
    <col min="13319" max="13320" width="22.7109375" style="1521" customWidth="1"/>
    <col min="13321" max="13321" width="22" style="1521" customWidth="1"/>
    <col min="13322" max="13322" width="23.28515625" style="1521" customWidth="1"/>
    <col min="13323" max="13323" width="17.5703125" style="1521" bestFit="1" customWidth="1"/>
    <col min="13324" max="13324" width="16.5703125" style="1521" customWidth="1"/>
    <col min="13325" max="13325" width="9.28515625" style="1521" customWidth="1"/>
    <col min="13326" max="13568" width="9.28515625" style="1521"/>
    <col min="13569" max="13569" width="11.28515625" style="1521" customWidth="1"/>
    <col min="13570" max="13570" width="9.5703125" style="1521" customWidth="1"/>
    <col min="13571" max="13571" width="48.42578125" style="1521" customWidth="1"/>
    <col min="13572" max="13572" width="81.7109375" style="1521" customWidth="1"/>
    <col min="13573" max="13573" width="22.7109375" style="1521" customWidth="1"/>
    <col min="13574" max="13574" width="22" style="1521" customWidth="1"/>
    <col min="13575" max="13576" width="22.7109375" style="1521" customWidth="1"/>
    <col min="13577" max="13577" width="22" style="1521" customWidth="1"/>
    <col min="13578" max="13578" width="23.28515625" style="1521" customWidth="1"/>
    <col min="13579" max="13579" width="17.5703125" style="1521" bestFit="1" customWidth="1"/>
    <col min="13580" max="13580" width="16.5703125" style="1521" customWidth="1"/>
    <col min="13581" max="13581" width="9.28515625" style="1521" customWidth="1"/>
    <col min="13582" max="13824" width="9.28515625" style="1521"/>
    <col min="13825" max="13825" width="11.28515625" style="1521" customWidth="1"/>
    <col min="13826" max="13826" width="9.5703125" style="1521" customWidth="1"/>
    <col min="13827" max="13827" width="48.42578125" style="1521" customWidth="1"/>
    <col min="13828" max="13828" width="81.7109375" style="1521" customWidth="1"/>
    <col min="13829" max="13829" width="22.7109375" style="1521" customWidth="1"/>
    <col min="13830" max="13830" width="22" style="1521" customWidth="1"/>
    <col min="13831" max="13832" width="22.7109375" style="1521" customWidth="1"/>
    <col min="13833" max="13833" width="22" style="1521" customWidth="1"/>
    <col min="13834" max="13834" width="23.28515625" style="1521" customWidth="1"/>
    <col min="13835" max="13835" width="17.5703125" style="1521" bestFit="1" customWidth="1"/>
    <col min="13836" max="13836" width="16.5703125" style="1521" customWidth="1"/>
    <col min="13837" max="13837" width="9.28515625" style="1521" customWidth="1"/>
    <col min="13838" max="14080" width="9.28515625" style="1521"/>
    <col min="14081" max="14081" width="11.28515625" style="1521" customWidth="1"/>
    <col min="14082" max="14082" width="9.5703125" style="1521" customWidth="1"/>
    <col min="14083" max="14083" width="48.42578125" style="1521" customWidth="1"/>
    <col min="14084" max="14084" width="81.7109375" style="1521" customWidth="1"/>
    <col min="14085" max="14085" width="22.7109375" style="1521" customWidth="1"/>
    <col min="14086" max="14086" width="22" style="1521" customWidth="1"/>
    <col min="14087" max="14088" width="22.7109375" style="1521" customWidth="1"/>
    <col min="14089" max="14089" width="22" style="1521" customWidth="1"/>
    <col min="14090" max="14090" width="23.28515625" style="1521" customWidth="1"/>
    <col min="14091" max="14091" width="17.5703125" style="1521" bestFit="1" customWidth="1"/>
    <col min="14092" max="14092" width="16.5703125" style="1521" customWidth="1"/>
    <col min="14093" max="14093" width="9.28515625" style="1521" customWidth="1"/>
    <col min="14094" max="14336" width="9.28515625" style="1521"/>
    <col min="14337" max="14337" width="11.28515625" style="1521" customWidth="1"/>
    <col min="14338" max="14338" width="9.5703125" style="1521" customWidth="1"/>
    <col min="14339" max="14339" width="48.42578125" style="1521" customWidth="1"/>
    <col min="14340" max="14340" width="81.7109375" style="1521" customWidth="1"/>
    <col min="14341" max="14341" width="22.7109375" style="1521" customWidth="1"/>
    <col min="14342" max="14342" width="22" style="1521" customWidth="1"/>
    <col min="14343" max="14344" width="22.7109375" style="1521" customWidth="1"/>
    <col min="14345" max="14345" width="22" style="1521" customWidth="1"/>
    <col min="14346" max="14346" width="23.28515625" style="1521" customWidth="1"/>
    <col min="14347" max="14347" width="17.5703125" style="1521" bestFit="1" customWidth="1"/>
    <col min="14348" max="14348" width="16.5703125" style="1521" customWidth="1"/>
    <col min="14349" max="14349" width="9.28515625" style="1521" customWidth="1"/>
    <col min="14350" max="14592" width="9.28515625" style="1521"/>
    <col min="14593" max="14593" width="11.28515625" style="1521" customWidth="1"/>
    <col min="14594" max="14594" width="9.5703125" style="1521" customWidth="1"/>
    <col min="14595" max="14595" width="48.42578125" style="1521" customWidth="1"/>
    <col min="14596" max="14596" width="81.7109375" style="1521" customWidth="1"/>
    <col min="14597" max="14597" width="22.7109375" style="1521" customWidth="1"/>
    <col min="14598" max="14598" width="22" style="1521" customWidth="1"/>
    <col min="14599" max="14600" width="22.7109375" style="1521" customWidth="1"/>
    <col min="14601" max="14601" width="22" style="1521" customWidth="1"/>
    <col min="14602" max="14602" width="23.28515625" style="1521" customWidth="1"/>
    <col min="14603" max="14603" width="17.5703125" style="1521" bestFit="1" customWidth="1"/>
    <col min="14604" max="14604" width="16.5703125" style="1521" customWidth="1"/>
    <col min="14605" max="14605" width="9.28515625" style="1521" customWidth="1"/>
    <col min="14606" max="14848" width="9.28515625" style="1521"/>
    <col min="14849" max="14849" width="11.28515625" style="1521" customWidth="1"/>
    <col min="14850" max="14850" width="9.5703125" style="1521" customWidth="1"/>
    <col min="14851" max="14851" width="48.42578125" style="1521" customWidth="1"/>
    <col min="14852" max="14852" width="81.7109375" style="1521" customWidth="1"/>
    <col min="14853" max="14853" width="22.7109375" style="1521" customWidth="1"/>
    <col min="14854" max="14854" width="22" style="1521" customWidth="1"/>
    <col min="14855" max="14856" width="22.7109375" style="1521" customWidth="1"/>
    <col min="14857" max="14857" width="22" style="1521" customWidth="1"/>
    <col min="14858" max="14858" width="23.28515625" style="1521" customWidth="1"/>
    <col min="14859" max="14859" width="17.5703125" style="1521" bestFit="1" customWidth="1"/>
    <col min="14860" max="14860" width="16.5703125" style="1521" customWidth="1"/>
    <col min="14861" max="14861" width="9.28515625" style="1521" customWidth="1"/>
    <col min="14862" max="15104" width="9.28515625" style="1521"/>
    <col min="15105" max="15105" width="11.28515625" style="1521" customWidth="1"/>
    <col min="15106" max="15106" width="9.5703125" style="1521" customWidth="1"/>
    <col min="15107" max="15107" width="48.42578125" style="1521" customWidth="1"/>
    <col min="15108" max="15108" width="81.7109375" style="1521" customWidth="1"/>
    <col min="15109" max="15109" width="22.7109375" style="1521" customWidth="1"/>
    <col min="15110" max="15110" width="22" style="1521" customWidth="1"/>
    <col min="15111" max="15112" width="22.7109375" style="1521" customWidth="1"/>
    <col min="15113" max="15113" width="22" style="1521" customWidth="1"/>
    <col min="15114" max="15114" width="23.28515625" style="1521" customWidth="1"/>
    <col min="15115" max="15115" width="17.5703125" style="1521" bestFit="1" customWidth="1"/>
    <col min="15116" max="15116" width="16.5703125" style="1521" customWidth="1"/>
    <col min="15117" max="15117" width="9.28515625" style="1521" customWidth="1"/>
    <col min="15118" max="15360" width="9.28515625" style="1521"/>
    <col min="15361" max="15361" width="11.28515625" style="1521" customWidth="1"/>
    <col min="15362" max="15362" width="9.5703125" style="1521" customWidth="1"/>
    <col min="15363" max="15363" width="48.42578125" style="1521" customWidth="1"/>
    <col min="15364" max="15364" width="81.7109375" style="1521" customWidth="1"/>
    <col min="15365" max="15365" width="22.7109375" style="1521" customWidth="1"/>
    <col min="15366" max="15366" width="22" style="1521" customWidth="1"/>
    <col min="15367" max="15368" width="22.7109375" style="1521" customWidth="1"/>
    <col min="15369" max="15369" width="22" style="1521" customWidth="1"/>
    <col min="15370" max="15370" width="23.28515625" style="1521" customWidth="1"/>
    <col min="15371" max="15371" width="17.5703125" style="1521" bestFit="1" customWidth="1"/>
    <col min="15372" max="15372" width="16.5703125" style="1521" customWidth="1"/>
    <col min="15373" max="15373" width="9.28515625" style="1521" customWidth="1"/>
    <col min="15374" max="15616" width="9.28515625" style="1521"/>
    <col min="15617" max="15617" width="11.28515625" style="1521" customWidth="1"/>
    <col min="15618" max="15618" width="9.5703125" style="1521" customWidth="1"/>
    <col min="15619" max="15619" width="48.42578125" style="1521" customWidth="1"/>
    <col min="15620" max="15620" width="81.7109375" style="1521" customWidth="1"/>
    <col min="15621" max="15621" width="22.7109375" style="1521" customWidth="1"/>
    <col min="15622" max="15622" width="22" style="1521" customWidth="1"/>
    <col min="15623" max="15624" width="22.7109375" style="1521" customWidth="1"/>
    <col min="15625" max="15625" width="22" style="1521" customWidth="1"/>
    <col min="15626" max="15626" width="23.28515625" style="1521" customWidth="1"/>
    <col min="15627" max="15627" width="17.5703125" style="1521" bestFit="1" customWidth="1"/>
    <col min="15628" max="15628" width="16.5703125" style="1521" customWidth="1"/>
    <col min="15629" max="15629" width="9.28515625" style="1521" customWidth="1"/>
    <col min="15630" max="15872" width="9.28515625" style="1521"/>
    <col min="15873" max="15873" width="11.28515625" style="1521" customWidth="1"/>
    <col min="15874" max="15874" width="9.5703125" style="1521" customWidth="1"/>
    <col min="15875" max="15875" width="48.42578125" style="1521" customWidth="1"/>
    <col min="15876" max="15876" width="81.7109375" style="1521" customWidth="1"/>
    <col min="15877" max="15877" width="22.7109375" style="1521" customWidth="1"/>
    <col min="15878" max="15878" width="22" style="1521" customWidth="1"/>
    <col min="15879" max="15880" width="22.7109375" style="1521" customWidth="1"/>
    <col min="15881" max="15881" width="22" style="1521" customWidth="1"/>
    <col min="15882" max="15882" width="23.28515625" style="1521" customWidth="1"/>
    <col min="15883" max="15883" width="17.5703125" style="1521" bestFit="1" customWidth="1"/>
    <col min="15884" max="15884" width="16.5703125" style="1521" customWidth="1"/>
    <col min="15885" max="15885" width="9.28515625" style="1521" customWidth="1"/>
    <col min="15886" max="16128" width="9.28515625" style="1521"/>
    <col min="16129" max="16129" width="11.28515625" style="1521" customWidth="1"/>
    <col min="16130" max="16130" width="9.5703125" style="1521" customWidth="1"/>
    <col min="16131" max="16131" width="48.42578125" style="1521" customWidth="1"/>
    <col min="16132" max="16132" width="81.7109375" style="1521" customWidth="1"/>
    <col min="16133" max="16133" width="22.7109375" style="1521" customWidth="1"/>
    <col min="16134" max="16134" width="22" style="1521" customWidth="1"/>
    <col min="16135" max="16136" width="22.7109375" style="1521" customWidth="1"/>
    <col min="16137" max="16137" width="22" style="1521" customWidth="1"/>
    <col min="16138" max="16138" width="23.28515625" style="1521" customWidth="1"/>
    <col min="16139" max="16139" width="17.5703125" style="1521" bestFit="1" customWidth="1"/>
    <col min="16140" max="16140" width="16.5703125" style="1521" customWidth="1"/>
    <col min="16141" max="16141" width="9.28515625" style="1521" customWidth="1"/>
    <col min="16142" max="16384" width="9.28515625" style="1521"/>
  </cols>
  <sheetData>
    <row r="1" spans="1:12" ht="22.5" customHeight="1">
      <c r="A1" s="1520" t="s">
        <v>876</v>
      </c>
      <c r="B1" s="1624"/>
      <c r="C1" s="1625"/>
      <c r="D1" s="1626"/>
      <c r="E1" s="1627"/>
      <c r="F1" s="1627"/>
      <c r="G1" s="1627"/>
      <c r="H1" s="1627"/>
      <c r="I1" s="1628"/>
      <c r="J1" s="1629"/>
      <c r="K1" s="1630"/>
      <c r="L1" s="1631"/>
    </row>
    <row r="2" spans="1:12" ht="22.5" customHeight="1">
      <c r="A2" s="1848" t="s">
        <v>877</v>
      </c>
      <c r="B2" s="1849"/>
      <c r="C2" s="1849"/>
      <c r="D2" s="1849"/>
      <c r="E2" s="1849"/>
      <c r="F2" s="1849"/>
      <c r="G2" s="1849"/>
      <c r="H2" s="1849"/>
      <c r="I2" s="1850"/>
      <c r="J2" s="1850"/>
      <c r="K2" s="1850"/>
      <c r="L2" s="1850"/>
    </row>
    <row r="3" spans="1:12" ht="28.5" customHeight="1" thickBot="1">
      <c r="A3" s="1632"/>
      <c r="B3" s="1633"/>
      <c r="C3" s="1625"/>
      <c r="D3" s="1634"/>
      <c r="E3" s="1627"/>
      <c r="F3" s="1627"/>
      <c r="G3" s="1627"/>
      <c r="H3" s="1627"/>
      <c r="I3" s="1628"/>
      <c r="J3" s="1629"/>
      <c r="K3" s="1851" t="s">
        <v>2</v>
      </c>
      <c r="L3" s="1851"/>
    </row>
    <row r="4" spans="1:12" ht="18" customHeight="1">
      <c r="A4" s="1852" t="s">
        <v>878</v>
      </c>
      <c r="B4" s="1854" t="s">
        <v>879</v>
      </c>
      <c r="C4" s="1854"/>
      <c r="D4" s="1854" t="s">
        <v>880</v>
      </c>
      <c r="E4" s="1854" t="s">
        <v>797</v>
      </c>
      <c r="F4" s="1856"/>
      <c r="G4" s="1857" t="s">
        <v>881</v>
      </c>
      <c r="H4" s="1858"/>
      <c r="I4" s="1859" t="s">
        <v>229</v>
      </c>
      <c r="J4" s="1860"/>
      <c r="K4" s="1861" t="s">
        <v>433</v>
      </c>
      <c r="L4" s="1862"/>
    </row>
    <row r="5" spans="1:12" ht="75" customHeight="1" thickBot="1">
      <c r="A5" s="1853"/>
      <c r="B5" s="1855"/>
      <c r="C5" s="1855"/>
      <c r="D5" s="1855"/>
      <c r="E5" s="1618" t="s">
        <v>882</v>
      </c>
      <c r="F5" s="1522" t="s">
        <v>883</v>
      </c>
      <c r="G5" s="1523" t="s">
        <v>882</v>
      </c>
      <c r="H5" s="1522" t="s">
        <v>883</v>
      </c>
      <c r="I5" s="1524" t="s">
        <v>882</v>
      </c>
      <c r="J5" s="1522" t="s">
        <v>883</v>
      </c>
      <c r="K5" s="1525" t="s">
        <v>884</v>
      </c>
      <c r="L5" s="1526" t="s">
        <v>885</v>
      </c>
    </row>
    <row r="6" spans="1:12" s="1532" customFormat="1" ht="17.25" customHeight="1">
      <c r="A6" s="1527">
        <v>1</v>
      </c>
      <c r="B6" s="1528">
        <v>2</v>
      </c>
      <c r="C6" s="1529">
        <v>3</v>
      </c>
      <c r="D6" s="1528">
        <v>4</v>
      </c>
      <c r="E6" s="1528">
        <v>5</v>
      </c>
      <c r="F6" s="1528">
        <v>6</v>
      </c>
      <c r="G6" s="1528">
        <v>7</v>
      </c>
      <c r="H6" s="1528">
        <v>8</v>
      </c>
      <c r="I6" s="1530">
        <v>9</v>
      </c>
      <c r="J6" s="1528">
        <v>10</v>
      </c>
      <c r="K6" s="1528">
        <v>11</v>
      </c>
      <c r="L6" s="1531">
        <v>12</v>
      </c>
    </row>
    <row r="7" spans="1:12" s="1532" customFormat="1" ht="45" customHeight="1">
      <c r="A7" s="1635" t="s">
        <v>886</v>
      </c>
      <c r="B7" s="1636" t="s">
        <v>390</v>
      </c>
      <c r="C7" s="1637" t="s">
        <v>391</v>
      </c>
      <c r="D7" s="1638" t="s">
        <v>844</v>
      </c>
      <c r="E7" s="1639">
        <v>165000</v>
      </c>
      <c r="F7" s="1616">
        <f>E7</f>
        <v>165000</v>
      </c>
      <c r="G7" s="1639">
        <v>520068</v>
      </c>
      <c r="H7" s="1639">
        <f>G7</f>
        <v>520068</v>
      </c>
      <c r="I7" s="1639">
        <v>147589.65</v>
      </c>
      <c r="J7" s="1639">
        <f>I7</f>
        <v>147589.65</v>
      </c>
      <c r="K7" s="1533">
        <f t="shared" ref="K7:K17" si="0">I7/E7</f>
        <v>0.89448272727272726</v>
      </c>
      <c r="L7" s="1534">
        <f t="shared" ref="L7:L17" si="1">I7/G7</f>
        <v>0.28378913911257758</v>
      </c>
    </row>
    <row r="8" spans="1:12" s="1532" customFormat="1" ht="45" customHeight="1">
      <c r="A8" s="1805" t="s">
        <v>887</v>
      </c>
      <c r="B8" s="1813" t="s">
        <v>390</v>
      </c>
      <c r="C8" s="1817" t="s">
        <v>391</v>
      </c>
      <c r="D8" s="1638" t="s">
        <v>845</v>
      </c>
      <c r="E8" s="1639"/>
      <c r="F8" s="1846">
        <f>E9</f>
        <v>165000</v>
      </c>
      <c r="G8" s="1639">
        <v>4101</v>
      </c>
      <c r="H8" s="1807">
        <f>G9+G8</f>
        <v>481281</v>
      </c>
      <c r="I8" s="1535">
        <v>0</v>
      </c>
      <c r="J8" s="1807">
        <f>SUM(I8:I9)</f>
        <v>162714.54</v>
      </c>
      <c r="K8" s="1536">
        <v>0</v>
      </c>
      <c r="L8" s="1537">
        <v>0</v>
      </c>
    </row>
    <row r="9" spans="1:12" s="1532" customFormat="1" ht="45" customHeight="1">
      <c r="A9" s="1805"/>
      <c r="B9" s="1813"/>
      <c r="C9" s="1818"/>
      <c r="D9" s="1638" t="s">
        <v>844</v>
      </c>
      <c r="E9" s="1639">
        <v>165000</v>
      </c>
      <c r="F9" s="1847"/>
      <c r="G9" s="1639">
        <v>477180</v>
      </c>
      <c r="H9" s="1807"/>
      <c r="I9" s="1639">
        <v>162714.54</v>
      </c>
      <c r="J9" s="1807"/>
      <c r="K9" s="1533">
        <f t="shared" si="0"/>
        <v>0.98614872727272729</v>
      </c>
      <c r="L9" s="1534">
        <f t="shared" si="1"/>
        <v>0.3409919527222432</v>
      </c>
    </row>
    <row r="10" spans="1:12" s="1532" customFormat="1" ht="45" customHeight="1">
      <c r="A10" s="1805" t="s">
        <v>888</v>
      </c>
      <c r="B10" s="1813" t="s">
        <v>390</v>
      </c>
      <c r="C10" s="1817" t="s">
        <v>391</v>
      </c>
      <c r="D10" s="1638" t="s">
        <v>845</v>
      </c>
      <c r="E10" s="1639"/>
      <c r="F10" s="1846">
        <f>E11</f>
        <v>249000</v>
      </c>
      <c r="G10" s="1639">
        <v>1170993</v>
      </c>
      <c r="H10" s="1807">
        <f>G11+G10</f>
        <v>1833048</v>
      </c>
      <c r="I10" s="1639">
        <v>514807.68</v>
      </c>
      <c r="J10" s="1807">
        <f>SUM(I10:I11)</f>
        <v>812541.02</v>
      </c>
      <c r="K10" s="1536">
        <v>0</v>
      </c>
      <c r="L10" s="1640">
        <f>I10/G10</f>
        <v>0.43963343931176357</v>
      </c>
    </row>
    <row r="11" spans="1:12" s="1532" customFormat="1" ht="45" customHeight="1">
      <c r="A11" s="1805"/>
      <c r="B11" s="1813"/>
      <c r="C11" s="1818"/>
      <c r="D11" s="1638" t="s">
        <v>844</v>
      </c>
      <c r="E11" s="1639">
        <v>249000</v>
      </c>
      <c r="F11" s="1847"/>
      <c r="G11" s="1639">
        <v>662055</v>
      </c>
      <c r="H11" s="1807"/>
      <c r="I11" s="1639">
        <v>297733.34000000003</v>
      </c>
      <c r="J11" s="1807"/>
      <c r="K11" s="1533">
        <f t="shared" si="0"/>
        <v>1.1957162248995985</v>
      </c>
      <c r="L11" s="1534">
        <f t="shared" si="1"/>
        <v>0.44971088504731482</v>
      </c>
    </row>
    <row r="12" spans="1:12" s="1532" customFormat="1" ht="45" customHeight="1">
      <c r="A12" s="1635" t="s">
        <v>889</v>
      </c>
      <c r="B12" s="1636" t="s">
        <v>390</v>
      </c>
      <c r="C12" s="1637" t="s">
        <v>391</v>
      </c>
      <c r="D12" s="1638" t="s">
        <v>844</v>
      </c>
      <c r="E12" s="1639">
        <v>165000</v>
      </c>
      <c r="F12" s="1616">
        <f>E12</f>
        <v>165000</v>
      </c>
      <c r="G12" s="1639">
        <v>458800</v>
      </c>
      <c r="H12" s="1639">
        <f>G12</f>
        <v>458800</v>
      </c>
      <c r="I12" s="1538">
        <v>147589.66</v>
      </c>
      <c r="J12" s="1641">
        <f>I12</f>
        <v>147589.66</v>
      </c>
      <c r="K12" s="1642">
        <f>I12/E12</f>
        <v>0.89448278787878788</v>
      </c>
      <c r="L12" s="1643">
        <f t="shared" si="1"/>
        <v>0.3216862685265911</v>
      </c>
    </row>
    <row r="13" spans="1:12" s="1532" customFormat="1" ht="45" customHeight="1">
      <c r="A13" s="1805" t="s">
        <v>890</v>
      </c>
      <c r="B13" s="1813" t="s">
        <v>390</v>
      </c>
      <c r="C13" s="1817" t="s">
        <v>391</v>
      </c>
      <c r="D13" s="1638" t="s">
        <v>845</v>
      </c>
      <c r="E13" s="1639"/>
      <c r="F13" s="1846">
        <f>E14</f>
        <v>165000</v>
      </c>
      <c r="G13" s="1639">
        <v>42035</v>
      </c>
      <c r="H13" s="1807">
        <f>G13+G14</f>
        <v>500835</v>
      </c>
      <c r="I13" s="1535">
        <v>0</v>
      </c>
      <c r="J13" s="1807">
        <f>I14</f>
        <v>147589.64000000001</v>
      </c>
      <c r="K13" s="1536">
        <v>0</v>
      </c>
      <c r="L13" s="1537">
        <v>0</v>
      </c>
    </row>
    <row r="14" spans="1:12" s="1532" customFormat="1" ht="45" customHeight="1">
      <c r="A14" s="1805"/>
      <c r="B14" s="1813"/>
      <c r="C14" s="1818"/>
      <c r="D14" s="1638" t="s">
        <v>844</v>
      </c>
      <c r="E14" s="1639">
        <v>165000</v>
      </c>
      <c r="F14" s="1847"/>
      <c r="G14" s="1639">
        <v>458800</v>
      </c>
      <c r="H14" s="1807"/>
      <c r="I14" s="1639">
        <v>147589.64000000001</v>
      </c>
      <c r="J14" s="1807"/>
      <c r="K14" s="1533">
        <f t="shared" si="0"/>
        <v>0.89448266666666676</v>
      </c>
      <c r="L14" s="1534">
        <f t="shared" si="1"/>
        <v>0.32168622493461208</v>
      </c>
    </row>
    <row r="15" spans="1:12" s="1532" customFormat="1" ht="45" customHeight="1">
      <c r="A15" s="1635" t="s">
        <v>891</v>
      </c>
      <c r="B15" s="1636" t="s">
        <v>390</v>
      </c>
      <c r="C15" s="1637" t="s">
        <v>391</v>
      </c>
      <c r="D15" s="1638" t="s">
        <v>844</v>
      </c>
      <c r="E15" s="1639">
        <v>165000</v>
      </c>
      <c r="F15" s="1616">
        <f>E15</f>
        <v>165000</v>
      </c>
      <c r="G15" s="1639">
        <v>462844</v>
      </c>
      <c r="H15" s="1639">
        <f>G15</f>
        <v>462844</v>
      </c>
      <c r="I15" s="1639">
        <v>147592.12</v>
      </c>
      <c r="J15" s="1639">
        <f>I15</f>
        <v>147592.12</v>
      </c>
      <c r="K15" s="1533">
        <f t="shared" si="0"/>
        <v>0.89449769696969694</v>
      </c>
      <c r="L15" s="1534">
        <f t="shared" si="1"/>
        <v>0.31888091884090536</v>
      </c>
    </row>
    <row r="16" spans="1:12" s="1532" customFormat="1" ht="45" customHeight="1">
      <c r="A16" s="1805" t="s">
        <v>892</v>
      </c>
      <c r="B16" s="1813" t="s">
        <v>390</v>
      </c>
      <c r="C16" s="1817" t="s">
        <v>391</v>
      </c>
      <c r="D16" s="1638" t="s">
        <v>841</v>
      </c>
      <c r="E16" s="1639">
        <v>235000</v>
      </c>
      <c r="F16" s="1807">
        <f>SUM(E16:E17)</f>
        <v>400000</v>
      </c>
      <c r="G16" s="1639">
        <v>4475462</v>
      </c>
      <c r="H16" s="1820">
        <f>SUM(G16:G17)</f>
        <v>4934262</v>
      </c>
      <c r="I16" s="1616">
        <v>3885687.49</v>
      </c>
      <c r="J16" s="1807">
        <f>SUM(I16:I17)</f>
        <v>4038207.12</v>
      </c>
      <c r="K16" s="1533">
        <f>I16/E16</f>
        <v>16.534840382978725</v>
      </c>
      <c r="L16" s="1534">
        <f t="shared" si="1"/>
        <v>0.86822041836127761</v>
      </c>
    </row>
    <row r="17" spans="1:12" s="1532" customFormat="1" ht="45" customHeight="1">
      <c r="A17" s="1805"/>
      <c r="B17" s="1813"/>
      <c r="C17" s="1818"/>
      <c r="D17" s="1638" t="s">
        <v>844</v>
      </c>
      <c r="E17" s="1639">
        <v>165000</v>
      </c>
      <c r="F17" s="1807"/>
      <c r="G17" s="1639">
        <v>458800</v>
      </c>
      <c r="H17" s="1820"/>
      <c r="I17" s="1639">
        <v>152519.63</v>
      </c>
      <c r="J17" s="1807"/>
      <c r="K17" s="1533">
        <f t="shared" si="0"/>
        <v>0.92436139393939398</v>
      </c>
      <c r="L17" s="1534">
        <f t="shared" si="1"/>
        <v>0.33243162598081955</v>
      </c>
    </row>
    <row r="18" spans="1:12" s="1532" customFormat="1" ht="45" customHeight="1">
      <c r="A18" s="1805" t="s">
        <v>893</v>
      </c>
      <c r="B18" s="1813" t="s">
        <v>390</v>
      </c>
      <c r="C18" s="1817" t="s">
        <v>391</v>
      </c>
      <c r="D18" s="1638" t="s">
        <v>845</v>
      </c>
      <c r="E18" s="1639">
        <v>594000</v>
      </c>
      <c r="F18" s="1807">
        <f>SUM(E18:E19)</f>
        <v>759000</v>
      </c>
      <c r="G18" s="1639">
        <v>237284</v>
      </c>
      <c r="H18" s="1820">
        <f>SUM(G18:G19)</f>
        <v>696084</v>
      </c>
      <c r="I18" s="1535">
        <v>0</v>
      </c>
      <c r="J18" s="1807">
        <f>SUM(I18:I19)</f>
        <v>152519.63</v>
      </c>
      <c r="K18" s="1536">
        <v>0</v>
      </c>
      <c r="L18" s="1537">
        <v>0</v>
      </c>
    </row>
    <row r="19" spans="1:12" s="1532" customFormat="1" ht="45" customHeight="1">
      <c r="A19" s="1805"/>
      <c r="B19" s="1813"/>
      <c r="C19" s="1818"/>
      <c r="D19" s="1638" t="s">
        <v>844</v>
      </c>
      <c r="E19" s="1639">
        <v>165000</v>
      </c>
      <c r="F19" s="1807"/>
      <c r="G19" s="1639">
        <v>458800</v>
      </c>
      <c r="H19" s="1820"/>
      <c r="I19" s="1639">
        <v>152519.63</v>
      </c>
      <c r="J19" s="1807"/>
      <c r="K19" s="1533">
        <f>I19/E19</f>
        <v>0.92436139393939398</v>
      </c>
      <c r="L19" s="1534">
        <f>I19/G19</f>
        <v>0.33243162598081955</v>
      </c>
    </row>
    <row r="20" spans="1:12" s="1532" customFormat="1" ht="45" customHeight="1">
      <c r="A20" s="1635" t="s">
        <v>894</v>
      </c>
      <c r="B20" s="1636" t="s">
        <v>390</v>
      </c>
      <c r="C20" s="1637" t="s">
        <v>391</v>
      </c>
      <c r="D20" s="1638" t="s">
        <v>844</v>
      </c>
      <c r="E20" s="1639">
        <v>165000</v>
      </c>
      <c r="F20" s="1616">
        <f>E20</f>
        <v>165000</v>
      </c>
      <c r="G20" s="1639">
        <v>458800</v>
      </c>
      <c r="H20" s="1639">
        <f>G20</f>
        <v>458800</v>
      </c>
      <c r="I20" s="1639">
        <v>147589.65</v>
      </c>
      <c r="J20" s="1639">
        <f>I20</f>
        <v>147589.65</v>
      </c>
      <c r="K20" s="1533">
        <f>I20/E20</f>
        <v>0.89448272727272726</v>
      </c>
      <c r="L20" s="1534">
        <f>I20/G20</f>
        <v>0.32168624673060153</v>
      </c>
    </row>
    <row r="21" spans="1:12" s="1532" customFormat="1" ht="45" customHeight="1">
      <c r="A21" s="1805" t="s">
        <v>895</v>
      </c>
      <c r="B21" s="1813" t="s">
        <v>390</v>
      </c>
      <c r="C21" s="1817" t="s">
        <v>391</v>
      </c>
      <c r="D21" s="1638" t="s">
        <v>845</v>
      </c>
      <c r="E21" s="1639"/>
      <c r="F21" s="1846">
        <f>E22</f>
        <v>165000</v>
      </c>
      <c r="G21" s="1639">
        <v>6152</v>
      </c>
      <c r="H21" s="1807">
        <f>G22+G21</f>
        <v>464952</v>
      </c>
      <c r="I21" s="1535">
        <v>0</v>
      </c>
      <c r="J21" s="1807">
        <f>I22</f>
        <v>152519.63</v>
      </c>
      <c r="K21" s="1536">
        <v>0</v>
      </c>
      <c r="L21" s="1537">
        <v>0</v>
      </c>
    </row>
    <row r="22" spans="1:12" s="1532" customFormat="1" ht="45" customHeight="1">
      <c r="A22" s="1805"/>
      <c r="B22" s="1813"/>
      <c r="C22" s="1818"/>
      <c r="D22" s="1638" t="s">
        <v>844</v>
      </c>
      <c r="E22" s="1639">
        <v>165000</v>
      </c>
      <c r="F22" s="1847"/>
      <c r="G22" s="1639">
        <v>458800</v>
      </c>
      <c r="H22" s="1807"/>
      <c r="I22" s="1639">
        <v>152519.63</v>
      </c>
      <c r="J22" s="1807"/>
      <c r="K22" s="1533">
        <f>I22/E22</f>
        <v>0.92436139393939398</v>
      </c>
      <c r="L22" s="1534">
        <f>I22/G22</f>
        <v>0.33243162598081955</v>
      </c>
    </row>
    <row r="23" spans="1:12" s="1532" customFormat="1" ht="45" customHeight="1">
      <c r="A23" s="1635" t="s">
        <v>896</v>
      </c>
      <c r="B23" s="1636" t="s">
        <v>390</v>
      </c>
      <c r="C23" s="1637" t="s">
        <v>391</v>
      </c>
      <c r="D23" s="1638" t="s">
        <v>844</v>
      </c>
      <c r="E23" s="1639">
        <v>165000</v>
      </c>
      <c r="F23" s="1616">
        <f>E23</f>
        <v>165000</v>
      </c>
      <c r="G23" s="1639">
        <v>458800</v>
      </c>
      <c r="H23" s="1639">
        <f>G23</f>
        <v>458800</v>
      </c>
      <c r="I23" s="1639">
        <v>147589.64000000001</v>
      </c>
      <c r="J23" s="1639">
        <f>I23</f>
        <v>147589.64000000001</v>
      </c>
      <c r="K23" s="1533">
        <f>I23/E23</f>
        <v>0.89448266666666676</v>
      </c>
      <c r="L23" s="1534">
        <f>I23/G23</f>
        <v>0.32168622493461208</v>
      </c>
    </row>
    <row r="24" spans="1:12" ht="45" customHeight="1">
      <c r="A24" s="1845">
        <v>16</v>
      </c>
      <c r="B24" s="1843">
        <v>750</v>
      </c>
      <c r="C24" s="1822" t="s">
        <v>83</v>
      </c>
      <c r="D24" s="1638" t="s">
        <v>841</v>
      </c>
      <c r="E24" s="1644">
        <v>15600000</v>
      </c>
      <c r="F24" s="1807">
        <f>SUM(E24:E25)</f>
        <v>23974000</v>
      </c>
      <c r="G24" s="1644">
        <v>11895334</v>
      </c>
      <c r="H24" s="1807">
        <f>G24+G25</f>
        <v>28917526</v>
      </c>
      <c r="I24" s="1639">
        <v>15333.43</v>
      </c>
      <c r="J24" s="1807">
        <f>SUM(I24:I25)</f>
        <v>12085515.399999999</v>
      </c>
      <c r="K24" s="1533">
        <f>I24/E24</f>
        <v>9.8291217948717952E-4</v>
      </c>
      <c r="L24" s="1534">
        <f>I24/G24</f>
        <v>1.2890289587497081E-3</v>
      </c>
    </row>
    <row r="25" spans="1:12" ht="45" customHeight="1">
      <c r="A25" s="1845"/>
      <c r="B25" s="1843"/>
      <c r="C25" s="1822"/>
      <c r="D25" s="1638" t="s">
        <v>844</v>
      </c>
      <c r="E25" s="1644">
        <v>8374000</v>
      </c>
      <c r="F25" s="1807"/>
      <c r="G25" s="1644">
        <v>17022192</v>
      </c>
      <c r="H25" s="1807"/>
      <c r="I25" s="1639">
        <v>12070181.969999999</v>
      </c>
      <c r="J25" s="1807"/>
      <c r="K25" s="1533">
        <f t="shared" ref="K25:K32" si="2">I25/E25</f>
        <v>1.4413878636255073</v>
      </c>
      <c r="L25" s="1534">
        <f t="shared" ref="L25:L32" si="3">I25/G25</f>
        <v>0.70908505614318051</v>
      </c>
    </row>
    <row r="26" spans="1:12" ht="45" customHeight="1">
      <c r="A26" s="1645">
        <v>17</v>
      </c>
      <c r="B26" s="1646">
        <v>750</v>
      </c>
      <c r="C26" s="1638" t="s">
        <v>83</v>
      </c>
      <c r="D26" s="1638" t="s">
        <v>844</v>
      </c>
      <c r="E26" s="1644">
        <v>48818000</v>
      </c>
      <c r="F26" s="1616">
        <f>E26</f>
        <v>48818000</v>
      </c>
      <c r="G26" s="1644">
        <v>48818000</v>
      </c>
      <c r="H26" s="1616">
        <f>G26</f>
        <v>48818000</v>
      </c>
      <c r="I26" s="1616">
        <v>15481135.529999999</v>
      </c>
      <c r="J26" s="1616">
        <f>I26</f>
        <v>15481135.529999999</v>
      </c>
      <c r="K26" s="1533">
        <f t="shared" si="2"/>
        <v>0.31711941353599082</v>
      </c>
      <c r="L26" s="1534">
        <f t="shared" si="3"/>
        <v>0.31711941353599082</v>
      </c>
    </row>
    <row r="27" spans="1:12" ht="45" customHeight="1">
      <c r="A27" s="1845">
        <v>18</v>
      </c>
      <c r="B27" s="1843">
        <v>710</v>
      </c>
      <c r="C27" s="1822" t="s">
        <v>373</v>
      </c>
      <c r="D27" s="1638" t="s">
        <v>845</v>
      </c>
      <c r="E27" s="1644">
        <v>1768000</v>
      </c>
      <c r="F27" s="1820">
        <f>SUM(E27:E29)</f>
        <v>3630000</v>
      </c>
      <c r="G27" s="1647">
        <v>1768000</v>
      </c>
      <c r="H27" s="1820">
        <f>G27+G28+G29</f>
        <v>3151000</v>
      </c>
      <c r="I27" s="1616">
        <v>708067.3600000001</v>
      </c>
      <c r="J27" s="1820">
        <f>SUM(I27:I29)</f>
        <v>1238123.6500000001</v>
      </c>
      <c r="K27" s="1533">
        <f t="shared" si="2"/>
        <v>0.40049058823529415</v>
      </c>
      <c r="L27" s="1534">
        <f t="shared" si="3"/>
        <v>0.40049058823529415</v>
      </c>
    </row>
    <row r="28" spans="1:12" ht="45" customHeight="1">
      <c r="A28" s="1845"/>
      <c r="B28" s="1843"/>
      <c r="C28" s="1822"/>
      <c r="D28" s="1638" t="s">
        <v>844</v>
      </c>
      <c r="E28" s="1644">
        <v>945000</v>
      </c>
      <c r="F28" s="1820"/>
      <c r="G28" s="1647">
        <v>945000</v>
      </c>
      <c r="H28" s="1820"/>
      <c r="I28" s="1616">
        <v>345238.31</v>
      </c>
      <c r="J28" s="1820"/>
      <c r="K28" s="1533">
        <f t="shared" si="2"/>
        <v>0.36533154497354497</v>
      </c>
      <c r="L28" s="1534">
        <f t="shared" si="3"/>
        <v>0.36533154497354497</v>
      </c>
    </row>
    <row r="29" spans="1:12" ht="45" customHeight="1">
      <c r="A29" s="1845"/>
      <c r="B29" s="1646">
        <v>750</v>
      </c>
      <c r="C29" s="1638" t="s">
        <v>83</v>
      </c>
      <c r="D29" s="1638" t="s">
        <v>844</v>
      </c>
      <c r="E29" s="1644">
        <v>917000</v>
      </c>
      <c r="F29" s="1820"/>
      <c r="G29" s="1644">
        <v>438000</v>
      </c>
      <c r="H29" s="1820"/>
      <c r="I29" s="1616">
        <v>184817.98</v>
      </c>
      <c r="J29" s="1820"/>
      <c r="K29" s="1648">
        <f t="shared" si="2"/>
        <v>0.2015463249727372</v>
      </c>
      <c r="L29" s="1640">
        <f t="shared" si="3"/>
        <v>0.42195885844748859</v>
      </c>
    </row>
    <row r="30" spans="1:12" ht="45" customHeight="1">
      <c r="A30" s="1845">
        <v>19</v>
      </c>
      <c r="B30" s="1843">
        <v>750</v>
      </c>
      <c r="C30" s="1822" t="s">
        <v>83</v>
      </c>
      <c r="D30" s="1638" t="s">
        <v>841</v>
      </c>
      <c r="E30" s="1644">
        <v>8335000</v>
      </c>
      <c r="F30" s="1820">
        <f>SUM(E30:E32)</f>
        <v>28138000</v>
      </c>
      <c r="G30" s="1644">
        <v>15924613</v>
      </c>
      <c r="H30" s="1820">
        <f>G30+G31+G32</f>
        <v>112682600</v>
      </c>
      <c r="I30" s="1616">
        <v>8803886.8100000005</v>
      </c>
      <c r="J30" s="1820">
        <f>SUM(I30:I32)</f>
        <v>53438905.260000005</v>
      </c>
      <c r="K30" s="1533">
        <f t="shared" si="2"/>
        <v>1.0562551661667667</v>
      </c>
      <c r="L30" s="1534">
        <f t="shared" si="3"/>
        <v>0.55284777155966058</v>
      </c>
    </row>
    <row r="31" spans="1:12" ht="45" customHeight="1">
      <c r="A31" s="1845"/>
      <c r="B31" s="1843"/>
      <c r="C31" s="1822"/>
      <c r="D31" s="1638" t="s">
        <v>845</v>
      </c>
      <c r="E31" s="1644">
        <v>13353000</v>
      </c>
      <c r="F31" s="1820"/>
      <c r="G31" s="1644">
        <v>90307987</v>
      </c>
      <c r="H31" s="1820"/>
      <c r="I31" s="1616">
        <v>44096974.93</v>
      </c>
      <c r="J31" s="1820"/>
      <c r="K31" s="1533">
        <f t="shared" si="2"/>
        <v>3.3024020766868869</v>
      </c>
      <c r="L31" s="1534">
        <f t="shared" si="3"/>
        <v>0.48829540326261506</v>
      </c>
    </row>
    <row r="32" spans="1:12" ht="45" customHeight="1">
      <c r="A32" s="1845"/>
      <c r="B32" s="1843"/>
      <c r="C32" s="1822"/>
      <c r="D32" s="1638" t="s">
        <v>844</v>
      </c>
      <c r="E32" s="1644">
        <v>6450000</v>
      </c>
      <c r="F32" s="1820"/>
      <c r="G32" s="1644">
        <v>6450000</v>
      </c>
      <c r="H32" s="1820"/>
      <c r="I32" s="1616">
        <v>538043.52</v>
      </c>
      <c r="J32" s="1820"/>
      <c r="K32" s="1533">
        <f t="shared" si="2"/>
        <v>8.3417600000000008E-2</v>
      </c>
      <c r="L32" s="1534">
        <f t="shared" si="3"/>
        <v>8.3417600000000008E-2</v>
      </c>
    </row>
    <row r="33" spans="1:53" s="1539" customFormat="1" ht="45" customHeight="1">
      <c r="A33" s="1845">
        <v>20</v>
      </c>
      <c r="B33" s="1843">
        <v>150</v>
      </c>
      <c r="C33" s="1822" t="s">
        <v>359</v>
      </c>
      <c r="D33" s="1638" t="s">
        <v>842</v>
      </c>
      <c r="E33" s="1644">
        <v>15441000</v>
      </c>
      <c r="F33" s="1820">
        <f>SUM(E33:E38)</f>
        <v>80982000</v>
      </c>
      <c r="G33" s="1644">
        <v>15455900</v>
      </c>
      <c r="H33" s="1820">
        <f>SUM(G33:G38)</f>
        <v>81897000</v>
      </c>
      <c r="I33" s="1616">
        <v>3996000</v>
      </c>
      <c r="J33" s="1820">
        <f>SUM(I33:I38)</f>
        <v>42858691.719999999</v>
      </c>
      <c r="K33" s="1533">
        <f>I33/E33</f>
        <v>0.25879152904604624</v>
      </c>
      <c r="L33" s="1534">
        <f>I33/G33</f>
        <v>0.25854204543248854</v>
      </c>
    </row>
    <row r="34" spans="1:53" s="1539" customFormat="1" ht="45" customHeight="1">
      <c r="A34" s="1845"/>
      <c r="B34" s="1843"/>
      <c r="C34" s="1822"/>
      <c r="D34" s="1638" t="s">
        <v>845</v>
      </c>
      <c r="E34" s="1644">
        <v>19133000</v>
      </c>
      <c r="F34" s="1820"/>
      <c r="G34" s="1644">
        <v>17140593</v>
      </c>
      <c r="H34" s="1820"/>
      <c r="I34" s="1616">
        <v>10534521.33</v>
      </c>
      <c r="J34" s="1820"/>
      <c r="K34" s="1533">
        <f t="shared" ref="K34:K42" si="4">I34/E34</f>
        <v>0.55059433073746933</v>
      </c>
      <c r="L34" s="1534">
        <f t="shared" ref="L34:L43" si="5">I34/G34</f>
        <v>0.61459491687364609</v>
      </c>
    </row>
    <row r="35" spans="1:53" s="1649" customFormat="1" ht="45" customHeight="1">
      <c r="A35" s="1845"/>
      <c r="B35" s="1646">
        <v>500</v>
      </c>
      <c r="C35" s="1638" t="s">
        <v>364</v>
      </c>
      <c r="D35" s="1638" t="s">
        <v>842</v>
      </c>
      <c r="E35" s="1644">
        <v>25849000</v>
      </c>
      <c r="F35" s="1820"/>
      <c r="G35" s="1644">
        <v>30431033</v>
      </c>
      <c r="H35" s="1820"/>
      <c r="I35" s="1616">
        <v>17939153.279999997</v>
      </c>
      <c r="J35" s="1820"/>
      <c r="K35" s="1533">
        <f t="shared" si="4"/>
        <v>0.69399796046268702</v>
      </c>
      <c r="L35" s="1534">
        <f t="shared" si="5"/>
        <v>0.58950194953947166</v>
      </c>
      <c r="M35" s="1521"/>
    </row>
    <row r="36" spans="1:53" s="1650" customFormat="1" ht="45" customHeight="1">
      <c r="A36" s="1845"/>
      <c r="B36" s="1843">
        <v>750</v>
      </c>
      <c r="C36" s="1822" t="s">
        <v>83</v>
      </c>
      <c r="D36" s="1638" t="s">
        <v>842</v>
      </c>
      <c r="E36" s="1644">
        <v>10173000</v>
      </c>
      <c r="F36" s="1820"/>
      <c r="G36" s="1644">
        <v>10158100</v>
      </c>
      <c r="H36" s="1820"/>
      <c r="I36" s="1616">
        <v>4510697.25</v>
      </c>
      <c r="J36" s="1820"/>
      <c r="K36" s="1533">
        <f t="shared" si="4"/>
        <v>0.44339892362135064</v>
      </c>
      <c r="L36" s="1534">
        <f t="shared" si="5"/>
        <v>0.44404930548035559</v>
      </c>
      <c r="M36" s="1521"/>
      <c r="N36" s="1649"/>
      <c r="O36" s="1649"/>
      <c r="P36" s="1649"/>
      <c r="Q36" s="1649"/>
      <c r="R36" s="1649"/>
      <c r="S36" s="1649"/>
      <c r="T36" s="1649"/>
      <c r="U36" s="1649"/>
      <c r="V36" s="1649"/>
      <c r="W36" s="1649"/>
      <c r="X36" s="1649"/>
      <c r="Y36" s="1649"/>
      <c r="Z36" s="1649"/>
      <c r="AA36" s="1649"/>
      <c r="AB36" s="1649"/>
      <c r="AC36" s="1649"/>
      <c r="AD36" s="1649"/>
      <c r="AE36" s="1649"/>
      <c r="AF36" s="1649"/>
      <c r="AG36" s="1649"/>
      <c r="AH36" s="1649"/>
      <c r="AI36" s="1649"/>
      <c r="AJ36" s="1649"/>
      <c r="AK36" s="1649"/>
      <c r="AL36" s="1649"/>
      <c r="AM36" s="1649"/>
      <c r="AN36" s="1649"/>
      <c r="AO36" s="1649"/>
      <c r="AP36" s="1649"/>
      <c r="AQ36" s="1649"/>
      <c r="AR36" s="1649"/>
      <c r="AS36" s="1649"/>
      <c r="AT36" s="1649"/>
      <c r="AU36" s="1649"/>
      <c r="AV36" s="1649"/>
      <c r="AW36" s="1649"/>
      <c r="AX36" s="1649"/>
      <c r="AY36" s="1649"/>
      <c r="AZ36" s="1649"/>
      <c r="BA36" s="1649"/>
    </row>
    <row r="37" spans="1:53" s="1650" customFormat="1" ht="45" customHeight="1">
      <c r="A37" s="1845"/>
      <c r="B37" s="1843"/>
      <c r="C37" s="1822"/>
      <c r="D37" s="1638" t="s">
        <v>841</v>
      </c>
      <c r="E37" s="1644">
        <v>3261000</v>
      </c>
      <c r="F37" s="1820"/>
      <c r="G37" s="1644">
        <v>4601000</v>
      </c>
      <c r="H37" s="1820"/>
      <c r="I37" s="1616">
        <v>3030683.94</v>
      </c>
      <c r="J37" s="1820"/>
      <c r="K37" s="1533">
        <f t="shared" si="4"/>
        <v>0.92937256669733204</v>
      </c>
      <c r="L37" s="1534">
        <f t="shared" si="5"/>
        <v>0.65870113888285153</v>
      </c>
      <c r="M37" s="1521"/>
      <c r="N37" s="1649"/>
      <c r="O37" s="1649"/>
      <c r="P37" s="1649"/>
      <c r="Q37" s="1649"/>
      <c r="R37" s="1649"/>
      <c r="S37" s="1649"/>
      <c r="T37" s="1649"/>
      <c r="U37" s="1649"/>
      <c r="V37" s="1649"/>
      <c r="W37" s="1649"/>
      <c r="X37" s="1649"/>
      <c r="Y37" s="1649"/>
      <c r="Z37" s="1649"/>
      <c r="AA37" s="1649"/>
      <c r="AB37" s="1649"/>
      <c r="AC37" s="1649"/>
      <c r="AD37" s="1649"/>
      <c r="AE37" s="1649"/>
      <c r="AF37" s="1649"/>
      <c r="AG37" s="1649"/>
      <c r="AH37" s="1649"/>
      <c r="AI37" s="1649"/>
      <c r="AJ37" s="1649"/>
      <c r="AK37" s="1649"/>
      <c r="AL37" s="1649"/>
      <c r="AM37" s="1649"/>
      <c r="AN37" s="1649"/>
      <c r="AO37" s="1649"/>
      <c r="AP37" s="1649"/>
      <c r="AQ37" s="1649"/>
      <c r="AR37" s="1649"/>
      <c r="AS37" s="1649"/>
      <c r="AT37" s="1649"/>
      <c r="AU37" s="1649"/>
      <c r="AV37" s="1649"/>
      <c r="AW37" s="1649"/>
      <c r="AX37" s="1649"/>
      <c r="AY37" s="1649"/>
      <c r="AZ37" s="1649"/>
      <c r="BA37" s="1649"/>
    </row>
    <row r="38" spans="1:53" s="1649" customFormat="1" ht="45" customHeight="1">
      <c r="A38" s="1845"/>
      <c r="B38" s="1843"/>
      <c r="C38" s="1822"/>
      <c r="D38" s="1638" t="s">
        <v>845</v>
      </c>
      <c r="E38" s="1644">
        <v>7125000</v>
      </c>
      <c r="F38" s="1820"/>
      <c r="G38" s="1644">
        <v>4110374</v>
      </c>
      <c r="H38" s="1820"/>
      <c r="I38" s="1616">
        <v>2847635.92</v>
      </c>
      <c r="J38" s="1820"/>
      <c r="K38" s="1533">
        <f t="shared" si="4"/>
        <v>0.3996681992982456</v>
      </c>
      <c r="L38" s="1534">
        <f t="shared" si="5"/>
        <v>0.69279241256391755</v>
      </c>
      <c r="M38" s="1521"/>
    </row>
    <row r="39" spans="1:53" s="1649" customFormat="1" ht="45" customHeight="1">
      <c r="A39" s="1845">
        <v>21</v>
      </c>
      <c r="B39" s="1843">
        <v>600</v>
      </c>
      <c r="C39" s="1822" t="s">
        <v>368</v>
      </c>
      <c r="D39" s="1638" t="s">
        <v>841</v>
      </c>
      <c r="E39" s="1644">
        <v>283163000</v>
      </c>
      <c r="F39" s="1820">
        <f>SUM(E39:E45)</f>
        <v>292225000</v>
      </c>
      <c r="G39" s="1644">
        <v>642206371</v>
      </c>
      <c r="H39" s="1820">
        <f>SUM(G39:G45)</f>
        <v>672463428</v>
      </c>
      <c r="I39" s="1616">
        <v>561306016.99000001</v>
      </c>
      <c r="J39" s="1820">
        <f>SUM(I39:I45)</f>
        <v>576050589.95000005</v>
      </c>
      <c r="K39" s="1533">
        <f t="shared" si="4"/>
        <v>1.9822717551021849</v>
      </c>
      <c r="L39" s="1534">
        <f t="shared" si="5"/>
        <v>0.87402748140908748</v>
      </c>
      <c r="M39" s="1521"/>
    </row>
    <row r="40" spans="1:53" s="1649" customFormat="1" ht="45" customHeight="1">
      <c r="A40" s="1845"/>
      <c r="B40" s="1843"/>
      <c r="C40" s="1822"/>
      <c r="D40" s="1638" t="s">
        <v>864</v>
      </c>
      <c r="E40" s="1644"/>
      <c r="F40" s="1820"/>
      <c r="G40" s="1644">
        <v>12094358</v>
      </c>
      <c r="H40" s="1820"/>
      <c r="I40" s="1616">
        <v>8242145.7199999997</v>
      </c>
      <c r="J40" s="1820"/>
      <c r="K40" s="1536">
        <v>0</v>
      </c>
      <c r="L40" s="1534">
        <f t="shared" si="5"/>
        <v>0.68148683212453276</v>
      </c>
      <c r="M40" s="1521"/>
    </row>
    <row r="41" spans="1:53" s="1649" customFormat="1" ht="45" customHeight="1">
      <c r="A41" s="1845"/>
      <c r="B41" s="1843"/>
      <c r="C41" s="1822"/>
      <c r="D41" s="1638" t="s">
        <v>844</v>
      </c>
      <c r="E41" s="1644">
        <v>390000</v>
      </c>
      <c r="F41" s="1820"/>
      <c r="G41" s="1644">
        <v>1455639</v>
      </c>
      <c r="H41" s="1820"/>
      <c r="I41" s="1617">
        <v>924682.75</v>
      </c>
      <c r="J41" s="1820"/>
      <c r="K41" s="1533">
        <f t="shared" si="4"/>
        <v>2.3709814102564102</v>
      </c>
      <c r="L41" s="1534">
        <f t="shared" si="5"/>
        <v>0.6352418078933032</v>
      </c>
      <c r="M41" s="1521"/>
    </row>
    <row r="42" spans="1:53" s="1649" customFormat="1" ht="45" customHeight="1">
      <c r="A42" s="1845"/>
      <c r="B42" s="1843"/>
      <c r="C42" s="1822"/>
      <c r="D42" s="1638" t="s">
        <v>897</v>
      </c>
      <c r="E42" s="1644">
        <v>2681000</v>
      </c>
      <c r="F42" s="1820"/>
      <c r="G42" s="1644">
        <v>2672000</v>
      </c>
      <c r="H42" s="1820"/>
      <c r="I42" s="1617">
        <v>16065</v>
      </c>
      <c r="J42" s="1820"/>
      <c r="K42" s="1533">
        <f t="shared" si="4"/>
        <v>5.9921671018276761E-3</v>
      </c>
      <c r="L42" s="1534">
        <f t="shared" si="5"/>
        <v>6.0123502994011979E-3</v>
      </c>
      <c r="M42" s="1521"/>
    </row>
    <row r="43" spans="1:53" s="1649" customFormat="1" ht="45" customHeight="1">
      <c r="A43" s="1845"/>
      <c r="B43" s="1843"/>
      <c r="C43" s="1822"/>
      <c r="D43" s="1638" t="s">
        <v>861</v>
      </c>
      <c r="E43" s="1644"/>
      <c r="F43" s="1820"/>
      <c r="G43" s="1644">
        <v>8044060</v>
      </c>
      <c r="H43" s="1820"/>
      <c r="I43" s="1617">
        <v>4321740</v>
      </c>
      <c r="J43" s="1820"/>
      <c r="K43" s="1536">
        <v>0</v>
      </c>
      <c r="L43" s="1534">
        <f t="shared" si="5"/>
        <v>0.53725854854389454</v>
      </c>
      <c r="M43" s="1521"/>
    </row>
    <row r="44" spans="1:53" s="1649" customFormat="1" ht="45" customHeight="1">
      <c r="A44" s="1845"/>
      <c r="B44" s="1843">
        <v>750</v>
      </c>
      <c r="C44" s="1822" t="s">
        <v>83</v>
      </c>
      <c r="D44" s="1638" t="s">
        <v>841</v>
      </c>
      <c r="E44" s="1644">
        <v>1490000</v>
      </c>
      <c r="F44" s="1820"/>
      <c r="G44" s="1644">
        <v>1490000</v>
      </c>
      <c r="H44" s="1820"/>
      <c r="I44" s="1617">
        <v>1239939.49</v>
      </c>
      <c r="J44" s="1820"/>
      <c r="K44" s="1648">
        <f>I44/E44</f>
        <v>0.83217415436241615</v>
      </c>
      <c r="L44" s="1640">
        <f>I44/G44</f>
        <v>0.83217415436241615</v>
      </c>
      <c r="M44" s="1521"/>
    </row>
    <row r="45" spans="1:53" s="1649" customFormat="1" ht="45" customHeight="1">
      <c r="A45" s="1845"/>
      <c r="B45" s="1843"/>
      <c r="C45" s="1822"/>
      <c r="D45" s="1638" t="s">
        <v>844</v>
      </c>
      <c r="E45" s="1644">
        <v>4501000</v>
      </c>
      <c r="F45" s="1820"/>
      <c r="G45" s="1644">
        <v>4501000</v>
      </c>
      <c r="H45" s="1820"/>
      <c r="I45" s="1535">
        <v>0</v>
      </c>
      <c r="J45" s="1820"/>
      <c r="K45" s="1536">
        <v>0</v>
      </c>
      <c r="L45" s="1537">
        <v>0</v>
      </c>
      <c r="M45" s="1521"/>
    </row>
    <row r="46" spans="1:53" s="1649" customFormat="1" ht="45" customHeight="1">
      <c r="A46" s="1645">
        <v>22</v>
      </c>
      <c r="B46" s="1646">
        <v>750</v>
      </c>
      <c r="C46" s="1638" t="s">
        <v>83</v>
      </c>
      <c r="D46" s="1638" t="s">
        <v>841</v>
      </c>
      <c r="E46" s="1644"/>
      <c r="F46" s="1616"/>
      <c r="G46" s="1644">
        <v>4056937</v>
      </c>
      <c r="H46" s="1616">
        <f>G46</f>
        <v>4056937</v>
      </c>
      <c r="I46" s="1617">
        <v>2766630.87</v>
      </c>
      <c r="J46" s="1616">
        <f>I46</f>
        <v>2766630.87</v>
      </c>
      <c r="K46" s="1536">
        <v>0</v>
      </c>
      <c r="L46" s="1534">
        <f>I46/G46</f>
        <v>0.68195066129939907</v>
      </c>
      <c r="M46" s="1521"/>
    </row>
    <row r="47" spans="1:53" s="1649" customFormat="1" ht="45" customHeight="1">
      <c r="A47" s="1841">
        <v>24</v>
      </c>
      <c r="B47" s="1843">
        <v>730</v>
      </c>
      <c r="C47" s="1822" t="s">
        <v>710</v>
      </c>
      <c r="D47" s="1638" t="s">
        <v>872</v>
      </c>
      <c r="E47" s="1644">
        <v>907000</v>
      </c>
      <c r="F47" s="1820">
        <f>SUM(E47:E61)</f>
        <v>229177000</v>
      </c>
      <c r="G47" s="1644">
        <v>907000</v>
      </c>
      <c r="H47" s="1820">
        <f>SUM(G47:G61)</f>
        <v>393245345</v>
      </c>
      <c r="I47" s="1535">
        <v>0</v>
      </c>
      <c r="J47" s="1820">
        <f>SUM(I47:I61)</f>
        <v>274105259.24000001</v>
      </c>
      <c r="K47" s="1536">
        <v>0</v>
      </c>
      <c r="L47" s="1537">
        <v>0</v>
      </c>
      <c r="M47" s="1521"/>
    </row>
    <row r="48" spans="1:53" s="1649" customFormat="1" ht="45" customHeight="1">
      <c r="A48" s="1842"/>
      <c r="B48" s="1843"/>
      <c r="C48" s="1822"/>
      <c r="D48" s="1638" t="s">
        <v>873</v>
      </c>
      <c r="E48" s="1644">
        <v>23000</v>
      </c>
      <c r="F48" s="1820"/>
      <c r="G48" s="1644">
        <v>23000</v>
      </c>
      <c r="H48" s="1820"/>
      <c r="I48" s="1535">
        <v>0</v>
      </c>
      <c r="J48" s="1820"/>
      <c r="K48" s="1536">
        <v>0</v>
      </c>
      <c r="L48" s="1537">
        <v>0</v>
      </c>
      <c r="M48" s="1521"/>
    </row>
    <row r="49" spans="1:13" s="1649" customFormat="1" ht="45" customHeight="1">
      <c r="A49" s="1842"/>
      <c r="B49" s="1843"/>
      <c r="C49" s="1822"/>
      <c r="D49" s="1638" t="s">
        <v>841</v>
      </c>
      <c r="E49" s="1644">
        <v>10000000</v>
      </c>
      <c r="F49" s="1820"/>
      <c r="G49" s="1644">
        <v>24967442</v>
      </c>
      <c r="H49" s="1820"/>
      <c r="I49" s="1616">
        <v>7141419.3399999999</v>
      </c>
      <c r="J49" s="1820"/>
      <c r="K49" s="1533">
        <f>I49/E49</f>
        <v>0.71414193400000003</v>
      </c>
      <c r="L49" s="1534">
        <f>I49/G49</f>
        <v>0.28602927524573801</v>
      </c>
      <c r="M49" s="1521"/>
    </row>
    <row r="50" spans="1:13" s="1649" customFormat="1" ht="45" customHeight="1">
      <c r="A50" s="1842"/>
      <c r="B50" s="1843">
        <v>750</v>
      </c>
      <c r="C50" s="1822" t="s">
        <v>83</v>
      </c>
      <c r="D50" s="1638" t="s">
        <v>872</v>
      </c>
      <c r="E50" s="1644">
        <v>131000</v>
      </c>
      <c r="F50" s="1820"/>
      <c r="G50" s="1644">
        <v>115012</v>
      </c>
      <c r="H50" s="1820"/>
      <c r="I50" s="1644">
        <v>52443.66</v>
      </c>
      <c r="J50" s="1820"/>
      <c r="K50" s="1533">
        <f>I50/E50</f>
        <v>0.40033328244274813</v>
      </c>
      <c r="L50" s="1534">
        <f>I50/G50</f>
        <v>0.45598424512224817</v>
      </c>
      <c r="M50" s="1521"/>
    </row>
    <row r="51" spans="1:13" s="1649" customFormat="1" ht="45" customHeight="1">
      <c r="A51" s="1842"/>
      <c r="B51" s="1843"/>
      <c r="C51" s="1822"/>
      <c r="D51" s="1638" t="s">
        <v>873</v>
      </c>
      <c r="E51" s="1644">
        <v>103000</v>
      </c>
      <c r="F51" s="1820"/>
      <c r="G51" s="1644">
        <v>118988</v>
      </c>
      <c r="H51" s="1820"/>
      <c r="I51" s="1644">
        <v>54257.62</v>
      </c>
      <c r="J51" s="1820"/>
      <c r="K51" s="1533">
        <f>I51/E51</f>
        <v>0.52677300970873786</v>
      </c>
      <c r="L51" s="1534">
        <f>I51/G51</f>
        <v>0.45599236897838441</v>
      </c>
      <c r="M51" s="1540"/>
    </row>
    <row r="52" spans="1:13" s="1649" customFormat="1" ht="45" customHeight="1">
      <c r="A52" s="1842"/>
      <c r="B52" s="1843"/>
      <c r="C52" s="1822"/>
      <c r="D52" s="1638" t="s">
        <v>844</v>
      </c>
      <c r="E52" s="1644"/>
      <c r="F52" s="1820"/>
      <c r="G52" s="1644">
        <v>184100</v>
      </c>
      <c r="H52" s="1820"/>
      <c r="I52" s="1644">
        <v>95421.62</v>
      </c>
      <c r="J52" s="1820"/>
      <c r="K52" s="1541">
        <v>0</v>
      </c>
      <c r="L52" s="1534">
        <f>I52/G52</f>
        <v>0.51831406844106465</v>
      </c>
      <c r="M52" s="1540"/>
    </row>
    <row r="53" spans="1:13" s="1649" customFormat="1" ht="45" customHeight="1">
      <c r="A53" s="1842"/>
      <c r="B53" s="1843"/>
      <c r="C53" s="1822"/>
      <c r="D53" s="1638" t="s">
        <v>841</v>
      </c>
      <c r="E53" s="1644">
        <v>51000</v>
      </c>
      <c r="F53" s="1820"/>
      <c r="G53" s="1651">
        <v>0</v>
      </c>
      <c r="H53" s="1820"/>
      <c r="I53" s="1535">
        <v>0</v>
      </c>
      <c r="J53" s="1820"/>
      <c r="K53" s="1536">
        <v>0</v>
      </c>
      <c r="L53" s="1537">
        <v>0</v>
      </c>
      <c r="M53" s="1540"/>
    </row>
    <row r="54" spans="1:13" s="1649" customFormat="1" ht="45" customHeight="1">
      <c r="A54" s="1842"/>
      <c r="B54" s="1843">
        <v>801</v>
      </c>
      <c r="C54" s="1822" t="s">
        <v>115</v>
      </c>
      <c r="D54" s="1638" t="s">
        <v>872</v>
      </c>
      <c r="E54" s="1644">
        <v>890000</v>
      </c>
      <c r="F54" s="1820"/>
      <c r="G54" s="1644">
        <v>593731</v>
      </c>
      <c r="H54" s="1820"/>
      <c r="I54" s="1535">
        <v>0</v>
      </c>
      <c r="J54" s="1820"/>
      <c r="K54" s="1536">
        <v>0</v>
      </c>
      <c r="L54" s="1537">
        <v>0</v>
      </c>
      <c r="M54" s="1521"/>
    </row>
    <row r="55" spans="1:13" s="1649" customFormat="1" ht="45" customHeight="1">
      <c r="A55" s="1842"/>
      <c r="B55" s="1843"/>
      <c r="C55" s="1822"/>
      <c r="D55" s="1638" t="s">
        <v>873</v>
      </c>
      <c r="E55" s="1644">
        <v>6000</v>
      </c>
      <c r="F55" s="1820"/>
      <c r="G55" s="1644">
        <v>6000</v>
      </c>
      <c r="H55" s="1820"/>
      <c r="I55" s="1535">
        <v>0</v>
      </c>
      <c r="J55" s="1820"/>
      <c r="K55" s="1536">
        <v>0</v>
      </c>
      <c r="L55" s="1537">
        <v>0</v>
      </c>
      <c r="M55" s="1521"/>
    </row>
    <row r="56" spans="1:13" s="1649" customFormat="1" ht="45" customHeight="1">
      <c r="A56" s="1842"/>
      <c r="B56" s="1843"/>
      <c r="C56" s="1822"/>
      <c r="D56" s="1638" t="s">
        <v>841</v>
      </c>
      <c r="E56" s="1644">
        <v>34579000</v>
      </c>
      <c r="F56" s="1820"/>
      <c r="G56" s="1644">
        <v>36744344</v>
      </c>
      <c r="H56" s="1820"/>
      <c r="I56" s="1616">
        <v>21905141.379999999</v>
      </c>
      <c r="J56" s="1820"/>
      <c r="K56" s="1533">
        <f>I56/E56</f>
        <v>0.6334810543971775</v>
      </c>
      <c r="L56" s="1534">
        <f>I56/G56</f>
        <v>0.59615001917029731</v>
      </c>
      <c r="M56" s="1521"/>
    </row>
    <row r="57" spans="1:13" s="1649" customFormat="1" ht="45" customHeight="1">
      <c r="A57" s="1842"/>
      <c r="B57" s="1843"/>
      <c r="C57" s="1822"/>
      <c r="D57" s="1638" t="s">
        <v>844</v>
      </c>
      <c r="E57" s="1644">
        <v>554000</v>
      </c>
      <c r="F57" s="1820"/>
      <c r="G57" s="1644">
        <v>527500</v>
      </c>
      <c r="H57" s="1820"/>
      <c r="I57" s="1616">
        <v>160232.45000000001</v>
      </c>
      <c r="J57" s="1820"/>
      <c r="K57" s="1533">
        <f>I57/E57</f>
        <v>0.28922824909747297</v>
      </c>
      <c r="L57" s="1534">
        <f>I57/G57</f>
        <v>0.30375819905213275</v>
      </c>
      <c r="M57" s="1521"/>
    </row>
    <row r="58" spans="1:13" s="1649" customFormat="1" ht="45" customHeight="1">
      <c r="A58" s="1842"/>
      <c r="B58" s="1843"/>
      <c r="C58" s="1822"/>
      <c r="D58" s="1638" t="s">
        <v>859</v>
      </c>
      <c r="E58" s="1644"/>
      <c r="F58" s="1820"/>
      <c r="G58" s="1644">
        <v>289597</v>
      </c>
      <c r="H58" s="1820"/>
      <c r="I58" s="1616">
        <v>234664.25</v>
      </c>
      <c r="J58" s="1820"/>
      <c r="K58" s="1536">
        <v>0</v>
      </c>
      <c r="L58" s="1534">
        <f>I58/G58</f>
        <v>0.81031312479065731</v>
      </c>
      <c r="M58" s="1521"/>
    </row>
    <row r="59" spans="1:13" s="1649" customFormat="1" ht="45" customHeight="1">
      <c r="A59" s="1842"/>
      <c r="B59" s="1843">
        <v>921</v>
      </c>
      <c r="C59" s="1822" t="s">
        <v>585</v>
      </c>
      <c r="D59" s="1638" t="s">
        <v>872</v>
      </c>
      <c r="E59" s="1644">
        <v>53311000</v>
      </c>
      <c r="F59" s="1820"/>
      <c r="G59" s="1644">
        <v>48439542</v>
      </c>
      <c r="H59" s="1820"/>
      <c r="I59" s="1616">
        <v>30629476.139999997</v>
      </c>
      <c r="J59" s="1820"/>
      <c r="K59" s="1533">
        <f t="shared" ref="K59:K64" si="6">I59/E59</f>
        <v>0.57454326761831509</v>
      </c>
      <c r="L59" s="1534">
        <f t="shared" ref="L59:L64" si="7">I59/G59</f>
        <v>0.63232381800802318</v>
      </c>
      <c r="M59" s="1521"/>
    </row>
    <row r="60" spans="1:13" s="1649" customFormat="1" ht="45" customHeight="1">
      <c r="A60" s="1842"/>
      <c r="B60" s="1843"/>
      <c r="C60" s="1822"/>
      <c r="D60" s="1638" t="s">
        <v>873</v>
      </c>
      <c r="E60" s="1644">
        <v>259000</v>
      </c>
      <c r="F60" s="1820"/>
      <c r="G60" s="1644">
        <v>259000</v>
      </c>
      <c r="H60" s="1820"/>
      <c r="I60" s="1616">
        <v>75001.25</v>
      </c>
      <c r="J60" s="1820"/>
      <c r="K60" s="1533">
        <f t="shared" si="6"/>
        <v>0.28958011583011584</v>
      </c>
      <c r="L60" s="1534">
        <f t="shared" si="7"/>
        <v>0.28958011583011584</v>
      </c>
      <c r="M60" s="1521"/>
    </row>
    <row r="61" spans="1:13" s="1649" customFormat="1" ht="45" customHeight="1">
      <c r="A61" s="1844"/>
      <c r="B61" s="1843"/>
      <c r="C61" s="1822"/>
      <c r="D61" s="1638" t="s">
        <v>841</v>
      </c>
      <c r="E61" s="1644">
        <v>128363000</v>
      </c>
      <c r="F61" s="1820"/>
      <c r="G61" s="1644">
        <v>280070089</v>
      </c>
      <c r="H61" s="1820"/>
      <c r="I61" s="1616">
        <v>213757201.53000003</v>
      </c>
      <c r="J61" s="1820"/>
      <c r="K61" s="1533">
        <f t="shared" si="6"/>
        <v>1.6652555762174461</v>
      </c>
      <c r="L61" s="1534">
        <f t="shared" si="7"/>
        <v>0.7632275274136826</v>
      </c>
      <c r="M61" s="1521"/>
    </row>
    <row r="62" spans="1:13" s="1649" customFormat="1" ht="45" customHeight="1">
      <c r="A62" s="1845">
        <v>27</v>
      </c>
      <c r="B62" s="1843">
        <v>750</v>
      </c>
      <c r="C62" s="1822" t="s">
        <v>83</v>
      </c>
      <c r="D62" s="1638" t="s">
        <v>844</v>
      </c>
      <c r="E62" s="1644">
        <v>3964000</v>
      </c>
      <c r="F62" s="1820">
        <f>SUM(E62:E63)</f>
        <v>1301254000</v>
      </c>
      <c r="G62" s="1644">
        <v>6026000</v>
      </c>
      <c r="H62" s="1820">
        <f>SUM(G62:G63)</f>
        <v>1871154000</v>
      </c>
      <c r="I62" s="1616">
        <v>279456.20999999996</v>
      </c>
      <c r="J62" s="1820">
        <f>SUM(I62:I63)</f>
        <v>1373538589.9200001</v>
      </c>
      <c r="K62" s="1533">
        <f t="shared" si="6"/>
        <v>7.0498539354187678E-2</v>
      </c>
      <c r="L62" s="1534">
        <f t="shared" si="7"/>
        <v>4.6375076335877854E-2</v>
      </c>
      <c r="M62" s="1521"/>
    </row>
    <row r="63" spans="1:13" s="1649" customFormat="1" ht="45" customHeight="1">
      <c r="A63" s="1845"/>
      <c r="B63" s="1843"/>
      <c r="C63" s="1822"/>
      <c r="D63" s="1638" t="s">
        <v>845</v>
      </c>
      <c r="E63" s="1644">
        <v>1297290000</v>
      </c>
      <c r="F63" s="1820"/>
      <c r="G63" s="1644">
        <v>1865128000</v>
      </c>
      <c r="H63" s="1820"/>
      <c r="I63" s="1617">
        <v>1373259133.71</v>
      </c>
      <c r="J63" s="1820"/>
      <c r="K63" s="1533">
        <f t="shared" si="6"/>
        <v>1.0585598699673935</v>
      </c>
      <c r="L63" s="1534">
        <f t="shared" si="7"/>
        <v>0.7362814421905628</v>
      </c>
      <c r="M63" s="1521"/>
    </row>
    <row r="64" spans="1:13" s="1649" customFormat="1" ht="45" customHeight="1">
      <c r="A64" s="1845">
        <v>28</v>
      </c>
      <c r="B64" s="1843">
        <v>730</v>
      </c>
      <c r="C64" s="1822" t="s">
        <v>710</v>
      </c>
      <c r="D64" s="1638" t="s">
        <v>842</v>
      </c>
      <c r="E64" s="1644">
        <v>3264428000</v>
      </c>
      <c r="F64" s="1820">
        <f>SUM(E64:E69)</f>
        <v>4034275000</v>
      </c>
      <c r="G64" s="1644">
        <v>4263120000</v>
      </c>
      <c r="H64" s="1820">
        <f>SUM(G64:G69)</f>
        <v>5344781000</v>
      </c>
      <c r="I64" s="1616">
        <v>2783584022.9799995</v>
      </c>
      <c r="J64" s="1820">
        <f>SUM(I64:I69)</f>
        <v>3681812437.6199994</v>
      </c>
      <c r="K64" s="1533">
        <f t="shared" si="6"/>
        <v>0.8527019199014344</v>
      </c>
      <c r="L64" s="1534">
        <f t="shared" si="7"/>
        <v>0.65294526613841497</v>
      </c>
      <c r="M64" s="1521"/>
    </row>
    <row r="65" spans="1:13" s="1649" customFormat="1" ht="45" customHeight="1">
      <c r="A65" s="1845"/>
      <c r="B65" s="1843"/>
      <c r="C65" s="1822"/>
      <c r="D65" s="1638" t="s">
        <v>845</v>
      </c>
      <c r="E65" s="1644">
        <v>169000</v>
      </c>
      <c r="F65" s="1820"/>
      <c r="G65" s="1644">
        <v>169000</v>
      </c>
      <c r="H65" s="1820"/>
      <c r="I65" s="1535">
        <v>0</v>
      </c>
      <c r="J65" s="1820"/>
      <c r="K65" s="1536">
        <v>0</v>
      </c>
      <c r="L65" s="1537">
        <v>0</v>
      </c>
      <c r="M65" s="1521"/>
    </row>
    <row r="66" spans="1:13" s="1649" customFormat="1" ht="45" customHeight="1">
      <c r="A66" s="1845"/>
      <c r="B66" s="1843"/>
      <c r="C66" s="1822"/>
      <c r="D66" s="1638" t="s">
        <v>844</v>
      </c>
      <c r="E66" s="1644">
        <v>765204000</v>
      </c>
      <c r="F66" s="1820"/>
      <c r="G66" s="1644">
        <v>1077018000</v>
      </c>
      <c r="H66" s="1820"/>
      <c r="I66" s="1616">
        <v>895352382.61000013</v>
      </c>
      <c r="J66" s="1820"/>
      <c r="K66" s="1533">
        <f>I66/E66</f>
        <v>1.1700832491858382</v>
      </c>
      <c r="L66" s="1534">
        <f>I66/G66</f>
        <v>0.83132536560206061</v>
      </c>
      <c r="M66" s="1521"/>
    </row>
    <row r="67" spans="1:13" s="1649" customFormat="1" ht="45" customHeight="1">
      <c r="A67" s="1845"/>
      <c r="B67" s="1843">
        <v>750</v>
      </c>
      <c r="C67" s="1822" t="s">
        <v>83</v>
      </c>
      <c r="D67" s="1638" t="s">
        <v>842</v>
      </c>
      <c r="E67" s="1644">
        <v>1713000</v>
      </c>
      <c r="F67" s="1820"/>
      <c r="G67" s="1644">
        <v>1817000</v>
      </c>
      <c r="H67" s="1820"/>
      <c r="I67" s="1616">
        <v>1146898.25</v>
      </c>
      <c r="J67" s="1820"/>
      <c r="K67" s="1533">
        <f>I67/E67</f>
        <v>0.66952612375948628</v>
      </c>
      <c r="L67" s="1534">
        <f>I67/G67</f>
        <v>0.63120432030820028</v>
      </c>
      <c r="M67" s="1521"/>
    </row>
    <row r="68" spans="1:13" s="1649" customFormat="1" ht="45" customHeight="1">
      <c r="A68" s="1845"/>
      <c r="B68" s="1843"/>
      <c r="C68" s="1822"/>
      <c r="D68" s="1638" t="s">
        <v>845</v>
      </c>
      <c r="E68" s="1644">
        <v>710000</v>
      </c>
      <c r="F68" s="1820"/>
      <c r="G68" s="1644">
        <v>301000</v>
      </c>
      <c r="H68" s="1820"/>
      <c r="I68" s="1616">
        <v>170018.35</v>
      </c>
      <c r="J68" s="1820"/>
      <c r="K68" s="1533">
        <f>I68/E68</f>
        <v>0.2394624647887324</v>
      </c>
      <c r="L68" s="1534">
        <f>I68/G68</f>
        <v>0.56484501661129571</v>
      </c>
      <c r="M68" s="1521"/>
    </row>
    <row r="69" spans="1:13" s="1649" customFormat="1" ht="45" customHeight="1">
      <c r="A69" s="1845"/>
      <c r="B69" s="1843"/>
      <c r="C69" s="1822"/>
      <c r="D69" s="1638" t="s">
        <v>844</v>
      </c>
      <c r="E69" s="1644">
        <v>2051000</v>
      </c>
      <c r="F69" s="1820"/>
      <c r="G69" s="1644">
        <v>2356000</v>
      </c>
      <c r="H69" s="1820"/>
      <c r="I69" s="1616">
        <v>1559115.4299999997</v>
      </c>
      <c r="J69" s="1820"/>
      <c r="K69" s="1533">
        <f>I69/E69</f>
        <v>0.76017329595319338</v>
      </c>
      <c r="L69" s="1534">
        <f>I69/G69</f>
        <v>0.66176376485568744</v>
      </c>
      <c r="M69" s="1521"/>
    </row>
    <row r="70" spans="1:13" s="1649" customFormat="1" ht="45" customHeight="1">
      <c r="A70" s="1845">
        <v>29</v>
      </c>
      <c r="B70" s="1843">
        <v>752</v>
      </c>
      <c r="C70" s="1822" t="s">
        <v>113</v>
      </c>
      <c r="D70" s="1638" t="s">
        <v>841</v>
      </c>
      <c r="E70" s="1644">
        <v>300000</v>
      </c>
      <c r="F70" s="1820">
        <f>SUM(E70:E72)</f>
        <v>19041000</v>
      </c>
      <c r="G70" s="1644">
        <v>300000</v>
      </c>
      <c r="H70" s="1820">
        <f>SUM(G70:G72)</f>
        <v>19041000</v>
      </c>
      <c r="I70" s="1616">
        <v>119939.26</v>
      </c>
      <c r="J70" s="1820">
        <f>SUM(I70:I72)</f>
        <v>608797.75</v>
      </c>
      <c r="K70" s="1533">
        <f>I70/E70</f>
        <v>0.39979753333333329</v>
      </c>
      <c r="L70" s="1534">
        <f>I70/G70</f>
        <v>0.39979753333333329</v>
      </c>
      <c r="M70" s="1521"/>
    </row>
    <row r="71" spans="1:13" s="1649" customFormat="1" ht="45" customHeight="1">
      <c r="A71" s="1845"/>
      <c r="B71" s="1843"/>
      <c r="C71" s="1822"/>
      <c r="D71" s="1638" t="s">
        <v>845</v>
      </c>
      <c r="E71" s="1644">
        <v>3129000</v>
      </c>
      <c r="F71" s="1820"/>
      <c r="G71" s="1644">
        <v>3129000</v>
      </c>
      <c r="H71" s="1820"/>
      <c r="I71" s="1535">
        <v>0</v>
      </c>
      <c r="J71" s="1820"/>
      <c r="K71" s="1536">
        <v>0</v>
      </c>
      <c r="L71" s="1537">
        <v>0</v>
      </c>
      <c r="M71" s="1521"/>
    </row>
    <row r="72" spans="1:13" s="1649" customFormat="1" ht="45" customHeight="1">
      <c r="A72" s="1845"/>
      <c r="B72" s="1646">
        <v>851</v>
      </c>
      <c r="C72" s="1638" t="s">
        <v>404</v>
      </c>
      <c r="D72" s="1638" t="s">
        <v>845</v>
      </c>
      <c r="E72" s="1644">
        <v>15612000</v>
      </c>
      <c r="F72" s="1820"/>
      <c r="G72" s="1644">
        <v>15612000</v>
      </c>
      <c r="H72" s="1820"/>
      <c r="I72" s="1616">
        <v>488858.49</v>
      </c>
      <c r="J72" s="1820"/>
      <c r="K72" s="1533">
        <f t="shared" ref="K72:K101" si="8">I72/E72</f>
        <v>3.1312995772482706E-2</v>
      </c>
      <c r="L72" s="1534">
        <f t="shared" ref="L72:L101" si="9">I72/G72</f>
        <v>3.1312995772482706E-2</v>
      </c>
      <c r="M72" s="1521"/>
    </row>
    <row r="73" spans="1:13" s="1649" customFormat="1" ht="45" customHeight="1">
      <c r="A73" s="1845">
        <v>30</v>
      </c>
      <c r="B73" s="1646">
        <v>750</v>
      </c>
      <c r="C73" s="1652" t="s">
        <v>83</v>
      </c>
      <c r="D73" s="1638" t="s">
        <v>844</v>
      </c>
      <c r="E73" s="1644">
        <v>457000</v>
      </c>
      <c r="F73" s="1820">
        <f>SUM(E73:E75)</f>
        <v>227584000</v>
      </c>
      <c r="G73" s="1644">
        <v>457000</v>
      </c>
      <c r="H73" s="1820">
        <f>SUM(G73:G75)</f>
        <v>233350769</v>
      </c>
      <c r="I73" s="1616">
        <v>305730.78000000003</v>
      </c>
      <c r="J73" s="1820">
        <f>SUM(I73:I75)</f>
        <v>164150531.44</v>
      </c>
      <c r="K73" s="1533">
        <f t="shared" si="8"/>
        <v>0.66899514223194756</v>
      </c>
      <c r="L73" s="1534">
        <f t="shared" si="9"/>
        <v>0.66899514223194756</v>
      </c>
      <c r="M73" s="1521"/>
    </row>
    <row r="74" spans="1:13" s="1649" customFormat="1" ht="45" customHeight="1">
      <c r="A74" s="1845"/>
      <c r="B74" s="1843">
        <v>801</v>
      </c>
      <c r="C74" s="1822" t="s">
        <v>115</v>
      </c>
      <c r="D74" s="1638" t="s">
        <v>845</v>
      </c>
      <c r="E74" s="1644">
        <v>1834000</v>
      </c>
      <c r="F74" s="1820"/>
      <c r="G74" s="1644">
        <v>4077322</v>
      </c>
      <c r="H74" s="1820"/>
      <c r="I74" s="1616">
        <v>2949917.7400000007</v>
      </c>
      <c r="J74" s="1820"/>
      <c r="K74" s="1533">
        <f t="shared" si="8"/>
        <v>1.6084611450381683</v>
      </c>
      <c r="L74" s="1534">
        <f t="shared" si="9"/>
        <v>0.72349393548020013</v>
      </c>
      <c r="M74" s="1521"/>
    </row>
    <row r="75" spans="1:13" s="1649" customFormat="1" ht="45" customHeight="1">
      <c r="A75" s="1845"/>
      <c r="B75" s="1843"/>
      <c r="C75" s="1822"/>
      <c r="D75" s="1638" t="s">
        <v>844</v>
      </c>
      <c r="E75" s="1644">
        <v>225293000</v>
      </c>
      <c r="F75" s="1820"/>
      <c r="G75" s="1644">
        <v>228816447</v>
      </c>
      <c r="H75" s="1820"/>
      <c r="I75" s="1616">
        <v>160894882.91999999</v>
      </c>
      <c r="J75" s="1820"/>
      <c r="K75" s="1533">
        <f t="shared" si="8"/>
        <v>0.71415837562640649</v>
      </c>
      <c r="L75" s="1534">
        <f t="shared" si="9"/>
        <v>0.70316135500521948</v>
      </c>
      <c r="M75" s="1521"/>
    </row>
    <row r="76" spans="1:13" s="1649" customFormat="1" ht="45" customHeight="1">
      <c r="A76" s="1845">
        <v>31</v>
      </c>
      <c r="B76" s="1646">
        <v>750</v>
      </c>
      <c r="C76" s="1638" t="s">
        <v>83</v>
      </c>
      <c r="D76" s="1638" t="s">
        <v>844</v>
      </c>
      <c r="E76" s="1639">
        <v>2457000</v>
      </c>
      <c r="F76" s="1820">
        <f>SUM(E76:E94)</f>
        <v>1169498000</v>
      </c>
      <c r="G76" s="1639">
        <v>2457000</v>
      </c>
      <c r="H76" s="1820">
        <f>SUM(G76:G94)</f>
        <v>2198688436</v>
      </c>
      <c r="I76" s="1616">
        <v>511550.71</v>
      </c>
      <c r="J76" s="1820">
        <f>SUM(I76:I94)</f>
        <v>2011234170.4499998</v>
      </c>
      <c r="K76" s="1533">
        <f t="shared" si="8"/>
        <v>0.20820134717134717</v>
      </c>
      <c r="L76" s="1534">
        <f t="shared" si="9"/>
        <v>0.20820134717134717</v>
      </c>
      <c r="M76" s="1521"/>
    </row>
    <row r="77" spans="1:13" s="1649" customFormat="1" ht="45" customHeight="1">
      <c r="A77" s="1845"/>
      <c r="B77" s="1843">
        <v>853</v>
      </c>
      <c r="C77" s="1822" t="s">
        <v>582</v>
      </c>
      <c r="D77" s="1638" t="s">
        <v>841</v>
      </c>
      <c r="E77" s="1639">
        <v>3094000</v>
      </c>
      <c r="F77" s="1820"/>
      <c r="G77" s="1639">
        <v>1411000</v>
      </c>
      <c r="H77" s="1820"/>
      <c r="I77" s="1616">
        <v>453024.41000000003</v>
      </c>
      <c r="J77" s="1820"/>
      <c r="K77" s="1533">
        <f t="shared" si="8"/>
        <v>0.14642030058177119</v>
      </c>
      <c r="L77" s="1534">
        <f t="shared" si="9"/>
        <v>0.32106620127569102</v>
      </c>
      <c r="M77" s="1521"/>
    </row>
    <row r="78" spans="1:13" s="1649" customFormat="1" ht="45" customHeight="1">
      <c r="A78" s="1845"/>
      <c r="B78" s="1843"/>
      <c r="C78" s="1822"/>
      <c r="D78" s="1638" t="s">
        <v>844</v>
      </c>
      <c r="E78" s="1639">
        <v>780751000</v>
      </c>
      <c r="F78" s="1820"/>
      <c r="G78" s="1639">
        <v>815529988</v>
      </c>
      <c r="H78" s="1820"/>
      <c r="I78" s="1616">
        <v>792695286.37</v>
      </c>
      <c r="J78" s="1820"/>
      <c r="K78" s="1533">
        <f t="shared" si="8"/>
        <v>1.015298457984684</v>
      </c>
      <c r="L78" s="1534">
        <f t="shared" si="9"/>
        <v>0.97200016925680477</v>
      </c>
      <c r="M78" s="1521"/>
    </row>
    <row r="79" spans="1:13" s="1649" customFormat="1" ht="45" customHeight="1">
      <c r="A79" s="1845"/>
      <c r="B79" s="1843"/>
      <c r="C79" s="1822"/>
      <c r="D79" s="1638" t="s">
        <v>846</v>
      </c>
      <c r="E79" s="1639">
        <v>29088000</v>
      </c>
      <c r="F79" s="1820"/>
      <c r="G79" s="1639">
        <v>206918563</v>
      </c>
      <c r="H79" s="1820"/>
      <c r="I79" s="1616">
        <v>198368241.90000001</v>
      </c>
      <c r="J79" s="1820"/>
      <c r="K79" s="1648">
        <f t="shared" si="8"/>
        <v>6.8195902743399346</v>
      </c>
      <c r="L79" s="1640">
        <f t="shared" si="9"/>
        <v>0.95867784419129187</v>
      </c>
      <c r="M79" s="1521"/>
    </row>
    <row r="80" spans="1:13" s="1649" customFormat="1" ht="45" customHeight="1">
      <c r="A80" s="1845"/>
      <c r="B80" s="1843"/>
      <c r="C80" s="1822"/>
      <c r="D80" s="1638" t="s">
        <v>847</v>
      </c>
      <c r="E80" s="1639">
        <v>26013000</v>
      </c>
      <c r="F80" s="1820"/>
      <c r="G80" s="1639">
        <v>78469928</v>
      </c>
      <c r="H80" s="1820"/>
      <c r="I80" s="1616">
        <v>70584090.189999998</v>
      </c>
      <c r="J80" s="1820"/>
      <c r="K80" s="1648">
        <f t="shared" si="8"/>
        <v>2.7134159916195748</v>
      </c>
      <c r="L80" s="1640">
        <f t="shared" si="9"/>
        <v>0.89950496947059766</v>
      </c>
      <c r="M80" s="1521"/>
    </row>
    <row r="81" spans="1:13" s="1649" customFormat="1" ht="45" customHeight="1">
      <c r="A81" s="1845"/>
      <c r="B81" s="1843"/>
      <c r="C81" s="1822"/>
      <c r="D81" s="1638" t="s">
        <v>848</v>
      </c>
      <c r="E81" s="1639">
        <v>31034000</v>
      </c>
      <c r="F81" s="1820"/>
      <c r="G81" s="1639">
        <v>164180138</v>
      </c>
      <c r="H81" s="1820"/>
      <c r="I81" s="1616">
        <v>142265888.31999999</v>
      </c>
      <c r="J81" s="1820"/>
      <c r="K81" s="1648">
        <f t="shared" si="8"/>
        <v>4.5841943777792098</v>
      </c>
      <c r="L81" s="1640">
        <f t="shared" si="9"/>
        <v>0.86652313765261901</v>
      </c>
      <c r="M81" s="1521"/>
    </row>
    <row r="82" spans="1:13" s="1649" customFormat="1" ht="45" customHeight="1">
      <c r="A82" s="1845"/>
      <c r="B82" s="1843"/>
      <c r="C82" s="1822"/>
      <c r="D82" s="1638" t="s">
        <v>898</v>
      </c>
      <c r="E82" s="1639">
        <v>8438000</v>
      </c>
      <c r="F82" s="1820"/>
      <c r="G82" s="1639">
        <v>26045264</v>
      </c>
      <c r="H82" s="1820"/>
      <c r="I82" s="1616">
        <v>22788850.219999999</v>
      </c>
      <c r="J82" s="1820"/>
      <c r="K82" s="1648">
        <f t="shared" si="8"/>
        <v>2.700740722920123</v>
      </c>
      <c r="L82" s="1640">
        <f t="shared" si="9"/>
        <v>0.87497098205646906</v>
      </c>
      <c r="M82" s="1521"/>
    </row>
    <row r="83" spans="1:13" s="1649" customFormat="1" ht="45" customHeight="1">
      <c r="A83" s="1845"/>
      <c r="B83" s="1843"/>
      <c r="C83" s="1822"/>
      <c r="D83" s="1638" t="s">
        <v>850</v>
      </c>
      <c r="E83" s="1639">
        <v>24751000</v>
      </c>
      <c r="F83" s="1820"/>
      <c r="G83" s="1639">
        <v>72066005</v>
      </c>
      <c r="H83" s="1820"/>
      <c r="I83" s="1616">
        <v>62693443.729999997</v>
      </c>
      <c r="J83" s="1820"/>
      <c r="K83" s="1648">
        <f t="shared" si="8"/>
        <v>2.5329660914710517</v>
      </c>
      <c r="L83" s="1640">
        <f t="shared" si="9"/>
        <v>0.86994476424771983</v>
      </c>
      <c r="M83" s="1521"/>
    </row>
    <row r="84" spans="1:13" s="1649" customFormat="1" ht="45" customHeight="1">
      <c r="A84" s="1845"/>
      <c r="B84" s="1843"/>
      <c r="C84" s="1822"/>
      <c r="D84" s="1638" t="s">
        <v>851</v>
      </c>
      <c r="E84" s="1639">
        <v>27511000</v>
      </c>
      <c r="F84" s="1820"/>
      <c r="G84" s="1639">
        <v>46449937</v>
      </c>
      <c r="H84" s="1820"/>
      <c r="I84" s="1616">
        <v>40422291.869999997</v>
      </c>
      <c r="J84" s="1820"/>
      <c r="K84" s="1648">
        <f t="shared" si="8"/>
        <v>1.4693137970266439</v>
      </c>
      <c r="L84" s="1640">
        <f t="shared" si="9"/>
        <v>0.87023351334147125</v>
      </c>
      <c r="M84" s="1521"/>
    </row>
    <row r="85" spans="1:13" s="1649" customFormat="1" ht="45" customHeight="1">
      <c r="A85" s="1845"/>
      <c r="B85" s="1843"/>
      <c r="C85" s="1822"/>
      <c r="D85" s="1638" t="s">
        <v>852</v>
      </c>
      <c r="E85" s="1639">
        <v>42760000</v>
      </c>
      <c r="F85" s="1820"/>
      <c r="G85" s="1639">
        <v>89615933</v>
      </c>
      <c r="H85" s="1820"/>
      <c r="I85" s="1616">
        <v>73934607.390000001</v>
      </c>
      <c r="J85" s="1820"/>
      <c r="K85" s="1648">
        <f t="shared" si="8"/>
        <v>1.7290600418615529</v>
      </c>
      <c r="L85" s="1640">
        <f t="shared" si="9"/>
        <v>0.82501632148381476</v>
      </c>
      <c r="M85" s="1521"/>
    </row>
    <row r="86" spans="1:13" s="1649" customFormat="1" ht="45" customHeight="1">
      <c r="A86" s="1845"/>
      <c r="B86" s="1843"/>
      <c r="C86" s="1822"/>
      <c r="D86" s="1638" t="s">
        <v>853</v>
      </c>
      <c r="E86" s="1639">
        <v>14189000</v>
      </c>
      <c r="F86" s="1820"/>
      <c r="G86" s="1639">
        <v>74395281</v>
      </c>
      <c r="H86" s="1820"/>
      <c r="I86" s="1616">
        <v>70868169.349999994</v>
      </c>
      <c r="J86" s="1820"/>
      <c r="K86" s="1648">
        <f t="shared" si="8"/>
        <v>4.9945851962788073</v>
      </c>
      <c r="L86" s="1640">
        <f t="shared" si="9"/>
        <v>0.95258957822875878</v>
      </c>
      <c r="M86" s="1521"/>
    </row>
    <row r="87" spans="1:13" s="1649" customFormat="1" ht="45" customHeight="1">
      <c r="A87" s="1845"/>
      <c r="B87" s="1843"/>
      <c r="C87" s="1822"/>
      <c r="D87" s="1638" t="s">
        <v>854</v>
      </c>
      <c r="E87" s="1639">
        <v>19854000</v>
      </c>
      <c r="F87" s="1820"/>
      <c r="G87" s="1639">
        <v>104983353</v>
      </c>
      <c r="H87" s="1820"/>
      <c r="I87" s="1616">
        <v>88292312.260000005</v>
      </c>
      <c r="J87" s="1820"/>
      <c r="K87" s="1648">
        <f t="shared" si="8"/>
        <v>4.4470792918303621</v>
      </c>
      <c r="L87" s="1640">
        <f t="shared" si="9"/>
        <v>0.84101250090573887</v>
      </c>
      <c r="M87" s="1521"/>
    </row>
    <row r="88" spans="1:13" s="1649" customFormat="1" ht="45" customHeight="1">
      <c r="A88" s="1845"/>
      <c r="B88" s="1843"/>
      <c r="C88" s="1822"/>
      <c r="D88" s="1638" t="s">
        <v>855</v>
      </c>
      <c r="E88" s="1639">
        <v>11153000</v>
      </c>
      <c r="F88" s="1820"/>
      <c r="G88" s="1639">
        <v>40868181</v>
      </c>
      <c r="H88" s="1820"/>
      <c r="I88" s="1616">
        <v>38634817.340000004</v>
      </c>
      <c r="J88" s="1820"/>
      <c r="K88" s="1648">
        <f t="shared" si="8"/>
        <v>3.4640740016139158</v>
      </c>
      <c r="L88" s="1640">
        <f t="shared" si="9"/>
        <v>0.94535201701294225</v>
      </c>
      <c r="M88" s="1521"/>
    </row>
    <row r="89" spans="1:13" s="1649" customFormat="1" ht="45" customHeight="1">
      <c r="A89" s="1845"/>
      <c r="B89" s="1843"/>
      <c r="C89" s="1822"/>
      <c r="D89" s="1638" t="s">
        <v>856</v>
      </c>
      <c r="E89" s="1639">
        <v>12553000</v>
      </c>
      <c r="F89" s="1820"/>
      <c r="G89" s="1639">
        <v>45766134</v>
      </c>
      <c r="H89" s="1820"/>
      <c r="I89" s="1616">
        <v>42369376.210000001</v>
      </c>
      <c r="J89" s="1820"/>
      <c r="K89" s="1648">
        <f t="shared" si="8"/>
        <v>3.3752390830877084</v>
      </c>
      <c r="L89" s="1640">
        <f t="shared" si="9"/>
        <v>0.92578010216025675</v>
      </c>
      <c r="M89" s="1521"/>
    </row>
    <row r="90" spans="1:13" s="1649" customFormat="1" ht="45" customHeight="1">
      <c r="A90" s="1845"/>
      <c r="B90" s="1843"/>
      <c r="C90" s="1822"/>
      <c r="D90" s="1638" t="s">
        <v>857</v>
      </c>
      <c r="E90" s="1639">
        <v>39664000</v>
      </c>
      <c r="F90" s="1820"/>
      <c r="G90" s="1639">
        <v>163964434</v>
      </c>
      <c r="H90" s="1820"/>
      <c r="I90" s="1616">
        <v>144644399.74000001</v>
      </c>
      <c r="J90" s="1820"/>
      <c r="K90" s="1648">
        <f t="shared" si="8"/>
        <v>3.6467426316054863</v>
      </c>
      <c r="L90" s="1640">
        <f t="shared" si="9"/>
        <v>0.88216935960636444</v>
      </c>
      <c r="M90" s="1521"/>
    </row>
    <row r="91" spans="1:13" s="1649" customFormat="1" ht="45" customHeight="1">
      <c r="A91" s="1845"/>
      <c r="B91" s="1843"/>
      <c r="C91" s="1822"/>
      <c r="D91" s="1638" t="s">
        <v>858</v>
      </c>
      <c r="E91" s="1639">
        <v>17365000</v>
      </c>
      <c r="F91" s="1820"/>
      <c r="G91" s="1639">
        <v>44843189</v>
      </c>
      <c r="H91" s="1820"/>
      <c r="I91" s="1616">
        <v>38879319.880000003</v>
      </c>
      <c r="J91" s="1820"/>
      <c r="K91" s="1648">
        <f t="shared" si="8"/>
        <v>2.2389473008926002</v>
      </c>
      <c r="L91" s="1640">
        <f t="shared" si="9"/>
        <v>0.86700613285999806</v>
      </c>
      <c r="M91" s="1521"/>
    </row>
    <row r="92" spans="1:13" s="1649" customFormat="1" ht="45" customHeight="1">
      <c r="A92" s="1845"/>
      <c r="B92" s="1843"/>
      <c r="C92" s="1822"/>
      <c r="D92" s="1638" t="s">
        <v>859</v>
      </c>
      <c r="E92" s="1639">
        <v>35079000</v>
      </c>
      <c r="F92" s="1820"/>
      <c r="G92" s="1639">
        <v>62174463</v>
      </c>
      <c r="H92" s="1820"/>
      <c r="I92" s="1616">
        <v>55490047.109999999</v>
      </c>
      <c r="J92" s="1820"/>
      <c r="K92" s="1648">
        <f t="shared" si="8"/>
        <v>1.5818594347045241</v>
      </c>
      <c r="L92" s="1640">
        <f t="shared" si="9"/>
        <v>0.89248936673566448</v>
      </c>
      <c r="M92" s="1521"/>
    </row>
    <row r="93" spans="1:13" s="1649" customFormat="1" ht="45" customHeight="1">
      <c r="A93" s="1845"/>
      <c r="B93" s="1843"/>
      <c r="C93" s="1822"/>
      <c r="D93" s="1638" t="s">
        <v>860</v>
      </c>
      <c r="E93" s="1639">
        <v>22605000</v>
      </c>
      <c r="F93" s="1820"/>
      <c r="G93" s="1639">
        <v>72128945</v>
      </c>
      <c r="H93" s="1820"/>
      <c r="I93" s="1616">
        <v>43015076.159999996</v>
      </c>
      <c r="J93" s="1820"/>
      <c r="K93" s="1648">
        <f t="shared" si="8"/>
        <v>1.9029009581950895</v>
      </c>
      <c r="L93" s="1640">
        <f t="shared" si="9"/>
        <v>0.5963635841339423</v>
      </c>
      <c r="M93" s="1521"/>
    </row>
    <row r="94" spans="1:13" s="1649" customFormat="1" ht="45" customHeight="1">
      <c r="A94" s="1845"/>
      <c r="B94" s="1843"/>
      <c r="C94" s="1822"/>
      <c r="D94" s="1638" t="s">
        <v>861</v>
      </c>
      <c r="E94" s="1639">
        <v>21139000</v>
      </c>
      <c r="F94" s="1820"/>
      <c r="G94" s="1639">
        <v>86420700</v>
      </c>
      <c r="H94" s="1820"/>
      <c r="I94" s="1616">
        <v>84323377.290000007</v>
      </c>
      <c r="J94" s="1820"/>
      <c r="K94" s="1648">
        <f t="shared" si="8"/>
        <v>3.9889955669615405</v>
      </c>
      <c r="L94" s="1640">
        <f t="shared" si="9"/>
        <v>0.97573124598620475</v>
      </c>
      <c r="M94" s="1521"/>
    </row>
    <row r="95" spans="1:13" s="1649" customFormat="1" ht="45" customHeight="1">
      <c r="A95" s="1805">
        <v>32</v>
      </c>
      <c r="B95" s="1843">
        <v>801</v>
      </c>
      <c r="C95" s="1822" t="s">
        <v>115</v>
      </c>
      <c r="D95" s="1638" t="s">
        <v>841</v>
      </c>
      <c r="E95" s="1639">
        <v>10977000</v>
      </c>
      <c r="F95" s="1820">
        <f>SUM(E95:E108)</f>
        <v>30965000</v>
      </c>
      <c r="G95" s="1639">
        <v>13734337</v>
      </c>
      <c r="H95" s="1820">
        <f>SUM(G95:G108)</f>
        <v>30965000</v>
      </c>
      <c r="I95" s="1616">
        <v>7163974.4000000004</v>
      </c>
      <c r="J95" s="1820">
        <f>SUM(I95:I108)</f>
        <v>18231184.120000001</v>
      </c>
      <c r="K95" s="1533">
        <f t="shared" si="8"/>
        <v>0.65263500045549794</v>
      </c>
      <c r="L95" s="1534">
        <f t="shared" si="9"/>
        <v>0.52161050074714199</v>
      </c>
      <c r="M95" s="1521"/>
    </row>
    <row r="96" spans="1:13" s="1649" customFormat="1" ht="45" customHeight="1">
      <c r="A96" s="1805"/>
      <c r="B96" s="1843"/>
      <c r="C96" s="1822"/>
      <c r="D96" s="1638" t="s">
        <v>844</v>
      </c>
      <c r="E96" s="1639">
        <v>6386000</v>
      </c>
      <c r="F96" s="1820"/>
      <c r="G96" s="1639">
        <v>6491697</v>
      </c>
      <c r="H96" s="1820"/>
      <c r="I96" s="1616">
        <v>4972191.09</v>
      </c>
      <c r="J96" s="1820"/>
      <c r="K96" s="1533">
        <f t="shared" si="8"/>
        <v>0.77860806295020357</v>
      </c>
      <c r="L96" s="1534">
        <f t="shared" si="9"/>
        <v>0.76593086368633656</v>
      </c>
      <c r="M96" s="1521"/>
    </row>
    <row r="97" spans="1:13" s="1649" customFormat="1" ht="45" customHeight="1">
      <c r="A97" s="1805"/>
      <c r="B97" s="1843"/>
      <c r="C97" s="1822"/>
      <c r="D97" s="1638" t="s">
        <v>847</v>
      </c>
      <c r="E97" s="1639">
        <v>282000</v>
      </c>
      <c r="F97" s="1820"/>
      <c r="G97" s="1639">
        <v>1198272</v>
      </c>
      <c r="H97" s="1820"/>
      <c r="I97" s="1616">
        <v>630538.17000000004</v>
      </c>
      <c r="J97" s="1820"/>
      <c r="K97" s="1533">
        <f t="shared" si="8"/>
        <v>2.2359509574468088</v>
      </c>
      <c r="L97" s="1534">
        <f t="shared" si="9"/>
        <v>0.52620621194520112</v>
      </c>
      <c r="M97" s="1521"/>
    </row>
    <row r="98" spans="1:13" s="1649" customFormat="1" ht="45" customHeight="1">
      <c r="A98" s="1805"/>
      <c r="B98" s="1843"/>
      <c r="C98" s="1822"/>
      <c r="D98" s="1638" t="s">
        <v>848</v>
      </c>
      <c r="E98" s="1639">
        <v>2259000</v>
      </c>
      <c r="F98" s="1820"/>
      <c r="G98" s="1639">
        <v>2301359</v>
      </c>
      <c r="H98" s="1820"/>
      <c r="I98" s="1616">
        <v>1370729.8500000003</v>
      </c>
      <c r="J98" s="1820"/>
      <c r="K98" s="1533">
        <f t="shared" si="8"/>
        <v>0.60678612217795502</v>
      </c>
      <c r="L98" s="1534">
        <f t="shared" si="9"/>
        <v>0.59561756770673346</v>
      </c>
      <c r="M98" s="1521"/>
    </row>
    <row r="99" spans="1:13" s="1649" customFormat="1" ht="45" customHeight="1">
      <c r="A99" s="1805"/>
      <c r="B99" s="1843"/>
      <c r="C99" s="1822"/>
      <c r="D99" s="1652" t="s">
        <v>898</v>
      </c>
      <c r="E99" s="1639">
        <v>304000</v>
      </c>
      <c r="F99" s="1820"/>
      <c r="G99" s="1639">
        <v>742468</v>
      </c>
      <c r="H99" s="1820"/>
      <c r="I99" s="1616">
        <v>267240</v>
      </c>
      <c r="J99" s="1820"/>
      <c r="K99" s="1533">
        <f t="shared" si="8"/>
        <v>0.87907894736842107</v>
      </c>
      <c r="L99" s="1534">
        <f t="shared" si="9"/>
        <v>0.35993470425661445</v>
      </c>
      <c r="M99" s="1521"/>
    </row>
    <row r="100" spans="1:13" s="1649" customFormat="1" ht="45" customHeight="1">
      <c r="A100" s="1805"/>
      <c r="B100" s="1843"/>
      <c r="C100" s="1822"/>
      <c r="D100" s="1638" t="s">
        <v>850</v>
      </c>
      <c r="E100" s="1639">
        <v>3343000</v>
      </c>
      <c r="F100" s="1820"/>
      <c r="G100" s="1639">
        <v>1955545</v>
      </c>
      <c r="H100" s="1820"/>
      <c r="I100" s="1616">
        <v>1024765.99</v>
      </c>
      <c r="J100" s="1820"/>
      <c r="K100" s="1533">
        <f t="shared" si="8"/>
        <v>0.30654082859706849</v>
      </c>
      <c r="L100" s="1534">
        <f t="shared" si="9"/>
        <v>0.52403089164401739</v>
      </c>
      <c r="M100" s="1521"/>
    </row>
    <row r="101" spans="1:13" s="1649" customFormat="1" ht="45" customHeight="1">
      <c r="A101" s="1805"/>
      <c r="B101" s="1843"/>
      <c r="C101" s="1822"/>
      <c r="D101" s="1638" t="s">
        <v>851</v>
      </c>
      <c r="E101" s="1639">
        <v>936000</v>
      </c>
      <c r="F101" s="1820"/>
      <c r="G101" s="1639">
        <v>219497</v>
      </c>
      <c r="H101" s="1820"/>
      <c r="I101" s="1616">
        <v>218726.19</v>
      </c>
      <c r="J101" s="1820"/>
      <c r="K101" s="1533">
        <f t="shared" si="8"/>
        <v>0.23368182692307693</v>
      </c>
      <c r="L101" s="1534">
        <f t="shared" si="9"/>
        <v>0.99648828913379228</v>
      </c>
      <c r="M101" s="1521"/>
    </row>
    <row r="102" spans="1:13" s="1649" customFormat="1" ht="45" customHeight="1">
      <c r="A102" s="1805"/>
      <c r="B102" s="1843"/>
      <c r="C102" s="1822"/>
      <c r="D102" s="1638" t="s">
        <v>852</v>
      </c>
      <c r="E102" s="1639">
        <v>943000</v>
      </c>
      <c r="F102" s="1820"/>
      <c r="G102" s="1639">
        <v>232686</v>
      </c>
      <c r="H102" s="1820"/>
      <c r="I102" s="1616">
        <v>89152</v>
      </c>
      <c r="J102" s="1820"/>
      <c r="K102" s="1533">
        <f>I102/E102</f>
        <v>9.4540827147401904E-2</v>
      </c>
      <c r="L102" s="1534">
        <f>I102/G102</f>
        <v>0.38314294800718562</v>
      </c>
      <c r="M102" s="1521"/>
    </row>
    <row r="103" spans="1:13" s="1649" customFormat="1" ht="45" customHeight="1">
      <c r="A103" s="1805"/>
      <c r="B103" s="1843"/>
      <c r="C103" s="1822"/>
      <c r="D103" s="1638" t="s">
        <v>854</v>
      </c>
      <c r="E103" s="1639">
        <v>829000</v>
      </c>
      <c r="F103" s="1820"/>
      <c r="G103" s="1653">
        <v>0</v>
      </c>
      <c r="H103" s="1820"/>
      <c r="I103" s="1535">
        <v>0</v>
      </c>
      <c r="J103" s="1820"/>
      <c r="K103" s="1536">
        <v>0</v>
      </c>
      <c r="L103" s="1537">
        <v>0</v>
      </c>
      <c r="M103" s="1521"/>
    </row>
    <row r="104" spans="1:13" s="1649" customFormat="1" ht="45" customHeight="1">
      <c r="A104" s="1805"/>
      <c r="B104" s="1843"/>
      <c r="C104" s="1822"/>
      <c r="D104" s="1638" t="s">
        <v>855</v>
      </c>
      <c r="E104" s="1639">
        <v>1892000</v>
      </c>
      <c r="F104" s="1820"/>
      <c r="G104" s="1639">
        <v>1874824</v>
      </c>
      <c r="H104" s="1820"/>
      <c r="I104" s="1616">
        <v>464485.69000000006</v>
      </c>
      <c r="J104" s="1820"/>
      <c r="K104" s="1533">
        <f>I104/E104</f>
        <v>0.2454998361522199</v>
      </c>
      <c r="L104" s="1534">
        <f>I104/G104</f>
        <v>0.24774895670206915</v>
      </c>
      <c r="M104" s="1521"/>
    </row>
    <row r="105" spans="1:13" s="1649" customFormat="1" ht="45" customHeight="1">
      <c r="A105" s="1805"/>
      <c r="B105" s="1843"/>
      <c r="C105" s="1822"/>
      <c r="D105" s="1638" t="s">
        <v>857</v>
      </c>
      <c r="E105" s="1639">
        <v>1279000</v>
      </c>
      <c r="F105" s="1820"/>
      <c r="G105" s="1639">
        <v>451447</v>
      </c>
      <c r="H105" s="1820"/>
      <c r="I105" s="1616">
        <v>451436.98</v>
      </c>
      <c r="J105" s="1820"/>
      <c r="K105" s="1533">
        <f>I105/E105</f>
        <v>0.35296089132134478</v>
      </c>
      <c r="L105" s="1534">
        <f>I105/G105</f>
        <v>0.99997780470354214</v>
      </c>
      <c r="M105" s="1521"/>
    </row>
    <row r="106" spans="1:13" s="1649" customFormat="1" ht="45" customHeight="1">
      <c r="A106" s="1805"/>
      <c r="B106" s="1843"/>
      <c r="C106" s="1822"/>
      <c r="D106" s="1638" t="s">
        <v>859</v>
      </c>
      <c r="E106" s="1639">
        <v>599000</v>
      </c>
      <c r="F106" s="1820"/>
      <c r="G106" s="1639">
        <v>959144</v>
      </c>
      <c r="H106" s="1820"/>
      <c r="I106" s="1616">
        <v>774222.07000000007</v>
      </c>
      <c r="J106" s="1820"/>
      <c r="K106" s="1533">
        <f>I106/E106</f>
        <v>1.2925243238731219</v>
      </c>
      <c r="L106" s="1534">
        <f>I106/G106</f>
        <v>0.80720107721051282</v>
      </c>
      <c r="M106" s="1521"/>
    </row>
    <row r="107" spans="1:13" s="1649" customFormat="1" ht="45" customHeight="1">
      <c r="A107" s="1805"/>
      <c r="B107" s="1843"/>
      <c r="C107" s="1822"/>
      <c r="D107" s="1638" t="s">
        <v>860</v>
      </c>
      <c r="E107" s="1639">
        <v>16000</v>
      </c>
      <c r="F107" s="1820"/>
      <c r="G107" s="1639">
        <v>803724</v>
      </c>
      <c r="H107" s="1820"/>
      <c r="I107" s="1616">
        <v>803721.69000000006</v>
      </c>
      <c r="J107" s="1820"/>
      <c r="K107" s="1533">
        <f>I107/E107</f>
        <v>50.232605625000005</v>
      </c>
      <c r="L107" s="1534">
        <f>I107/G107</f>
        <v>0.99999712587903322</v>
      </c>
      <c r="M107" s="1521"/>
    </row>
    <row r="108" spans="1:13" s="1649" customFormat="1" ht="45" customHeight="1">
      <c r="A108" s="1805"/>
      <c r="B108" s="1843"/>
      <c r="C108" s="1822"/>
      <c r="D108" s="1638" t="s">
        <v>861</v>
      </c>
      <c r="E108" s="1639">
        <v>920000</v>
      </c>
      <c r="F108" s="1820"/>
      <c r="G108" s="1535">
        <v>0</v>
      </c>
      <c r="H108" s="1820"/>
      <c r="I108" s="1535">
        <v>0</v>
      </c>
      <c r="J108" s="1820"/>
      <c r="K108" s="1536">
        <v>0</v>
      </c>
      <c r="L108" s="1537">
        <v>0</v>
      </c>
      <c r="M108" s="1521"/>
    </row>
    <row r="109" spans="1:13" s="1649" customFormat="1" ht="45" customHeight="1">
      <c r="A109" s="1645">
        <v>33</v>
      </c>
      <c r="B109" s="1654" t="s">
        <v>350</v>
      </c>
      <c r="C109" s="1655" t="s">
        <v>351</v>
      </c>
      <c r="D109" s="1652" t="s">
        <v>874</v>
      </c>
      <c r="E109" s="1639">
        <v>8686699000</v>
      </c>
      <c r="F109" s="1542">
        <f>E109</f>
        <v>8686699000</v>
      </c>
      <c r="G109" s="1639">
        <v>20528731000</v>
      </c>
      <c r="H109" s="1542">
        <f>G109</f>
        <v>20528731000</v>
      </c>
      <c r="I109" s="1616">
        <v>19824456228.330002</v>
      </c>
      <c r="J109" s="1542">
        <f>I109</f>
        <v>19824456228.330002</v>
      </c>
      <c r="K109" s="1533">
        <f t="shared" ref="K109:K115" si="10">I109/E109</f>
        <v>2.2821622147066454</v>
      </c>
      <c r="L109" s="1534">
        <f t="shared" ref="L109:L115" si="11">I109/G109</f>
        <v>0.96569321446756751</v>
      </c>
      <c r="M109" s="1521"/>
    </row>
    <row r="110" spans="1:13" s="1649" customFormat="1" ht="45" customHeight="1">
      <c r="A110" s="1841">
        <v>34</v>
      </c>
      <c r="B110" s="1843">
        <v>150</v>
      </c>
      <c r="C110" s="1822" t="s">
        <v>359</v>
      </c>
      <c r="D110" s="1638" t="s">
        <v>872</v>
      </c>
      <c r="E110" s="1639">
        <v>110000</v>
      </c>
      <c r="F110" s="1820">
        <f>SUM(E110:E142)</f>
        <v>18771061000</v>
      </c>
      <c r="G110" s="1639">
        <v>157121</v>
      </c>
      <c r="H110" s="1820">
        <f>SUM(G110:G142)</f>
        <v>25757790562</v>
      </c>
      <c r="I110" s="1616">
        <v>132545.01999999999</v>
      </c>
      <c r="J110" s="1820">
        <f>SUM(I110:I142)</f>
        <v>19591365790.5</v>
      </c>
      <c r="K110" s="1533">
        <f t="shared" si="10"/>
        <v>1.2049547272727272</v>
      </c>
      <c r="L110" s="1534">
        <f t="shared" si="11"/>
        <v>0.84358564418505477</v>
      </c>
      <c r="M110" s="1521"/>
    </row>
    <row r="111" spans="1:13" s="1649" customFormat="1" ht="45" customHeight="1">
      <c r="A111" s="1842"/>
      <c r="B111" s="1843"/>
      <c r="C111" s="1822"/>
      <c r="D111" s="1652" t="s">
        <v>873</v>
      </c>
      <c r="E111" s="1639">
        <v>44475000</v>
      </c>
      <c r="F111" s="1820"/>
      <c r="G111" s="1639">
        <v>8492555</v>
      </c>
      <c r="H111" s="1820"/>
      <c r="I111" s="1616">
        <v>1202877.23</v>
      </c>
      <c r="J111" s="1820"/>
      <c r="K111" s="1533">
        <f t="shared" si="10"/>
        <v>2.7046143451377177E-2</v>
      </c>
      <c r="L111" s="1534">
        <f t="shared" si="11"/>
        <v>0.14163902735984635</v>
      </c>
      <c r="M111" s="1521"/>
    </row>
    <row r="112" spans="1:13" s="1649" customFormat="1" ht="45" customHeight="1">
      <c r="A112" s="1842"/>
      <c r="B112" s="1843"/>
      <c r="C112" s="1822"/>
      <c r="D112" s="1638" t="s">
        <v>842</v>
      </c>
      <c r="E112" s="1639">
        <v>1730307000</v>
      </c>
      <c r="F112" s="1820"/>
      <c r="G112" s="1639">
        <v>3927623400</v>
      </c>
      <c r="H112" s="1820"/>
      <c r="I112" s="1616">
        <v>2446028411.3299999</v>
      </c>
      <c r="J112" s="1820"/>
      <c r="K112" s="1533">
        <f t="shared" si="10"/>
        <v>1.4136383955737335</v>
      </c>
      <c r="L112" s="1534">
        <f t="shared" si="11"/>
        <v>0.6227756997603181</v>
      </c>
      <c r="M112" s="1521"/>
    </row>
    <row r="113" spans="1:13" s="1649" customFormat="1" ht="45" customHeight="1">
      <c r="A113" s="1842"/>
      <c r="B113" s="1843"/>
      <c r="C113" s="1822"/>
      <c r="D113" s="1652" t="s">
        <v>843</v>
      </c>
      <c r="E113" s="1639">
        <v>581981000</v>
      </c>
      <c r="F113" s="1820"/>
      <c r="G113" s="1639">
        <v>723739210</v>
      </c>
      <c r="H113" s="1820"/>
      <c r="I113" s="1616">
        <v>578285134.72000003</v>
      </c>
      <c r="J113" s="1820"/>
      <c r="K113" s="1533">
        <f t="shared" si="10"/>
        <v>0.99364950869530111</v>
      </c>
      <c r="L113" s="1534">
        <f t="shared" si="11"/>
        <v>0.79902418817408005</v>
      </c>
      <c r="M113" s="1521"/>
    </row>
    <row r="114" spans="1:13" s="1649" customFormat="1" ht="45" customHeight="1">
      <c r="A114" s="1842"/>
      <c r="B114" s="1843"/>
      <c r="C114" s="1822"/>
      <c r="D114" s="1652" t="s">
        <v>899</v>
      </c>
      <c r="E114" s="1639"/>
      <c r="F114" s="1820"/>
      <c r="G114" s="1639">
        <v>5185559</v>
      </c>
      <c r="H114" s="1820"/>
      <c r="I114" s="1616">
        <v>5185556.87</v>
      </c>
      <c r="J114" s="1820"/>
      <c r="K114" s="1536">
        <v>0</v>
      </c>
      <c r="L114" s="1534">
        <f t="shared" si="11"/>
        <v>0.99999958924389831</v>
      </c>
      <c r="M114" s="1521"/>
    </row>
    <row r="115" spans="1:13" s="1649" customFormat="1" ht="45" customHeight="1">
      <c r="A115" s="1842"/>
      <c r="B115" s="1843"/>
      <c r="C115" s="1822"/>
      <c r="D115" s="1638" t="s">
        <v>844</v>
      </c>
      <c r="E115" s="1639">
        <v>145440000</v>
      </c>
      <c r="F115" s="1820"/>
      <c r="G115" s="1639">
        <v>158899573</v>
      </c>
      <c r="H115" s="1820"/>
      <c r="I115" s="1616">
        <v>128225531.56999999</v>
      </c>
      <c r="J115" s="1820"/>
      <c r="K115" s="1533">
        <f t="shared" si="10"/>
        <v>0.88163869341309131</v>
      </c>
      <c r="L115" s="1534">
        <f t="shared" si="11"/>
        <v>0.80695957294989074</v>
      </c>
      <c r="M115" s="1521"/>
    </row>
    <row r="116" spans="1:13" s="1649" customFormat="1" ht="45" customHeight="1">
      <c r="A116" s="1842"/>
      <c r="B116" s="1646">
        <v>500</v>
      </c>
      <c r="C116" s="1638" t="s">
        <v>364</v>
      </c>
      <c r="D116" s="1638" t="s">
        <v>842</v>
      </c>
      <c r="E116" s="1639">
        <v>32500000</v>
      </c>
      <c r="F116" s="1820"/>
      <c r="G116" s="1639">
        <v>20000000</v>
      </c>
      <c r="H116" s="1820"/>
      <c r="I116" s="1616">
        <v>10000000</v>
      </c>
      <c r="J116" s="1820"/>
      <c r="K116" s="1533">
        <f>I116/E116</f>
        <v>0.30769230769230771</v>
      </c>
      <c r="L116" s="1534">
        <f>I116/G116</f>
        <v>0.5</v>
      </c>
      <c r="M116" s="1521"/>
    </row>
    <row r="117" spans="1:13" s="1649" customFormat="1" ht="45" customHeight="1">
      <c r="A117" s="1842"/>
      <c r="B117" s="1843">
        <v>750</v>
      </c>
      <c r="C117" s="1822" t="s">
        <v>83</v>
      </c>
      <c r="D117" s="1638" t="s">
        <v>872</v>
      </c>
      <c r="E117" s="1639">
        <v>53001000</v>
      </c>
      <c r="F117" s="1820"/>
      <c r="G117" s="1639">
        <v>61203660</v>
      </c>
      <c r="H117" s="1820"/>
      <c r="I117" s="1616">
        <v>19801517.530000001</v>
      </c>
      <c r="J117" s="1820"/>
      <c r="K117" s="1533">
        <f t="shared" ref="K117:K138" si="12">I117/E117</f>
        <v>0.37360648912284677</v>
      </c>
      <c r="L117" s="1534">
        <f t="shared" ref="L117:L138" si="13">I117/G117</f>
        <v>0.32353485935318249</v>
      </c>
      <c r="M117" s="1521"/>
    </row>
    <row r="118" spans="1:13" s="1649" customFormat="1" ht="45" customHeight="1">
      <c r="A118" s="1842"/>
      <c r="B118" s="1843"/>
      <c r="C118" s="1822"/>
      <c r="D118" s="1652" t="s">
        <v>873</v>
      </c>
      <c r="E118" s="1639">
        <v>118455000</v>
      </c>
      <c r="F118" s="1820"/>
      <c r="G118" s="1639">
        <v>182444654</v>
      </c>
      <c r="H118" s="1820"/>
      <c r="I118" s="1616">
        <v>116290092.77</v>
      </c>
      <c r="J118" s="1820"/>
      <c r="K118" s="1533">
        <f t="shared" si="12"/>
        <v>0.98172380034612294</v>
      </c>
      <c r="L118" s="1534">
        <f t="shared" si="13"/>
        <v>0.63739928915648025</v>
      </c>
      <c r="M118" s="1521"/>
    </row>
    <row r="119" spans="1:13" s="1649" customFormat="1" ht="45" customHeight="1">
      <c r="A119" s="1842"/>
      <c r="B119" s="1843"/>
      <c r="C119" s="1822"/>
      <c r="D119" s="1638" t="s">
        <v>841</v>
      </c>
      <c r="E119" s="1639">
        <v>8335000</v>
      </c>
      <c r="F119" s="1820"/>
      <c r="G119" s="1639">
        <v>11819538</v>
      </c>
      <c r="H119" s="1820"/>
      <c r="I119" s="1616">
        <v>9219394.75</v>
      </c>
      <c r="J119" s="1820"/>
      <c r="K119" s="1533">
        <f t="shared" si="12"/>
        <v>1.1061061487702459</v>
      </c>
      <c r="L119" s="1534">
        <f t="shared" si="13"/>
        <v>0.78001312318637162</v>
      </c>
      <c r="M119" s="1521"/>
    </row>
    <row r="120" spans="1:13" s="1649" customFormat="1" ht="45" customHeight="1">
      <c r="A120" s="1842"/>
      <c r="B120" s="1843"/>
      <c r="C120" s="1822"/>
      <c r="D120" s="1638" t="s">
        <v>844</v>
      </c>
      <c r="E120" s="1639">
        <v>119614000</v>
      </c>
      <c r="F120" s="1820"/>
      <c r="G120" s="1639">
        <v>102823269</v>
      </c>
      <c r="H120" s="1820"/>
      <c r="I120" s="1616">
        <v>57025959.319999993</v>
      </c>
      <c r="J120" s="1820"/>
      <c r="K120" s="1533">
        <f t="shared" si="12"/>
        <v>0.47674987309177852</v>
      </c>
      <c r="L120" s="1534">
        <f t="shared" si="13"/>
        <v>0.55460169545864169</v>
      </c>
      <c r="M120" s="1521"/>
    </row>
    <row r="121" spans="1:13" s="1649" customFormat="1" ht="45" customHeight="1">
      <c r="A121" s="1842"/>
      <c r="B121" s="1843">
        <v>758</v>
      </c>
      <c r="C121" s="1822" t="s">
        <v>401</v>
      </c>
      <c r="D121" s="1652" t="s">
        <v>846</v>
      </c>
      <c r="E121" s="1639">
        <v>1070318000</v>
      </c>
      <c r="F121" s="1820"/>
      <c r="G121" s="1639">
        <v>1226860929</v>
      </c>
      <c r="H121" s="1820"/>
      <c r="I121" s="1616">
        <v>1027420101.4100001</v>
      </c>
      <c r="J121" s="1820"/>
      <c r="K121" s="1533">
        <f t="shared" si="12"/>
        <v>0.95992041749274526</v>
      </c>
      <c r="L121" s="1534">
        <f t="shared" si="13"/>
        <v>0.83743811309358285</v>
      </c>
      <c r="M121" s="1521"/>
    </row>
    <row r="122" spans="1:13" s="1649" customFormat="1" ht="45" customHeight="1">
      <c r="A122" s="1842"/>
      <c r="B122" s="1843"/>
      <c r="C122" s="1822"/>
      <c r="D122" s="1652" t="s">
        <v>847</v>
      </c>
      <c r="E122" s="1639">
        <v>919124000</v>
      </c>
      <c r="F122" s="1820"/>
      <c r="G122" s="1639">
        <v>1428281895</v>
      </c>
      <c r="H122" s="1820"/>
      <c r="I122" s="1617">
        <v>1017885459.9400001</v>
      </c>
      <c r="J122" s="1820"/>
      <c r="K122" s="1533">
        <f t="shared" si="12"/>
        <v>1.107451725708392</v>
      </c>
      <c r="L122" s="1534">
        <f t="shared" si="13"/>
        <v>0.71266426011792305</v>
      </c>
      <c r="M122" s="1521"/>
    </row>
    <row r="123" spans="1:13" s="1649" customFormat="1" ht="45" customHeight="1">
      <c r="A123" s="1842"/>
      <c r="B123" s="1843"/>
      <c r="C123" s="1822"/>
      <c r="D123" s="1638" t="s">
        <v>848</v>
      </c>
      <c r="E123" s="1639">
        <v>1199069000</v>
      </c>
      <c r="F123" s="1820"/>
      <c r="G123" s="1639">
        <v>1631592300</v>
      </c>
      <c r="H123" s="1820"/>
      <c r="I123" s="1616">
        <v>1403194748.1700001</v>
      </c>
      <c r="J123" s="1820"/>
      <c r="K123" s="1533">
        <f t="shared" si="12"/>
        <v>1.1702368655765432</v>
      </c>
      <c r="L123" s="1534">
        <f t="shared" si="13"/>
        <v>0.86001554933177859</v>
      </c>
      <c r="M123" s="1521"/>
    </row>
    <row r="124" spans="1:13" s="1649" customFormat="1" ht="45" customHeight="1">
      <c r="A124" s="1842"/>
      <c r="B124" s="1843"/>
      <c r="C124" s="1822"/>
      <c r="D124" s="1652" t="s">
        <v>898</v>
      </c>
      <c r="E124" s="1639">
        <v>338798000</v>
      </c>
      <c r="F124" s="1820"/>
      <c r="G124" s="1639">
        <v>624784405</v>
      </c>
      <c r="H124" s="1820"/>
      <c r="I124" s="1616">
        <v>492378910.08999997</v>
      </c>
      <c r="J124" s="1820"/>
      <c r="K124" s="1533">
        <f t="shared" si="12"/>
        <v>1.4533111473208224</v>
      </c>
      <c r="L124" s="1534">
        <f t="shared" si="13"/>
        <v>0.7880781052625665</v>
      </c>
      <c r="M124" s="1521"/>
    </row>
    <row r="125" spans="1:13" s="1649" customFormat="1" ht="45" customHeight="1">
      <c r="A125" s="1842"/>
      <c r="B125" s="1843"/>
      <c r="C125" s="1822"/>
      <c r="D125" s="1652" t="s">
        <v>869</v>
      </c>
      <c r="E125" s="1639"/>
      <c r="F125" s="1820"/>
      <c r="G125" s="1639">
        <v>2819</v>
      </c>
      <c r="H125" s="1820"/>
      <c r="I125" s="1616">
        <v>2818.38</v>
      </c>
      <c r="J125" s="1820"/>
      <c r="K125" s="1536">
        <v>0</v>
      </c>
      <c r="L125" s="1640">
        <f>I125/G125</f>
        <v>0.99978006385243001</v>
      </c>
      <c r="M125" s="1521"/>
    </row>
    <row r="126" spans="1:13" s="1649" customFormat="1" ht="45" customHeight="1">
      <c r="A126" s="1842"/>
      <c r="B126" s="1843"/>
      <c r="C126" s="1822"/>
      <c r="D126" s="1638" t="s">
        <v>850</v>
      </c>
      <c r="E126" s="1639">
        <v>1119767000</v>
      </c>
      <c r="F126" s="1820"/>
      <c r="G126" s="1639">
        <v>1412637593</v>
      </c>
      <c r="H126" s="1820"/>
      <c r="I126" s="1616">
        <v>1152284808.2800002</v>
      </c>
      <c r="J126" s="1820"/>
      <c r="K126" s="1533">
        <f t="shared" si="12"/>
        <v>1.0290397987081243</v>
      </c>
      <c r="L126" s="1534">
        <f t="shared" si="13"/>
        <v>0.81569739754193293</v>
      </c>
      <c r="M126" s="1521"/>
    </row>
    <row r="127" spans="1:13" s="1649" customFormat="1" ht="45" customHeight="1">
      <c r="A127" s="1842"/>
      <c r="B127" s="1843"/>
      <c r="C127" s="1822"/>
      <c r="D127" s="1638" t="s">
        <v>851</v>
      </c>
      <c r="E127" s="1639">
        <v>1529395000</v>
      </c>
      <c r="F127" s="1820"/>
      <c r="G127" s="1639">
        <v>1975993000</v>
      </c>
      <c r="H127" s="1820"/>
      <c r="I127" s="1616">
        <v>1653277800.5899999</v>
      </c>
      <c r="J127" s="1820"/>
      <c r="K127" s="1533">
        <f t="shared" si="12"/>
        <v>1.081001180591018</v>
      </c>
      <c r="L127" s="1534">
        <f t="shared" si="13"/>
        <v>0.83668201283607779</v>
      </c>
      <c r="M127" s="1521"/>
    </row>
    <row r="128" spans="1:13" s="1649" customFormat="1" ht="45" customHeight="1">
      <c r="A128" s="1842"/>
      <c r="B128" s="1843"/>
      <c r="C128" s="1822"/>
      <c r="D128" s="1638" t="s">
        <v>852</v>
      </c>
      <c r="E128" s="1639">
        <v>1050003000</v>
      </c>
      <c r="F128" s="1820"/>
      <c r="G128" s="1639">
        <v>1427864726</v>
      </c>
      <c r="H128" s="1820"/>
      <c r="I128" s="1616">
        <v>969363536.21000004</v>
      </c>
      <c r="J128" s="1820"/>
      <c r="K128" s="1533">
        <f t="shared" si="12"/>
        <v>0.92320073010267589</v>
      </c>
      <c r="L128" s="1534">
        <f t="shared" si="13"/>
        <v>0.67889031681983025</v>
      </c>
      <c r="M128" s="1521"/>
    </row>
    <row r="129" spans="1:13" s="1649" customFormat="1" ht="45" customHeight="1">
      <c r="A129" s="1842"/>
      <c r="B129" s="1843"/>
      <c r="C129" s="1822"/>
      <c r="D129" s="1638" t="s">
        <v>853</v>
      </c>
      <c r="E129" s="1639">
        <v>364000000</v>
      </c>
      <c r="F129" s="1820"/>
      <c r="G129" s="1639">
        <v>454000000</v>
      </c>
      <c r="H129" s="1820"/>
      <c r="I129" s="1616">
        <v>353598583.44999999</v>
      </c>
      <c r="J129" s="1820"/>
      <c r="K129" s="1533">
        <f t="shared" si="12"/>
        <v>0.97142467980769232</v>
      </c>
      <c r="L129" s="1534">
        <f t="shared" si="13"/>
        <v>0.77885150539647574</v>
      </c>
      <c r="M129" s="1521"/>
    </row>
    <row r="130" spans="1:13" s="1649" customFormat="1" ht="45" customHeight="1">
      <c r="A130" s="1842"/>
      <c r="B130" s="1843"/>
      <c r="C130" s="1822"/>
      <c r="D130" s="1638" t="s">
        <v>854</v>
      </c>
      <c r="E130" s="1639">
        <v>1058537000</v>
      </c>
      <c r="F130" s="1820"/>
      <c r="G130" s="1639">
        <v>1154684582</v>
      </c>
      <c r="H130" s="1820"/>
      <c r="I130" s="1616">
        <v>910989867.04000008</v>
      </c>
      <c r="J130" s="1820"/>
      <c r="K130" s="1533">
        <f t="shared" si="12"/>
        <v>0.86061221009752142</v>
      </c>
      <c r="L130" s="1534">
        <f t="shared" si="13"/>
        <v>0.78895126967236151</v>
      </c>
      <c r="M130" s="1521"/>
    </row>
    <row r="131" spans="1:13" s="1649" customFormat="1" ht="45" customHeight="1">
      <c r="A131" s="1842"/>
      <c r="B131" s="1843"/>
      <c r="C131" s="1822"/>
      <c r="D131" s="1638" t="s">
        <v>855</v>
      </c>
      <c r="E131" s="1639">
        <v>653625000</v>
      </c>
      <c r="F131" s="1820"/>
      <c r="G131" s="1639">
        <v>904854100</v>
      </c>
      <c r="H131" s="1820"/>
      <c r="I131" s="1616">
        <v>637922183.47000003</v>
      </c>
      <c r="J131" s="1820"/>
      <c r="K131" s="1533">
        <f t="shared" si="12"/>
        <v>0.97597580182826549</v>
      </c>
      <c r="L131" s="1534">
        <f t="shared" si="13"/>
        <v>0.7050000474883189</v>
      </c>
      <c r="M131" s="1521"/>
    </row>
    <row r="132" spans="1:13" s="1649" customFormat="1" ht="45" customHeight="1">
      <c r="A132" s="1842"/>
      <c r="B132" s="1843"/>
      <c r="C132" s="1822"/>
      <c r="D132" s="1638" t="s">
        <v>856</v>
      </c>
      <c r="E132" s="1639">
        <v>914523000</v>
      </c>
      <c r="F132" s="1820"/>
      <c r="G132" s="1639">
        <v>946523000</v>
      </c>
      <c r="H132" s="1820"/>
      <c r="I132" s="1616">
        <v>732439400.02999997</v>
      </c>
      <c r="J132" s="1820"/>
      <c r="K132" s="1533">
        <f t="shared" si="12"/>
        <v>0.80089773579232015</v>
      </c>
      <c r="L132" s="1534">
        <f t="shared" si="13"/>
        <v>0.77382102709601353</v>
      </c>
      <c r="M132" s="1521"/>
    </row>
    <row r="133" spans="1:13" s="1649" customFormat="1" ht="45" customHeight="1">
      <c r="A133" s="1842"/>
      <c r="B133" s="1843"/>
      <c r="C133" s="1822"/>
      <c r="D133" s="1638" t="s">
        <v>857</v>
      </c>
      <c r="E133" s="1639">
        <v>1776048000</v>
      </c>
      <c r="F133" s="1820"/>
      <c r="G133" s="1639">
        <v>2411653000</v>
      </c>
      <c r="H133" s="1820"/>
      <c r="I133" s="1616">
        <v>1960282750.99</v>
      </c>
      <c r="J133" s="1820"/>
      <c r="K133" s="1533">
        <f t="shared" si="12"/>
        <v>1.1037329796210462</v>
      </c>
      <c r="L133" s="1534">
        <f t="shared" si="13"/>
        <v>0.81283781331310934</v>
      </c>
      <c r="M133" s="1521"/>
    </row>
    <row r="134" spans="1:13" s="1649" customFormat="1" ht="45" customHeight="1">
      <c r="A134" s="1842"/>
      <c r="B134" s="1843"/>
      <c r="C134" s="1822"/>
      <c r="D134" s="1638" t="s">
        <v>858</v>
      </c>
      <c r="E134" s="1639">
        <v>854482000</v>
      </c>
      <c r="F134" s="1820"/>
      <c r="G134" s="1639">
        <v>887446000</v>
      </c>
      <c r="H134" s="1820"/>
      <c r="I134" s="1616">
        <v>718498477.98000014</v>
      </c>
      <c r="J134" s="1820"/>
      <c r="K134" s="1533">
        <f t="shared" si="12"/>
        <v>0.84085852947165662</v>
      </c>
      <c r="L134" s="1534">
        <f t="shared" si="13"/>
        <v>0.80962501152746214</v>
      </c>
      <c r="M134" s="1521"/>
    </row>
    <row r="135" spans="1:13" s="1649" customFormat="1" ht="45" customHeight="1">
      <c r="A135" s="1842"/>
      <c r="B135" s="1843"/>
      <c r="C135" s="1822"/>
      <c r="D135" s="1638" t="s">
        <v>859</v>
      </c>
      <c r="E135" s="1639">
        <v>801922000</v>
      </c>
      <c r="F135" s="1820"/>
      <c r="G135" s="1639">
        <v>1132913000</v>
      </c>
      <c r="H135" s="1820"/>
      <c r="I135" s="1616">
        <v>867683453.10000002</v>
      </c>
      <c r="J135" s="1820"/>
      <c r="K135" s="1533">
        <f t="shared" si="12"/>
        <v>1.0820047998433764</v>
      </c>
      <c r="L135" s="1534">
        <f t="shared" si="13"/>
        <v>0.76588710086299661</v>
      </c>
      <c r="M135" s="1521"/>
    </row>
    <row r="136" spans="1:13" s="1649" customFormat="1" ht="45" customHeight="1">
      <c r="A136" s="1842"/>
      <c r="B136" s="1843"/>
      <c r="C136" s="1822"/>
      <c r="D136" s="1638" t="s">
        <v>860</v>
      </c>
      <c r="E136" s="1639">
        <v>1114807000</v>
      </c>
      <c r="F136" s="1820"/>
      <c r="G136" s="1639">
        <v>1369720414</v>
      </c>
      <c r="H136" s="1820"/>
      <c r="I136" s="1616">
        <v>1049597737.6799999</v>
      </c>
      <c r="J136" s="1820"/>
      <c r="K136" s="1533">
        <f t="shared" si="12"/>
        <v>0.94150623173338521</v>
      </c>
      <c r="L136" s="1534">
        <f t="shared" si="13"/>
        <v>0.76628611719004425</v>
      </c>
      <c r="M136" s="1521"/>
    </row>
    <row r="137" spans="1:13" s="1649" customFormat="1" ht="45" customHeight="1">
      <c r="A137" s="1842"/>
      <c r="B137" s="1843"/>
      <c r="C137" s="1822"/>
      <c r="D137" s="1638" t="s">
        <v>900</v>
      </c>
      <c r="E137" s="1639"/>
      <c r="F137" s="1820"/>
      <c r="G137" s="1639">
        <v>327226</v>
      </c>
      <c r="H137" s="1820"/>
      <c r="I137" s="1616">
        <v>327225.36</v>
      </c>
      <c r="J137" s="1820"/>
      <c r="K137" s="1536">
        <v>0</v>
      </c>
      <c r="L137" s="1534">
        <f t="shared" si="13"/>
        <v>0.99999804416519467</v>
      </c>
      <c r="M137" s="1521"/>
    </row>
    <row r="138" spans="1:13" s="1649" customFormat="1" ht="45" customHeight="1">
      <c r="A138" s="1842"/>
      <c r="B138" s="1843"/>
      <c r="C138" s="1822"/>
      <c r="D138" s="1638" t="s">
        <v>861</v>
      </c>
      <c r="E138" s="1639">
        <v>611528000</v>
      </c>
      <c r="F138" s="1820"/>
      <c r="G138" s="1639">
        <v>1005974876</v>
      </c>
      <c r="H138" s="1820"/>
      <c r="I138" s="1616">
        <v>860222605.75</v>
      </c>
      <c r="J138" s="1820"/>
      <c r="K138" s="1533">
        <f t="shared" si="12"/>
        <v>1.4066773814935702</v>
      </c>
      <c r="L138" s="1534">
        <f t="shared" si="13"/>
        <v>0.855113409164306</v>
      </c>
      <c r="M138" s="1521"/>
    </row>
    <row r="139" spans="1:13" s="1649" customFormat="1" ht="45" customHeight="1">
      <c r="A139" s="1842"/>
      <c r="B139" s="1646">
        <v>801</v>
      </c>
      <c r="C139" s="1638" t="s">
        <v>115</v>
      </c>
      <c r="D139" s="1638" t="s">
        <v>844</v>
      </c>
      <c r="E139" s="1639">
        <v>123987000</v>
      </c>
      <c r="F139" s="1820"/>
      <c r="G139" s="1639">
        <v>99952520</v>
      </c>
      <c r="H139" s="1820"/>
      <c r="I139" s="1616">
        <v>83788649.530000001</v>
      </c>
      <c r="J139" s="1820"/>
      <c r="K139" s="1533">
        <f>I139/E139</f>
        <v>0.67578576407203983</v>
      </c>
      <c r="L139" s="1534">
        <f>I139/G139</f>
        <v>0.83828451278667115</v>
      </c>
      <c r="M139" s="1540"/>
    </row>
    <row r="140" spans="1:13" s="1649" customFormat="1" ht="45" customHeight="1">
      <c r="A140" s="1842"/>
      <c r="B140" s="1646">
        <v>851</v>
      </c>
      <c r="C140" s="1638" t="s">
        <v>404</v>
      </c>
      <c r="D140" s="1638" t="s">
        <v>844</v>
      </c>
      <c r="E140" s="1639">
        <v>51169000</v>
      </c>
      <c r="F140" s="1820"/>
      <c r="G140" s="1639">
        <v>70246200</v>
      </c>
      <c r="H140" s="1820"/>
      <c r="I140" s="1616">
        <v>58507492.840000004</v>
      </c>
      <c r="J140" s="1820"/>
      <c r="K140" s="1533">
        <f>I140/E140</f>
        <v>1.1434167726553188</v>
      </c>
      <c r="L140" s="1534">
        <f>I140/G140</f>
        <v>0.83289192639601861</v>
      </c>
      <c r="M140" s="1521"/>
    </row>
    <row r="141" spans="1:13" s="1649" customFormat="1" ht="45" customHeight="1">
      <c r="A141" s="1842"/>
      <c r="B141" s="1646">
        <v>852</v>
      </c>
      <c r="C141" s="1638" t="s">
        <v>406</v>
      </c>
      <c r="D141" s="1638" t="s">
        <v>844</v>
      </c>
      <c r="E141" s="1639">
        <v>13802000</v>
      </c>
      <c r="F141" s="1820"/>
      <c r="G141" s="1639">
        <v>11502000</v>
      </c>
      <c r="H141" s="1820"/>
      <c r="I141" s="1616">
        <v>7906887.9199999999</v>
      </c>
      <c r="J141" s="1820"/>
      <c r="K141" s="1533">
        <f>I141/E141</f>
        <v>0.57287986668598756</v>
      </c>
      <c r="L141" s="1534">
        <f>I141/G141</f>
        <v>0.68743591723178576</v>
      </c>
      <c r="M141" s="1521"/>
    </row>
    <row r="142" spans="1:13" s="1649" customFormat="1" ht="45" customHeight="1">
      <c r="A142" s="1844"/>
      <c r="B142" s="1646">
        <v>853</v>
      </c>
      <c r="C142" s="1638" t="s">
        <v>582</v>
      </c>
      <c r="D142" s="1638" t="s">
        <v>844</v>
      </c>
      <c r="E142" s="1639">
        <v>371939000</v>
      </c>
      <c r="F142" s="1820"/>
      <c r="G142" s="1639">
        <v>377587438</v>
      </c>
      <c r="H142" s="1820"/>
      <c r="I142" s="1616">
        <v>262395271.18000004</v>
      </c>
      <c r="J142" s="1820"/>
      <c r="K142" s="1533">
        <f>I142/E142</f>
        <v>0.70547931564046806</v>
      </c>
      <c r="L142" s="1534">
        <f>I142/G142</f>
        <v>0.69492584967829374</v>
      </c>
      <c r="M142" s="1521"/>
    </row>
    <row r="143" spans="1:13" s="1649" customFormat="1" ht="45" customHeight="1">
      <c r="A143" s="1805">
        <v>37</v>
      </c>
      <c r="B143" s="1813">
        <v>750</v>
      </c>
      <c r="C143" s="1832" t="s">
        <v>83</v>
      </c>
      <c r="D143" s="1652" t="s">
        <v>873</v>
      </c>
      <c r="E143" s="1639">
        <v>329000</v>
      </c>
      <c r="F143" s="1807">
        <f>SUM(E143:E150)</f>
        <v>65870000</v>
      </c>
      <c r="G143" s="1639">
        <v>171544</v>
      </c>
      <c r="H143" s="1807">
        <f>SUM(G143:G150)</f>
        <v>75706255</v>
      </c>
      <c r="I143" s="1535">
        <v>0</v>
      </c>
      <c r="J143" s="1807">
        <f>SUM(I143:I150)</f>
        <v>25628499.969999999</v>
      </c>
      <c r="K143" s="1536">
        <v>0</v>
      </c>
      <c r="L143" s="1537">
        <v>0</v>
      </c>
      <c r="M143" s="1521"/>
    </row>
    <row r="144" spans="1:13" s="1649" customFormat="1" ht="45" customHeight="1">
      <c r="A144" s="1805"/>
      <c r="B144" s="1813"/>
      <c r="C144" s="1833"/>
      <c r="D144" s="1638" t="s">
        <v>845</v>
      </c>
      <c r="E144" s="1639">
        <v>468000</v>
      </c>
      <c r="F144" s="1807"/>
      <c r="G144" s="1639">
        <v>468000</v>
      </c>
      <c r="H144" s="1807"/>
      <c r="I144" s="1616">
        <v>273542.87999999995</v>
      </c>
      <c r="J144" s="1807"/>
      <c r="K144" s="1533">
        <f>I144/E144</f>
        <v>0.5844933333333332</v>
      </c>
      <c r="L144" s="1534">
        <f>I144/G144</f>
        <v>0.5844933333333332</v>
      </c>
      <c r="M144" s="1521"/>
    </row>
    <row r="145" spans="1:13" s="1649" customFormat="1" ht="45" customHeight="1">
      <c r="A145" s="1805"/>
      <c r="B145" s="1813"/>
      <c r="C145" s="1834"/>
      <c r="D145" s="1638" t="s">
        <v>844</v>
      </c>
      <c r="E145" s="1639">
        <v>2625000</v>
      </c>
      <c r="F145" s="1807"/>
      <c r="G145" s="1639">
        <v>2551519</v>
      </c>
      <c r="H145" s="1807"/>
      <c r="I145" s="1616">
        <v>1563881.6099999999</v>
      </c>
      <c r="J145" s="1807"/>
      <c r="K145" s="1533">
        <f>I145/E145</f>
        <v>0.59576442285714282</v>
      </c>
      <c r="L145" s="1534">
        <f>I145/G145</f>
        <v>0.61292179678066272</v>
      </c>
      <c r="M145" s="1521"/>
    </row>
    <row r="146" spans="1:13" s="1649" customFormat="1" ht="45" customHeight="1">
      <c r="A146" s="1805"/>
      <c r="B146" s="1838">
        <v>755</v>
      </c>
      <c r="C146" s="1832" t="s">
        <v>391</v>
      </c>
      <c r="D146" s="1638" t="s">
        <v>872</v>
      </c>
      <c r="E146" s="1639">
        <v>309000</v>
      </c>
      <c r="F146" s="1807"/>
      <c r="G146" s="1639">
        <v>309000</v>
      </c>
      <c r="H146" s="1807"/>
      <c r="I146" s="1535">
        <v>0</v>
      </c>
      <c r="J146" s="1807"/>
      <c r="K146" s="1536">
        <v>0</v>
      </c>
      <c r="L146" s="1537">
        <v>0</v>
      </c>
      <c r="M146" s="1521"/>
    </row>
    <row r="147" spans="1:13" s="1649" customFormat="1" ht="45" customHeight="1">
      <c r="A147" s="1805"/>
      <c r="B147" s="1839"/>
      <c r="C147" s="1833"/>
      <c r="D147" s="1652" t="s">
        <v>873</v>
      </c>
      <c r="E147" s="1639">
        <v>33186000</v>
      </c>
      <c r="F147" s="1807"/>
      <c r="G147" s="1639">
        <v>22734126</v>
      </c>
      <c r="H147" s="1807"/>
      <c r="I147" s="1616">
        <v>2722603.79</v>
      </c>
      <c r="J147" s="1807"/>
      <c r="K147" s="1533">
        <f>I147/E147</f>
        <v>8.2040733743144703E-2</v>
      </c>
      <c r="L147" s="1534">
        <f>I147/G147</f>
        <v>0.11975845431665154</v>
      </c>
      <c r="M147" s="1521"/>
    </row>
    <row r="148" spans="1:13" s="1649" customFormat="1" ht="45" customHeight="1">
      <c r="A148" s="1805"/>
      <c r="B148" s="1839"/>
      <c r="C148" s="1833"/>
      <c r="D148" s="1638" t="s">
        <v>841</v>
      </c>
      <c r="E148" s="1639">
        <v>4391000</v>
      </c>
      <c r="F148" s="1807"/>
      <c r="G148" s="1639">
        <v>12405733</v>
      </c>
      <c r="H148" s="1807"/>
      <c r="I148" s="1616">
        <v>9561980</v>
      </c>
      <c r="J148" s="1807"/>
      <c r="K148" s="1533">
        <f>I148/E148</f>
        <v>2.1776315190161695</v>
      </c>
      <c r="L148" s="1534">
        <f>I148/G148</f>
        <v>0.77077106205655077</v>
      </c>
      <c r="M148" s="1521"/>
    </row>
    <row r="149" spans="1:13" s="1649" customFormat="1" ht="45" customHeight="1">
      <c r="A149" s="1805"/>
      <c r="B149" s="1839"/>
      <c r="C149" s="1833"/>
      <c r="D149" s="1638" t="s">
        <v>845</v>
      </c>
      <c r="E149" s="1639">
        <v>490000</v>
      </c>
      <c r="F149" s="1807"/>
      <c r="G149" s="1639">
        <v>38122</v>
      </c>
      <c r="H149" s="1807"/>
      <c r="I149" s="1535">
        <v>0</v>
      </c>
      <c r="J149" s="1807"/>
      <c r="K149" s="1536">
        <v>0</v>
      </c>
      <c r="L149" s="1537">
        <v>0</v>
      </c>
      <c r="M149" s="1521"/>
    </row>
    <row r="150" spans="1:13" s="1649" customFormat="1" ht="45" customHeight="1">
      <c r="A150" s="1805"/>
      <c r="B150" s="1840"/>
      <c r="C150" s="1834"/>
      <c r="D150" s="1638" t="s">
        <v>844</v>
      </c>
      <c r="E150" s="1639">
        <v>24072000</v>
      </c>
      <c r="F150" s="1807"/>
      <c r="G150" s="1639">
        <v>37028211</v>
      </c>
      <c r="H150" s="1807"/>
      <c r="I150" s="1616">
        <v>11506491.689999999</v>
      </c>
      <c r="J150" s="1807"/>
      <c r="K150" s="1533">
        <f t="shared" ref="K150:K155" si="14">I150/E150</f>
        <v>0.47800314431704882</v>
      </c>
      <c r="L150" s="1534">
        <f t="shared" ref="L150:L157" si="15">I150/G150</f>
        <v>0.31074932812714068</v>
      </c>
      <c r="M150" s="1521"/>
    </row>
    <row r="151" spans="1:13" s="1649" customFormat="1" ht="45" customHeight="1">
      <c r="A151" s="1805">
        <v>39</v>
      </c>
      <c r="B151" s="1838">
        <v>600</v>
      </c>
      <c r="C151" s="1832" t="s">
        <v>368</v>
      </c>
      <c r="D151" s="1652" t="s">
        <v>863</v>
      </c>
      <c r="E151" s="1639">
        <v>1736616000</v>
      </c>
      <c r="F151" s="1806">
        <f>SUM(E151:E156)</f>
        <v>10353780000</v>
      </c>
      <c r="G151" s="1639">
        <v>1660243041</v>
      </c>
      <c r="H151" s="1806">
        <f>SUM(G151:G156)</f>
        <v>10382590674</v>
      </c>
      <c r="I151" s="1616">
        <v>1638462691.1200001</v>
      </c>
      <c r="J151" s="1806">
        <f>SUM(I151:I156)</f>
        <v>7976965535.8899984</v>
      </c>
      <c r="K151" s="1533">
        <f t="shared" si="14"/>
        <v>0.94348013096735261</v>
      </c>
      <c r="L151" s="1534">
        <f t="shared" si="15"/>
        <v>0.9868812280237711</v>
      </c>
      <c r="M151" s="1521"/>
    </row>
    <row r="152" spans="1:13" s="1649" customFormat="1" ht="45" customHeight="1">
      <c r="A152" s="1805"/>
      <c r="B152" s="1839"/>
      <c r="C152" s="1833"/>
      <c r="D152" s="1638" t="s">
        <v>841</v>
      </c>
      <c r="E152" s="1639">
        <v>8572945000</v>
      </c>
      <c r="F152" s="1806"/>
      <c r="G152" s="1639">
        <v>8611758663</v>
      </c>
      <c r="H152" s="1806"/>
      <c r="I152" s="1616">
        <v>6231441148.3599987</v>
      </c>
      <c r="J152" s="1806"/>
      <c r="K152" s="1533">
        <f t="shared" si="14"/>
        <v>0.72687287138317103</v>
      </c>
      <c r="L152" s="1534">
        <f t="shared" si="15"/>
        <v>0.72359681595968095</v>
      </c>
      <c r="M152" s="1521"/>
    </row>
    <row r="153" spans="1:13" s="1649" customFormat="1" ht="45" customHeight="1">
      <c r="A153" s="1805"/>
      <c r="B153" s="1839"/>
      <c r="C153" s="1833"/>
      <c r="D153" s="1638" t="s">
        <v>845</v>
      </c>
      <c r="E153" s="1639">
        <v>936000</v>
      </c>
      <c r="F153" s="1806"/>
      <c r="G153" s="1639">
        <v>5940998</v>
      </c>
      <c r="H153" s="1806"/>
      <c r="I153" s="1616">
        <v>5598202.0299999993</v>
      </c>
      <c r="J153" s="1806"/>
      <c r="K153" s="1533">
        <f>I153/E153</f>
        <v>5.9809850747863242</v>
      </c>
      <c r="L153" s="1534">
        <f t="shared" si="15"/>
        <v>0.94229993512874421</v>
      </c>
      <c r="M153" s="1521"/>
    </row>
    <row r="154" spans="1:13" s="1649" customFormat="1" ht="45" customHeight="1">
      <c r="A154" s="1805"/>
      <c r="B154" s="1840"/>
      <c r="C154" s="1834"/>
      <c r="D154" s="1652" t="s">
        <v>843</v>
      </c>
      <c r="E154" s="1639">
        <v>42917000</v>
      </c>
      <c r="F154" s="1806"/>
      <c r="G154" s="1639">
        <v>104281972</v>
      </c>
      <c r="H154" s="1806"/>
      <c r="I154" s="1616">
        <v>101179975.79000001</v>
      </c>
      <c r="J154" s="1806"/>
      <c r="K154" s="1533">
        <f>I154/E154</f>
        <v>2.3575733576438243</v>
      </c>
      <c r="L154" s="1534">
        <f>I154/G154</f>
        <v>0.9702537634213515</v>
      </c>
      <c r="M154" s="1521"/>
    </row>
    <row r="155" spans="1:13" s="1649" customFormat="1" ht="45" customHeight="1">
      <c r="A155" s="1805"/>
      <c r="B155" s="1813">
        <v>750</v>
      </c>
      <c r="C155" s="1832" t="s">
        <v>83</v>
      </c>
      <c r="D155" s="1638" t="s">
        <v>845</v>
      </c>
      <c r="E155" s="1639">
        <v>232000</v>
      </c>
      <c r="F155" s="1806"/>
      <c r="G155" s="1639">
        <v>232000</v>
      </c>
      <c r="H155" s="1806"/>
      <c r="I155" s="1616">
        <v>157098.59</v>
      </c>
      <c r="J155" s="1806"/>
      <c r="K155" s="1533">
        <f t="shared" si="14"/>
        <v>0.67714909482758623</v>
      </c>
      <c r="L155" s="1534">
        <f t="shared" si="15"/>
        <v>0.67714909482758623</v>
      </c>
      <c r="M155" s="1521"/>
    </row>
    <row r="156" spans="1:13" s="1649" customFormat="1" ht="45" customHeight="1">
      <c r="A156" s="1805"/>
      <c r="B156" s="1813"/>
      <c r="C156" s="1834"/>
      <c r="D156" s="1638" t="s">
        <v>844</v>
      </c>
      <c r="E156" s="1639">
        <v>134000</v>
      </c>
      <c r="F156" s="1806"/>
      <c r="G156" s="1639">
        <v>134000</v>
      </c>
      <c r="H156" s="1806"/>
      <c r="I156" s="1616">
        <v>126420</v>
      </c>
      <c r="J156" s="1806"/>
      <c r="K156" s="1533">
        <f>I156/E156</f>
        <v>0.94343283582089554</v>
      </c>
      <c r="L156" s="1534">
        <f>I156/G156</f>
        <v>0.94343283582089554</v>
      </c>
      <c r="M156" s="1521"/>
    </row>
    <row r="157" spans="1:13" s="1649" customFormat="1" ht="45" customHeight="1">
      <c r="A157" s="1805">
        <v>40</v>
      </c>
      <c r="B157" s="1654">
        <v>630</v>
      </c>
      <c r="C157" s="1656" t="s">
        <v>132</v>
      </c>
      <c r="D157" s="1638" t="s">
        <v>845</v>
      </c>
      <c r="E157" s="1639"/>
      <c r="F157" s="1806">
        <f>SUM(E157:E158)</f>
        <v>9000</v>
      </c>
      <c r="G157" s="1639">
        <v>243887</v>
      </c>
      <c r="H157" s="1806">
        <f>SUM(G157:G158)</f>
        <v>278515</v>
      </c>
      <c r="I157" s="1616">
        <v>183452.46000000002</v>
      </c>
      <c r="J157" s="1806">
        <f>SUM(I157:I158)</f>
        <v>210039.11000000002</v>
      </c>
      <c r="K157" s="1536">
        <v>0</v>
      </c>
      <c r="L157" s="1534">
        <f t="shared" si="15"/>
        <v>0.7522027004309374</v>
      </c>
      <c r="M157" s="1521"/>
    </row>
    <row r="158" spans="1:13" s="1649" customFormat="1" ht="45" customHeight="1">
      <c r="A158" s="1805"/>
      <c r="B158" s="1654">
        <v>750</v>
      </c>
      <c r="C158" s="1656" t="s">
        <v>83</v>
      </c>
      <c r="D158" s="1638" t="s">
        <v>845</v>
      </c>
      <c r="E158" s="1639">
        <v>9000</v>
      </c>
      <c r="F158" s="1806"/>
      <c r="G158" s="1639">
        <v>34628</v>
      </c>
      <c r="H158" s="1806"/>
      <c r="I158" s="1616">
        <v>26586.65</v>
      </c>
      <c r="J158" s="1806"/>
      <c r="K158" s="1533">
        <f>I158/E158</f>
        <v>2.9540722222222224</v>
      </c>
      <c r="L158" s="1534">
        <f>I158/G158</f>
        <v>0.76777896499942244</v>
      </c>
      <c r="M158" s="1521"/>
    </row>
    <row r="159" spans="1:13" s="1649" customFormat="1" ht="45" customHeight="1">
      <c r="A159" s="1835">
        <v>41</v>
      </c>
      <c r="B159" s="1813">
        <v>750</v>
      </c>
      <c r="C159" s="1832" t="s">
        <v>83</v>
      </c>
      <c r="D159" s="1638" t="s">
        <v>841</v>
      </c>
      <c r="E159" s="1639">
        <v>339000</v>
      </c>
      <c r="F159" s="1820">
        <f>SUM(E159:E174)</f>
        <v>23563000</v>
      </c>
      <c r="G159" s="1639">
        <v>425880</v>
      </c>
      <c r="H159" s="1820">
        <f>SUM(G159:G174)</f>
        <v>90365038</v>
      </c>
      <c r="I159" s="1616">
        <v>105626.48</v>
      </c>
      <c r="J159" s="1820">
        <f>SUM(I159:I174)</f>
        <v>65471977.980000004</v>
      </c>
      <c r="K159" s="1533">
        <f>I159/E159</f>
        <v>0.31158253687315635</v>
      </c>
      <c r="L159" s="1534">
        <f>I159/G159</f>
        <v>0.24801934817319432</v>
      </c>
      <c r="M159" s="1521"/>
    </row>
    <row r="160" spans="1:13" s="1649" customFormat="1" ht="45" customHeight="1">
      <c r="A160" s="1836"/>
      <c r="B160" s="1813"/>
      <c r="C160" s="1834"/>
      <c r="D160" s="1638" t="s">
        <v>844</v>
      </c>
      <c r="E160" s="1639"/>
      <c r="F160" s="1820"/>
      <c r="G160" s="1639">
        <v>21120</v>
      </c>
      <c r="H160" s="1820"/>
      <c r="I160" s="1543">
        <v>0</v>
      </c>
      <c r="J160" s="1820"/>
      <c r="K160" s="1541">
        <v>0</v>
      </c>
      <c r="L160" s="1544">
        <v>0</v>
      </c>
      <c r="M160" s="1521"/>
    </row>
    <row r="161" spans="1:13" s="1649" customFormat="1" ht="45" customHeight="1">
      <c r="A161" s="1836"/>
      <c r="B161" s="1838">
        <v>801</v>
      </c>
      <c r="C161" s="1822" t="s">
        <v>115</v>
      </c>
      <c r="D161" s="1638" t="s">
        <v>844</v>
      </c>
      <c r="E161" s="1639">
        <v>529000</v>
      </c>
      <c r="F161" s="1820"/>
      <c r="G161" s="1639">
        <v>158911</v>
      </c>
      <c r="H161" s="1820"/>
      <c r="I161" s="1616">
        <v>95806.58</v>
      </c>
      <c r="J161" s="1820"/>
      <c r="K161" s="1545">
        <f>I161/E161</f>
        <v>0.18110884688090736</v>
      </c>
      <c r="L161" s="1534">
        <f>I161/G161</f>
        <v>0.60289457620932474</v>
      </c>
      <c r="M161" s="1521"/>
    </row>
    <row r="162" spans="1:13" s="1649" customFormat="1" ht="45" customHeight="1">
      <c r="A162" s="1836"/>
      <c r="B162" s="1839"/>
      <c r="C162" s="1822"/>
      <c r="D162" s="1652" t="s">
        <v>847</v>
      </c>
      <c r="E162" s="1639">
        <v>331000</v>
      </c>
      <c r="F162" s="1820"/>
      <c r="G162" s="1639">
        <v>659400</v>
      </c>
      <c r="H162" s="1820"/>
      <c r="I162" s="1616">
        <v>649985.75999999989</v>
      </c>
      <c r="J162" s="1820"/>
      <c r="K162" s="1533">
        <f t="shared" ref="K162:K168" si="16">I162/E162</f>
        <v>1.9637032024169181</v>
      </c>
      <c r="L162" s="1534">
        <f t="shared" ref="L162:L168" si="17">I162/G162</f>
        <v>0.98572302092811626</v>
      </c>
      <c r="M162" s="1521"/>
    </row>
    <row r="163" spans="1:13" s="1649" customFormat="1" ht="45" customHeight="1">
      <c r="A163" s="1836"/>
      <c r="B163" s="1839"/>
      <c r="C163" s="1822"/>
      <c r="D163" s="1638" t="s">
        <v>848</v>
      </c>
      <c r="E163" s="1639">
        <v>359000</v>
      </c>
      <c r="F163" s="1820"/>
      <c r="G163" s="1639">
        <v>848003</v>
      </c>
      <c r="H163" s="1820"/>
      <c r="I163" s="1616">
        <v>452091.22000000003</v>
      </c>
      <c r="J163" s="1820"/>
      <c r="K163" s="1533">
        <f t="shared" si="16"/>
        <v>1.2593070194986073</v>
      </c>
      <c r="L163" s="1534">
        <f t="shared" si="17"/>
        <v>0.53312455262540348</v>
      </c>
      <c r="M163" s="1521"/>
    </row>
    <row r="164" spans="1:13" s="1649" customFormat="1" ht="45" customHeight="1">
      <c r="A164" s="1836"/>
      <c r="B164" s="1839"/>
      <c r="C164" s="1822"/>
      <c r="D164" s="1652" t="s">
        <v>898</v>
      </c>
      <c r="E164" s="1639">
        <v>293000</v>
      </c>
      <c r="F164" s="1820"/>
      <c r="G164" s="1639">
        <v>406300</v>
      </c>
      <c r="H164" s="1820"/>
      <c r="I164" s="1616">
        <v>334164.45</v>
      </c>
      <c r="J164" s="1820"/>
      <c r="K164" s="1533">
        <f t="shared" si="16"/>
        <v>1.1404930034129692</v>
      </c>
      <c r="L164" s="1534">
        <f t="shared" si="17"/>
        <v>0.82245742062515381</v>
      </c>
      <c r="M164" s="1521"/>
    </row>
    <row r="165" spans="1:13" s="1649" customFormat="1" ht="45" customHeight="1">
      <c r="A165" s="1836"/>
      <c r="B165" s="1839"/>
      <c r="C165" s="1822"/>
      <c r="D165" s="1638" t="s">
        <v>854</v>
      </c>
      <c r="E165" s="1639"/>
      <c r="F165" s="1820"/>
      <c r="G165" s="1639">
        <v>196185</v>
      </c>
      <c r="H165" s="1820"/>
      <c r="I165" s="1543">
        <v>0</v>
      </c>
      <c r="J165" s="1820"/>
      <c r="K165" s="1541">
        <v>0</v>
      </c>
      <c r="L165" s="1544">
        <v>0</v>
      </c>
      <c r="M165" s="1521"/>
    </row>
    <row r="166" spans="1:13" ht="45" customHeight="1">
      <c r="A166" s="1836"/>
      <c r="B166" s="1839"/>
      <c r="C166" s="1822"/>
      <c r="D166" s="1638" t="s">
        <v>855</v>
      </c>
      <c r="E166" s="1639">
        <v>1122000</v>
      </c>
      <c r="F166" s="1820"/>
      <c r="G166" s="1639">
        <v>1421600</v>
      </c>
      <c r="H166" s="1820"/>
      <c r="I166" s="1616">
        <v>925537.92999999993</v>
      </c>
      <c r="J166" s="1820"/>
      <c r="K166" s="1533">
        <f t="shared" si="16"/>
        <v>0.82490011586452761</v>
      </c>
      <c r="L166" s="1534">
        <f t="shared" si="17"/>
        <v>0.65105369302194704</v>
      </c>
    </row>
    <row r="167" spans="1:13" ht="45" customHeight="1">
      <c r="A167" s="1836"/>
      <c r="B167" s="1839"/>
      <c r="C167" s="1822"/>
      <c r="D167" s="1638" t="s">
        <v>857</v>
      </c>
      <c r="E167" s="1639">
        <v>527000</v>
      </c>
      <c r="F167" s="1820"/>
      <c r="G167" s="1639">
        <v>1080577</v>
      </c>
      <c r="H167" s="1820"/>
      <c r="I167" s="1616">
        <v>436940.71</v>
      </c>
      <c r="J167" s="1820"/>
      <c r="K167" s="1533">
        <f t="shared" si="16"/>
        <v>0.82910950664136629</v>
      </c>
      <c r="L167" s="1534">
        <f t="shared" si="17"/>
        <v>0.404358699102424</v>
      </c>
    </row>
    <row r="168" spans="1:13" ht="45" customHeight="1">
      <c r="A168" s="1836"/>
      <c r="B168" s="1839"/>
      <c r="C168" s="1822"/>
      <c r="D168" s="1638" t="s">
        <v>858</v>
      </c>
      <c r="E168" s="1639">
        <v>683000</v>
      </c>
      <c r="F168" s="1820"/>
      <c r="G168" s="1639">
        <v>976820</v>
      </c>
      <c r="H168" s="1820"/>
      <c r="I168" s="1616">
        <v>786119.45</v>
      </c>
      <c r="J168" s="1820"/>
      <c r="K168" s="1533">
        <f t="shared" si="16"/>
        <v>1.1509801610541728</v>
      </c>
      <c r="L168" s="1534">
        <f t="shared" si="17"/>
        <v>0.80477411396163057</v>
      </c>
    </row>
    <row r="169" spans="1:13" ht="45" customHeight="1">
      <c r="A169" s="1836"/>
      <c r="B169" s="1840"/>
      <c r="C169" s="1822"/>
      <c r="D169" s="1638" t="s">
        <v>860</v>
      </c>
      <c r="E169" s="1639">
        <v>150000</v>
      </c>
      <c r="F169" s="1820"/>
      <c r="G169" s="1653">
        <v>0</v>
      </c>
      <c r="H169" s="1820"/>
      <c r="I169" s="1535">
        <v>0</v>
      </c>
      <c r="J169" s="1820"/>
      <c r="K169" s="1536">
        <v>0</v>
      </c>
      <c r="L169" s="1537">
        <v>0</v>
      </c>
    </row>
    <row r="170" spans="1:13" ht="45" customHeight="1">
      <c r="A170" s="1836"/>
      <c r="B170" s="1813" t="s">
        <v>413</v>
      </c>
      <c r="C170" s="1814" t="s">
        <v>584</v>
      </c>
      <c r="D170" s="1638" t="s">
        <v>841</v>
      </c>
      <c r="E170" s="1639">
        <v>18478000</v>
      </c>
      <c r="F170" s="1820"/>
      <c r="G170" s="1639">
        <v>83178733</v>
      </c>
      <c r="H170" s="1820"/>
      <c r="I170" s="1616">
        <v>60850693.789999999</v>
      </c>
      <c r="J170" s="1820"/>
      <c r="K170" s="1533">
        <f>I170/E170</f>
        <v>3.2931428612403941</v>
      </c>
      <c r="L170" s="1534">
        <f t="shared" ref="L170:L175" si="18">I170/G170</f>
        <v>0.73156552877524594</v>
      </c>
    </row>
    <row r="171" spans="1:13" ht="45" customHeight="1">
      <c r="A171" s="1836"/>
      <c r="B171" s="1813"/>
      <c r="C171" s="1814"/>
      <c r="D171" s="1638" t="s">
        <v>853</v>
      </c>
      <c r="E171" s="1639">
        <v>727000</v>
      </c>
      <c r="F171" s="1820"/>
      <c r="G171" s="1639">
        <v>667198</v>
      </c>
      <c r="H171" s="1820"/>
      <c r="I171" s="1616">
        <v>535801.09000000008</v>
      </c>
      <c r="J171" s="1820"/>
      <c r="K171" s="1533">
        <f>I171/E171</f>
        <v>0.73700287482806059</v>
      </c>
      <c r="L171" s="1534">
        <f t="shared" si="18"/>
        <v>0.80306159490885776</v>
      </c>
    </row>
    <row r="172" spans="1:13" ht="45" customHeight="1">
      <c r="A172" s="1836"/>
      <c r="B172" s="1813"/>
      <c r="C172" s="1814"/>
      <c r="D172" s="1638" t="s">
        <v>854</v>
      </c>
      <c r="E172" s="1639"/>
      <c r="F172" s="1820"/>
      <c r="G172" s="1639">
        <v>235535</v>
      </c>
      <c r="H172" s="1820"/>
      <c r="I172" s="1616">
        <v>235535</v>
      </c>
      <c r="J172" s="1820"/>
      <c r="K172" s="1536">
        <v>0</v>
      </c>
      <c r="L172" s="1534">
        <f t="shared" si="18"/>
        <v>1</v>
      </c>
    </row>
    <row r="173" spans="1:13" ht="45" customHeight="1">
      <c r="A173" s="1836"/>
      <c r="B173" s="1813"/>
      <c r="C173" s="1814"/>
      <c r="D173" s="1638" t="s">
        <v>856</v>
      </c>
      <c r="E173" s="1639">
        <v>25000</v>
      </c>
      <c r="F173" s="1820"/>
      <c r="G173" s="1639">
        <v>15000</v>
      </c>
      <c r="H173" s="1820"/>
      <c r="I173" s="1616">
        <v>4374.7700000000004</v>
      </c>
      <c r="J173" s="1820"/>
      <c r="K173" s="1533">
        <f>I173/E173</f>
        <v>0.17499080000000003</v>
      </c>
      <c r="L173" s="1534">
        <f t="shared" si="18"/>
        <v>0.29165133333333337</v>
      </c>
    </row>
    <row r="174" spans="1:13" ht="45" customHeight="1">
      <c r="A174" s="1837"/>
      <c r="B174" s="1813"/>
      <c r="C174" s="1814"/>
      <c r="D174" s="1638" t="s">
        <v>858</v>
      </c>
      <c r="E174" s="1639"/>
      <c r="F174" s="1820"/>
      <c r="G174" s="1639">
        <v>73776</v>
      </c>
      <c r="H174" s="1820"/>
      <c r="I174" s="1616">
        <v>59300.750000000007</v>
      </c>
      <c r="J174" s="1820"/>
      <c r="K174" s="1536">
        <v>0</v>
      </c>
      <c r="L174" s="1534">
        <f t="shared" si="18"/>
        <v>0.80379459444805912</v>
      </c>
    </row>
    <row r="175" spans="1:13" ht="45" customHeight="1">
      <c r="A175" s="1821">
        <v>42</v>
      </c>
      <c r="B175" s="1636" t="s">
        <v>377</v>
      </c>
      <c r="C175" s="1637" t="s">
        <v>83</v>
      </c>
      <c r="D175" s="1638" t="s">
        <v>845</v>
      </c>
      <c r="E175" s="1639">
        <v>5976000</v>
      </c>
      <c r="F175" s="1820">
        <f>SUM(E175:E182)</f>
        <v>87780000</v>
      </c>
      <c r="G175" s="1639">
        <v>6147021</v>
      </c>
      <c r="H175" s="1820">
        <f>SUM(G175:G182)</f>
        <v>135873811</v>
      </c>
      <c r="I175" s="1617">
        <v>5093185.46</v>
      </c>
      <c r="J175" s="1820">
        <f>SUM(I175:I182)</f>
        <v>86913996.509999976</v>
      </c>
      <c r="K175" s="1533">
        <f>I175/E175</f>
        <v>0.85227333668005356</v>
      </c>
      <c r="L175" s="1534">
        <f t="shared" si="18"/>
        <v>0.82856158454640061</v>
      </c>
    </row>
    <row r="176" spans="1:13" ht="45" customHeight="1">
      <c r="A176" s="1821"/>
      <c r="B176" s="1813" t="s">
        <v>387</v>
      </c>
      <c r="C176" s="1814" t="s">
        <v>579</v>
      </c>
      <c r="D176" s="1638" t="s">
        <v>872</v>
      </c>
      <c r="E176" s="1639">
        <v>131000</v>
      </c>
      <c r="F176" s="1820"/>
      <c r="G176" s="1535">
        <v>0</v>
      </c>
      <c r="H176" s="1820"/>
      <c r="I176" s="1535">
        <v>0</v>
      </c>
      <c r="J176" s="1820"/>
      <c r="K176" s="1536">
        <v>0</v>
      </c>
      <c r="L176" s="1537">
        <v>0</v>
      </c>
    </row>
    <row r="177" spans="1:12" ht="45" customHeight="1">
      <c r="A177" s="1821"/>
      <c r="B177" s="1813"/>
      <c r="C177" s="1814"/>
      <c r="D177" s="1652" t="s">
        <v>873</v>
      </c>
      <c r="E177" s="1639">
        <v>33236000</v>
      </c>
      <c r="F177" s="1820"/>
      <c r="G177" s="1639">
        <v>25475833</v>
      </c>
      <c r="H177" s="1820"/>
      <c r="I177" s="1617">
        <v>8653490.790000001</v>
      </c>
      <c r="J177" s="1820"/>
      <c r="K177" s="1533">
        <f>I177/E177</f>
        <v>0.26036498946925024</v>
      </c>
      <c r="L177" s="1534">
        <f t="shared" ref="L177:L183" si="19">I177/G177</f>
        <v>0.33967449818029505</v>
      </c>
    </row>
    <row r="178" spans="1:12" ht="45" customHeight="1">
      <c r="A178" s="1821"/>
      <c r="B178" s="1813"/>
      <c r="C178" s="1814"/>
      <c r="D178" s="1638" t="s">
        <v>841</v>
      </c>
      <c r="E178" s="1639">
        <v>34984000</v>
      </c>
      <c r="F178" s="1820"/>
      <c r="G178" s="1639">
        <v>64460780</v>
      </c>
      <c r="H178" s="1820"/>
      <c r="I178" s="1617">
        <v>45310067.439999983</v>
      </c>
      <c r="J178" s="1820"/>
      <c r="K178" s="1533">
        <f>I178/E178</f>
        <v>1.2951654310541958</v>
      </c>
      <c r="L178" s="1534">
        <f t="shared" si="19"/>
        <v>0.7029090780471472</v>
      </c>
    </row>
    <row r="179" spans="1:12" ht="45" customHeight="1">
      <c r="A179" s="1821"/>
      <c r="B179" s="1813"/>
      <c r="C179" s="1814"/>
      <c r="D179" s="1638" t="s">
        <v>850</v>
      </c>
      <c r="E179" s="1639">
        <v>13124000</v>
      </c>
      <c r="F179" s="1820"/>
      <c r="G179" s="1639">
        <v>13124000</v>
      </c>
      <c r="H179" s="1820"/>
      <c r="I179" s="1617">
        <v>1342545.71</v>
      </c>
      <c r="J179" s="1820"/>
      <c r="K179" s="1533">
        <f>I179/E179</f>
        <v>0.10229699100883877</v>
      </c>
      <c r="L179" s="1534">
        <f t="shared" si="19"/>
        <v>0.10229699100883877</v>
      </c>
    </row>
    <row r="180" spans="1:12" ht="45" customHeight="1">
      <c r="A180" s="1821"/>
      <c r="B180" s="1813"/>
      <c r="C180" s="1814"/>
      <c r="D180" s="1638" t="s">
        <v>851</v>
      </c>
      <c r="E180" s="1639"/>
      <c r="F180" s="1820"/>
      <c r="G180" s="1639">
        <v>26007913</v>
      </c>
      <c r="H180" s="1820"/>
      <c r="I180" s="1617">
        <v>25998691.02</v>
      </c>
      <c r="J180" s="1820"/>
      <c r="K180" s="1536">
        <v>0</v>
      </c>
      <c r="L180" s="1534">
        <f t="shared" si="19"/>
        <v>0.9996454163777001</v>
      </c>
    </row>
    <row r="181" spans="1:12" ht="45" customHeight="1">
      <c r="A181" s="1821"/>
      <c r="B181" s="1813"/>
      <c r="C181" s="1814"/>
      <c r="D181" s="1638" t="s">
        <v>858</v>
      </c>
      <c r="E181" s="1639">
        <v>115000</v>
      </c>
      <c r="F181" s="1820"/>
      <c r="G181" s="1639">
        <v>207000</v>
      </c>
      <c r="H181" s="1820"/>
      <c r="I181" s="1617">
        <v>163371.6</v>
      </c>
      <c r="J181" s="1820"/>
      <c r="K181" s="1533">
        <f>I181/E181</f>
        <v>1.4206226086956522</v>
      </c>
      <c r="L181" s="1534">
        <f t="shared" si="19"/>
        <v>0.78923478260869573</v>
      </c>
    </row>
    <row r="182" spans="1:12" ht="45" customHeight="1">
      <c r="A182" s="1821"/>
      <c r="B182" s="1636" t="s">
        <v>403</v>
      </c>
      <c r="C182" s="1657" t="s">
        <v>404</v>
      </c>
      <c r="D182" s="1638" t="s">
        <v>845</v>
      </c>
      <c r="E182" s="1639">
        <v>214000</v>
      </c>
      <c r="F182" s="1820"/>
      <c r="G182" s="1639">
        <v>451264</v>
      </c>
      <c r="H182" s="1820"/>
      <c r="I182" s="1617">
        <v>352644.49</v>
      </c>
      <c r="J182" s="1820"/>
      <c r="K182" s="1533">
        <f>I182/E182</f>
        <v>1.6478714485981307</v>
      </c>
      <c r="L182" s="1534">
        <f t="shared" si="19"/>
        <v>0.78145938962558503</v>
      </c>
    </row>
    <row r="183" spans="1:12" ht="45" customHeight="1">
      <c r="A183" s="1821">
        <v>44</v>
      </c>
      <c r="B183" s="1658" t="s">
        <v>350</v>
      </c>
      <c r="C183" s="1637" t="s">
        <v>351</v>
      </c>
      <c r="D183" s="1652" t="s">
        <v>865</v>
      </c>
      <c r="E183" s="1639">
        <v>122686000</v>
      </c>
      <c r="F183" s="1820">
        <f>SUM(E183:E187)</f>
        <v>203415000</v>
      </c>
      <c r="G183" s="1639">
        <v>294358148.80000001</v>
      </c>
      <c r="H183" s="1820">
        <f>SUM(G183:G187)</f>
        <v>354931065.80000001</v>
      </c>
      <c r="I183" s="1616">
        <v>286836493.19</v>
      </c>
      <c r="J183" s="1820">
        <f>SUM(I183:I187)</f>
        <v>309040985.26999998</v>
      </c>
      <c r="K183" s="1533">
        <f>I183/E183</f>
        <v>2.3379724922974097</v>
      </c>
      <c r="L183" s="1534">
        <f t="shared" si="19"/>
        <v>0.97444726554823335</v>
      </c>
    </row>
    <row r="184" spans="1:12" ht="45" customHeight="1">
      <c r="A184" s="1821"/>
      <c r="B184" s="1813" t="s">
        <v>377</v>
      </c>
      <c r="C184" s="1832" t="s">
        <v>83</v>
      </c>
      <c r="D184" s="1652" t="s">
        <v>873</v>
      </c>
      <c r="E184" s="1639">
        <v>894000</v>
      </c>
      <c r="F184" s="1820"/>
      <c r="G184" s="1639">
        <v>924253</v>
      </c>
      <c r="H184" s="1820"/>
      <c r="I184" s="1535">
        <v>0</v>
      </c>
      <c r="J184" s="1820"/>
      <c r="K184" s="1536">
        <v>0</v>
      </c>
      <c r="L184" s="1537">
        <v>0</v>
      </c>
    </row>
    <row r="185" spans="1:12" ht="45" customHeight="1">
      <c r="A185" s="1821"/>
      <c r="B185" s="1813"/>
      <c r="C185" s="1833"/>
      <c r="D185" s="1638" t="s">
        <v>845</v>
      </c>
      <c r="E185" s="1639">
        <v>614000</v>
      </c>
      <c r="F185" s="1820"/>
      <c r="G185" s="1639">
        <v>614000</v>
      </c>
      <c r="H185" s="1820"/>
      <c r="I185" s="1616">
        <v>213848.26</v>
      </c>
      <c r="J185" s="1820"/>
      <c r="K185" s="1533">
        <f t="shared" ref="K185:K192" si="20">I185/E185</f>
        <v>0.34828706840390883</v>
      </c>
      <c r="L185" s="1534">
        <f t="shared" ref="L185:L192" si="21">I185/G185</f>
        <v>0.34828706840390883</v>
      </c>
    </row>
    <row r="186" spans="1:12" ht="45" customHeight="1">
      <c r="A186" s="1821"/>
      <c r="B186" s="1813"/>
      <c r="C186" s="1834"/>
      <c r="D186" s="1638" t="s">
        <v>844</v>
      </c>
      <c r="E186" s="1639">
        <v>26155000</v>
      </c>
      <c r="F186" s="1820"/>
      <c r="G186" s="1639">
        <v>20972664</v>
      </c>
      <c r="H186" s="1820"/>
      <c r="I186" s="1616">
        <v>6417117.4900000002</v>
      </c>
      <c r="J186" s="1820"/>
      <c r="K186" s="1533">
        <f t="shared" si="20"/>
        <v>0.24534955037277767</v>
      </c>
      <c r="L186" s="1534">
        <f t="shared" si="21"/>
        <v>0.30597531577295095</v>
      </c>
    </row>
    <row r="187" spans="1:12" ht="46.5" customHeight="1">
      <c r="A187" s="1821"/>
      <c r="B187" s="1636" t="s">
        <v>407</v>
      </c>
      <c r="C187" s="1638" t="s">
        <v>582</v>
      </c>
      <c r="D187" s="1638" t="s">
        <v>844</v>
      </c>
      <c r="E187" s="1639">
        <v>53066000</v>
      </c>
      <c r="F187" s="1820"/>
      <c r="G187" s="1639">
        <v>38062000</v>
      </c>
      <c r="H187" s="1820"/>
      <c r="I187" s="1616">
        <v>15573526.33</v>
      </c>
      <c r="J187" s="1820"/>
      <c r="K187" s="1533">
        <f t="shared" si="20"/>
        <v>0.29347466042286963</v>
      </c>
      <c r="L187" s="1534">
        <f t="shared" si="21"/>
        <v>0.40916206005990224</v>
      </c>
    </row>
    <row r="188" spans="1:12" ht="45" customHeight="1">
      <c r="A188" s="1821">
        <v>46</v>
      </c>
      <c r="B188" s="1813" t="s">
        <v>377</v>
      </c>
      <c r="C188" s="1817" t="s">
        <v>83</v>
      </c>
      <c r="D188" s="1652" t="s">
        <v>873</v>
      </c>
      <c r="E188" s="1639">
        <v>1500000</v>
      </c>
      <c r="F188" s="1820">
        <f>SUM(E188:E197)</f>
        <v>506294000</v>
      </c>
      <c r="G188" s="1639">
        <v>1286396</v>
      </c>
      <c r="H188" s="1820">
        <f>SUM(G188:G197)</f>
        <v>884913152</v>
      </c>
      <c r="I188" s="1616">
        <v>580106.22</v>
      </c>
      <c r="J188" s="1820">
        <f>SUM(I188:I197)</f>
        <v>602874341.17999995</v>
      </c>
      <c r="K188" s="1533">
        <f t="shared" si="20"/>
        <v>0.38673747999999997</v>
      </c>
      <c r="L188" s="1534">
        <f t="shared" si="21"/>
        <v>0.45095462050566076</v>
      </c>
    </row>
    <row r="189" spans="1:12" ht="45" customHeight="1">
      <c r="A189" s="1821"/>
      <c r="B189" s="1813"/>
      <c r="C189" s="1831"/>
      <c r="D189" s="1638" t="s">
        <v>841</v>
      </c>
      <c r="E189" s="1639">
        <v>43000</v>
      </c>
      <c r="F189" s="1820"/>
      <c r="G189" s="1639">
        <v>64024</v>
      </c>
      <c r="H189" s="1820"/>
      <c r="I189" s="1616">
        <v>64017.399999999994</v>
      </c>
      <c r="J189" s="1820"/>
      <c r="K189" s="1533">
        <f t="shared" si="20"/>
        <v>1.4887767441860464</v>
      </c>
      <c r="L189" s="1534">
        <f t="shared" si="21"/>
        <v>0.99989691365737843</v>
      </c>
    </row>
    <row r="190" spans="1:12" ht="45" customHeight="1">
      <c r="A190" s="1821"/>
      <c r="B190" s="1813"/>
      <c r="C190" s="1831"/>
      <c r="D190" s="1638" t="s">
        <v>845</v>
      </c>
      <c r="E190" s="1639">
        <v>3775000</v>
      </c>
      <c r="F190" s="1820"/>
      <c r="G190" s="1639">
        <v>2804998</v>
      </c>
      <c r="H190" s="1820"/>
      <c r="I190" s="1616">
        <v>2250337.0099999998</v>
      </c>
      <c r="J190" s="1820"/>
      <c r="K190" s="1533">
        <f t="shared" si="20"/>
        <v>0.59611576423841051</v>
      </c>
      <c r="L190" s="1534">
        <f t="shared" si="21"/>
        <v>0.80225975562192908</v>
      </c>
    </row>
    <row r="191" spans="1:12" ht="45" customHeight="1">
      <c r="A191" s="1821"/>
      <c r="B191" s="1813"/>
      <c r="C191" s="1818"/>
      <c r="D191" s="1638" t="s">
        <v>844</v>
      </c>
      <c r="E191" s="1639">
        <v>15293000</v>
      </c>
      <c r="F191" s="1820"/>
      <c r="G191" s="1639">
        <v>16096864</v>
      </c>
      <c r="H191" s="1820"/>
      <c r="I191" s="1616">
        <v>9860640.2599999979</v>
      </c>
      <c r="J191" s="1820"/>
      <c r="K191" s="1533">
        <f t="shared" si="20"/>
        <v>0.64478128947884639</v>
      </c>
      <c r="L191" s="1534">
        <f t="shared" si="21"/>
        <v>0.61258144816282212</v>
      </c>
    </row>
    <row r="192" spans="1:12" ht="45" customHeight="1">
      <c r="A192" s="1821"/>
      <c r="B192" s="1813" t="s">
        <v>403</v>
      </c>
      <c r="C192" s="1817" t="s">
        <v>404</v>
      </c>
      <c r="D192" s="1638" t="s">
        <v>863</v>
      </c>
      <c r="E192" s="1639">
        <v>348000</v>
      </c>
      <c r="F192" s="1820"/>
      <c r="G192" s="1639">
        <v>348000</v>
      </c>
      <c r="H192" s="1820"/>
      <c r="I192" s="1616">
        <v>229835.22999999998</v>
      </c>
      <c r="J192" s="1820"/>
      <c r="K192" s="1533">
        <f t="shared" si="20"/>
        <v>0.66044606321839072</v>
      </c>
      <c r="L192" s="1534">
        <f t="shared" si="21"/>
        <v>0.66044606321839072</v>
      </c>
    </row>
    <row r="193" spans="1:12" ht="45" customHeight="1">
      <c r="A193" s="1821"/>
      <c r="B193" s="1813"/>
      <c r="C193" s="1831"/>
      <c r="D193" s="1638" t="s">
        <v>872</v>
      </c>
      <c r="E193" s="1639">
        <v>121000</v>
      </c>
      <c r="F193" s="1820"/>
      <c r="G193" s="1639">
        <v>121000</v>
      </c>
      <c r="H193" s="1820"/>
      <c r="I193" s="1535">
        <v>0</v>
      </c>
      <c r="J193" s="1820"/>
      <c r="K193" s="1536">
        <v>0</v>
      </c>
      <c r="L193" s="1537">
        <v>0</v>
      </c>
    </row>
    <row r="194" spans="1:12" ht="45" customHeight="1">
      <c r="A194" s="1821"/>
      <c r="B194" s="1813"/>
      <c r="C194" s="1831"/>
      <c r="D194" s="1652" t="s">
        <v>873</v>
      </c>
      <c r="E194" s="1639">
        <v>10201000</v>
      </c>
      <c r="F194" s="1820"/>
      <c r="G194" s="1639">
        <v>5066000</v>
      </c>
      <c r="H194" s="1820"/>
      <c r="I194" s="1616">
        <v>1086742.17</v>
      </c>
      <c r="J194" s="1820"/>
      <c r="K194" s="1533">
        <f t="shared" ref="K194:K204" si="22">I194/E194</f>
        <v>0.10653290559749043</v>
      </c>
      <c r="L194" s="1534">
        <f t="shared" ref="L194:L204" si="23">I194/G194</f>
        <v>0.21451681208053691</v>
      </c>
    </row>
    <row r="195" spans="1:12" ht="45" customHeight="1">
      <c r="A195" s="1821"/>
      <c r="B195" s="1813"/>
      <c r="C195" s="1831"/>
      <c r="D195" s="1638" t="s">
        <v>841</v>
      </c>
      <c r="E195" s="1639">
        <v>168938000</v>
      </c>
      <c r="F195" s="1820"/>
      <c r="G195" s="1639">
        <v>453974416</v>
      </c>
      <c r="H195" s="1820"/>
      <c r="I195" s="1616">
        <v>337123637.83999997</v>
      </c>
      <c r="J195" s="1820"/>
      <c r="K195" s="1533">
        <f t="shared" si="22"/>
        <v>1.9955465190780048</v>
      </c>
      <c r="L195" s="1534">
        <f t="shared" si="23"/>
        <v>0.74260492652960419</v>
      </c>
    </row>
    <row r="196" spans="1:12" ht="45" customHeight="1">
      <c r="A196" s="1821"/>
      <c r="B196" s="1813"/>
      <c r="C196" s="1831"/>
      <c r="D196" s="1638" t="s">
        <v>845</v>
      </c>
      <c r="E196" s="1639">
        <v>66434000</v>
      </c>
      <c r="F196" s="1820"/>
      <c r="G196" s="1639">
        <v>203440955</v>
      </c>
      <c r="H196" s="1820"/>
      <c r="I196" s="1616">
        <v>129399212.81999999</v>
      </c>
      <c r="J196" s="1820"/>
      <c r="K196" s="1533">
        <f t="shared" si="22"/>
        <v>1.9477859653189631</v>
      </c>
      <c r="L196" s="1534">
        <f t="shared" si="23"/>
        <v>0.63605291677872822</v>
      </c>
    </row>
    <row r="197" spans="1:12" ht="45" customHeight="1">
      <c r="A197" s="1821"/>
      <c r="B197" s="1813"/>
      <c r="C197" s="1818"/>
      <c r="D197" s="1638" t="s">
        <v>844</v>
      </c>
      <c r="E197" s="1639">
        <v>239641000</v>
      </c>
      <c r="F197" s="1820"/>
      <c r="G197" s="1639">
        <v>201710499</v>
      </c>
      <c r="H197" s="1820"/>
      <c r="I197" s="1616">
        <v>122279812.22999997</v>
      </c>
      <c r="J197" s="1820"/>
      <c r="K197" s="1533">
        <f t="shared" si="22"/>
        <v>0.51026248525920015</v>
      </c>
      <c r="L197" s="1534">
        <f t="shared" si="23"/>
        <v>0.60621441539341969</v>
      </c>
    </row>
    <row r="198" spans="1:12" ht="45" customHeight="1">
      <c r="A198" s="1821">
        <v>47</v>
      </c>
      <c r="B198" s="1636" t="s">
        <v>358</v>
      </c>
      <c r="C198" s="1659" t="s">
        <v>359</v>
      </c>
      <c r="D198" s="1638" t="s">
        <v>841</v>
      </c>
      <c r="E198" s="1639">
        <v>723381000</v>
      </c>
      <c r="F198" s="1820">
        <f>SUM(E198:E201)</f>
        <v>1284821000</v>
      </c>
      <c r="G198" s="1639">
        <v>1167100938</v>
      </c>
      <c r="H198" s="1820">
        <f>SUM(G198:G201)</f>
        <v>1824540938</v>
      </c>
      <c r="I198" s="1616">
        <v>751845486.68999994</v>
      </c>
      <c r="J198" s="1820">
        <f>SUM(I198:I201)</f>
        <v>1325427110.73</v>
      </c>
      <c r="K198" s="1533">
        <f t="shared" si="22"/>
        <v>1.0393492318570712</v>
      </c>
      <c r="L198" s="1534">
        <f t="shared" si="23"/>
        <v>0.64419919666794057</v>
      </c>
    </row>
    <row r="199" spans="1:12" ht="45" customHeight="1">
      <c r="A199" s="1821"/>
      <c r="B199" s="1813" t="s">
        <v>377</v>
      </c>
      <c r="C199" s="1822" t="s">
        <v>83</v>
      </c>
      <c r="D199" s="1638" t="s">
        <v>863</v>
      </c>
      <c r="E199" s="1639">
        <v>843000</v>
      </c>
      <c r="F199" s="1820"/>
      <c r="G199" s="1639">
        <v>843000</v>
      </c>
      <c r="H199" s="1820"/>
      <c r="I199" s="1616">
        <v>273478.20999999996</v>
      </c>
      <c r="J199" s="1820"/>
      <c r="K199" s="1648">
        <f t="shared" si="22"/>
        <v>0.32441068801897976</v>
      </c>
      <c r="L199" s="1640">
        <f t="shared" si="23"/>
        <v>0.32441068801897976</v>
      </c>
    </row>
    <row r="200" spans="1:12" ht="45" customHeight="1">
      <c r="A200" s="1821"/>
      <c r="B200" s="1813"/>
      <c r="C200" s="1822"/>
      <c r="D200" s="1638" t="s">
        <v>841</v>
      </c>
      <c r="E200" s="1639">
        <v>1692000</v>
      </c>
      <c r="F200" s="1820"/>
      <c r="G200" s="1639">
        <v>1692000</v>
      </c>
      <c r="H200" s="1820"/>
      <c r="I200" s="1616">
        <v>763989.69</v>
      </c>
      <c r="J200" s="1820"/>
      <c r="K200" s="1533">
        <f t="shared" si="22"/>
        <v>0.45153054964539002</v>
      </c>
      <c r="L200" s="1534">
        <f t="shared" si="23"/>
        <v>0.45153054964539002</v>
      </c>
    </row>
    <row r="201" spans="1:12" ht="45" customHeight="1">
      <c r="A201" s="1821"/>
      <c r="B201" s="1636" t="s">
        <v>413</v>
      </c>
      <c r="C201" s="1657" t="s">
        <v>584</v>
      </c>
      <c r="D201" s="1638" t="s">
        <v>841</v>
      </c>
      <c r="E201" s="1639">
        <v>558905000</v>
      </c>
      <c r="F201" s="1820"/>
      <c r="G201" s="1639">
        <v>654905000</v>
      </c>
      <c r="H201" s="1820"/>
      <c r="I201" s="1616">
        <v>572544156.13999999</v>
      </c>
      <c r="J201" s="1820"/>
      <c r="K201" s="1533">
        <f t="shared" si="22"/>
        <v>1.024403353235344</v>
      </c>
      <c r="L201" s="1534">
        <f t="shared" si="23"/>
        <v>0.87424001365083481</v>
      </c>
    </row>
    <row r="202" spans="1:12" ht="45" customHeight="1">
      <c r="A202" s="1821">
        <v>49</v>
      </c>
      <c r="B202" s="1813" t="s">
        <v>377</v>
      </c>
      <c r="C202" s="1822" t="s">
        <v>83</v>
      </c>
      <c r="D202" s="1638" t="s">
        <v>845</v>
      </c>
      <c r="E202" s="1639">
        <v>9810000</v>
      </c>
      <c r="F202" s="1806">
        <f>SUM(E202:E203)</f>
        <v>10792000</v>
      </c>
      <c r="G202" s="1639">
        <v>9810000</v>
      </c>
      <c r="H202" s="1806">
        <f>SUM(G202:G203)</f>
        <v>10792000</v>
      </c>
      <c r="I202" s="1616">
        <v>7737056.8800000008</v>
      </c>
      <c r="J202" s="1806">
        <f>SUM(I202:I203)</f>
        <v>8458801.9199999999</v>
      </c>
      <c r="K202" s="1533">
        <f t="shared" si="22"/>
        <v>0.78869081345565761</v>
      </c>
      <c r="L202" s="1534">
        <f t="shared" si="23"/>
        <v>0.78869081345565761</v>
      </c>
    </row>
    <row r="203" spans="1:12" ht="45" customHeight="1">
      <c r="A203" s="1821"/>
      <c r="B203" s="1813"/>
      <c r="C203" s="1822"/>
      <c r="D203" s="1638" t="s">
        <v>844</v>
      </c>
      <c r="E203" s="1639">
        <v>982000</v>
      </c>
      <c r="F203" s="1806"/>
      <c r="G203" s="1639">
        <v>982000</v>
      </c>
      <c r="H203" s="1806"/>
      <c r="I203" s="1616">
        <v>721745.03999999992</v>
      </c>
      <c r="J203" s="1806"/>
      <c r="K203" s="1533">
        <f t="shared" si="22"/>
        <v>0.73497458248472503</v>
      </c>
      <c r="L203" s="1534">
        <f t="shared" si="23"/>
        <v>0.73497458248472503</v>
      </c>
    </row>
    <row r="204" spans="1:12" ht="45" customHeight="1">
      <c r="A204" s="1821">
        <v>51</v>
      </c>
      <c r="B204" s="1660" t="s">
        <v>352</v>
      </c>
      <c r="C204" s="1652" t="s">
        <v>353</v>
      </c>
      <c r="D204" s="1638" t="s">
        <v>841</v>
      </c>
      <c r="E204" s="1639">
        <v>94047000</v>
      </c>
      <c r="F204" s="1808">
        <f>SUM(E204:E210)</f>
        <v>2144638000</v>
      </c>
      <c r="G204" s="1639">
        <v>33600000</v>
      </c>
      <c r="H204" s="1826">
        <f>SUM(G204:G210)</f>
        <v>2745702380</v>
      </c>
      <c r="I204" s="1616">
        <v>26544307.57</v>
      </c>
      <c r="J204" s="1826">
        <f>SUM(I204:I210)</f>
        <v>2311872574.0900011</v>
      </c>
      <c r="K204" s="1533">
        <f t="shared" si="22"/>
        <v>0.28224512818059055</v>
      </c>
      <c r="L204" s="1534">
        <f t="shared" si="23"/>
        <v>0.79000915386904758</v>
      </c>
    </row>
    <row r="205" spans="1:12" ht="45" customHeight="1">
      <c r="A205" s="1821"/>
      <c r="B205" s="1813" t="s">
        <v>377</v>
      </c>
      <c r="C205" s="1822" t="s">
        <v>83</v>
      </c>
      <c r="D205" s="1638" t="s">
        <v>872</v>
      </c>
      <c r="E205" s="1639">
        <v>269000</v>
      </c>
      <c r="F205" s="1827"/>
      <c r="G205" s="1653">
        <v>0</v>
      </c>
      <c r="H205" s="1826"/>
      <c r="I205" s="1535">
        <v>0</v>
      </c>
      <c r="J205" s="1826"/>
      <c r="K205" s="1536">
        <v>0</v>
      </c>
      <c r="L205" s="1537">
        <v>0</v>
      </c>
    </row>
    <row r="206" spans="1:12" ht="45" customHeight="1">
      <c r="A206" s="1821"/>
      <c r="B206" s="1813"/>
      <c r="C206" s="1822"/>
      <c r="D206" s="1652" t="s">
        <v>873</v>
      </c>
      <c r="E206" s="1639">
        <v>278000</v>
      </c>
      <c r="F206" s="1827"/>
      <c r="G206" s="1653">
        <v>0</v>
      </c>
      <c r="H206" s="1826"/>
      <c r="I206" s="1535">
        <v>0</v>
      </c>
      <c r="J206" s="1826"/>
      <c r="K206" s="1536">
        <v>0</v>
      </c>
      <c r="L206" s="1537">
        <v>0</v>
      </c>
    </row>
    <row r="207" spans="1:12" ht="45" customHeight="1">
      <c r="A207" s="1821"/>
      <c r="B207" s="1813" t="s">
        <v>413</v>
      </c>
      <c r="C207" s="1828" t="s">
        <v>584</v>
      </c>
      <c r="D207" s="1638" t="s">
        <v>872</v>
      </c>
      <c r="E207" s="1639">
        <v>43231000</v>
      </c>
      <c r="F207" s="1827"/>
      <c r="G207" s="1639">
        <v>8618278</v>
      </c>
      <c r="H207" s="1826"/>
      <c r="I207" s="1616">
        <v>2034922.0199999998</v>
      </c>
      <c r="J207" s="1826"/>
      <c r="K207" s="1533">
        <f>I207/E207</f>
        <v>4.70708986606833E-2</v>
      </c>
      <c r="L207" s="1534">
        <f>I207/G207</f>
        <v>0.23611700852536896</v>
      </c>
    </row>
    <row r="208" spans="1:12" ht="45" customHeight="1">
      <c r="A208" s="1821"/>
      <c r="B208" s="1813"/>
      <c r="C208" s="1829"/>
      <c r="D208" s="1652" t="s">
        <v>873</v>
      </c>
      <c r="E208" s="1639">
        <v>325000</v>
      </c>
      <c r="F208" s="1827"/>
      <c r="G208" s="1639">
        <v>325000</v>
      </c>
      <c r="H208" s="1826"/>
      <c r="I208" s="1535">
        <v>0</v>
      </c>
      <c r="J208" s="1826"/>
      <c r="K208" s="1536">
        <v>0</v>
      </c>
      <c r="L208" s="1537">
        <v>0</v>
      </c>
    </row>
    <row r="209" spans="1:12" ht="45" customHeight="1">
      <c r="A209" s="1821"/>
      <c r="B209" s="1813"/>
      <c r="C209" s="1829"/>
      <c r="D209" s="1638" t="s">
        <v>841</v>
      </c>
      <c r="E209" s="1639">
        <v>2006488000</v>
      </c>
      <c r="F209" s="1827"/>
      <c r="G209" s="1639">
        <v>2702886304</v>
      </c>
      <c r="H209" s="1826"/>
      <c r="I209" s="1616">
        <v>2283020547.2200007</v>
      </c>
      <c r="J209" s="1826"/>
      <c r="K209" s="1533">
        <f t="shared" ref="K209:K216" si="24">I209/E209</f>
        <v>1.1378191881635977</v>
      </c>
      <c r="L209" s="1534">
        <f t="shared" ref="L209:L227" si="25">I209/G209</f>
        <v>0.84466022260772122</v>
      </c>
    </row>
    <row r="210" spans="1:12" ht="45" customHeight="1">
      <c r="A210" s="1821"/>
      <c r="B210" s="1813"/>
      <c r="C210" s="1830"/>
      <c r="D210" s="1638" t="s">
        <v>901</v>
      </c>
      <c r="E210" s="1639"/>
      <c r="F210" s="1809"/>
      <c r="G210" s="1639">
        <v>272798</v>
      </c>
      <c r="H210" s="1826"/>
      <c r="I210" s="1616">
        <v>272797.28000000003</v>
      </c>
      <c r="J210" s="1826"/>
      <c r="K210" s="1536">
        <v>0</v>
      </c>
      <c r="L210" s="1640">
        <f>I210/G210</f>
        <v>0.99999736068446254</v>
      </c>
    </row>
    <row r="211" spans="1:12" ht="45" customHeight="1">
      <c r="A211" s="1661">
        <v>56</v>
      </c>
      <c r="B211" s="1636" t="s">
        <v>387</v>
      </c>
      <c r="C211" s="1657" t="s">
        <v>579</v>
      </c>
      <c r="D211" s="1652" t="s">
        <v>873</v>
      </c>
      <c r="E211" s="1639"/>
      <c r="F211" s="1617"/>
      <c r="G211" s="1639">
        <v>24562</v>
      </c>
      <c r="H211" s="1617">
        <f>G211</f>
        <v>24562</v>
      </c>
      <c r="I211" s="1616">
        <v>21526.37</v>
      </c>
      <c r="J211" s="1616">
        <f>I211</f>
        <v>21526.37</v>
      </c>
      <c r="K211" s="1541">
        <v>0</v>
      </c>
      <c r="L211" s="1534">
        <f>I211/G211</f>
        <v>0.87640949434085169</v>
      </c>
    </row>
    <row r="212" spans="1:12" ht="45" customHeight="1">
      <c r="A212" s="1823" t="s">
        <v>164</v>
      </c>
      <c r="B212" s="1813" t="s">
        <v>387</v>
      </c>
      <c r="C212" s="1814" t="s">
        <v>579</v>
      </c>
      <c r="D212" s="1652" t="s">
        <v>873</v>
      </c>
      <c r="E212" s="1639">
        <v>727000</v>
      </c>
      <c r="F212" s="1826">
        <f>SUM(E212:E214)</f>
        <v>13408000</v>
      </c>
      <c r="G212" s="1639">
        <v>727000</v>
      </c>
      <c r="H212" s="1826">
        <f>SUM(G212:G214)</f>
        <v>20999268</v>
      </c>
      <c r="I212" s="1616">
        <v>190909.35</v>
      </c>
      <c r="J212" s="1826">
        <f>SUM(I212:I214)</f>
        <v>16489752.33</v>
      </c>
      <c r="K212" s="1533">
        <f t="shared" si="24"/>
        <v>0.26259883081155433</v>
      </c>
      <c r="L212" s="1534">
        <f t="shared" si="25"/>
        <v>0.26259883081155433</v>
      </c>
    </row>
    <row r="213" spans="1:12" ht="45" customHeight="1">
      <c r="A213" s="1824"/>
      <c r="B213" s="1813"/>
      <c r="C213" s="1814"/>
      <c r="D213" s="1638" t="s">
        <v>841</v>
      </c>
      <c r="E213" s="1639">
        <v>11854000</v>
      </c>
      <c r="F213" s="1826"/>
      <c r="G213" s="1639">
        <v>18950821</v>
      </c>
      <c r="H213" s="1826"/>
      <c r="I213" s="1616">
        <v>14977397.73</v>
      </c>
      <c r="J213" s="1826"/>
      <c r="K213" s="1533">
        <f t="shared" si="24"/>
        <v>1.2634889261008944</v>
      </c>
      <c r="L213" s="1534">
        <f t="shared" si="25"/>
        <v>0.79032975563433372</v>
      </c>
    </row>
    <row r="214" spans="1:12" ht="45" customHeight="1">
      <c r="A214" s="1825"/>
      <c r="B214" s="1813"/>
      <c r="C214" s="1814"/>
      <c r="D214" s="1638" t="s">
        <v>844</v>
      </c>
      <c r="E214" s="1639">
        <v>827000</v>
      </c>
      <c r="F214" s="1826"/>
      <c r="G214" s="1639">
        <v>1321447</v>
      </c>
      <c r="H214" s="1826"/>
      <c r="I214" s="1616">
        <v>1321445.25</v>
      </c>
      <c r="J214" s="1826"/>
      <c r="K214" s="1533">
        <f t="shared" si="24"/>
        <v>1.5978781741233374</v>
      </c>
      <c r="L214" s="1534">
        <f t="shared" si="25"/>
        <v>0.99999867569414436</v>
      </c>
    </row>
    <row r="215" spans="1:12" ht="45" customHeight="1">
      <c r="A215" s="1821">
        <v>58</v>
      </c>
      <c r="B215" s="1813">
        <v>720</v>
      </c>
      <c r="C215" s="1822" t="s">
        <v>375</v>
      </c>
      <c r="D215" s="1638" t="s">
        <v>845</v>
      </c>
      <c r="E215" s="1639">
        <v>3726000</v>
      </c>
      <c r="F215" s="1820">
        <f>SUM(E215:E219)</f>
        <v>35407000</v>
      </c>
      <c r="G215" s="1639">
        <v>3907633</v>
      </c>
      <c r="H215" s="1820">
        <f>SUM(G215:G219)</f>
        <v>52926712</v>
      </c>
      <c r="I215" s="1616">
        <v>3367909.05</v>
      </c>
      <c r="J215" s="1820">
        <f>SUM(I215:I219)</f>
        <v>40963008.740000002</v>
      </c>
      <c r="K215" s="1533">
        <f t="shared" si="24"/>
        <v>0.90389400161030586</v>
      </c>
      <c r="L215" s="1534">
        <f t="shared" si="25"/>
        <v>0.86187957006197868</v>
      </c>
    </row>
    <row r="216" spans="1:12" ht="45" customHeight="1">
      <c r="A216" s="1821"/>
      <c r="B216" s="1813"/>
      <c r="C216" s="1822"/>
      <c r="D216" s="1638" t="s">
        <v>844</v>
      </c>
      <c r="E216" s="1639">
        <v>485000</v>
      </c>
      <c r="F216" s="1820"/>
      <c r="G216" s="1639">
        <v>502071</v>
      </c>
      <c r="H216" s="1820"/>
      <c r="I216" s="1616">
        <v>408180.05</v>
      </c>
      <c r="J216" s="1820"/>
      <c r="K216" s="1533">
        <f t="shared" si="24"/>
        <v>0.8416083505154639</v>
      </c>
      <c r="L216" s="1534">
        <f t="shared" si="25"/>
        <v>0.81299268430162264</v>
      </c>
    </row>
    <row r="217" spans="1:12" ht="45" customHeight="1">
      <c r="A217" s="1821"/>
      <c r="B217" s="1813">
        <v>750</v>
      </c>
      <c r="C217" s="1822" t="s">
        <v>83</v>
      </c>
      <c r="D217" s="1638" t="s">
        <v>841</v>
      </c>
      <c r="E217" s="1639"/>
      <c r="F217" s="1820"/>
      <c r="G217" s="1639">
        <v>4291634</v>
      </c>
      <c r="H217" s="1820"/>
      <c r="I217" s="1616">
        <v>4273302.05</v>
      </c>
      <c r="J217" s="1820"/>
      <c r="K217" s="1536">
        <v>0</v>
      </c>
      <c r="L217" s="1534">
        <f t="shared" si="25"/>
        <v>0.99572844515632042</v>
      </c>
    </row>
    <row r="218" spans="1:12" ht="45" customHeight="1">
      <c r="A218" s="1821"/>
      <c r="B218" s="1813"/>
      <c r="C218" s="1822"/>
      <c r="D218" s="1638" t="s">
        <v>845</v>
      </c>
      <c r="E218" s="1639">
        <v>27501000</v>
      </c>
      <c r="F218" s="1820"/>
      <c r="G218" s="1639">
        <v>40127324</v>
      </c>
      <c r="H218" s="1820"/>
      <c r="I218" s="1616">
        <v>29992418.940000001</v>
      </c>
      <c r="J218" s="1820"/>
      <c r="K218" s="1533">
        <f t="shared" ref="K218:K225" si="26">I218/E218</f>
        <v>1.0905937580451621</v>
      </c>
      <c r="L218" s="1534">
        <f t="shared" si="25"/>
        <v>0.7474313248498704</v>
      </c>
    </row>
    <row r="219" spans="1:12" ht="45" customHeight="1">
      <c r="A219" s="1821"/>
      <c r="B219" s="1813"/>
      <c r="C219" s="1822"/>
      <c r="D219" s="1638" t="s">
        <v>844</v>
      </c>
      <c r="E219" s="1639">
        <v>3695000</v>
      </c>
      <c r="F219" s="1820"/>
      <c r="G219" s="1639">
        <v>4098050</v>
      </c>
      <c r="H219" s="1820"/>
      <c r="I219" s="1616">
        <v>2921198.6500000004</v>
      </c>
      <c r="J219" s="1820"/>
      <c r="K219" s="1533">
        <f t="shared" si="26"/>
        <v>0.79058150202977007</v>
      </c>
      <c r="L219" s="1534">
        <f t="shared" si="25"/>
        <v>0.71282650284891602</v>
      </c>
    </row>
    <row r="220" spans="1:12" ht="45" customHeight="1">
      <c r="A220" s="1661">
        <v>61</v>
      </c>
      <c r="B220" s="1660">
        <v>750</v>
      </c>
      <c r="C220" s="1652" t="s">
        <v>83</v>
      </c>
      <c r="D220" s="1638" t="s">
        <v>842</v>
      </c>
      <c r="E220" s="1639">
        <v>1083000</v>
      </c>
      <c r="F220" s="1616">
        <f>E220</f>
        <v>1083000</v>
      </c>
      <c r="G220" s="1639">
        <v>1218450</v>
      </c>
      <c r="H220" s="1616">
        <f>G220</f>
        <v>1218450</v>
      </c>
      <c r="I220" s="1617">
        <v>641028.18999999994</v>
      </c>
      <c r="J220" s="1616">
        <f>I220</f>
        <v>641028.18999999994</v>
      </c>
      <c r="K220" s="1533">
        <f t="shared" si="26"/>
        <v>0.5919004524469067</v>
      </c>
      <c r="L220" s="1534">
        <f t="shared" si="25"/>
        <v>0.52610135007591607</v>
      </c>
    </row>
    <row r="221" spans="1:12" ht="45" customHeight="1">
      <c r="A221" s="1821">
        <v>62</v>
      </c>
      <c r="B221" s="1660" t="s">
        <v>354</v>
      </c>
      <c r="C221" s="1652" t="s">
        <v>355</v>
      </c>
      <c r="D221" s="1638" t="s">
        <v>864</v>
      </c>
      <c r="E221" s="1639">
        <v>204108000</v>
      </c>
      <c r="F221" s="1807">
        <f>SUM(E221:E222)</f>
        <v>208068000</v>
      </c>
      <c r="G221" s="1639">
        <v>274475558</v>
      </c>
      <c r="H221" s="1806">
        <f>SUM(G221:G222)</f>
        <v>279733164</v>
      </c>
      <c r="I221" s="1617">
        <v>218963555.83000001</v>
      </c>
      <c r="J221" s="1806">
        <f>SUM(I221:I222)</f>
        <v>220384206.10000002</v>
      </c>
      <c r="K221" s="1533">
        <f t="shared" si="26"/>
        <v>1.0727828200266527</v>
      </c>
      <c r="L221" s="1534">
        <f t="shared" si="25"/>
        <v>0.79775247539527727</v>
      </c>
    </row>
    <row r="222" spans="1:12" ht="45" customHeight="1">
      <c r="A222" s="1821"/>
      <c r="B222" s="1660">
        <v>750</v>
      </c>
      <c r="C222" s="1652" t="s">
        <v>83</v>
      </c>
      <c r="D222" s="1638" t="s">
        <v>864</v>
      </c>
      <c r="E222" s="1639">
        <v>3960000</v>
      </c>
      <c r="F222" s="1807"/>
      <c r="G222" s="1639">
        <v>5257606</v>
      </c>
      <c r="H222" s="1806"/>
      <c r="I222" s="1639">
        <v>1420650.27</v>
      </c>
      <c r="J222" s="1806"/>
      <c r="K222" s="1533">
        <f t="shared" si="26"/>
        <v>0.3587500681818182</v>
      </c>
      <c r="L222" s="1534">
        <f t="shared" si="25"/>
        <v>0.27020858352641869</v>
      </c>
    </row>
    <row r="223" spans="1:12" ht="45" customHeight="1">
      <c r="A223" s="1661">
        <v>63</v>
      </c>
      <c r="B223" s="1660">
        <v>750</v>
      </c>
      <c r="C223" s="1652" t="s">
        <v>83</v>
      </c>
      <c r="D223" s="1638" t="s">
        <v>844</v>
      </c>
      <c r="E223" s="1639">
        <v>858000</v>
      </c>
      <c r="F223" s="1614">
        <f>E223</f>
        <v>858000</v>
      </c>
      <c r="G223" s="1639">
        <v>858000</v>
      </c>
      <c r="H223" s="1614">
        <f>G223</f>
        <v>858000</v>
      </c>
      <c r="I223" s="1616">
        <v>40058.31</v>
      </c>
      <c r="J223" s="1614">
        <f>I223</f>
        <v>40058.31</v>
      </c>
      <c r="K223" s="1533">
        <f t="shared" si="26"/>
        <v>4.6688006993006993E-2</v>
      </c>
      <c r="L223" s="1534">
        <f t="shared" si="25"/>
        <v>4.6688006993006993E-2</v>
      </c>
    </row>
    <row r="224" spans="1:12" ht="45" customHeight="1">
      <c r="A224" s="1821">
        <v>64</v>
      </c>
      <c r="B224" s="1813">
        <v>750</v>
      </c>
      <c r="C224" s="1822" t="s">
        <v>83</v>
      </c>
      <c r="D224" s="1638" t="s">
        <v>845</v>
      </c>
      <c r="E224" s="1639">
        <v>9129000</v>
      </c>
      <c r="F224" s="1807">
        <f>SUM(E224:E225)</f>
        <v>10641000</v>
      </c>
      <c r="G224" s="1639">
        <v>10584083</v>
      </c>
      <c r="H224" s="1807">
        <f>SUM(G224:G225)</f>
        <v>37765087</v>
      </c>
      <c r="I224" s="1617">
        <v>2163494.0199999996</v>
      </c>
      <c r="J224" s="1807">
        <f>SUM(I224:I225)</f>
        <v>20282149.41</v>
      </c>
      <c r="K224" s="1533">
        <f t="shared" si="26"/>
        <v>0.23699134844999448</v>
      </c>
      <c r="L224" s="1534">
        <f t="shared" si="25"/>
        <v>0.20441015249030073</v>
      </c>
    </row>
    <row r="225" spans="1:12" ht="45" customHeight="1">
      <c r="A225" s="1821"/>
      <c r="B225" s="1813"/>
      <c r="C225" s="1822"/>
      <c r="D225" s="1638" t="s">
        <v>858</v>
      </c>
      <c r="E225" s="1639">
        <v>1512000</v>
      </c>
      <c r="F225" s="1807"/>
      <c r="G225" s="1639">
        <v>27181004</v>
      </c>
      <c r="H225" s="1807"/>
      <c r="I225" s="1617">
        <v>18118655.390000001</v>
      </c>
      <c r="J225" s="1807"/>
      <c r="K225" s="1533">
        <f t="shared" si="26"/>
        <v>11.983237691798942</v>
      </c>
      <c r="L225" s="1534">
        <f t="shared" si="25"/>
        <v>0.66659257288656448</v>
      </c>
    </row>
    <row r="226" spans="1:12" ht="45" customHeight="1">
      <c r="A226" s="1661">
        <v>66</v>
      </c>
      <c r="B226" s="1660">
        <v>750</v>
      </c>
      <c r="C226" s="1638" t="s">
        <v>83</v>
      </c>
      <c r="D226" s="1638" t="s">
        <v>844</v>
      </c>
      <c r="E226" s="1639"/>
      <c r="F226" s="1662"/>
      <c r="G226" s="1639">
        <v>540308</v>
      </c>
      <c r="H226" s="1662">
        <f>G226</f>
        <v>540308</v>
      </c>
      <c r="I226" s="1617">
        <v>285071.82999999996</v>
      </c>
      <c r="J226" s="1614">
        <f>I226</f>
        <v>285071.82999999996</v>
      </c>
      <c r="K226" s="1536">
        <v>0</v>
      </c>
      <c r="L226" s="1534">
        <f t="shared" si="25"/>
        <v>0.52760986326317572</v>
      </c>
    </row>
    <row r="227" spans="1:12" ht="45" customHeight="1">
      <c r="A227" s="1661">
        <v>68</v>
      </c>
      <c r="B227" s="1660">
        <v>750</v>
      </c>
      <c r="C227" s="1638" t="s">
        <v>83</v>
      </c>
      <c r="D227" s="1652" t="s">
        <v>873</v>
      </c>
      <c r="E227" s="1639">
        <v>31000</v>
      </c>
      <c r="F227" s="1662">
        <f>E227</f>
        <v>31000</v>
      </c>
      <c r="G227" s="1639">
        <v>46235</v>
      </c>
      <c r="H227" s="1662">
        <f>G227</f>
        <v>46235</v>
      </c>
      <c r="I227" s="1617">
        <v>35921.03</v>
      </c>
      <c r="J227" s="1614">
        <f>I227</f>
        <v>35921.03</v>
      </c>
      <c r="K227" s="1533">
        <f t="shared" ref="K227:K232" si="27">I227/E227</f>
        <v>1.1587429032258063</v>
      </c>
      <c r="L227" s="1534">
        <f t="shared" si="25"/>
        <v>0.7769228939115389</v>
      </c>
    </row>
    <row r="228" spans="1:12" ht="45" customHeight="1">
      <c r="A228" s="1661">
        <v>69</v>
      </c>
      <c r="B228" s="1636" t="s">
        <v>367</v>
      </c>
      <c r="C228" s="1637" t="s">
        <v>368</v>
      </c>
      <c r="D228" s="1638" t="s">
        <v>841</v>
      </c>
      <c r="E228" s="1639">
        <v>2430000</v>
      </c>
      <c r="F228" s="1614">
        <f>E228</f>
        <v>2430000</v>
      </c>
      <c r="G228" s="1639">
        <v>7272811</v>
      </c>
      <c r="H228" s="1614">
        <f>G228</f>
        <v>7272811</v>
      </c>
      <c r="I228" s="1616">
        <v>443452.6</v>
      </c>
      <c r="J228" s="1614">
        <f>I228</f>
        <v>443452.6</v>
      </c>
      <c r="K228" s="1533">
        <f t="shared" si="27"/>
        <v>0.18249078189300411</v>
      </c>
      <c r="L228" s="1534">
        <f>I228/G228</f>
        <v>6.0974030536473448E-2</v>
      </c>
    </row>
    <row r="229" spans="1:12" ht="45" customHeight="1">
      <c r="A229" s="1805">
        <v>71</v>
      </c>
      <c r="B229" s="1813" t="s">
        <v>377</v>
      </c>
      <c r="C229" s="1817" t="s">
        <v>83</v>
      </c>
      <c r="D229" s="1638" t="s">
        <v>841</v>
      </c>
      <c r="E229" s="1639">
        <v>15647000</v>
      </c>
      <c r="F229" s="1820">
        <f>SUM(E229:E230)</f>
        <v>15688000</v>
      </c>
      <c r="G229" s="1639">
        <v>15646999.999999998</v>
      </c>
      <c r="H229" s="1820">
        <f>SUM(G229:G230)</f>
        <v>15704488.999999998</v>
      </c>
      <c r="I229" s="1616">
        <v>6464907.9400000004</v>
      </c>
      <c r="J229" s="1820">
        <f>SUM(I229:I230)</f>
        <v>6486331.9700000007</v>
      </c>
      <c r="K229" s="1533">
        <f t="shared" si="27"/>
        <v>0.41317236147504316</v>
      </c>
      <c r="L229" s="1534">
        <f>I229/G229</f>
        <v>0.41317236147504321</v>
      </c>
    </row>
    <row r="230" spans="1:12" ht="45" customHeight="1">
      <c r="A230" s="1805"/>
      <c r="B230" s="1813"/>
      <c r="C230" s="1818"/>
      <c r="D230" s="1638" t="s">
        <v>844</v>
      </c>
      <c r="E230" s="1639">
        <v>41000</v>
      </c>
      <c r="F230" s="1820"/>
      <c r="G230" s="1639">
        <v>57489</v>
      </c>
      <c r="H230" s="1820"/>
      <c r="I230" s="1616">
        <v>21424.03</v>
      </c>
      <c r="J230" s="1820"/>
      <c r="K230" s="1533">
        <f t="shared" si="27"/>
        <v>0.52253731707317075</v>
      </c>
      <c r="L230" s="1534">
        <f>I230/G230</f>
        <v>0.37266311816173525</v>
      </c>
    </row>
    <row r="231" spans="1:12" ht="45" customHeight="1">
      <c r="A231" s="1663">
        <v>76</v>
      </c>
      <c r="B231" s="1636" t="s">
        <v>367</v>
      </c>
      <c r="C231" s="1637" t="s">
        <v>368</v>
      </c>
      <c r="D231" s="1638" t="s">
        <v>845</v>
      </c>
      <c r="E231" s="1639">
        <v>759000</v>
      </c>
      <c r="F231" s="1614">
        <f>E231</f>
        <v>759000</v>
      </c>
      <c r="G231" s="1639">
        <v>759000</v>
      </c>
      <c r="H231" s="1614">
        <f>G231</f>
        <v>759000</v>
      </c>
      <c r="I231" s="1616">
        <v>144010.74</v>
      </c>
      <c r="J231" s="1614">
        <f>I231</f>
        <v>144010.74</v>
      </c>
      <c r="K231" s="1533">
        <f t="shared" si="27"/>
        <v>0.18973747035573121</v>
      </c>
      <c r="L231" s="1534">
        <f>I231/G231</f>
        <v>0.18973747035573121</v>
      </c>
    </row>
    <row r="232" spans="1:12" ht="45" customHeight="1">
      <c r="A232" s="1663">
        <v>80</v>
      </c>
      <c r="B232" s="1636" t="s">
        <v>377</v>
      </c>
      <c r="C232" s="1637" t="s">
        <v>83</v>
      </c>
      <c r="D232" s="1638" t="s">
        <v>851</v>
      </c>
      <c r="E232" s="1639">
        <v>315000</v>
      </c>
      <c r="F232" s="1614">
        <f>E232</f>
        <v>315000</v>
      </c>
      <c r="G232" s="1639">
        <v>438241</v>
      </c>
      <c r="H232" s="1614">
        <f>G232</f>
        <v>438241</v>
      </c>
      <c r="I232" s="1616">
        <v>378278.5</v>
      </c>
      <c r="J232" s="1614">
        <f>I232</f>
        <v>378278.5</v>
      </c>
      <c r="K232" s="1533">
        <f t="shared" si="27"/>
        <v>1.2008841269841271</v>
      </c>
      <c r="L232" s="1534">
        <f>I232/G232</f>
        <v>0.86317460027701653</v>
      </c>
    </row>
    <row r="233" spans="1:12" ht="45" customHeight="1">
      <c r="A233" s="1805">
        <v>83</v>
      </c>
      <c r="B233" s="1813">
        <v>758</v>
      </c>
      <c r="C233" s="1817" t="s">
        <v>401</v>
      </c>
      <c r="D233" s="1664" t="s">
        <v>902</v>
      </c>
      <c r="E233" s="1639">
        <v>37346719000</v>
      </c>
      <c r="F233" s="1807">
        <f>SUM(E233:E234)</f>
        <v>37386207000</v>
      </c>
      <c r="G233" s="1639">
        <v>12852624754.199997</v>
      </c>
      <c r="H233" s="1807">
        <f>SUM(G233:G234)</f>
        <v>12887093717.199997</v>
      </c>
      <c r="I233" s="1535">
        <v>0</v>
      </c>
      <c r="J233" s="1819">
        <f>SUM(I233:I234)</f>
        <v>0</v>
      </c>
      <c r="K233" s="1546">
        <v>0</v>
      </c>
      <c r="L233" s="1537">
        <v>0</v>
      </c>
    </row>
    <row r="234" spans="1:12" ht="45" customHeight="1">
      <c r="A234" s="1805"/>
      <c r="B234" s="1813"/>
      <c r="C234" s="1818"/>
      <c r="D234" s="1652" t="s">
        <v>903</v>
      </c>
      <c r="E234" s="1639">
        <v>39488000</v>
      </c>
      <c r="F234" s="1807"/>
      <c r="G234" s="1639">
        <v>34468963</v>
      </c>
      <c r="H234" s="1807"/>
      <c r="I234" s="1535">
        <v>0</v>
      </c>
      <c r="J234" s="1819"/>
      <c r="K234" s="1546">
        <v>0</v>
      </c>
      <c r="L234" s="1537">
        <v>0</v>
      </c>
    </row>
    <row r="235" spans="1:12" ht="45" customHeight="1">
      <c r="A235" s="1815">
        <v>88</v>
      </c>
      <c r="B235" s="1813" t="s">
        <v>390</v>
      </c>
      <c r="C235" s="1817" t="s">
        <v>391</v>
      </c>
      <c r="D235" s="1638" t="s">
        <v>845</v>
      </c>
      <c r="E235" s="1639">
        <v>24767000</v>
      </c>
      <c r="F235" s="1807">
        <f>SUM(E235:E236)</f>
        <v>31251000</v>
      </c>
      <c r="G235" s="1639">
        <v>32088637</v>
      </c>
      <c r="H235" s="1807">
        <f>SUM(G235:G236)</f>
        <v>36769637</v>
      </c>
      <c r="I235" s="1616">
        <v>25121099.170000002</v>
      </c>
      <c r="J235" s="1807">
        <f>SUM(I235:I236)</f>
        <v>26382239.180000003</v>
      </c>
      <c r="K235" s="1533">
        <f>I235/E235</f>
        <v>1.0142972168611459</v>
      </c>
      <c r="L235" s="1534">
        <f>I235/G235</f>
        <v>0.78286588395761414</v>
      </c>
    </row>
    <row r="236" spans="1:12" ht="45" customHeight="1">
      <c r="A236" s="1816"/>
      <c r="B236" s="1813"/>
      <c r="C236" s="1818"/>
      <c r="D236" s="1638" t="s">
        <v>844</v>
      </c>
      <c r="E236" s="1639">
        <v>6484000</v>
      </c>
      <c r="F236" s="1807"/>
      <c r="G236" s="1639">
        <v>4681000</v>
      </c>
      <c r="H236" s="1807"/>
      <c r="I236" s="1616">
        <v>1261140.01</v>
      </c>
      <c r="J236" s="1807"/>
      <c r="K236" s="1533">
        <f>I236/E236</f>
        <v>0.19450030999383097</v>
      </c>
      <c r="L236" s="1534">
        <f>I236/G236</f>
        <v>0.26941679342020936</v>
      </c>
    </row>
    <row r="237" spans="1:12" ht="45" customHeight="1">
      <c r="A237" s="1635" t="s">
        <v>904</v>
      </c>
      <c r="B237" s="1636" t="s">
        <v>387</v>
      </c>
      <c r="C237" s="1657" t="s">
        <v>579</v>
      </c>
      <c r="D237" s="1638" t="s">
        <v>841</v>
      </c>
      <c r="E237" s="1639"/>
      <c r="F237" s="1662"/>
      <c r="G237" s="1639">
        <v>10555053</v>
      </c>
      <c r="H237" s="1662">
        <f>G237</f>
        <v>10555053</v>
      </c>
      <c r="I237" s="1616">
        <v>10555052.699999999</v>
      </c>
      <c r="J237" s="1614">
        <f>I237</f>
        <v>10555052.699999999</v>
      </c>
      <c r="K237" s="1546">
        <v>0</v>
      </c>
      <c r="L237" s="1534">
        <f t="shared" ref="L237:L242" si="28">I237/G237</f>
        <v>0.99999997157759413</v>
      </c>
    </row>
    <row r="238" spans="1:12" ht="45" customHeight="1">
      <c r="A238" s="1635" t="s">
        <v>905</v>
      </c>
      <c r="B238" s="1636" t="s">
        <v>387</v>
      </c>
      <c r="C238" s="1657" t="s">
        <v>579</v>
      </c>
      <c r="D238" s="1638" t="s">
        <v>841</v>
      </c>
      <c r="E238" s="1639"/>
      <c r="F238" s="1662"/>
      <c r="G238" s="1639">
        <v>9511019</v>
      </c>
      <c r="H238" s="1662">
        <f>G238</f>
        <v>9511019</v>
      </c>
      <c r="I238" s="1616">
        <v>9511018.0500000007</v>
      </c>
      <c r="J238" s="1614">
        <f>I238</f>
        <v>9511018.0500000007</v>
      </c>
      <c r="K238" s="1546">
        <v>0</v>
      </c>
      <c r="L238" s="1534">
        <f t="shared" si="28"/>
        <v>0.99999990011585516</v>
      </c>
    </row>
    <row r="239" spans="1:12" ht="45" customHeight="1">
      <c r="A239" s="1805" t="s">
        <v>906</v>
      </c>
      <c r="B239" s="1636" t="s">
        <v>354</v>
      </c>
      <c r="C239" s="1637" t="s">
        <v>355</v>
      </c>
      <c r="D239" s="1638" t="s">
        <v>864</v>
      </c>
      <c r="E239" s="1639">
        <v>364000</v>
      </c>
      <c r="F239" s="1806">
        <f>E239</f>
        <v>364000</v>
      </c>
      <c r="G239" s="1639">
        <v>436050</v>
      </c>
      <c r="H239" s="1806">
        <f>G239+G240</f>
        <v>8885468</v>
      </c>
      <c r="I239" s="1616">
        <v>436050</v>
      </c>
      <c r="J239" s="1807">
        <f>SUM(I239:I240)</f>
        <v>7852513.3499999996</v>
      </c>
      <c r="K239" s="1545">
        <f>I239/E239</f>
        <v>1.1979395604395604</v>
      </c>
      <c r="L239" s="1547">
        <f>I239/G239</f>
        <v>1</v>
      </c>
    </row>
    <row r="240" spans="1:12" ht="45" customHeight="1">
      <c r="A240" s="1805"/>
      <c r="B240" s="1636" t="s">
        <v>387</v>
      </c>
      <c r="C240" s="1657" t="s">
        <v>579</v>
      </c>
      <c r="D240" s="1638" t="s">
        <v>841</v>
      </c>
      <c r="E240" s="1639"/>
      <c r="F240" s="1806"/>
      <c r="G240" s="1639">
        <v>8449418</v>
      </c>
      <c r="H240" s="1806"/>
      <c r="I240" s="1616">
        <v>7416463.3499999996</v>
      </c>
      <c r="J240" s="1807"/>
      <c r="K240" s="1546">
        <v>0</v>
      </c>
      <c r="L240" s="1534">
        <f t="shared" si="28"/>
        <v>0.87774842598626313</v>
      </c>
    </row>
    <row r="241" spans="1:12" ht="45" customHeight="1">
      <c r="A241" s="1635" t="s">
        <v>907</v>
      </c>
      <c r="B241" s="1636" t="s">
        <v>387</v>
      </c>
      <c r="C241" s="1657" t="s">
        <v>579</v>
      </c>
      <c r="D241" s="1638" t="s">
        <v>841</v>
      </c>
      <c r="E241" s="1639"/>
      <c r="F241" s="1614"/>
      <c r="G241" s="1639">
        <v>7242284</v>
      </c>
      <c r="H241" s="1614">
        <f>G241</f>
        <v>7242284</v>
      </c>
      <c r="I241" s="1616">
        <v>6167509.0499999998</v>
      </c>
      <c r="J241" s="1614">
        <f>I241</f>
        <v>6167509.0499999998</v>
      </c>
      <c r="K241" s="1546">
        <v>0</v>
      </c>
      <c r="L241" s="1534">
        <f t="shared" si="28"/>
        <v>0.8515972378327058</v>
      </c>
    </row>
    <row r="242" spans="1:12" ht="45" customHeight="1">
      <c r="A242" s="1805" t="s">
        <v>908</v>
      </c>
      <c r="B242" s="1813" t="s">
        <v>387</v>
      </c>
      <c r="C242" s="1814" t="s">
        <v>579</v>
      </c>
      <c r="D242" s="1638" t="s">
        <v>841</v>
      </c>
      <c r="E242" s="1639"/>
      <c r="F242" s="1806"/>
      <c r="G242" s="1639">
        <v>6429094</v>
      </c>
      <c r="H242" s="1806">
        <f>SUM(G242:G243)</f>
        <v>7677064</v>
      </c>
      <c r="I242" s="1616">
        <v>6429093.1500000004</v>
      </c>
      <c r="J242" s="1806">
        <f>SUM(I242:I243)</f>
        <v>6429093.1500000004</v>
      </c>
      <c r="K242" s="1546">
        <v>0</v>
      </c>
      <c r="L242" s="1534">
        <f t="shared" si="28"/>
        <v>0.99999986778852512</v>
      </c>
    </row>
    <row r="243" spans="1:12" ht="45" customHeight="1">
      <c r="A243" s="1805"/>
      <c r="B243" s="1813"/>
      <c r="C243" s="1814"/>
      <c r="D243" s="1638" t="s">
        <v>850</v>
      </c>
      <c r="E243" s="1639"/>
      <c r="F243" s="1806"/>
      <c r="G243" s="1639">
        <v>1247970</v>
      </c>
      <c r="H243" s="1806"/>
      <c r="I243" s="1535">
        <v>0</v>
      </c>
      <c r="J243" s="1806"/>
      <c r="K243" s="1546">
        <v>0</v>
      </c>
      <c r="L243" s="1537">
        <v>0</v>
      </c>
    </row>
    <row r="244" spans="1:12" ht="45" customHeight="1">
      <c r="A244" s="1805" t="s">
        <v>909</v>
      </c>
      <c r="B244" s="1636" t="s">
        <v>372</v>
      </c>
      <c r="C244" s="1638" t="s">
        <v>373</v>
      </c>
      <c r="D244" s="1638" t="s">
        <v>851</v>
      </c>
      <c r="E244" s="1639"/>
      <c r="F244" s="1810"/>
      <c r="G244" s="1639">
        <v>755635</v>
      </c>
      <c r="H244" s="1806">
        <f>SUM(G244:G248)</f>
        <v>18687748</v>
      </c>
      <c r="I244" s="1535">
        <v>0</v>
      </c>
      <c r="J244" s="1806">
        <f>SUM(I244:I248)</f>
        <v>16809311.539999999</v>
      </c>
      <c r="K244" s="1546">
        <v>0</v>
      </c>
      <c r="L244" s="1537">
        <v>0</v>
      </c>
    </row>
    <row r="245" spans="1:12" ht="45" customHeight="1">
      <c r="A245" s="1805"/>
      <c r="B245" s="1636" t="s">
        <v>377</v>
      </c>
      <c r="C245" s="1638" t="s">
        <v>83</v>
      </c>
      <c r="D245" s="1638" t="s">
        <v>851</v>
      </c>
      <c r="E245" s="1639"/>
      <c r="F245" s="1811"/>
      <c r="G245" s="1639">
        <v>47598</v>
      </c>
      <c r="H245" s="1806"/>
      <c r="I245" s="1535">
        <v>0</v>
      </c>
      <c r="J245" s="1806"/>
      <c r="K245" s="1546">
        <v>0</v>
      </c>
      <c r="L245" s="1537">
        <v>0</v>
      </c>
    </row>
    <row r="246" spans="1:12" ht="45" customHeight="1">
      <c r="A246" s="1805"/>
      <c r="B246" s="1813" t="s">
        <v>387</v>
      </c>
      <c r="C246" s="1814" t="s">
        <v>579</v>
      </c>
      <c r="D246" s="1638" t="s">
        <v>841</v>
      </c>
      <c r="E246" s="1639"/>
      <c r="F246" s="1811"/>
      <c r="G246" s="1639">
        <v>14939569</v>
      </c>
      <c r="H246" s="1806"/>
      <c r="I246" s="1639">
        <v>13864793.699999999</v>
      </c>
      <c r="J246" s="1806"/>
      <c r="K246" s="1546">
        <v>0</v>
      </c>
      <c r="L246" s="1534">
        <f t="shared" ref="L246:L260" si="29">I246/G246</f>
        <v>0.92805848013419923</v>
      </c>
    </row>
    <row r="247" spans="1:12" ht="45" customHeight="1">
      <c r="A247" s="1805"/>
      <c r="B247" s="1813"/>
      <c r="C247" s="1814"/>
      <c r="D247" s="1638" t="s">
        <v>851</v>
      </c>
      <c r="E247" s="1639"/>
      <c r="F247" s="1811"/>
      <c r="G247" s="1639">
        <v>1146970</v>
      </c>
      <c r="H247" s="1806"/>
      <c r="I247" s="1639">
        <v>1146542.1499999999</v>
      </c>
      <c r="J247" s="1806"/>
      <c r="K247" s="1546">
        <v>0</v>
      </c>
      <c r="L247" s="1534">
        <f t="shared" si="29"/>
        <v>0.99962697367847453</v>
      </c>
    </row>
    <row r="248" spans="1:12" ht="45" customHeight="1">
      <c r="A248" s="1805"/>
      <c r="B248" s="1636" t="s">
        <v>403</v>
      </c>
      <c r="C248" s="1657" t="s">
        <v>404</v>
      </c>
      <c r="D248" s="1638" t="s">
        <v>851</v>
      </c>
      <c r="E248" s="1639"/>
      <c r="F248" s="1812"/>
      <c r="G248" s="1639">
        <v>1797976</v>
      </c>
      <c r="H248" s="1806"/>
      <c r="I248" s="1639">
        <v>1797975.69</v>
      </c>
      <c r="J248" s="1806"/>
      <c r="K248" s="1546">
        <v>0</v>
      </c>
      <c r="L248" s="1534">
        <f t="shared" si="29"/>
        <v>0.99999982758390538</v>
      </c>
    </row>
    <row r="249" spans="1:12" ht="45" customHeight="1">
      <c r="A249" s="1635" t="s">
        <v>910</v>
      </c>
      <c r="B249" s="1636" t="s">
        <v>387</v>
      </c>
      <c r="C249" s="1657" t="s">
        <v>579</v>
      </c>
      <c r="D249" s="1638" t="s">
        <v>841</v>
      </c>
      <c r="E249" s="1639">
        <v>737000</v>
      </c>
      <c r="F249" s="1614">
        <f>E249</f>
        <v>737000</v>
      </c>
      <c r="G249" s="1639">
        <v>16382486</v>
      </c>
      <c r="H249" s="1614">
        <f>G249</f>
        <v>16382486</v>
      </c>
      <c r="I249" s="1616">
        <v>16148736.529999999</v>
      </c>
      <c r="J249" s="1614">
        <f>I249</f>
        <v>16148736.529999999</v>
      </c>
      <c r="K249" s="1533">
        <f>I249/E249</f>
        <v>21.91144712347354</v>
      </c>
      <c r="L249" s="1534">
        <f t="shared" si="29"/>
        <v>0.98573174608542313</v>
      </c>
    </row>
    <row r="250" spans="1:12" ht="45" customHeight="1">
      <c r="A250" s="1805" t="s">
        <v>911</v>
      </c>
      <c r="B250" s="1636" t="s">
        <v>387</v>
      </c>
      <c r="C250" s="1657" t="s">
        <v>579</v>
      </c>
      <c r="D250" s="1638" t="s">
        <v>841</v>
      </c>
      <c r="E250" s="1639"/>
      <c r="F250" s="1806">
        <f>E251</f>
        <v>25000</v>
      </c>
      <c r="G250" s="1639">
        <v>6912639</v>
      </c>
      <c r="H250" s="1806">
        <f>SUM(G250:G251)</f>
        <v>6980362</v>
      </c>
      <c r="I250" s="1616">
        <v>6912636.9000000004</v>
      </c>
      <c r="J250" s="1807">
        <f>SUM(I250:I251)</f>
        <v>6980359.9000000004</v>
      </c>
      <c r="K250" s="1546">
        <v>0</v>
      </c>
      <c r="L250" s="1534">
        <f t="shared" si="29"/>
        <v>0.99999969620864049</v>
      </c>
    </row>
    <row r="251" spans="1:12" ht="45" customHeight="1">
      <c r="A251" s="1805"/>
      <c r="B251" s="1636" t="s">
        <v>416</v>
      </c>
      <c r="C251" s="1657" t="s">
        <v>585</v>
      </c>
      <c r="D251" s="1638" t="s">
        <v>853</v>
      </c>
      <c r="E251" s="1639">
        <v>25000</v>
      </c>
      <c r="F251" s="1806"/>
      <c r="G251" s="1639">
        <v>67723</v>
      </c>
      <c r="H251" s="1806"/>
      <c r="I251" s="1639">
        <v>67723</v>
      </c>
      <c r="J251" s="1807"/>
      <c r="K251" s="1533">
        <f>I251/E251</f>
        <v>2.70892</v>
      </c>
      <c r="L251" s="1534">
        <f t="shared" si="29"/>
        <v>1</v>
      </c>
    </row>
    <row r="252" spans="1:12" ht="45" customHeight="1">
      <c r="A252" s="1805" t="s">
        <v>912</v>
      </c>
      <c r="B252" s="1636" t="s">
        <v>387</v>
      </c>
      <c r="C252" s="1657" t="s">
        <v>579</v>
      </c>
      <c r="D252" s="1638" t="s">
        <v>841</v>
      </c>
      <c r="E252" s="1639"/>
      <c r="F252" s="1808">
        <f>E253</f>
        <v>1063000</v>
      </c>
      <c r="G252" s="1639">
        <v>10727545</v>
      </c>
      <c r="H252" s="1806">
        <f>SUM(G252:G253)</f>
        <v>11790545</v>
      </c>
      <c r="I252" s="1616">
        <v>10727543.15</v>
      </c>
      <c r="J252" s="1807">
        <f>SUM(I252:I253)</f>
        <v>11790299.630000001</v>
      </c>
      <c r="K252" s="1546">
        <v>0</v>
      </c>
      <c r="L252" s="1534">
        <f t="shared" si="29"/>
        <v>0.99999982754674999</v>
      </c>
    </row>
    <row r="253" spans="1:12" ht="45" customHeight="1">
      <c r="A253" s="1805"/>
      <c r="B253" s="1636" t="s">
        <v>403</v>
      </c>
      <c r="C253" s="1637" t="s">
        <v>404</v>
      </c>
      <c r="D253" s="1638" t="s">
        <v>854</v>
      </c>
      <c r="E253" s="1639">
        <v>1063000</v>
      </c>
      <c r="F253" s="1809"/>
      <c r="G253" s="1639">
        <v>1063000</v>
      </c>
      <c r="H253" s="1806"/>
      <c r="I253" s="1616">
        <v>1062756.48</v>
      </c>
      <c r="J253" s="1807"/>
      <c r="K253" s="1533">
        <f>I253/E253</f>
        <v>0.9997709125117592</v>
      </c>
      <c r="L253" s="1534">
        <f t="shared" si="29"/>
        <v>0.9997709125117592</v>
      </c>
    </row>
    <row r="254" spans="1:12" ht="45" customHeight="1">
      <c r="A254" s="1805" t="s">
        <v>913</v>
      </c>
      <c r="B254" s="1636" t="s">
        <v>377</v>
      </c>
      <c r="C254" s="1637" t="s">
        <v>83</v>
      </c>
      <c r="D254" s="1638" t="s">
        <v>845</v>
      </c>
      <c r="E254" s="1639">
        <v>189000</v>
      </c>
      <c r="F254" s="1806">
        <f>E254</f>
        <v>189000</v>
      </c>
      <c r="G254" s="1639">
        <v>530708</v>
      </c>
      <c r="H254" s="1806">
        <f>SUM(G254:G255)</f>
        <v>7122378</v>
      </c>
      <c r="I254" s="1616">
        <v>164493.23000000001</v>
      </c>
      <c r="J254" s="1806">
        <f>I254+I255</f>
        <v>6756161.6300000008</v>
      </c>
      <c r="K254" s="1533">
        <f>I254/E254</f>
        <v>0.87033455026455031</v>
      </c>
      <c r="L254" s="1534">
        <f t="shared" si="29"/>
        <v>0.30995053777218362</v>
      </c>
    </row>
    <row r="255" spans="1:12" ht="45" customHeight="1">
      <c r="A255" s="1805"/>
      <c r="B255" s="1636" t="s">
        <v>387</v>
      </c>
      <c r="C255" s="1657" t="s">
        <v>579</v>
      </c>
      <c r="D255" s="1638" t="s">
        <v>841</v>
      </c>
      <c r="E255" s="1639"/>
      <c r="F255" s="1806"/>
      <c r="G255" s="1639">
        <v>6591670</v>
      </c>
      <c r="H255" s="1806"/>
      <c r="I255" s="1639">
        <v>6591668.4000000004</v>
      </c>
      <c r="J255" s="1806"/>
      <c r="K255" s="1536">
        <v>0</v>
      </c>
      <c r="L255" s="1534">
        <f t="shared" si="29"/>
        <v>0.99999975726940216</v>
      </c>
    </row>
    <row r="256" spans="1:12" ht="45" customHeight="1">
      <c r="A256" s="1635" t="s">
        <v>914</v>
      </c>
      <c r="B256" s="1636" t="s">
        <v>387</v>
      </c>
      <c r="C256" s="1657" t="s">
        <v>579</v>
      </c>
      <c r="D256" s="1638" t="s">
        <v>841</v>
      </c>
      <c r="E256" s="1639"/>
      <c r="F256" s="1614"/>
      <c r="G256" s="1639">
        <v>6290357</v>
      </c>
      <c r="H256" s="1548">
        <f>G256</f>
        <v>6290357</v>
      </c>
      <c r="I256" s="1639">
        <v>5164770</v>
      </c>
      <c r="J256" s="1614">
        <f>I256</f>
        <v>5164770</v>
      </c>
      <c r="K256" s="1536">
        <v>0</v>
      </c>
      <c r="L256" s="1534">
        <f t="shared" si="29"/>
        <v>0.82106150731985483</v>
      </c>
    </row>
    <row r="257" spans="1:12" ht="45" customHeight="1">
      <c r="A257" s="1805" t="s">
        <v>915</v>
      </c>
      <c r="B257" s="1636" t="s">
        <v>387</v>
      </c>
      <c r="C257" s="1657" t="s">
        <v>579</v>
      </c>
      <c r="D257" s="1638" t="s">
        <v>841</v>
      </c>
      <c r="E257" s="1639"/>
      <c r="F257" s="1806"/>
      <c r="G257" s="1639">
        <v>6292971</v>
      </c>
      <c r="H257" s="1806">
        <f>G257+G258</f>
        <v>6564097</v>
      </c>
      <c r="I257" s="1616">
        <v>6292969.0499999998</v>
      </c>
      <c r="J257" s="1806">
        <f>I257+I258</f>
        <v>6564094.5999999996</v>
      </c>
      <c r="K257" s="1536">
        <v>0</v>
      </c>
      <c r="L257" s="1534">
        <f t="shared" si="29"/>
        <v>0.99999969013046452</v>
      </c>
    </row>
    <row r="258" spans="1:12" ht="45" customHeight="1">
      <c r="A258" s="1805"/>
      <c r="B258" s="1636" t="s">
        <v>403</v>
      </c>
      <c r="C258" s="1637" t="s">
        <v>404</v>
      </c>
      <c r="D258" s="1638" t="s">
        <v>841</v>
      </c>
      <c r="E258" s="1639"/>
      <c r="F258" s="1806"/>
      <c r="G258" s="1639">
        <v>271126</v>
      </c>
      <c r="H258" s="1806"/>
      <c r="I258" s="1639">
        <v>271125.55</v>
      </c>
      <c r="J258" s="1806"/>
      <c r="K258" s="1536">
        <v>0</v>
      </c>
      <c r="L258" s="1534">
        <f t="shared" si="29"/>
        <v>0.99999834025508427</v>
      </c>
    </row>
    <row r="259" spans="1:12" ht="45" customHeight="1">
      <c r="A259" s="1635" t="s">
        <v>916</v>
      </c>
      <c r="B259" s="1636" t="s">
        <v>387</v>
      </c>
      <c r="C259" s="1657" t="s">
        <v>579</v>
      </c>
      <c r="D259" s="1638" t="s">
        <v>841</v>
      </c>
      <c r="E259" s="1639"/>
      <c r="F259" s="1614"/>
      <c r="G259" s="1639">
        <v>9291046</v>
      </c>
      <c r="H259" s="1614">
        <f>G259</f>
        <v>9291046</v>
      </c>
      <c r="I259" s="1639">
        <v>8216270.8499999996</v>
      </c>
      <c r="J259" s="1614">
        <f>I259</f>
        <v>8216270.8499999996</v>
      </c>
      <c r="K259" s="1536">
        <v>0</v>
      </c>
      <c r="L259" s="1534">
        <f t="shared" si="29"/>
        <v>0.88432140471589527</v>
      </c>
    </row>
    <row r="260" spans="1:12" ht="45" customHeight="1">
      <c r="A260" s="1805" t="s">
        <v>917</v>
      </c>
      <c r="B260" s="1636" t="s">
        <v>387</v>
      </c>
      <c r="C260" s="1657" t="s">
        <v>579</v>
      </c>
      <c r="D260" s="1638" t="s">
        <v>841</v>
      </c>
      <c r="E260" s="1639"/>
      <c r="F260" s="1806">
        <f>E261</f>
        <v>1187000</v>
      </c>
      <c r="G260" s="1639">
        <v>8242934</v>
      </c>
      <c r="H260" s="1806">
        <f>SUM(G260:G261)</f>
        <v>9379122</v>
      </c>
      <c r="I260" s="1616">
        <v>8242931.0999999996</v>
      </c>
      <c r="J260" s="1806">
        <f>I260+I261</f>
        <v>8242931.0999999996</v>
      </c>
      <c r="K260" s="1536">
        <v>0</v>
      </c>
      <c r="L260" s="1534">
        <f t="shared" si="29"/>
        <v>0.99999964818352294</v>
      </c>
    </row>
    <row r="261" spans="1:12" ht="45" customHeight="1">
      <c r="A261" s="1805"/>
      <c r="B261" s="1636" t="s">
        <v>413</v>
      </c>
      <c r="C261" s="1657" t="s">
        <v>584</v>
      </c>
      <c r="D261" s="1638" t="s">
        <v>841</v>
      </c>
      <c r="E261" s="1639">
        <v>1187000</v>
      </c>
      <c r="F261" s="1806"/>
      <c r="G261" s="1639">
        <v>1136188</v>
      </c>
      <c r="H261" s="1806"/>
      <c r="I261" s="1535">
        <v>0</v>
      </c>
      <c r="J261" s="1806"/>
      <c r="K261" s="1536">
        <v>0</v>
      </c>
      <c r="L261" s="1537">
        <v>0</v>
      </c>
    </row>
    <row r="262" spans="1:12" ht="45" customHeight="1">
      <c r="A262" s="1635" t="s">
        <v>918</v>
      </c>
      <c r="B262" s="1636" t="s">
        <v>387</v>
      </c>
      <c r="C262" s="1657" t="s">
        <v>579</v>
      </c>
      <c r="D262" s="1638" t="s">
        <v>841</v>
      </c>
      <c r="E262" s="1639"/>
      <c r="F262" s="1614"/>
      <c r="G262" s="1639">
        <v>7800186</v>
      </c>
      <c r="H262" s="1614">
        <f>G262</f>
        <v>7800186</v>
      </c>
      <c r="I262" s="1639">
        <v>7566436.1299999999</v>
      </c>
      <c r="J262" s="1614">
        <f>I262</f>
        <v>7566436.1299999999</v>
      </c>
      <c r="K262" s="1536">
        <v>0</v>
      </c>
      <c r="L262" s="1534">
        <f>I262/G262</f>
        <v>0.97003278255159553</v>
      </c>
    </row>
    <row r="263" spans="1:12" ht="45" customHeight="1" thickBot="1">
      <c r="A263" s="1665" t="s">
        <v>919</v>
      </c>
      <c r="B263" s="1666" t="s">
        <v>387</v>
      </c>
      <c r="C263" s="1667" t="s">
        <v>579</v>
      </c>
      <c r="D263" s="1668" t="s">
        <v>841</v>
      </c>
      <c r="E263" s="1669"/>
      <c r="F263" s="1615"/>
      <c r="G263" s="1669">
        <v>7715898</v>
      </c>
      <c r="H263" s="1615">
        <f>G263</f>
        <v>7715898</v>
      </c>
      <c r="I263" s="1669">
        <v>6641120.5499999998</v>
      </c>
      <c r="J263" s="1615">
        <f>I263</f>
        <v>6641120.5499999998</v>
      </c>
      <c r="K263" s="1549">
        <v>0</v>
      </c>
      <c r="L263" s="1550">
        <f>I263/G263</f>
        <v>0.86070610964530636</v>
      </c>
    </row>
    <row r="264" spans="1:12" ht="45" customHeight="1" thickBot="1">
      <c r="A264" s="1670"/>
      <c r="B264" s="1671"/>
      <c r="C264" s="1672"/>
      <c r="D264" s="1673" t="s">
        <v>920</v>
      </c>
      <c r="E264" s="1674">
        <f t="shared" ref="E264:J264" si="30">SUM(E7:E263)</f>
        <v>87340722000</v>
      </c>
      <c r="F264" s="1674">
        <f t="shared" si="30"/>
        <v>87340722000</v>
      </c>
      <c r="G264" s="1674">
        <f t="shared" si="30"/>
        <v>87340722000</v>
      </c>
      <c r="H264" s="1674">
        <f t="shared" si="30"/>
        <v>87340722000</v>
      </c>
      <c r="I264" s="1674">
        <f t="shared" si="30"/>
        <v>60836863200.760002</v>
      </c>
      <c r="J264" s="1674">
        <f t="shared" si="30"/>
        <v>60836863200.76001</v>
      </c>
      <c r="K264" s="1551">
        <f>I264/E264</f>
        <v>0.69654637387540719</v>
      </c>
      <c r="L264" s="1552">
        <f>I264/G264</f>
        <v>0.69654637387540719</v>
      </c>
    </row>
    <row r="265" spans="1:12" ht="45" customHeight="1">
      <c r="A265" s="1633"/>
      <c r="B265" s="1633"/>
      <c r="C265" s="1625"/>
      <c r="D265" s="1675"/>
      <c r="E265" s="1676"/>
      <c r="F265" s="1676"/>
      <c r="G265" s="1676"/>
      <c r="H265" s="1676"/>
      <c r="I265" s="1676"/>
      <c r="J265" s="1676"/>
      <c r="K265" s="1553"/>
      <c r="L265" s="1554"/>
    </row>
    <row r="266" spans="1:12" ht="33" customHeight="1">
      <c r="A266" s="1633"/>
      <c r="B266" s="1555"/>
      <c r="C266" s="1556"/>
      <c r="D266" s="1557"/>
      <c r="E266" s="1677"/>
      <c r="F266" s="1677"/>
      <c r="G266" s="1558">
        <f>F264-G264</f>
        <v>0</v>
      </c>
      <c r="H266" s="1559"/>
      <c r="J266" s="1678"/>
      <c r="K266" s="1677"/>
      <c r="L266" s="1677"/>
    </row>
    <row r="267" spans="1:12" ht="27" customHeight="1">
      <c r="A267" s="1633"/>
      <c r="B267" s="1555"/>
      <c r="C267" s="1556"/>
      <c r="D267" s="1677"/>
      <c r="E267" s="1677"/>
      <c r="F267" s="1677"/>
      <c r="G267" s="1559"/>
      <c r="H267" s="1559"/>
      <c r="J267" s="1678"/>
      <c r="K267" s="1677"/>
      <c r="L267" s="1677"/>
    </row>
    <row r="268" spans="1:12" ht="27.6" customHeight="1">
      <c r="A268" s="1560"/>
      <c r="B268" s="1555"/>
      <c r="C268" s="1556"/>
      <c r="D268" s="1557"/>
      <c r="E268" s="1559"/>
      <c r="F268" s="1559"/>
      <c r="G268" s="1559"/>
      <c r="H268" s="1559"/>
      <c r="K268" s="1562"/>
      <c r="L268" s="1559"/>
    </row>
    <row r="269" spans="1:12" ht="28.9" customHeight="1">
      <c r="A269" s="1560"/>
      <c r="B269" s="1555"/>
      <c r="C269" s="1556"/>
      <c r="D269" s="1521"/>
      <c r="E269" s="1559"/>
      <c r="F269" s="1559"/>
      <c r="G269" s="1559"/>
      <c r="H269" s="1559"/>
      <c r="L269" s="1559"/>
    </row>
    <row r="270" spans="1:12" ht="37.5" customHeight="1">
      <c r="A270" s="1560"/>
      <c r="B270" s="1521"/>
      <c r="C270" s="1521"/>
      <c r="D270" s="1521"/>
      <c r="E270" s="1559"/>
      <c r="F270" s="1559"/>
      <c r="G270" s="1559"/>
      <c r="H270" s="1559"/>
      <c r="L270" s="1559"/>
    </row>
    <row r="271" spans="1:12" ht="37.5" customHeight="1">
      <c r="A271" s="1560"/>
      <c r="B271" s="1521"/>
      <c r="C271" s="1521"/>
      <c r="D271" s="1521"/>
      <c r="E271" s="1559"/>
      <c r="F271" s="1559"/>
      <c r="G271" s="1559"/>
      <c r="H271" s="1559"/>
      <c r="J271" s="1563"/>
      <c r="L271" s="1559"/>
    </row>
    <row r="272" spans="1:12" ht="37.5" customHeight="1">
      <c r="A272" s="1560"/>
      <c r="B272" s="1521"/>
      <c r="C272" s="1521"/>
      <c r="D272" s="1521"/>
      <c r="E272" s="1559"/>
      <c r="F272" s="1559"/>
      <c r="G272" s="1559"/>
      <c r="H272" s="1559"/>
      <c r="L272" s="1559"/>
    </row>
    <row r="273" spans="1:12" ht="37.5" customHeight="1">
      <c r="A273" s="1560"/>
      <c r="B273" s="1521"/>
      <c r="C273" s="1521"/>
      <c r="D273" s="1521"/>
      <c r="E273" s="1559"/>
      <c r="F273" s="1559"/>
      <c r="G273" s="1559"/>
      <c r="H273" s="1559"/>
      <c r="K273" s="1562"/>
      <c r="L273" s="1559"/>
    </row>
    <row r="274" spans="1:12" ht="37.5" customHeight="1">
      <c r="A274" s="1560"/>
      <c r="B274" s="1521"/>
      <c r="C274" s="1521"/>
      <c r="D274" s="1521"/>
      <c r="E274" s="1559"/>
      <c r="F274" s="1559"/>
      <c r="G274" s="1559"/>
      <c r="H274" s="1559"/>
      <c r="L274" s="1559"/>
    </row>
    <row r="275" spans="1:12" ht="37.5" customHeight="1">
      <c r="A275" s="1560"/>
      <c r="B275" s="1521"/>
      <c r="C275" s="1521"/>
      <c r="D275" s="1521"/>
      <c r="E275" s="1559"/>
      <c r="F275" s="1559"/>
      <c r="G275" s="1559"/>
      <c r="H275" s="1559"/>
      <c r="L275" s="1559"/>
    </row>
    <row r="276" spans="1:12" ht="37.5" customHeight="1">
      <c r="A276" s="1560"/>
      <c r="B276" s="1521"/>
      <c r="C276" s="1521"/>
      <c r="D276" s="1521"/>
      <c r="E276" s="1559"/>
      <c r="F276" s="1559"/>
      <c r="G276" s="1559"/>
      <c r="H276" s="1559"/>
      <c r="J276" s="1563"/>
      <c r="L276" s="1559"/>
    </row>
    <row r="277" spans="1:12" ht="37.5" customHeight="1">
      <c r="A277" s="1560"/>
      <c r="B277" s="1521"/>
      <c r="C277" s="1521"/>
      <c r="D277" s="1521"/>
      <c r="E277" s="1559"/>
      <c r="F277" s="1559"/>
      <c r="G277" s="1559"/>
      <c r="H277" s="1559"/>
      <c r="K277" s="1562"/>
    </row>
    <row r="278" spans="1:12" ht="37.5" customHeight="1">
      <c r="A278" s="1560"/>
      <c r="B278" s="1521"/>
      <c r="C278" s="1521"/>
      <c r="D278" s="1521"/>
      <c r="E278" s="1559"/>
      <c r="F278" s="1559"/>
      <c r="G278" s="1559"/>
      <c r="H278" s="1559"/>
    </row>
    <row r="279" spans="1:12" ht="37.5" customHeight="1">
      <c r="A279" s="1560"/>
      <c r="B279" s="1521"/>
      <c r="C279" s="1521"/>
      <c r="D279" s="1521"/>
      <c r="E279" s="1559"/>
      <c r="F279" s="1559"/>
      <c r="G279" s="1559"/>
      <c r="H279" s="1559"/>
    </row>
    <row r="280" spans="1:12" ht="37.5" customHeight="1">
      <c r="A280" s="1560"/>
      <c r="B280" s="1521"/>
      <c r="C280" s="1521"/>
      <c r="D280" s="1521"/>
      <c r="E280" s="1559"/>
      <c r="F280" s="1559"/>
      <c r="G280" s="1559"/>
      <c r="H280" s="1559"/>
      <c r="J280" s="1563"/>
    </row>
    <row r="281" spans="1:12" ht="37.5" customHeight="1">
      <c r="A281" s="1560"/>
      <c r="B281" s="1521"/>
      <c r="C281" s="1521"/>
      <c r="D281" s="1521"/>
      <c r="E281" s="1559"/>
      <c r="F281" s="1559"/>
      <c r="G281" s="1559"/>
      <c r="H281" s="1559"/>
    </row>
  </sheetData>
  <mergeCells count="291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0:A11"/>
    <mergeCell ref="B10:B11"/>
    <mergeCell ref="C10:C11"/>
    <mergeCell ref="F10:F11"/>
    <mergeCell ref="H10:H11"/>
    <mergeCell ref="J10:J11"/>
    <mergeCell ref="A8:A9"/>
    <mergeCell ref="B8:B9"/>
    <mergeCell ref="C8:C9"/>
    <mergeCell ref="F8:F9"/>
    <mergeCell ref="H8:H9"/>
    <mergeCell ref="J8:J9"/>
    <mergeCell ref="A16:A17"/>
    <mergeCell ref="B16:B17"/>
    <mergeCell ref="C16:C17"/>
    <mergeCell ref="F16:F17"/>
    <mergeCell ref="H16:H17"/>
    <mergeCell ref="J16:J17"/>
    <mergeCell ref="A13:A14"/>
    <mergeCell ref="B13:B14"/>
    <mergeCell ref="C13:C14"/>
    <mergeCell ref="F13:F14"/>
    <mergeCell ref="H13:H14"/>
    <mergeCell ref="J13:J14"/>
    <mergeCell ref="A21:A22"/>
    <mergeCell ref="B21:B22"/>
    <mergeCell ref="C21:C22"/>
    <mergeCell ref="F21:F22"/>
    <mergeCell ref="H21:H22"/>
    <mergeCell ref="J21:J22"/>
    <mergeCell ref="A18:A19"/>
    <mergeCell ref="B18:B19"/>
    <mergeCell ref="C18:C19"/>
    <mergeCell ref="F18:F19"/>
    <mergeCell ref="H18:H19"/>
    <mergeCell ref="J18:J19"/>
    <mergeCell ref="A27:A29"/>
    <mergeCell ref="B27:B28"/>
    <mergeCell ref="C27:C28"/>
    <mergeCell ref="F27:F29"/>
    <mergeCell ref="H27:H29"/>
    <mergeCell ref="J27:J29"/>
    <mergeCell ref="A24:A25"/>
    <mergeCell ref="B24:B25"/>
    <mergeCell ref="C24:C25"/>
    <mergeCell ref="F24:F25"/>
    <mergeCell ref="H24:H25"/>
    <mergeCell ref="J24:J25"/>
    <mergeCell ref="H33:H38"/>
    <mergeCell ref="J33:J38"/>
    <mergeCell ref="B36:B38"/>
    <mergeCell ref="C36:C38"/>
    <mergeCell ref="A30:A32"/>
    <mergeCell ref="B30:B32"/>
    <mergeCell ref="C30:C32"/>
    <mergeCell ref="F30:F32"/>
    <mergeCell ref="H30:H32"/>
    <mergeCell ref="J30:J32"/>
    <mergeCell ref="A33:A38"/>
    <mergeCell ref="B33:B34"/>
    <mergeCell ref="C33:C34"/>
    <mergeCell ref="F33:F38"/>
    <mergeCell ref="A39:A45"/>
    <mergeCell ref="B39:B43"/>
    <mergeCell ref="C39:C43"/>
    <mergeCell ref="F39:F45"/>
    <mergeCell ref="H39:H45"/>
    <mergeCell ref="J39:J45"/>
    <mergeCell ref="B44:B45"/>
    <mergeCell ref="C44:C45"/>
    <mergeCell ref="C54:C58"/>
    <mergeCell ref="A47:A49"/>
    <mergeCell ref="B47:B49"/>
    <mergeCell ref="C47:C49"/>
    <mergeCell ref="J64:J69"/>
    <mergeCell ref="B67:B69"/>
    <mergeCell ref="A62:A63"/>
    <mergeCell ref="B62:B63"/>
    <mergeCell ref="C62:C63"/>
    <mergeCell ref="J70:J72"/>
    <mergeCell ref="J47:J61"/>
    <mergeCell ref="A50:A61"/>
    <mergeCell ref="B50:B53"/>
    <mergeCell ref="C50:C53"/>
    <mergeCell ref="B54:B58"/>
    <mergeCell ref="A73:A75"/>
    <mergeCell ref="F73:F75"/>
    <mergeCell ref="H73:H75"/>
    <mergeCell ref="J73:J75"/>
    <mergeCell ref="B74:B75"/>
    <mergeCell ref="C74:C75"/>
    <mergeCell ref="F70:F72"/>
    <mergeCell ref="H70:H72"/>
    <mergeCell ref="B59:B61"/>
    <mergeCell ref="C59:C61"/>
    <mergeCell ref="C67:C69"/>
    <mergeCell ref="A70:A72"/>
    <mergeCell ref="B70:B71"/>
    <mergeCell ref="C70:C71"/>
    <mergeCell ref="F47:F61"/>
    <mergeCell ref="H47:H61"/>
    <mergeCell ref="F62:F63"/>
    <mergeCell ref="H62:H63"/>
    <mergeCell ref="J62:J63"/>
    <mergeCell ref="A64:A69"/>
    <mergeCell ref="B64:B66"/>
    <mergeCell ref="C64:C66"/>
    <mergeCell ref="F64:F69"/>
    <mergeCell ref="H64:H69"/>
    <mergeCell ref="A95:A108"/>
    <mergeCell ref="B95:B108"/>
    <mergeCell ref="C95:C108"/>
    <mergeCell ref="F95:F108"/>
    <mergeCell ref="H95:H108"/>
    <mergeCell ref="J95:J108"/>
    <mergeCell ref="A76:A94"/>
    <mergeCell ref="F76:F94"/>
    <mergeCell ref="H76:H94"/>
    <mergeCell ref="J76:J94"/>
    <mergeCell ref="B77:B94"/>
    <mergeCell ref="C77:C94"/>
    <mergeCell ref="A110:A115"/>
    <mergeCell ref="B110:B115"/>
    <mergeCell ref="C110:C115"/>
    <mergeCell ref="F110:F142"/>
    <mergeCell ref="H110:H142"/>
    <mergeCell ref="J110:J142"/>
    <mergeCell ref="A116:A138"/>
    <mergeCell ref="B117:B120"/>
    <mergeCell ref="C117:C120"/>
    <mergeCell ref="B121:B138"/>
    <mergeCell ref="C121:C138"/>
    <mergeCell ref="A139:A142"/>
    <mergeCell ref="A157:A158"/>
    <mergeCell ref="F157:F158"/>
    <mergeCell ref="H157:H158"/>
    <mergeCell ref="J157:J158"/>
    <mergeCell ref="H143:H150"/>
    <mergeCell ref="J143:J150"/>
    <mergeCell ref="B146:B150"/>
    <mergeCell ref="C146:C150"/>
    <mergeCell ref="A151:A156"/>
    <mergeCell ref="B151:B154"/>
    <mergeCell ref="C151:C154"/>
    <mergeCell ref="F151:F156"/>
    <mergeCell ref="H151:H156"/>
    <mergeCell ref="J151:J156"/>
    <mergeCell ref="A143:A150"/>
    <mergeCell ref="B143:B145"/>
    <mergeCell ref="C143:C145"/>
    <mergeCell ref="F143:F150"/>
    <mergeCell ref="B155:B156"/>
    <mergeCell ref="C155:C156"/>
    <mergeCell ref="A159:A160"/>
    <mergeCell ref="B159:B160"/>
    <mergeCell ref="C159:C160"/>
    <mergeCell ref="F159:F174"/>
    <mergeCell ref="H159:H174"/>
    <mergeCell ref="J159:J174"/>
    <mergeCell ref="A161:A174"/>
    <mergeCell ref="B161:B169"/>
    <mergeCell ref="C161:C169"/>
    <mergeCell ref="B170:B174"/>
    <mergeCell ref="A183:A187"/>
    <mergeCell ref="F183:F187"/>
    <mergeCell ref="H183:H187"/>
    <mergeCell ref="J183:J187"/>
    <mergeCell ref="B184:B186"/>
    <mergeCell ref="C184:C186"/>
    <mergeCell ref="C170:C174"/>
    <mergeCell ref="A175:A182"/>
    <mergeCell ref="F175:F182"/>
    <mergeCell ref="H175:H182"/>
    <mergeCell ref="J175:J182"/>
    <mergeCell ref="B176:B181"/>
    <mergeCell ref="C176:C181"/>
    <mergeCell ref="A198:A201"/>
    <mergeCell ref="F198:F201"/>
    <mergeCell ref="H198:H201"/>
    <mergeCell ref="J198:J201"/>
    <mergeCell ref="B199:B200"/>
    <mergeCell ref="C199:C200"/>
    <mergeCell ref="A188:A197"/>
    <mergeCell ref="B188:B191"/>
    <mergeCell ref="C188:C191"/>
    <mergeCell ref="F188:F197"/>
    <mergeCell ref="H188:H197"/>
    <mergeCell ref="J188:J197"/>
    <mergeCell ref="B192:B197"/>
    <mergeCell ref="C192:C197"/>
    <mergeCell ref="A204:A210"/>
    <mergeCell ref="F204:F210"/>
    <mergeCell ref="H204:H210"/>
    <mergeCell ref="J204:J210"/>
    <mergeCell ref="B205:B206"/>
    <mergeCell ref="C205:C206"/>
    <mergeCell ref="B207:B210"/>
    <mergeCell ref="C207:C210"/>
    <mergeCell ref="A202:A203"/>
    <mergeCell ref="B202:B203"/>
    <mergeCell ref="C202:C203"/>
    <mergeCell ref="F202:F203"/>
    <mergeCell ref="H202:H203"/>
    <mergeCell ref="J202:J203"/>
    <mergeCell ref="A215:A219"/>
    <mergeCell ref="B215:B216"/>
    <mergeCell ref="C215:C216"/>
    <mergeCell ref="F215:F219"/>
    <mergeCell ref="H215:H219"/>
    <mergeCell ref="J215:J219"/>
    <mergeCell ref="B217:B219"/>
    <mergeCell ref="C217:C219"/>
    <mergeCell ref="A212:A214"/>
    <mergeCell ref="B212:B214"/>
    <mergeCell ref="C212:C214"/>
    <mergeCell ref="F212:F214"/>
    <mergeCell ref="H212:H214"/>
    <mergeCell ref="J212:J214"/>
    <mergeCell ref="A229:A230"/>
    <mergeCell ref="B229:B230"/>
    <mergeCell ref="C229:C230"/>
    <mergeCell ref="F229:F230"/>
    <mergeCell ref="H229:H230"/>
    <mergeCell ref="J229:J230"/>
    <mergeCell ref="A221:A222"/>
    <mergeCell ref="F221:F222"/>
    <mergeCell ref="H221:H222"/>
    <mergeCell ref="J221:J222"/>
    <mergeCell ref="A224:A225"/>
    <mergeCell ref="B224:B225"/>
    <mergeCell ref="C224:C225"/>
    <mergeCell ref="F224:F225"/>
    <mergeCell ref="H224:H225"/>
    <mergeCell ref="J224:J225"/>
    <mergeCell ref="A235:A236"/>
    <mergeCell ref="B235:B236"/>
    <mergeCell ref="C235:C236"/>
    <mergeCell ref="F235:F236"/>
    <mergeCell ref="H235:H236"/>
    <mergeCell ref="J235:J236"/>
    <mergeCell ref="A233:A234"/>
    <mergeCell ref="B233:B234"/>
    <mergeCell ref="C233:C234"/>
    <mergeCell ref="F233:F234"/>
    <mergeCell ref="H233:H234"/>
    <mergeCell ref="J233:J234"/>
    <mergeCell ref="A239:A240"/>
    <mergeCell ref="F239:F240"/>
    <mergeCell ref="H239:H240"/>
    <mergeCell ref="J239:J240"/>
    <mergeCell ref="A242:A243"/>
    <mergeCell ref="B242:B243"/>
    <mergeCell ref="C242:C243"/>
    <mergeCell ref="F242:F243"/>
    <mergeCell ref="H242:H243"/>
    <mergeCell ref="J242:J243"/>
    <mergeCell ref="A250:A251"/>
    <mergeCell ref="F250:F251"/>
    <mergeCell ref="H250:H251"/>
    <mergeCell ref="J250:J251"/>
    <mergeCell ref="A252:A253"/>
    <mergeCell ref="F252:F253"/>
    <mergeCell ref="H252:H253"/>
    <mergeCell ref="J252:J253"/>
    <mergeCell ref="A244:A248"/>
    <mergeCell ref="F244:F248"/>
    <mergeCell ref="H244:H248"/>
    <mergeCell ref="J244:J248"/>
    <mergeCell ref="B246:B247"/>
    <mergeCell ref="C246:C247"/>
    <mergeCell ref="A260:A261"/>
    <mergeCell ref="F260:F261"/>
    <mergeCell ref="H260:H261"/>
    <mergeCell ref="J260:J261"/>
    <mergeCell ref="A254:A255"/>
    <mergeCell ref="F254:F255"/>
    <mergeCell ref="H254:H255"/>
    <mergeCell ref="J254:J255"/>
    <mergeCell ref="A257:A258"/>
    <mergeCell ref="F257:F258"/>
    <mergeCell ref="H257:H258"/>
    <mergeCell ref="J257:J258"/>
  </mergeCells>
  <printOptions horizontalCentered="1"/>
  <pageMargins left="0.9055118110236221" right="0.9055118110236221" top="1.1023622047244095" bottom="0.59055118110236227" header="0.15748031496062992" footer="0.31496062992125984"/>
  <pageSetup paperSize="9" scale="38" firstPageNumber="69" fitToHeight="0" orientation="landscape" useFirstPageNumber="1" r:id="rId1"/>
  <headerFooter alignWithMargins="0">
    <oddHeader>&amp;C&amp;"Arial,Normalny"&amp;24- &amp;P -</oddHeader>
  </headerFooter>
  <rowBreaks count="11" manualBreakCount="11">
    <brk id="29" max="11" man="1"/>
    <brk id="49" max="11" man="1"/>
    <brk id="72" max="11" man="1"/>
    <brk id="94" max="11" man="1"/>
    <brk id="116" max="11" man="1"/>
    <brk id="139" max="11" man="1"/>
    <brk id="160" max="11" man="1"/>
    <brk id="182" max="11" man="1"/>
    <brk id="203" max="11" man="1"/>
    <brk id="225" max="11" man="1"/>
    <brk id="248" max="11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8"/>
  <sheetViews>
    <sheetView zoomScale="90" zoomScaleNormal="90" zoomScaleSheetLayoutView="9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/>
    </sheetView>
  </sheetViews>
  <sheetFormatPr defaultColWidth="10" defaultRowHeight="14.25"/>
  <cols>
    <col min="1" max="2" width="13.5703125" style="1610" customWidth="1"/>
    <col min="3" max="3" width="79.85546875" style="1610" customWidth="1"/>
    <col min="4" max="4" width="14.5703125" style="1610" customWidth="1"/>
    <col min="5" max="6" width="14.42578125" style="1610" customWidth="1"/>
    <col min="7" max="7" width="14.5703125" style="1610" customWidth="1"/>
    <col min="8" max="14" width="14" style="1613" customWidth="1"/>
    <col min="15" max="15" width="15.42578125" style="1613" customWidth="1"/>
    <col min="16" max="256" width="10" style="1610"/>
    <col min="257" max="258" width="13.5703125" style="1610" customWidth="1"/>
    <col min="259" max="259" width="79.85546875" style="1610" customWidth="1"/>
    <col min="260" max="260" width="14.5703125" style="1610" customWidth="1"/>
    <col min="261" max="262" width="14.42578125" style="1610" customWidth="1"/>
    <col min="263" max="263" width="14.5703125" style="1610" customWidth="1"/>
    <col min="264" max="270" width="14" style="1610" customWidth="1"/>
    <col min="271" max="271" width="15.42578125" style="1610" customWidth="1"/>
    <col min="272" max="512" width="10" style="1610"/>
    <col min="513" max="514" width="13.5703125" style="1610" customWidth="1"/>
    <col min="515" max="515" width="79.85546875" style="1610" customWidth="1"/>
    <col min="516" max="516" width="14.5703125" style="1610" customWidth="1"/>
    <col min="517" max="518" width="14.42578125" style="1610" customWidth="1"/>
    <col min="519" max="519" width="14.5703125" style="1610" customWidth="1"/>
    <col min="520" max="526" width="14" style="1610" customWidth="1"/>
    <col min="527" max="527" width="15.42578125" style="1610" customWidth="1"/>
    <col min="528" max="768" width="10" style="1610"/>
    <col min="769" max="770" width="13.5703125" style="1610" customWidth="1"/>
    <col min="771" max="771" width="79.85546875" style="1610" customWidth="1"/>
    <col min="772" max="772" width="14.5703125" style="1610" customWidth="1"/>
    <col min="773" max="774" width="14.42578125" style="1610" customWidth="1"/>
    <col min="775" max="775" width="14.5703125" style="1610" customWidth="1"/>
    <col min="776" max="782" width="14" style="1610" customWidth="1"/>
    <col min="783" max="783" width="15.42578125" style="1610" customWidth="1"/>
    <col min="784" max="1024" width="10" style="1610"/>
    <col min="1025" max="1026" width="13.5703125" style="1610" customWidth="1"/>
    <col min="1027" max="1027" width="79.85546875" style="1610" customWidth="1"/>
    <col min="1028" max="1028" width="14.5703125" style="1610" customWidth="1"/>
    <col min="1029" max="1030" width="14.42578125" style="1610" customWidth="1"/>
    <col min="1031" max="1031" width="14.5703125" style="1610" customWidth="1"/>
    <col min="1032" max="1038" width="14" style="1610" customWidth="1"/>
    <col min="1039" max="1039" width="15.42578125" style="1610" customWidth="1"/>
    <col min="1040" max="1280" width="10" style="1610"/>
    <col min="1281" max="1282" width="13.5703125" style="1610" customWidth="1"/>
    <col min="1283" max="1283" width="79.85546875" style="1610" customWidth="1"/>
    <col min="1284" max="1284" width="14.5703125" style="1610" customWidth="1"/>
    <col min="1285" max="1286" width="14.42578125" style="1610" customWidth="1"/>
    <col min="1287" max="1287" width="14.5703125" style="1610" customWidth="1"/>
    <col min="1288" max="1294" width="14" style="1610" customWidth="1"/>
    <col min="1295" max="1295" width="15.42578125" style="1610" customWidth="1"/>
    <col min="1296" max="1536" width="10" style="1610"/>
    <col min="1537" max="1538" width="13.5703125" style="1610" customWidth="1"/>
    <col min="1539" max="1539" width="79.85546875" style="1610" customWidth="1"/>
    <col min="1540" max="1540" width="14.5703125" style="1610" customWidth="1"/>
    <col min="1541" max="1542" width="14.42578125" style="1610" customWidth="1"/>
    <col min="1543" max="1543" width="14.5703125" style="1610" customWidth="1"/>
    <col min="1544" max="1550" width="14" style="1610" customWidth="1"/>
    <col min="1551" max="1551" width="15.42578125" style="1610" customWidth="1"/>
    <col min="1552" max="1792" width="10" style="1610"/>
    <col min="1793" max="1794" width="13.5703125" style="1610" customWidth="1"/>
    <col min="1795" max="1795" width="79.85546875" style="1610" customWidth="1"/>
    <col min="1796" max="1796" width="14.5703125" style="1610" customWidth="1"/>
    <col min="1797" max="1798" width="14.42578125" style="1610" customWidth="1"/>
    <col min="1799" max="1799" width="14.5703125" style="1610" customWidth="1"/>
    <col min="1800" max="1806" width="14" style="1610" customWidth="1"/>
    <col min="1807" max="1807" width="15.42578125" style="1610" customWidth="1"/>
    <col min="1808" max="2048" width="10" style="1610"/>
    <col min="2049" max="2050" width="13.5703125" style="1610" customWidth="1"/>
    <col min="2051" max="2051" width="79.85546875" style="1610" customWidth="1"/>
    <col min="2052" max="2052" width="14.5703125" style="1610" customWidth="1"/>
    <col min="2053" max="2054" width="14.42578125" style="1610" customWidth="1"/>
    <col min="2055" max="2055" width="14.5703125" style="1610" customWidth="1"/>
    <col min="2056" max="2062" width="14" style="1610" customWidth="1"/>
    <col min="2063" max="2063" width="15.42578125" style="1610" customWidth="1"/>
    <col min="2064" max="2304" width="10" style="1610"/>
    <col min="2305" max="2306" width="13.5703125" style="1610" customWidth="1"/>
    <col min="2307" max="2307" width="79.85546875" style="1610" customWidth="1"/>
    <col min="2308" max="2308" width="14.5703125" style="1610" customWidth="1"/>
    <col min="2309" max="2310" width="14.42578125" style="1610" customWidth="1"/>
    <col min="2311" max="2311" width="14.5703125" style="1610" customWidth="1"/>
    <col min="2312" max="2318" width="14" style="1610" customWidth="1"/>
    <col min="2319" max="2319" width="15.42578125" style="1610" customWidth="1"/>
    <col min="2320" max="2560" width="10" style="1610"/>
    <col min="2561" max="2562" width="13.5703125" style="1610" customWidth="1"/>
    <col min="2563" max="2563" width="79.85546875" style="1610" customWidth="1"/>
    <col min="2564" max="2564" width="14.5703125" style="1610" customWidth="1"/>
    <col min="2565" max="2566" width="14.42578125" style="1610" customWidth="1"/>
    <col min="2567" max="2567" width="14.5703125" style="1610" customWidth="1"/>
    <col min="2568" max="2574" width="14" style="1610" customWidth="1"/>
    <col min="2575" max="2575" width="15.42578125" style="1610" customWidth="1"/>
    <col min="2576" max="2816" width="10" style="1610"/>
    <col min="2817" max="2818" width="13.5703125" style="1610" customWidth="1"/>
    <col min="2819" max="2819" width="79.85546875" style="1610" customWidth="1"/>
    <col min="2820" max="2820" width="14.5703125" style="1610" customWidth="1"/>
    <col min="2821" max="2822" width="14.42578125" style="1610" customWidth="1"/>
    <col min="2823" max="2823" width="14.5703125" style="1610" customWidth="1"/>
    <col min="2824" max="2830" width="14" style="1610" customWidth="1"/>
    <col min="2831" max="2831" width="15.42578125" style="1610" customWidth="1"/>
    <col min="2832" max="3072" width="10" style="1610"/>
    <col min="3073" max="3074" width="13.5703125" style="1610" customWidth="1"/>
    <col min="3075" max="3075" width="79.85546875" style="1610" customWidth="1"/>
    <col min="3076" max="3076" width="14.5703125" style="1610" customWidth="1"/>
    <col min="3077" max="3078" width="14.42578125" style="1610" customWidth="1"/>
    <col min="3079" max="3079" width="14.5703125" style="1610" customWidth="1"/>
    <col min="3080" max="3086" width="14" style="1610" customWidth="1"/>
    <col min="3087" max="3087" width="15.42578125" style="1610" customWidth="1"/>
    <col min="3088" max="3328" width="10" style="1610"/>
    <col min="3329" max="3330" width="13.5703125" style="1610" customWidth="1"/>
    <col min="3331" max="3331" width="79.85546875" style="1610" customWidth="1"/>
    <col min="3332" max="3332" width="14.5703125" style="1610" customWidth="1"/>
    <col min="3333" max="3334" width="14.42578125" style="1610" customWidth="1"/>
    <col min="3335" max="3335" width="14.5703125" style="1610" customWidth="1"/>
    <col min="3336" max="3342" width="14" style="1610" customWidth="1"/>
    <col min="3343" max="3343" width="15.42578125" style="1610" customWidth="1"/>
    <col min="3344" max="3584" width="10" style="1610"/>
    <col min="3585" max="3586" width="13.5703125" style="1610" customWidth="1"/>
    <col min="3587" max="3587" width="79.85546875" style="1610" customWidth="1"/>
    <col min="3588" max="3588" width="14.5703125" style="1610" customWidth="1"/>
    <col min="3589" max="3590" width="14.42578125" style="1610" customWidth="1"/>
    <col min="3591" max="3591" width="14.5703125" style="1610" customWidth="1"/>
    <col min="3592" max="3598" width="14" style="1610" customWidth="1"/>
    <col min="3599" max="3599" width="15.42578125" style="1610" customWidth="1"/>
    <col min="3600" max="3840" width="10" style="1610"/>
    <col min="3841" max="3842" width="13.5703125" style="1610" customWidth="1"/>
    <col min="3843" max="3843" width="79.85546875" style="1610" customWidth="1"/>
    <col min="3844" max="3844" width="14.5703125" style="1610" customWidth="1"/>
    <col min="3845" max="3846" width="14.42578125" style="1610" customWidth="1"/>
    <col min="3847" max="3847" width="14.5703125" style="1610" customWidth="1"/>
    <col min="3848" max="3854" width="14" style="1610" customWidth="1"/>
    <col min="3855" max="3855" width="15.42578125" style="1610" customWidth="1"/>
    <col min="3856" max="4096" width="10" style="1610"/>
    <col min="4097" max="4098" width="13.5703125" style="1610" customWidth="1"/>
    <col min="4099" max="4099" width="79.85546875" style="1610" customWidth="1"/>
    <col min="4100" max="4100" width="14.5703125" style="1610" customWidth="1"/>
    <col min="4101" max="4102" width="14.42578125" style="1610" customWidth="1"/>
    <col min="4103" max="4103" width="14.5703125" style="1610" customWidth="1"/>
    <col min="4104" max="4110" width="14" style="1610" customWidth="1"/>
    <col min="4111" max="4111" width="15.42578125" style="1610" customWidth="1"/>
    <col min="4112" max="4352" width="10" style="1610"/>
    <col min="4353" max="4354" width="13.5703125" style="1610" customWidth="1"/>
    <col min="4355" max="4355" width="79.85546875" style="1610" customWidth="1"/>
    <col min="4356" max="4356" width="14.5703125" style="1610" customWidth="1"/>
    <col min="4357" max="4358" width="14.42578125" style="1610" customWidth="1"/>
    <col min="4359" max="4359" width="14.5703125" style="1610" customWidth="1"/>
    <col min="4360" max="4366" width="14" style="1610" customWidth="1"/>
    <col min="4367" max="4367" width="15.42578125" style="1610" customWidth="1"/>
    <col min="4368" max="4608" width="10" style="1610"/>
    <col min="4609" max="4610" width="13.5703125" style="1610" customWidth="1"/>
    <col min="4611" max="4611" width="79.85546875" style="1610" customWidth="1"/>
    <col min="4612" max="4612" width="14.5703125" style="1610" customWidth="1"/>
    <col min="4613" max="4614" width="14.42578125" style="1610" customWidth="1"/>
    <col min="4615" max="4615" width="14.5703125" style="1610" customWidth="1"/>
    <col min="4616" max="4622" width="14" style="1610" customWidth="1"/>
    <col min="4623" max="4623" width="15.42578125" style="1610" customWidth="1"/>
    <col min="4624" max="4864" width="10" style="1610"/>
    <col min="4865" max="4866" width="13.5703125" style="1610" customWidth="1"/>
    <col min="4867" max="4867" width="79.85546875" style="1610" customWidth="1"/>
    <col min="4868" max="4868" width="14.5703125" style="1610" customWidth="1"/>
    <col min="4869" max="4870" width="14.42578125" style="1610" customWidth="1"/>
    <col min="4871" max="4871" width="14.5703125" style="1610" customWidth="1"/>
    <col min="4872" max="4878" width="14" style="1610" customWidth="1"/>
    <col min="4879" max="4879" width="15.42578125" style="1610" customWidth="1"/>
    <col min="4880" max="5120" width="10" style="1610"/>
    <col min="5121" max="5122" width="13.5703125" style="1610" customWidth="1"/>
    <col min="5123" max="5123" width="79.85546875" style="1610" customWidth="1"/>
    <col min="5124" max="5124" width="14.5703125" style="1610" customWidth="1"/>
    <col min="5125" max="5126" width="14.42578125" style="1610" customWidth="1"/>
    <col min="5127" max="5127" width="14.5703125" style="1610" customWidth="1"/>
    <col min="5128" max="5134" width="14" style="1610" customWidth="1"/>
    <col min="5135" max="5135" width="15.42578125" style="1610" customWidth="1"/>
    <col min="5136" max="5376" width="10" style="1610"/>
    <col min="5377" max="5378" width="13.5703125" style="1610" customWidth="1"/>
    <col min="5379" max="5379" width="79.85546875" style="1610" customWidth="1"/>
    <col min="5380" max="5380" width="14.5703125" style="1610" customWidth="1"/>
    <col min="5381" max="5382" width="14.42578125" style="1610" customWidth="1"/>
    <col min="5383" max="5383" width="14.5703125" style="1610" customWidth="1"/>
    <col min="5384" max="5390" width="14" style="1610" customWidth="1"/>
    <col min="5391" max="5391" width="15.42578125" style="1610" customWidth="1"/>
    <col min="5392" max="5632" width="10" style="1610"/>
    <col min="5633" max="5634" width="13.5703125" style="1610" customWidth="1"/>
    <col min="5635" max="5635" width="79.85546875" style="1610" customWidth="1"/>
    <col min="5636" max="5636" width="14.5703125" style="1610" customWidth="1"/>
    <col min="5637" max="5638" width="14.42578125" style="1610" customWidth="1"/>
    <col min="5639" max="5639" width="14.5703125" style="1610" customWidth="1"/>
    <col min="5640" max="5646" width="14" style="1610" customWidth="1"/>
    <col min="5647" max="5647" width="15.42578125" style="1610" customWidth="1"/>
    <col min="5648" max="5888" width="10" style="1610"/>
    <col min="5889" max="5890" width="13.5703125" style="1610" customWidth="1"/>
    <col min="5891" max="5891" width="79.85546875" style="1610" customWidth="1"/>
    <col min="5892" max="5892" width="14.5703125" style="1610" customWidth="1"/>
    <col min="5893" max="5894" width="14.42578125" style="1610" customWidth="1"/>
    <col min="5895" max="5895" width="14.5703125" style="1610" customWidth="1"/>
    <col min="5896" max="5902" width="14" style="1610" customWidth="1"/>
    <col min="5903" max="5903" width="15.42578125" style="1610" customWidth="1"/>
    <col min="5904" max="6144" width="10" style="1610"/>
    <col min="6145" max="6146" width="13.5703125" style="1610" customWidth="1"/>
    <col min="6147" max="6147" width="79.85546875" style="1610" customWidth="1"/>
    <col min="6148" max="6148" width="14.5703125" style="1610" customWidth="1"/>
    <col min="6149" max="6150" width="14.42578125" style="1610" customWidth="1"/>
    <col min="6151" max="6151" width="14.5703125" style="1610" customWidth="1"/>
    <col min="6152" max="6158" width="14" style="1610" customWidth="1"/>
    <col min="6159" max="6159" width="15.42578125" style="1610" customWidth="1"/>
    <col min="6160" max="6400" width="10" style="1610"/>
    <col min="6401" max="6402" width="13.5703125" style="1610" customWidth="1"/>
    <col min="6403" max="6403" width="79.85546875" style="1610" customWidth="1"/>
    <col min="6404" max="6404" width="14.5703125" style="1610" customWidth="1"/>
    <col min="6405" max="6406" width="14.42578125" style="1610" customWidth="1"/>
    <col min="6407" max="6407" width="14.5703125" style="1610" customWidth="1"/>
    <col min="6408" max="6414" width="14" style="1610" customWidth="1"/>
    <col min="6415" max="6415" width="15.42578125" style="1610" customWidth="1"/>
    <col min="6416" max="6656" width="10" style="1610"/>
    <col min="6657" max="6658" width="13.5703125" style="1610" customWidth="1"/>
    <col min="6659" max="6659" width="79.85546875" style="1610" customWidth="1"/>
    <col min="6660" max="6660" width="14.5703125" style="1610" customWidth="1"/>
    <col min="6661" max="6662" width="14.42578125" style="1610" customWidth="1"/>
    <col min="6663" max="6663" width="14.5703125" style="1610" customWidth="1"/>
    <col min="6664" max="6670" width="14" style="1610" customWidth="1"/>
    <col min="6671" max="6671" width="15.42578125" style="1610" customWidth="1"/>
    <col min="6672" max="6912" width="10" style="1610"/>
    <col min="6913" max="6914" width="13.5703125" style="1610" customWidth="1"/>
    <col min="6915" max="6915" width="79.85546875" style="1610" customWidth="1"/>
    <col min="6916" max="6916" width="14.5703125" style="1610" customWidth="1"/>
    <col min="6917" max="6918" width="14.42578125" style="1610" customWidth="1"/>
    <col min="6919" max="6919" width="14.5703125" style="1610" customWidth="1"/>
    <col min="6920" max="6926" width="14" style="1610" customWidth="1"/>
    <col min="6927" max="6927" width="15.42578125" style="1610" customWidth="1"/>
    <col min="6928" max="7168" width="10" style="1610"/>
    <col min="7169" max="7170" width="13.5703125" style="1610" customWidth="1"/>
    <col min="7171" max="7171" width="79.85546875" style="1610" customWidth="1"/>
    <col min="7172" max="7172" width="14.5703125" style="1610" customWidth="1"/>
    <col min="7173" max="7174" width="14.42578125" style="1610" customWidth="1"/>
    <col min="7175" max="7175" width="14.5703125" style="1610" customWidth="1"/>
    <col min="7176" max="7182" width="14" style="1610" customWidth="1"/>
    <col min="7183" max="7183" width="15.42578125" style="1610" customWidth="1"/>
    <col min="7184" max="7424" width="10" style="1610"/>
    <col min="7425" max="7426" width="13.5703125" style="1610" customWidth="1"/>
    <col min="7427" max="7427" width="79.85546875" style="1610" customWidth="1"/>
    <col min="7428" max="7428" width="14.5703125" style="1610" customWidth="1"/>
    <col min="7429" max="7430" width="14.42578125" style="1610" customWidth="1"/>
    <col min="7431" max="7431" width="14.5703125" style="1610" customWidth="1"/>
    <col min="7432" max="7438" width="14" style="1610" customWidth="1"/>
    <col min="7439" max="7439" width="15.42578125" style="1610" customWidth="1"/>
    <col min="7440" max="7680" width="10" style="1610"/>
    <col min="7681" max="7682" width="13.5703125" style="1610" customWidth="1"/>
    <col min="7683" max="7683" width="79.85546875" style="1610" customWidth="1"/>
    <col min="7684" max="7684" width="14.5703125" style="1610" customWidth="1"/>
    <col min="7685" max="7686" width="14.42578125" style="1610" customWidth="1"/>
    <col min="7687" max="7687" width="14.5703125" style="1610" customWidth="1"/>
    <col min="7688" max="7694" width="14" style="1610" customWidth="1"/>
    <col min="7695" max="7695" width="15.42578125" style="1610" customWidth="1"/>
    <col min="7696" max="7936" width="10" style="1610"/>
    <col min="7937" max="7938" width="13.5703125" style="1610" customWidth="1"/>
    <col min="7939" max="7939" width="79.85546875" style="1610" customWidth="1"/>
    <col min="7940" max="7940" width="14.5703125" style="1610" customWidth="1"/>
    <col min="7941" max="7942" width="14.42578125" style="1610" customWidth="1"/>
    <col min="7943" max="7943" width="14.5703125" style="1610" customWidth="1"/>
    <col min="7944" max="7950" width="14" style="1610" customWidth="1"/>
    <col min="7951" max="7951" width="15.42578125" style="1610" customWidth="1"/>
    <col min="7952" max="8192" width="10" style="1610"/>
    <col min="8193" max="8194" width="13.5703125" style="1610" customWidth="1"/>
    <col min="8195" max="8195" width="79.85546875" style="1610" customWidth="1"/>
    <col min="8196" max="8196" width="14.5703125" style="1610" customWidth="1"/>
    <col min="8197" max="8198" width="14.42578125" style="1610" customWidth="1"/>
    <col min="8199" max="8199" width="14.5703125" style="1610" customWidth="1"/>
    <col min="8200" max="8206" width="14" style="1610" customWidth="1"/>
    <col min="8207" max="8207" width="15.42578125" style="1610" customWidth="1"/>
    <col min="8208" max="8448" width="10" style="1610"/>
    <col min="8449" max="8450" width="13.5703125" style="1610" customWidth="1"/>
    <col min="8451" max="8451" width="79.85546875" style="1610" customWidth="1"/>
    <col min="8452" max="8452" width="14.5703125" style="1610" customWidth="1"/>
    <col min="8453" max="8454" width="14.42578125" style="1610" customWidth="1"/>
    <col min="8455" max="8455" width="14.5703125" style="1610" customWidth="1"/>
    <col min="8456" max="8462" width="14" style="1610" customWidth="1"/>
    <col min="8463" max="8463" width="15.42578125" style="1610" customWidth="1"/>
    <col min="8464" max="8704" width="10" style="1610"/>
    <col min="8705" max="8706" width="13.5703125" style="1610" customWidth="1"/>
    <col min="8707" max="8707" width="79.85546875" style="1610" customWidth="1"/>
    <col min="8708" max="8708" width="14.5703125" style="1610" customWidth="1"/>
    <col min="8709" max="8710" width="14.42578125" style="1610" customWidth="1"/>
    <col min="8711" max="8711" width="14.5703125" style="1610" customWidth="1"/>
    <col min="8712" max="8718" width="14" style="1610" customWidth="1"/>
    <col min="8719" max="8719" width="15.42578125" style="1610" customWidth="1"/>
    <col min="8720" max="8960" width="10" style="1610"/>
    <col min="8961" max="8962" width="13.5703125" style="1610" customWidth="1"/>
    <col min="8963" max="8963" width="79.85546875" style="1610" customWidth="1"/>
    <col min="8964" max="8964" width="14.5703125" style="1610" customWidth="1"/>
    <col min="8965" max="8966" width="14.42578125" style="1610" customWidth="1"/>
    <col min="8967" max="8967" width="14.5703125" style="1610" customWidth="1"/>
    <col min="8968" max="8974" width="14" style="1610" customWidth="1"/>
    <col min="8975" max="8975" width="15.42578125" style="1610" customWidth="1"/>
    <col min="8976" max="9216" width="10" style="1610"/>
    <col min="9217" max="9218" width="13.5703125" style="1610" customWidth="1"/>
    <col min="9219" max="9219" width="79.85546875" style="1610" customWidth="1"/>
    <col min="9220" max="9220" width="14.5703125" style="1610" customWidth="1"/>
    <col min="9221" max="9222" width="14.42578125" style="1610" customWidth="1"/>
    <col min="9223" max="9223" width="14.5703125" style="1610" customWidth="1"/>
    <col min="9224" max="9230" width="14" style="1610" customWidth="1"/>
    <col min="9231" max="9231" width="15.42578125" style="1610" customWidth="1"/>
    <col min="9232" max="9472" width="10" style="1610"/>
    <col min="9473" max="9474" width="13.5703125" style="1610" customWidth="1"/>
    <col min="9475" max="9475" width="79.85546875" style="1610" customWidth="1"/>
    <col min="9476" max="9476" width="14.5703125" style="1610" customWidth="1"/>
    <col min="9477" max="9478" width="14.42578125" style="1610" customWidth="1"/>
    <col min="9479" max="9479" width="14.5703125" style="1610" customWidth="1"/>
    <col min="9480" max="9486" width="14" style="1610" customWidth="1"/>
    <col min="9487" max="9487" width="15.42578125" style="1610" customWidth="1"/>
    <col min="9488" max="9728" width="10" style="1610"/>
    <col min="9729" max="9730" width="13.5703125" style="1610" customWidth="1"/>
    <col min="9731" max="9731" width="79.85546875" style="1610" customWidth="1"/>
    <col min="9732" max="9732" width="14.5703125" style="1610" customWidth="1"/>
    <col min="9733" max="9734" width="14.42578125" style="1610" customWidth="1"/>
    <col min="9735" max="9735" width="14.5703125" style="1610" customWidth="1"/>
    <col min="9736" max="9742" width="14" style="1610" customWidth="1"/>
    <col min="9743" max="9743" width="15.42578125" style="1610" customWidth="1"/>
    <col min="9744" max="9984" width="10" style="1610"/>
    <col min="9985" max="9986" width="13.5703125" style="1610" customWidth="1"/>
    <col min="9987" max="9987" width="79.85546875" style="1610" customWidth="1"/>
    <col min="9988" max="9988" width="14.5703125" style="1610" customWidth="1"/>
    <col min="9989" max="9990" width="14.42578125" style="1610" customWidth="1"/>
    <col min="9991" max="9991" width="14.5703125" style="1610" customWidth="1"/>
    <col min="9992" max="9998" width="14" style="1610" customWidth="1"/>
    <col min="9999" max="9999" width="15.42578125" style="1610" customWidth="1"/>
    <col min="10000" max="10240" width="10" style="1610"/>
    <col min="10241" max="10242" width="13.5703125" style="1610" customWidth="1"/>
    <col min="10243" max="10243" width="79.85546875" style="1610" customWidth="1"/>
    <col min="10244" max="10244" width="14.5703125" style="1610" customWidth="1"/>
    <col min="10245" max="10246" width="14.42578125" style="1610" customWidth="1"/>
    <col min="10247" max="10247" width="14.5703125" style="1610" customWidth="1"/>
    <col min="10248" max="10254" width="14" style="1610" customWidth="1"/>
    <col min="10255" max="10255" width="15.42578125" style="1610" customWidth="1"/>
    <col min="10256" max="10496" width="10" style="1610"/>
    <col min="10497" max="10498" width="13.5703125" style="1610" customWidth="1"/>
    <col min="10499" max="10499" width="79.85546875" style="1610" customWidth="1"/>
    <col min="10500" max="10500" width="14.5703125" style="1610" customWidth="1"/>
    <col min="10501" max="10502" width="14.42578125" style="1610" customWidth="1"/>
    <col min="10503" max="10503" width="14.5703125" style="1610" customWidth="1"/>
    <col min="10504" max="10510" width="14" style="1610" customWidth="1"/>
    <col min="10511" max="10511" width="15.42578125" style="1610" customWidth="1"/>
    <col min="10512" max="10752" width="10" style="1610"/>
    <col min="10753" max="10754" width="13.5703125" style="1610" customWidth="1"/>
    <col min="10755" max="10755" width="79.85546875" style="1610" customWidth="1"/>
    <col min="10756" max="10756" width="14.5703125" style="1610" customWidth="1"/>
    <col min="10757" max="10758" width="14.42578125" style="1610" customWidth="1"/>
    <col min="10759" max="10759" width="14.5703125" style="1610" customWidth="1"/>
    <col min="10760" max="10766" width="14" style="1610" customWidth="1"/>
    <col min="10767" max="10767" width="15.42578125" style="1610" customWidth="1"/>
    <col min="10768" max="11008" width="10" style="1610"/>
    <col min="11009" max="11010" width="13.5703125" style="1610" customWidth="1"/>
    <col min="11011" max="11011" width="79.85546875" style="1610" customWidth="1"/>
    <col min="11012" max="11012" width="14.5703125" style="1610" customWidth="1"/>
    <col min="11013" max="11014" width="14.42578125" style="1610" customWidth="1"/>
    <col min="11015" max="11015" width="14.5703125" style="1610" customWidth="1"/>
    <col min="11016" max="11022" width="14" style="1610" customWidth="1"/>
    <col min="11023" max="11023" width="15.42578125" style="1610" customWidth="1"/>
    <col min="11024" max="11264" width="10" style="1610"/>
    <col min="11265" max="11266" width="13.5703125" style="1610" customWidth="1"/>
    <col min="11267" max="11267" width="79.85546875" style="1610" customWidth="1"/>
    <col min="11268" max="11268" width="14.5703125" style="1610" customWidth="1"/>
    <col min="11269" max="11270" width="14.42578125" style="1610" customWidth="1"/>
    <col min="11271" max="11271" width="14.5703125" style="1610" customWidth="1"/>
    <col min="11272" max="11278" width="14" style="1610" customWidth="1"/>
    <col min="11279" max="11279" width="15.42578125" style="1610" customWidth="1"/>
    <col min="11280" max="11520" width="10" style="1610"/>
    <col min="11521" max="11522" width="13.5703125" style="1610" customWidth="1"/>
    <col min="11523" max="11523" width="79.85546875" style="1610" customWidth="1"/>
    <col min="11524" max="11524" width="14.5703125" style="1610" customWidth="1"/>
    <col min="11525" max="11526" width="14.42578125" style="1610" customWidth="1"/>
    <col min="11527" max="11527" width="14.5703125" style="1610" customWidth="1"/>
    <col min="11528" max="11534" width="14" style="1610" customWidth="1"/>
    <col min="11535" max="11535" width="15.42578125" style="1610" customWidth="1"/>
    <col min="11536" max="11776" width="10" style="1610"/>
    <col min="11777" max="11778" width="13.5703125" style="1610" customWidth="1"/>
    <col min="11779" max="11779" width="79.85546875" style="1610" customWidth="1"/>
    <col min="11780" max="11780" width="14.5703125" style="1610" customWidth="1"/>
    <col min="11781" max="11782" width="14.42578125" style="1610" customWidth="1"/>
    <col min="11783" max="11783" width="14.5703125" style="1610" customWidth="1"/>
    <col min="11784" max="11790" width="14" style="1610" customWidth="1"/>
    <col min="11791" max="11791" width="15.42578125" style="1610" customWidth="1"/>
    <col min="11792" max="12032" width="10" style="1610"/>
    <col min="12033" max="12034" width="13.5703125" style="1610" customWidth="1"/>
    <col min="12035" max="12035" width="79.85546875" style="1610" customWidth="1"/>
    <col min="12036" max="12036" width="14.5703125" style="1610" customWidth="1"/>
    <col min="12037" max="12038" width="14.42578125" style="1610" customWidth="1"/>
    <col min="12039" max="12039" width="14.5703125" style="1610" customWidth="1"/>
    <col min="12040" max="12046" width="14" style="1610" customWidth="1"/>
    <col min="12047" max="12047" width="15.42578125" style="1610" customWidth="1"/>
    <col min="12048" max="12288" width="10" style="1610"/>
    <col min="12289" max="12290" width="13.5703125" style="1610" customWidth="1"/>
    <col min="12291" max="12291" width="79.85546875" style="1610" customWidth="1"/>
    <col min="12292" max="12292" width="14.5703125" style="1610" customWidth="1"/>
    <col min="12293" max="12294" width="14.42578125" style="1610" customWidth="1"/>
    <col min="12295" max="12295" width="14.5703125" style="1610" customWidth="1"/>
    <col min="12296" max="12302" width="14" style="1610" customWidth="1"/>
    <col min="12303" max="12303" width="15.42578125" style="1610" customWidth="1"/>
    <col min="12304" max="12544" width="10" style="1610"/>
    <col min="12545" max="12546" width="13.5703125" style="1610" customWidth="1"/>
    <col min="12547" max="12547" width="79.85546875" style="1610" customWidth="1"/>
    <col min="12548" max="12548" width="14.5703125" style="1610" customWidth="1"/>
    <col min="12549" max="12550" width="14.42578125" style="1610" customWidth="1"/>
    <col min="12551" max="12551" width="14.5703125" style="1610" customWidth="1"/>
    <col min="12552" max="12558" width="14" style="1610" customWidth="1"/>
    <col min="12559" max="12559" width="15.42578125" style="1610" customWidth="1"/>
    <col min="12560" max="12800" width="10" style="1610"/>
    <col min="12801" max="12802" width="13.5703125" style="1610" customWidth="1"/>
    <col min="12803" max="12803" width="79.85546875" style="1610" customWidth="1"/>
    <col min="12804" max="12804" width="14.5703125" style="1610" customWidth="1"/>
    <col min="12805" max="12806" width="14.42578125" style="1610" customWidth="1"/>
    <col min="12807" max="12807" width="14.5703125" style="1610" customWidth="1"/>
    <col min="12808" max="12814" width="14" style="1610" customWidth="1"/>
    <col min="12815" max="12815" width="15.42578125" style="1610" customWidth="1"/>
    <col min="12816" max="13056" width="10" style="1610"/>
    <col min="13057" max="13058" width="13.5703125" style="1610" customWidth="1"/>
    <col min="13059" max="13059" width="79.85546875" style="1610" customWidth="1"/>
    <col min="13060" max="13060" width="14.5703125" style="1610" customWidth="1"/>
    <col min="13061" max="13062" width="14.42578125" style="1610" customWidth="1"/>
    <col min="13063" max="13063" width="14.5703125" style="1610" customWidth="1"/>
    <col min="13064" max="13070" width="14" style="1610" customWidth="1"/>
    <col min="13071" max="13071" width="15.42578125" style="1610" customWidth="1"/>
    <col min="13072" max="13312" width="10" style="1610"/>
    <col min="13313" max="13314" width="13.5703125" style="1610" customWidth="1"/>
    <col min="13315" max="13315" width="79.85546875" style="1610" customWidth="1"/>
    <col min="13316" max="13316" width="14.5703125" style="1610" customWidth="1"/>
    <col min="13317" max="13318" width="14.42578125" style="1610" customWidth="1"/>
    <col min="13319" max="13319" width="14.5703125" style="1610" customWidth="1"/>
    <col min="13320" max="13326" width="14" style="1610" customWidth="1"/>
    <col min="13327" max="13327" width="15.42578125" style="1610" customWidth="1"/>
    <col min="13328" max="13568" width="10" style="1610"/>
    <col min="13569" max="13570" width="13.5703125" style="1610" customWidth="1"/>
    <col min="13571" max="13571" width="79.85546875" style="1610" customWidth="1"/>
    <col min="13572" max="13572" width="14.5703125" style="1610" customWidth="1"/>
    <col min="13573" max="13574" width="14.42578125" style="1610" customWidth="1"/>
    <col min="13575" max="13575" width="14.5703125" style="1610" customWidth="1"/>
    <col min="13576" max="13582" width="14" style="1610" customWidth="1"/>
    <col min="13583" max="13583" width="15.42578125" style="1610" customWidth="1"/>
    <col min="13584" max="13824" width="10" style="1610"/>
    <col min="13825" max="13826" width="13.5703125" style="1610" customWidth="1"/>
    <col min="13827" max="13827" width="79.85546875" style="1610" customWidth="1"/>
    <col min="13828" max="13828" width="14.5703125" style="1610" customWidth="1"/>
    <col min="13829" max="13830" width="14.42578125" style="1610" customWidth="1"/>
    <col min="13831" max="13831" width="14.5703125" style="1610" customWidth="1"/>
    <col min="13832" max="13838" width="14" style="1610" customWidth="1"/>
    <col min="13839" max="13839" width="15.42578125" style="1610" customWidth="1"/>
    <col min="13840" max="14080" width="10" style="1610"/>
    <col min="14081" max="14082" width="13.5703125" style="1610" customWidth="1"/>
    <col min="14083" max="14083" width="79.85546875" style="1610" customWidth="1"/>
    <col min="14084" max="14084" width="14.5703125" style="1610" customWidth="1"/>
    <col min="14085" max="14086" width="14.42578125" style="1610" customWidth="1"/>
    <col min="14087" max="14087" width="14.5703125" style="1610" customWidth="1"/>
    <col min="14088" max="14094" width="14" style="1610" customWidth="1"/>
    <col min="14095" max="14095" width="15.42578125" style="1610" customWidth="1"/>
    <col min="14096" max="14336" width="10" style="1610"/>
    <col min="14337" max="14338" width="13.5703125" style="1610" customWidth="1"/>
    <col min="14339" max="14339" width="79.85546875" style="1610" customWidth="1"/>
    <col min="14340" max="14340" width="14.5703125" style="1610" customWidth="1"/>
    <col min="14341" max="14342" width="14.42578125" style="1610" customWidth="1"/>
    <col min="14343" max="14343" width="14.5703125" style="1610" customWidth="1"/>
    <col min="14344" max="14350" width="14" style="1610" customWidth="1"/>
    <col min="14351" max="14351" width="15.42578125" style="1610" customWidth="1"/>
    <col min="14352" max="14592" width="10" style="1610"/>
    <col min="14593" max="14594" width="13.5703125" style="1610" customWidth="1"/>
    <col min="14595" max="14595" width="79.85546875" style="1610" customWidth="1"/>
    <col min="14596" max="14596" width="14.5703125" style="1610" customWidth="1"/>
    <col min="14597" max="14598" width="14.42578125" style="1610" customWidth="1"/>
    <col min="14599" max="14599" width="14.5703125" style="1610" customWidth="1"/>
    <col min="14600" max="14606" width="14" style="1610" customWidth="1"/>
    <col min="14607" max="14607" width="15.42578125" style="1610" customWidth="1"/>
    <col min="14608" max="14848" width="10" style="1610"/>
    <col min="14849" max="14850" width="13.5703125" style="1610" customWidth="1"/>
    <col min="14851" max="14851" width="79.85546875" style="1610" customWidth="1"/>
    <col min="14852" max="14852" width="14.5703125" style="1610" customWidth="1"/>
    <col min="14853" max="14854" width="14.42578125" style="1610" customWidth="1"/>
    <col min="14855" max="14855" width="14.5703125" style="1610" customWidth="1"/>
    <col min="14856" max="14862" width="14" style="1610" customWidth="1"/>
    <col min="14863" max="14863" width="15.42578125" style="1610" customWidth="1"/>
    <col min="14864" max="15104" width="10" style="1610"/>
    <col min="15105" max="15106" width="13.5703125" style="1610" customWidth="1"/>
    <col min="15107" max="15107" width="79.85546875" style="1610" customWidth="1"/>
    <col min="15108" max="15108" width="14.5703125" style="1610" customWidth="1"/>
    <col min="15109" max="15110" width="14.42578125" style="1610" customWidth="1"/>
    <col min="15111" max="15111" width="14.5703125" style="1610" customWidth="1"/>
    <col min="15112" max="15118" width="14" style="1610" customWidth="1"/>
    <col min="15119" max="15119" width="15.42578125" style="1610" customWidth="1"/>
    <col min="15120" max="15360" width="10" style="1610"/>
    <col min="15361" max="15362" width="13.5703125" style="1610" customWidth="1"/>
    <col min="15363" max="15363" width="79.85546875" style="1610" customWidth="1"/>
    <col min="15364" max="15364" width="14.5703125" style="1610" customWidth="1"/>
    <col min="15365" max="15366" width="14.42578125" style="1610" customWidth="1"/>
    <col min="15367" max="15367" width="14.5703125" style="1610" customWidth="1"/>
    <col min="15368" max="15374" width="14" style="1610" customWidth="1"/>
    <col min="15375" max="15375" width="15.42578125" style="1610" customWidth="1"/>
    <col min="15376" max="15616" width="10" style="1610"/>
    <col min="15617" max="15618" width="13.5703125" style="1610" customWidth="1"/>
    <col min="15619" max="15619" width="79.85546875" style="1610" customWidth="1"/>
    <col min="15620" max="15620" width="14.5703125" style="1610" customWidth="1"/>
    <col min="15621" max="15622" width="14.42578125" style="1610" customWidth="1"/>
    <col min="15623" max="15623" width="14.5703125" style="1610" customWidth="1"/>
    <col min="15624" max="15630" width="14" style="1610" customWidth="1"/>
    <col min="15631" max="15631" width="15.42578125" style="1610" customWidth="1"/>
    <col min="15632" max="15872" width="10" style="1610"/>
    <col min="15873" max="15874" width="13.5703125" style="1610" customWidth="1"/>
    <col min="15875" max="15875" width="79.85546875" style="1610" customWidth="1"/>
    <col min="15876" max="15876" width="14.5703125" style="1610" customWidth="1"/>
    <col min="15877" max="15878" width="14.42578125" style="1610" customWidth="1"/>
    <col min="15879" max="15879" width="14.5703125" style="1610" customWidth="1"/>
    <col min="15880" max="15886" width="14" style="1610" customWidth="1"/>
    <col min="15887" max="15887" width="15.42578125" style="1610" customWidth="1"/>
    <col min="15888" max="16128" width="10" style="1610"/>
    <col min="16129" max="16130" width="13.5703125" style="1610" customWidth="1"/>
    <col min="16131" max="16131" width="79.85546875" style="1610" customWidth="1"/>
    <col min="16132" max="16132" width="14.5703125" style="1610" customWidth="1"/>
    <col min="16133" max="16134" width="14.42578125" style="1610" customWidth="1"/>
    <col min="16135" max="16135" width="14.5703125" style="1610" customWidth="1"/>
    <col min="16136" max="16142" width="14" style="1610" customWidth="1"/>
    <col min="16143" max="16143" width="15.42578125" style="1610" customWidth="1"/>
    <col min="16144" max="16384" width="10" style="1610"/>
  </cols>
  <sheetData>
    <row r="1" spans="1:15" s="1575" customFormat="1" ht="16.5">
      <c r="A1" s="1568" t="s">
        <v>921</v>
      </c>
      <c r="B1" s="1569"/>
      <c r="C1" s="1570"/>
      <c r="D1" s="1570"/>
      <c r="E1" s="1570"/>
      <c r="F1" s="1571"/>
      <c r="G1" s="1572"/>
      <c r="H1" s="1572"/>
      <c r="I1" s="1573"/>
      <c r="J1" s="1573"/>
      <c r="K1" s="1573"/>
      <c r="L1" s="1573"/>
      <c r="M1" s="1573"/>
      <c r="N1" s="1573"/>
      <c r="O1" s="1574"/>
    </row>
    <row r="2" spans="1:15" s="1576" customFormat="1" ht="16.5">
      <c r="A2" s="1874" t="s">
        <v>922</v>
      </c>
      <c r="B2" s="1874"/>
      <c r="C2" s="1874"/>
      <c r="D2" s="1874"/>
      <c r="E2" s="1874"/>
      <c r="F2" s="1874"/>
      <c r="G2" s="1874"/>
      <c r="H2" s="1874"/>
      <c r="I2" s="1874"/>
      <c r="J2" s="1874"/>
      <c r="K2" s="1874"/>
      <c r="L2" s="1874"/>
      <c r="M2" s="1874"/>
      <c r="N2" s="1874"/>
      <c r="O2" s="1874"/>
    </row>
    <row r="3" spans="1:15" s="1576" customFormat="1" ht="16.5">
      <c r="A3" s="1577"/>
      <c r="B3" s="1577"/>
      <c r="C3" s="1577"/>
      <c r="D3" s="1577"/>
      <c r="E3" s="1577"/>
      <c r="F3" s="1577"/>
      <c r="G3" s="1577"/>
      <c r="H3" s="1577"/>
      <c r="I3" s="1577"/>
      <c r="J3" s="1577"/>
      <c r="K3" s="1577"/>
      <c r="L3" s="1577"/>
      <c r="M3" s="1577"/>
      <c r="N3" s="1577"/>
      <c r="O3" s="1577"/>
    </row>
    <row r="4" spans="1:15" s="1581" customFormat="1" ht="12.75" customHeight="1">
      <c r="A4" s="1578"/>
      <c r="B4" s="1578"/>
      <c r="C4" s="1578"/>
      <c r="D4" s="1578"/>
      <c r="E4" s="1578"/>
      <c r="F4" s="1578"/>
      <c r="G4" s="1578"/>
      <c r="H4" s="1579"/>
      <c r="I4" s="1580"/>
      <c r="J4" s="1579"/>
      <c r="K4" s="1579"/>
      <c r="L4" s="1579"/>
      <c r="M4" s="1579"/>
      <c r="N4" s="1579"/>
      <c r="O4" s="1580" t="s">
        <v>2</v>
      </c>
    </row>
    <row r="5" spans="1:15" s="1581" customFormat="1" ht="21.75" customHeight="1">
      <c r="A5" s="1875" t="s">
        <v>923</v>
      </c>
      <c r="B5" s="1875"/>
      <c r="C5" s="1868" t="s">
        <v>924</v>
      </c>
      <c r="D5" s="1876" t="s">
        <v>925</v>
      </c>
      <c r="E5" s="1877"/>
      <c r="F5" s="1877"/>
      <c r="G5" s="1877"/>
      <c r="H5" s="1877"/>
      <c r="I5" s="1877"/>
      <c r="J5" s="1877"/>
      <c r="K5" s="1877"/>
      <c r="L5" s="1877"/>
      <c r="M5" s="1877"/>
      <c r="N5" s="1878"/>
      <c r="O5" s="1879" t="s">
        <v>926</v>
      </c>
    </row>
    <row r="6" spans="1:15" s="1581" customFormat="1" ht="11.25" customHeight="1">
      <c r="A6" s="1868" t="s">
        <v>927</v>
      </c>
      <c r="B6" s="1882" t="s">
        <v>928</v>
      </c>
      <c r="C6" s="1870"/>
      <c r="D6" s="1868">
        <v>2020</v>
      </c>
      <c r="E6" s="1870">
        <v>2019</v>
      </c>
      <c r="F6" s="1870">
        <v>2018</v>
      </c>
      <c r="G6" s="1870">
        <v>2017</v>
      </c>
      <c r="H6" s="1870">
        <v>2016</v>
      </c>
      <c r="I6" s="1870">
        <v>2015</v>
      </c>
      <c r="J6" s="1885">
        <v>2014</v>
      </c>
      <c r="K6" s="1885">
        <v>2013</v>
      </c>
      <c r="L6" s="1885">
        <v>2012</v>
      </c>
      <c r="M6" s="1885">
        <v>2011</v>
      </c>
      <c r="N6" s="1885">
        <v>2010</v>
      </c>
      <c r="O6" s="1880"/>
    </row>
    <row r="7" spans="1:15" s="1581" customFormat="1" ht="12" customHeight="1">
      <c r="A7" s="1870"/>
      <c r="B7" s="1883"/>
      <c r="C7" s="1870"/>
      <c r="D7" s="1870"/>
      <c r="E7" s="1870"/>
      <c r="F7" s="1870"/>
      <c r="G7" s="1870"/>
      <c r="H7" s="1870"/>
      <c r="I7" s="1870"/>
      <c r="J7" s="1885"/>
      <c r="K7" s="1885"/>
      <c r="L7" s="1885"/>
      <c r="M7" s="1885"/>
      <c r="N7" s="1885"/>
      <c r="O7" s="1880"/>
    </row>
    <row r="8" spans="1:15" s="1581" customFormat="1" ht="12" customHeight="1">
      <c r="A8" s="1870"/>
      <c r="B8" s="1883"/>
      <c r="C8" s="1870"/>
      <c r="D8" s="1870"/>
      <c r="E8" s="1870"/>
      <c r="F8" s="1870"/>
      <c r="G8" s="1870"/>
      <c r="H8" s="1870"/>
      <c r="I8" s="1870"/>
      <c r="J8" s="1885"/>
      <c r="K8" s="1885"/>
      <c r="L8" s="1885"/>
      <c r="M8" s="1885"/>
      <c r="N8" s="1885"/>
      <c r="O8" s="1880"/>
    </row>
    <row r="9" spans="1:15" s="1581" customFormat="1" ht="12" customHeight="1">
      <c r="A9" s="1870"/>
      <c r="B9" s="1883"/>
      <c r="C9" s="1870"/>
      <c r="D9" s="1870"/>
      <c r="E9" s="1870"/>
      <c r="F9" s="1870"/>
      <c r="G9" s="1870"/>
      <c r="H9" s="1870"/>
      <c r="I9" s="1870"/>
      <c r="J9" s="1885"/>
      <c r="K9" s="1885"/>
      <c r="L9" s="1885"/>
      <c r="M9" s="1885"/>
      <c r="N9" s="1885"/>
      <c r="O9" s="1880"/>
    </row>
    <row r="10" spans="1:15" s="1581" customFormat="1" ht="28.5" customHeight="1">
      <c r="A10" s="1869"/>
      <c r="B10" s="1884"/>
      <c r="C10" s="1869"/>
      <c r="D10" s="1869"/>
      <c r="E10" s="1869"/>
      <c r="F10" s="1869"/>
      <c r="G10" s="1869"/>
      <c r="H10" s="1869"/>
      <c r="I10" s="1869"/>
      <c r="J10" s="1886"/>
      <c r="K10" s="1886"/>
      <c r="L10" s="1886"/>
      <c r="M10" s="1886"/>
      <c r="N10" s="1886"/>
      <c r="O10" s="1881"/>
    </row>
    <row r="11" spans="1:15" s="1583" customFormat="1" ht="12.75">
      <c r="A11" s="1582">
        <v>1</v>
      </c>
      <c r="B11" s="1623">
        <v>2</v>
      </c>
      <c r="C11" s="1623">
        <v>3</v>
      </c>
      <c r="D11" s="1582">
        <v>4</v>
      </c>
      <c r="E11" s="1623">
        <v>5</v>
      </c>
      <c r="F11" s="1623">
        <v>6</v>
      </c>
      <c r="G11" s="1582">
        <v>7</v>
      </c>
      <c r="H11" s="1623">
        <v>8</v>
      </c>
      <c r="I11" s="1623">
        <v>9</v>
      </c>
      <c r="J11" s="1582">
        <v>10</v>
      </c>
      <c r="K11" s="1623">
        <v>11</v>
      </c>
      <c r="L11" s="1623">
        <v>12</v>
      </c>
      <c r="M11" s="1582">
        <v>13</v>
      </c>
      <c r="N11" s="1623">
        <v>14</v>
      </c>
      <c r="O11" s="1623">
        <v>15</v>
      </c>
    </row>
    <row r="12" spans="1:15" s="1583" customFormat="1" ht="25.15" customHeight="1">
      <c r="A12" s="1582">
        <v>16</v>
      </c>
      <c r="B12" s="1582">
        <v>750</v>
      </c>
      <c r="C12" s="1584" t="s">
        <v>844</v>
      </c>
      <c r="D12" s="1585">
        <v>887112.97</v>
      </c>
      <c r="E12" s="1585">
        <v>80829.98</v>
      </c>
      <c r="F12" s="1585">
        <v>33349.15</v>
      </c>
      <c r="G12" s="1586">
        <v>0</v>
      </c>
      <c r="H12" s="1586">
        <v>0</v>
      </c>
      <c r="I12" s="1586">
        <v>0</v>
      </c>
      <c r="J12" s="1586">
        <v>0</v>
      </c>
      <c r="K12" s="1586">
        <v>0</v>
      </c>
      <c r="L12" s="1586">
        <v>0</v>
      </c>
      <c r="M12" s="1586">
        <v>0</v>
      </c>
      <c r="N12" s="1586">
        <v>0</v>
      </c>
      <c r="O12" s="1587">
        <v>95.98</v>
      </c>
    </row>
    <row r="13" spans="1:15" s="1589" customFormat="1" ht="25.15" customHeight="1">
      <c r="A13" s="1588">
        <v>17</v>
      </c>
      <c r="B13" s="1582">
        <v>750</v>
      </c>
      <c r="C13" s="1584" t="s">
        <v>844</v>
      </c>
      <c r="D13" s="1585">
        <v>82481.8</v>
      </c>
      <c r="E13" s="1585">
        <v>492806.95</v>
      </c>
      <c r="F13" s="1585">
        <v>7203.4</v>
      </c>
      <c r="G13" s="1586">
        <v>0</v>
      </c>
      <c r="H13" s="1585">
        <v>87492.510000000009</v>
      </c>
      <c r="I13" s="1586">
        <v>0</v>
      </c>
      <c r="J13" s="1586">
        <v>0</v>
      </c>
      <c r="K13" s="1586">
        <v>0</v>
      </c>
      <c r="L13" s="1586">
        <v>0</v>
      </c>
      <c r="M13" s="1586">
        <v>0</v>
      </c>
      <c r="N13" s="1586">
        <v>0</v>
      </c>
      <c r="O13" s="1585">
        <v>11666.19</v>
      </c>
    </row>
    <row r="14" spans="1:15" s="1589" customFormat="1" ht="25.15" customHeight="1">
      <c r="A14" s="1588">
        <v>19</v>
      </c>
      <c r="B14" s="1621">
        <v>750</v>
      </c>
      <c r="C14" s="1584" t="s">
        <v>841</v>
      </c>
      <c r="D14" s="1587">
        <v>13.22</v>
      </c>
      <c r="E14" s="1586">
        <v>0</v>
      </c>
      <c r="F14" s="1586">
        <v>0</v>
      </c>
      <c r="G14" s="1586">
        <v>0</v>
      </c>
      <c r="H14" s="1586">
        <v>0</v>
      </c>
      <c r="I14" s="1586">
        <v>0</v>
      </c>
      <c r="J14" s="1586">
        <v>0</v>
      </c>
      <c r="K14" s="1586">
        <v>0</v>
      </c>
      <c r="L14" s="1586">
        <v>0</v>
      </c>
      <c r="M14" s="1586">
        <v>0</v>
      </c>
      <c r="N14" s="1586">
        <v>0</v>
      </c>
      <c r="O14" s="1586">
        <v>0</v>
      </c>
    </row>
    <row r="15" spans="1:15" s="1589" customFormat="1" ht="25.15" customHeight="1">
      <c r="A15" s="1863">
        <v>20</v>
      </c>
      <c r="B15" s="1621">
        <v>150</v>
      </c>
      <c r="C15" s="1584" t="s">
        <v>901</v>
      </c>
      <c r="D15" s="1586">
        <v>0</v>
      </c>
      <c r="E15" s="1586">
        <v>0</v>
      </c>
      <c r="F15" s="1586">
        <v>0</v>
      </c>
      <c r="G15" s="1586">
        <v>0</v>
      </c>
      <c r="H15" s="1586">
        <v>0</v>
      </c>
      <c r="I15" s="1586">
        <v>0</v>
      </c>
      <c r="J15" s="1586">
        <v>0</v>
      </c>
      <c r="K15" s="1586">
        <v>0</v>
      </c>
      <c r="L15" s="1586">
        <v>0</v>
      </c>
      <c r="M15" s="1585">
        <v>88979.39</v>
      </c>
      <c r="N15" s="1586">
        <v>0</v>
      </c>
      <c r="O15" s="1586">
        <v>0</v>
      </c>
    </row>
    <row r="16" spans="1:15" s="1589" customFormat="1" ht="25.15" customHeight="1">
      <c r="A16" s="1864"/>
      <c r="B16" s="1621">
        <v>500</v>
      </c>
      <c r="C16" s="1584" t="s">
        <v>929</v>
      </c>
      <c r="D16" s="1586">
        <v>0</v>
      </c>
      <c r="E16" s="1586">
        <v>0</v>
      </c>
      <c r="F16" s="1586">
        <v>0</v>
      </c>
      <c r="G16" s="1586">
        <v>0</v>
      </c>
      <c r="H16" s="1586">
        <v>0</v>
      </c>
      <c r="I16" s="1585">
        <v>6461</v>
      </c>
      <c r="J16" s="1585">
        <v>18530.7</v>
      </c>
      <c r="K16" s="1586">
        <v>0</v>
      </c>
      <c r="L16" s="1586">
        <v>0</v>
      </c>
      <c r="M16" s="1586">
        <v>0</v>
      </c>
      <c r="N16" s="1586">
        <v>0</v>
      </c>
      <c r="O16" s="1586">
        <v>0</v>
      </c>
    </row>
    <row r="17" spans="1:15" s="1589" customFormat="1" ht="25.15" customHeight="1">
      <c r="A17" s="1863">
        <v>24</v>
      </c>
      <c r="B17" s="1582">
        <v>730</v>
      </c>
      <c r="C17" s="1584" t="s">
        <v>841</v>
      </c>
      <c r="D17" s="1585">
        <v>1103708.08</v>
      </c>
      <c r="E17" s="1585">
        <v>10350.049999999999</v>
      </c>
      <c r="F17" s="1585">
        <v>9387.74</v>
      </c>
      <c r="G17" s="1586">
        <v>0</v>
      </c>
      <c r="H17" s="1586">
        <v>0</v>
      </c>
      <c r="I17" s="1586">
        <v>0</v>
      </c>
      <c r="J17" s="1586">
        <v>0</v>
      </c>
      <c r="K17" s="1586">
        <v>0</v>
      </c>
      <c r="L17" s="1586">
        <v>0</v>
      </c>
      <c r="M17" s="1586">
        <v>0</v>
      </c>
      <c r="N17" s="1586">
        <v>0</v>
      </c>
      <c r="O17" s="1587">
        <v>7.0000000000000007E-2</v>
      </c>
    </row>
    <row r="18" spans="1:15" s="1589" customFormat="1" ht="25.15" customHeight="1">
      <c r="A18" s="1867"/>
      <c r="B18" s="1621">
        <v>801</v>
      </c>
      <c r="C18" s="1584" t="s">
        <v>844</v>
      </c>
      <c r="D18" s="1585">
        <v>23297.769999999997</v>
      </c>
      <c r="E18" s="1585">
        <v>1341.77</v>
      </c>
      <c r="F18" s="1586">
        <v>0</v>
      </c>
      <c r="G18" s="1586">
        <v>0</v>
      </c>
      <c r="H18" s="1586">
        <v>0</v>
      </c>
      <c r="I18" s="1586">
        <v>0</v>
      </c>
      <c r="J18" s="1586">
        <v>0</v>
      </c>
      <c r="K18" s="1586">
        <v>0</v>
      </c>
      <c r="L18" s="1590">
        <v>0</v>
      </c>
      <c r="M18" s="1586">
        <v>0</v>
      </c>
      <c r="N18" s="1586">
        <v>0</v>
      </c>
      <c r="O18" s="1586">
        <v>0</v>
      </c>
    </row>
    <row r="19" spans="1:15" s="1589" customFormat="1" ht="25.15" customHeight="1">
      <c r="A19" s="1867"/>
      <c r="B19" s="1868">
        <v>921</v>
      </c>
      <c r="C19" s="1584" t="s">
        <v>930</v>
      </c>
      <c r="D19" s="1586">
        <v>0</v>
      </c>
      <c r="E19" s="1586">
        <v>0</v>
      </c>
      <c r="F19" s="1586">
        <v>0</v>
      </c>
      <c r="G19" s="1587">
        <v>64.56</v>
      </c>
      <c r="H19" s="1585">
        <v>4286.1099999999997</v>
      </c>
      <c r="I19" s="1585">
        <v>5367.3099999999995</v>
      </c>
      <c r="J19" s="1585">
        <v>3060.81</v>
      </c>
      <c r="K19" s="1586">
        <v>0</v>
      </c>
      <c r="L19" s="1586">
        <v>0</v>
      </c>
      <c r="M19" s="1586">
        <v>0</v>
      </c>
      <c r="N19" s="1586">
        <v>0</v>
      </c>
      <c r="O19" s="1586">
        <v>0</v>
      </c>
    </row>
    <row r="20" spans="1:15" s="1589" customFormat="1" ht="25.15" customHeight="1">
      <c r="A20" s="1867"/>
      <c r="B20" s="1870"/>
      <c r="C20" s="1584" t="s">
        <v>872</v>
      </c>
      <c r="D20" s="1585">
        <v>251833.00999999998</v>
      </c>
      <c r="E20" s="1586">
        <v>0</v>
      </c>
      <c r="F20" s="1586">
        <v>0</v>
      </c>
      <c r="G20" s="1586">
        <v>0</v>
      </c>
      <c r="H20" s="1586">
        <v>0</v>
      </c>
      <c r="I20" s="1586">
        <v>0</v>
      </c>
      <c r="J20" s="1586">
        <v>0</v>
      </c>
      <c r="K20" s="1586">
        <v>0</v>
      </c>
      <c r="L20" s="1586">
        <v>0</v>
      </c>
      <c r="M20" s="1586">
        <v>0</v>
      </c>
      <c r="N20" s="1586">
        <v>0</v>
      </c>
      <c r="O20" s="1586">
        <v>0</v>
      </c>
    </row>
    <row r="21" spans="1:15" s="1589" customFormat="1" ht="25.15" customHeight="1">
      <c r="A21" s="1867"/>
      <c r="B21" s="1870"/>
      <c r="C21" s="1584" t="s">
        <v>873</v>
      </c>
      <c r="D21" s="1585">
        <v>27373.200000000001</v>
      </c>
      <c r="E21" s="1586">
        <v>0</v>
      </c>
      <c r="F21" s="1586">
        <v>0</v>
      </c>
      <c r="G21" s="1586">
        <v>0</v>
      </c>
      <c r="H21" s="1586">
        <v>0</v>
      </c>
      <c r="I21" s="1586">
        <v>0</v>
      </c>
      <c r="J21" s="1586">
        <v>0</v>
      </c>
      <c r="K21" s="1586">
        <v>0</v>
      </c>
      <c r="L21" s="1586">
        <v>0</v>
      </c>
      <c r="M21" s="1586">
        <v>0</v>
      </c>
      <c r="N21" s="1586">
        <v>0</v>
      </c>
      <c r="O21" s="1586">
        <v>0</v>
      </c>
    </row>
    <row r="22" spans="1:15" s="1589" customFormat="1" ht="25.15" customHeight="1">
      <c r="A22" s="1867"/>
      <c r="B22" s="1869"/>
      <c r="C22" s="1584" t="s">
        <v>841</v>
      </c>
      <c r="D22" s="1585">
        <v>34080328.609999999</v>
      </c>
      <c r="E22" s="1585">
        <v>425577.70999999996</v>
      </c>
      <c r="F22" s="1586">
        <v>0</v>
      </c>
      <c r="G22" s="1586">
        <v>0</v>
      </c>
      <c r="H22" s="1586">
        <v>0</v>
      </c>
      <c r="I22" s="1586">
        <v>0</v>
      </c>
      <c r="J22" s="1586">
        <v>0</v>
      </c>
      <c r="K22" s="1586">
        <v>0</v>
      </c>
      <c r="L22" s="1586">
        <v>0</v>
      </c>
      <c r="M22" s="1586">
        <v>0</v>
      </c>
      <c r="N22" s="1586">
        <v>0</v>
      </c>
      <c r="O22" s="1591">
        <v>87079.17</v>
      </c>
    </row>
    <row r="23" spans="1:15" s="1589" customFormat="1" ht="25.15" customHeight="1">
      <c r="A23" s="1863">
        <v>27</v>
      </c>
      <c r="B23" s="1582">
        <v>150</v>
      </c>
      <c r="C23" s="1584" t="s">
        <v>931</v>
      </c>
      <c r="D23" s="1586">
        <v>0</v>
      </c>
      <c r="E23" s="1586">
        <v>0</v>
      </c>
      <c r="F23" s="1586">
        <v>0</v>
      </c>
      <c r="G23" s="1586">
        <v>0</v>
      </c>
      <c r="H23" s="1591">
        <v>115235.90000000001</v>
      </c>
      <c r="I23" s="1591">
        <v>247616.23</v>
      </c>
      <c r="J23" s="1591">
        <v>797092.5199999999</v>
      </c>
      <c r="K23" s="1591">
        <v>214876.85</v>
      </c>
      <c r="L23" s="1591">
        <v>72208.610000000015</v>
      </c>
      <c r="M23" s="1591">
        <v>2522.3200000000002</v>
      </c>
      <c r="N23" s="1591">
        <v>12492.120000000003</v>
      </c>
      <c r="O23" s="1586">
        <v>0</v>
      </c>
    </row>
    <row r="24" spans="1:15" s="1589" customFormat="1" ht="25.15" customHeight="1">
      <c r="A24" s="1867"/>
      <c r="B24" s="1868">
        <v>750</v>
      </c>
      <c r="C24" s="1584" t="s">
        <v>931</v>
      </c>
      <c r="D24" s="1586">
        <v>0</v>
      </c>
      <c r="E24" s="1586">
        <v>0</v>
      </c>
      <c r="F24" s="1586">
        <v>0</v>
      </c>
      <c r="G24" s="1586">
        <v>0</v>
      </c>
      <c r="H24" s="1586">
        <v>0</v>
      </c>
      <c r="I24" s="1585">
        <v>4675</v>
      </c>
      <c r="J24" s="1591">
        <v>14339.830000000002</v>
      </c>
      <c r="K24" s="1587">
        <v>293469.68</v>
      </c>
      <c r="L24" s="1587">
        <v>238383.49</v>
      </c>
      <c r="M24" s="1586">
        <v>0</v>
      </c>
      <c r="N24" s="1586">
        <v>0</v>
      </c>
      <c r="O24" s="1586">
        <v>0</v>
      </c>
    </row>
    <row r="25" spans="1:15" s="1589" customFormat="1" ht="25.15" customHeight="1">
      <c r="A25" s="1864"/>
      <c r="B25" s="1869"/>
      <c r="C25" s="1584" t="s">
        <v>845</v>
      </c>
      <c r="D25" s="1591">
        <v>29707005.48</v>
      </c>
      <c r="E25" s="1585">
        <v>3078716.15</v>
      </c>
      <c r="F25" s="1585">
        <v>221216449.03</v>
      </c>
      <c r="G25" s="1585">
        <v>9209574.5600000005</v>
      </c>
      <c r="H25" s="1591">
        <v>203770.55000000002</v>
      </c>
      <c r="I25" s="1586">
        <v>0</v>
      </c>
      <c r="J25" s="1586">
        <v>0</v>
      </c>
      <c r="K25" s="1586">
        <v>0</v>
      </c>
      <c r="L25" s="1586">
        <v>0</v>
      </c>
      <c r="M25" s="1586">
        <v>0</v>
      </c>
      <c r="N25" s="1586">
        <v>0</v>
      </c>
      <c r="O25" s="1585">
        <v>7448.5399999999991</v>
      </c>
    </row>
    <row r="26" spans="1:15" s="1589" customFormat="1" ht="25.15" customHeight="1">
      <c r="A26" s="1863">
        <v>28</v>
      </c>
      <c r="B26" s="1868">
        <v>730</v>
      </c>
      <c r="C26" s="1584" t="s">
        <v>931</v>
      </c>
      <c r="D26" s="1586">
        <v>0</v>
      </c>
      <c r="E26" s="1586">
        <v>0</v>
      </c>
      <c r="F26" s="1586">
        <v>0</v>
      </c>
      <c r="G26" s="1586">
        <v>0</v>
      </c>
      <c r="H26" s="1591">
        <v>438651.93000000005</v>
      </c>
      <c r="I26" s="1591">
        <v>1364854.6099999999</v>
      </c>
      <c r="J26" s="1591">
        <v>872089.51000000013</v>
      </c>
      <c r="K26" s="1591">
        <v>1149097.6399999997</v>
      </c>
      <c r="L26" s="1591">
        <v>5412.23</v>
      </c>
      <c r="M26" s="1591">
        <v>60702.590000000004</v>
      </c>
      <c r="N26" s="1586">
        <v>0</v>
      </c>
      <c r="O26" s="1586">
        <v>0</v>
      </c>
    </row>
    <row r="27" spans="1:15" s="1589" customFormat="1" ht="25.15" customHeight="1">
      <c r="A27" s="1867"/>
      <c r="B27" s="1870"/>
      <c r="C27" s="1584" t="s">
        <v>901</v>
      </c>
      <c r="D27" s="1586">
        <v>0</v>
      </c>
      <c r="E27" s="1586">
        <v>0</v>
      </c>
      <c r="F27" s="1586">
        <v>0</v>
      </c>
      <c r="G27" s="1586">
        <v>0</v>
      </c>
      <c r="H27" s="1587">
        <v>343.46999999999997</v>
      </c>
      <c r="I27" s="1587">
        <v>168.6</v>
      </c>
      <c r="J27" s="1586">
        <v>0</v>
      </c>
      <c r="K27" s="1586">
        <v>0</v>
      </c>
      <c r="L27" s="1586">
        <v>0</v>
      </c>
      <c r="M27" s="1586">
        <v>0</v>
      </c>
      <c r="N27" s="1586">
        <v>0</v>
      </c>
      <c r="O27" s="1586">
        <v>0</v>
      </c>
    </row>
    <row r="28" spans="1:15" s="1589" customFormat="1" ht="25.15" customHeight="1">
      <c r="A28" s="1867"/>
      <c r="B28" s="1870"/>
      <c r="C28" s="1584" t="s">
        <v>842</v>
      </c>
      <c r="D28" s="1585">
        <v>344218636.56</v>
      </c>
      <c r="E28" s="1585">
        <v>10315460.689999999</v>
      </c>
      <c r="F28" s="1591">
        <v>4255236.5999999996</v>
      </c>
      <c r="G28" s="1591">
        <v>2329231.48</v>
      </c>
      <c r="H28" s="1591">
        <v>6864877.5</v>
      </c>
      <c r="I28" s="1586">
        <v>0</v>
      </c>
      <c r="J28" s="1586">
        <v>0</v>
      </c>
      <c r="K28" s="1586">
        <v>0</v>
      </c>
      <c r="L28" s="1586">
        <v>0</v>
      </c>
      <c r="M28" s="1586">
        <v>0</v>
      </c>
      <c r="N28" s="1586">
        <v>0</v>
      </c>
      <c r="O28" s="1592">
        <v>551845.14</v>
      </c>
    </row>
    <row r="29" spans="1:15" s="1589" customFormat="1" ht="25.15" customHeight="1">
      <c r="A29" s="1867"/>
      <c r="B29" s="1870"/>
      <c r="C29" s="1584" t="s">
        <v>845</v>
      </c>
      <c r="D29" s="1585">
        <v>372427.49</v>
      </c>
      <c r="E29" s="1586">
        <v>0</v>
      </c>
      <c r="F29" s="1586">
        <v>0</v>
      </c>
      <c r="G29" s="1586">
        <v>0</v>
      </c>
      <c r="H29" s="1586">
        <v>0</v>
      </c>
      <c r="I29" s="1586">
        <v>0</v>
      </c>
      <c r="J29" s="1586">
        <v>0</v>
      </c>
      <c r="K29" s="1586">
        <v>0</v>
      </c>
      <c r="L29" s="1586">
        <v>0</v>
      </c>
      <c r="M29" s="1586">
        <v>0</v>
      </c>
      <c r="N29" s="1586">
        <v>0</v>
      </c>
      <c r="O29" s="1586">
        <v>0</v>
      </c>
    </row>
    <row r="30" spans="1:15" s="1589" customFormat="1" ht="25.15" customHeight="1">
      <c r="A30" s="1867"/>
      <c r="B30" s="1869"/>
      <c r="C30" s="1584" t="s">
        <v>844</v>
      </c>
      <c r="D30" s="1585">
        <v>11669298.219999999</v>
      </c>
      <c r="E30" s="1585">
        <v>5673570.3700000001</v>
      </c>
      <c r="F30" s="1591">
        <v>299906.47000000003</v>
      </c>
      <c r="G30" s="1591">
        <v>147155.75</v>
      </c>
      <c r="H30" s="1591">
        <v>22599.35</v>
      </c>
      <c r="I30" s="1586">
        <v>0</v>
      </c>
      <c r="J30" s="1586">
        <v>0</v>
      </c>
      <c r="K30" s="1586">
        <v>0</v>
      </c>
      <c r="L30" s="1586">
        <v>0</v>
      </c>
      <c r="M30" s="1586">
        <v>0</v>
      </c>
      <c r="N30" s="1586">
        <v>0</v>
      </c>
      <c r="O30" s="1592">
        <v>305717.88</v>
      </c>
    </row>
    <row r="31" spans="1:15" s="1589" customFormat="1" ht="25.15" customHeight="1">
      <c r="A31" s="1863">
        <v>30</v>
      </c>
      <c r="B31" s="1868">
        <v>801</v>
      </c>
      <c r="C31" s="1584" t="s">
        <v>932</v>
      </c>
      <c r="D31" s="1586">
        <v>0</v>
      </c>
      <c r="E31" s="1586">
        <v>0</v>
      </c>
      <c r="F31" s="1586">
        <v>0</v>
      </c>
      <c r="G31" s="1586">
        <v>0</v>
      </c>
      <c r="H31" s="1586">
        <v>0</v>
      </c>
      <c r="I31" s="1585">
        <v>72508.849999999991</v>
      </c>
      <c r="J31" s="1585">
        <v>158266.01</v>
      </c>
      <c r="K31" s="1586">
        <v>0</v>
      </c>
      <c r="L31" s="1592">
        <v>26817.25</v>
      </c>
      <c r="M31" s="1586">
        <v>0</v>
      </c>
      <c r="N31" s="1586">
        <v>0</v>
      </c>
      <c r="O31" s="1586">
        <v>0</v>
      </c>
    </row>
    <row r="32" spans="1:15" s="1589" customFormat="1" ht="25.15" customHeight="1">
      <c r="A32" s="1864"/>
      <c r="B32" s="1869"/>
      <c r="C32" s="1584" t="s">
        <v>844</v>
      </c>
      <c r="D32" s="1585">
        <v>2286322.81</v>
      </c>
      <c r="E32" s="1585">
        <v>731704.5</v>
      </c>
      <c r="F32" s="1585">
        <v>50562.37</v>
      </c>
      <c r="G32" s="1586">
        <v>0</v>
      </c>
      <c r="H32" s="1586">
        <v>0</v>
      </c>
      <c r="I32" s="1586">
        <v>0</v>
      </c>
      <c r="J32" s="1586">
        <v>0</v>
      </c>
      <c r="K32" s="1586">
        <v>0</v>
      </c>
      <c r="L32" s="1586">
        <v>0</v>
      </c>
      <c r="M32" s="1586">
        <v>0</v>
      </c>
      <c r="N32" s="1586">
        <v>0</v>
      </c>
      <c r="O32" s="1592">
        <v>10973.6</v>
      </c>
    </row>
    <row r="33" spans="1:15" s="1589" customFormat="1" ht="25.15" customHeight="1">
      <c r="A33" s="1863">
        <v>31</v>
      </c>
      <c r="B33" s="1582">
        <v>150</v>
      </c>
      <c r="C33" s="1584" t="s">
        <v>932</v>
      </c>
      <c r="D33" s="1586">
        <v>0</v>
      </c>
      <c r="E33" s="1586">
        <v>0</v>
      </c>
      <c r="F33" s="1586">
        <v>0</v>
      </c>
      <c r="G33" s="1586">
        <v>0</v>
      </c>
      <c r="H33" s="1586">
        <v>0</v>
      </c>
      <c r="I33" s="1586">
        <v>0</v>
      </c>
      <c r="J33" s="1585">
        <v>5360</v>
      </c>
      <c r="K33" s="1586">
        <v>0</v>
      </c>
      <c r="L33" s="1586">
        <v>0</v>
      </c>
      <c r="M33" s="1585">
        <v>4967.08</v>
      </c>
      <c r="N33" s="1585">
        <v>22636.38</v>
      </c>
      <c r="O33" s="1586">
        <v>0</v>
      </c>
    </row>
    <row r="34" spans="1:15" s="1589" customFormat="1" ht="25.15" customHeight="1">
      <c r="A34" s="1864"/>
      <c r="B34" s="1582">
        <v>853</v>
      </c>
      <c r="C34" s="1584" t="s">
        <v>844</v>
      </c>
      <c r="D34" s="1585">
        <v>15028433.85</v>
      </c>
      <c r="E34" s="1585">
        <v>4462449.18</v>
      </c>
      <c r="F34" s="1585">
        <v>162906.30000000002</v>
      </c>
      <c r="G34" s="1587">
        <v>119.47</v>
      </c>
      <c r="H34" s="1586">
        <v>0</v>
      </c>
      <c r="I34" s="1586">
        <v>0</v>
      </c>
      <c r="J34" s="1586">
        <v>0</v>
      </c>
      <c r="K34" s="1586">
        <v>0</v>
      </c>
      <c r="L34" s="1586">
        <v>0</v>
      </c>
      <c r="M34" s="1586">
        <v>0</v>
      </c>
      <c r="N34" s="1586">
        <v>0</v>
      </c>
      <c r="O34" s="1592">
        <v>2843.37</v>
      </c>
    </row>
    <row r="35" spans="1:15" s="1589" customFormat="1" ht="25.15" customHeight="1">
      <c r="A35" s="1863">
        <v>32</v>
      </c>
      <c r="B35" s="1868">
        <v>801</v>
      </c>
      <c r="C35" s="1584" t="s">
        <v>844</v>
      </c>
      <c r="D35" s="1585">
        <v>10278.640000000001</v>
      </c>
      <c r="E35" s="1586">
        <v>0</v>
      </c>
      <c r="F35" s="1586">
        <v>0</v>
      </c>
      <c r="G35" s="1586">
        <v>0</v>
      </c>
      <c r="H35" s="1586">
        <v>0</v>
      </c>
      <c r="I35" s="1586">
        <v>0</v>
      </c>
      <c r="J35" s="1586">
        <v>0</v>
      </c>
      <c r="K35" s="1586">
        <v>0</v>
      </c>
      <c r="L35" s="1586">
        <v>0</v>
      </c>
      <c r="M35" s="1586">
        <v>0</v>
      </c>
      <c r="N35" s="1586">
        <v>0</v>
      </c>
      <c r="O35" s="1586">
        <v>0</v>
      </c>
    </row>
    <row r="36" spans="1:15" s="1589" customFormat="1" ht="25.15" customHeight="1">
      <c r="A36" s="1867"/>
      <c r="B36" s="1870"/>
      <c r="C36" s="1584" t="s">
        <v>850</v>
      </c>
      <c r="D36" s="1586">
        <v>0</v>
      </c>
      <c r="E36" s="1585">
        <v>2836.8</v>
      </c>
      <c r="F36" s="1586">
        <v>0</v>
      </c>
      <c r="G36" s="1586">
        <v>0</v>
      </c>
      <c r="H36" s="1586">
        <v>0</v>
      </c>
      <c r="I36" s="1586">
        <v>0</v>
      </c>
      <c r="J36" s="1586">
        <v>0</v>
      </c>
      <c r="K36" s="1586">
        <v>0</v>
      </c>
      <c r="L36" s="1586">
        <v>0</v>
      </c>
      <c r="M36" s="1586">
        <v>0</v>
      </c>
      <c r="N36" s="1586">
        <v>0</v>
      </c>
      <c r="O36" s="1586">
        <v>0</v>
      </c>
    </row>
    <row r="37" spans="1:15" s="1589" customFormat="1" ht="25.15" customHeight="1">
      <c r="A37" s="1864"/>
      <c r="B37" s="1869"/>
      <c r="C37" s="1584" t="s">
        <v>860</v>
      </c>
      <c r="D37" s="1585">
        <v>4699.26</v>
      </c>
      <c r="E37" s="1586">
        <v>0</v>
      </c>
      <c r="F37" s="1586">
        <v>0</v>
      </c>
      <c r="G37" s="1586">
        <v>0</v>
      </c>
      <c r="H37" s="1586">
        <v>0</v>
      </c>
      <c r="I37" s="1586">
        <v>0</v>
      </c>
      <c r="J37" s="1586">
        <v>0</v>
      </c>
      <c r="K37" s="1586">
        <v>0</v>
      </c>
      <c r="L37" s="1586">
        <v>0</v>
      </c>
      <c r="M37" s="1586">
        <v>0</v>
      </c>
      <c r="N37" s="1586">
        <v>0</v>
      </c>
      <c r="O37" s="1586">
        <v>0</v>
      </c>
    </row>
    <row r="38" spans="1:15" s="1589" customFormat="1" ht="25.15" customHeight="1">
      <c r="A38" s="1863">
        <v>34</v>
      </c>
      <c r="B38" s="1868">
        <v>150</v>
      </c>
      <c r="C38" s="1584" t="s">
        <v>931</v>
      </c>
      <c r="D38" s="1586">
        <v>0</v>
      </c>
      <c r="E38" s="1586">
        <v>0</v>
      </c>
      <c r="F38" s="1586">
        <v>0</v>
      </c>
      <c r="G38" s="1586">
        <v>0</v>
      </c>
      <c r="H38" s="1585">
        <v>1228497.1700000002</v>
      </c>
      <c r="I38" s="1585">
        <v>5070373.0999999987</v>
      </c>
      <c r="J38" s="1591">
        <v>473071.85000000021</v>
      </c>
      <c r="K38" s="1591">
        <v>1237645.2599999995</v>
      </c>
      <c r="L38" s="1591">
        <v>28284.890000000007</v>
      </c>
      <c r="M38" s="1591">
        <v>241770.88</v>
      </c>
      <c r="N38" s="1591">
        <v>135148.29999999999</v>
      </c>
      <c r="O38" s="1586">
        <v>0</v>
      </c>
    </row>
    <row r="39" spans="1:15" s="1589" customFormat="1" ht="25.15" customHeight="1">
      <c r="A39" s="1867"/>
      <c r="B39" s="1870"/>
      <c r="C39" s="1584" t="s">
        <v>842</v>
      </c>
      <c r="D39" s="1585">
        <v>40515408.789999999</v>
      </c>
      <c r="E39" s="1585">
        <v>8941489.7100000028</v>
      </c>
      <c r="F39" s="1585">
        <v>1054512.1400000001</v>
      </c>
      <c r="G39" s="1585">
        <v>501453.48999999993</v>
      </c>
      <c r="H39" s="1586">
        <v>0</v>
      </c>
      <c r="I39" s="1586">
        <v>0</v>
      </c>
      <c r="J39" s="1586">
        <v>0</v>
      </c>
      <c r="K39" s="1586">
        <v>0</v>
      </c>
      <c r="L39" s="1586">
        <v>0</v>
      </c>
      <c r="M39" s="1586">
        <v>0</v>
      </c>
      <c r="N39" s="1586">
        <v>0</v>
      </c>
      <c r="O39" s="1586">
        <v>0</v>
      </c>
    </row>
    <row r="40" spans="1:15" s="1589" customFormat="1" ht="25.15" customHeight="1">
      <c r="A40" s="1867"/>
      <c r="B40" s="1870"/>
      <c r="C40" s="1584" t="s">
        <v>843</v>
      </c>
      <c r="D40" s="1585">
        <v>3375870.9200000009</v>
      </c>
      <c r="E40" s="1585">
        <v>1958355.17</v>
      </c>
      <c r="F40" s="1593">
        <v>180385.09000000003</v>
      </c>
      <c r="G40" s="1593">
        <v>708825.72</v>
      </c>
      <c r="H40" s="1586">
        <v>0</v>
      </c>
      <c r="I40" s="1586">
        <v>0</v>
      </c>
      <c r="J40" s="1586">
        <v>0</v>
      </c>
      <c r="K40" s="1586">
        <v>0</v>
      </c>
      <c r="L40" s="1586">
        <v>0</v>
      </c>
      <c r="M40" s="1586">
        <v>0</v>
      </c>
      <c r="N40" s="1586">
        <v>0</v>
      </c>
      <c r="O40" s="1586">
        <v>0</v>
      </c>
    </row>
    <row r="41" spans="1:15" s="1589" customFormat="1" ht="25.15" customHeight="1">
      <c r="A41" s="1867"/>
      <c r="B41" s="1870"/>
      <c r="C41" s="1584" t="s">
        <v>868</v>
      </c>
      <c r="D41" s="1586">
        <v>0</v>
      </c>
      <c r="E41" s="1586">
        <v>0</v>
      </c>
      <c r="F41" s="1586">
        <v>0</v>
      </c>
      <c r="G41" s="1586">
        <v>0</v>
      </c>
      <c r="H41" s="1591">
        <v>9113.75</v>
      </c>
      <c r="I41" s="1587">
        <v>82.01</v>
      </c>
      <c r="J41" s="1586">
        <v>0</v>
      </c>
      <c r="K41" s="1586">
        <v>0</v>
      </c>
      <c r="L41" s="1586">
        <v>0</v>
      </c>
      <c r="M41" s="1586">
        <v>0</v>
      </c>
      <c r="N41" s="1586">
        <v>0</v>
      </c>
      <c r="O41" s="1586">
        <v>0</v>
      </c>
    </row>
    <row r="42" spans="1:15" s="1589" customFormat="1" ht="25.15" customHeight="1">
      <c r="A42" s="1867"/>
      <c r="B42" s="1869"/>
      <c r="C42" s="1584" t="s">
        <v>844</v>
      </c>
      <c r="D42" s="1593">
        <v>638398.94999999995</v>
      </c>
      <c r="E42" s="1585">
        <v>75562.009999999995</v>
      </c>
      <c r="F42" s="1586">
        <v>0</v>
      </c>
      <c r="G42" s="1585">
        <v>4489.51</v>
      </c>
      <c r="H42" s="1586">
        <v>0</v>
      </c>
      <c r="I42" s="1586">
        <v>0</v>
      </c>
      <c r="J42" s="1586">
        <v>0</v>
      </c>
      <c r="K42" s="1586">
        <v>0</v>
      </c>
      <c r="L42" s="1586">
        <v>0</v>
      </c>
      <c r="M42" s="1586">
        <v>0</v>
      </c>
      <c r="N42" s="1586">
        <v>0</v>
      </c>
      <c r="O42" s="1586">
        <v>0</v>
      </c>
    </row>
    <row r="43" spans="1:15" s="1589" customFormat="1" ht="27" customHeight="1">
      <c r="A43" s="1867"/>
      <c r="B43" s="1582">
        <v>730</v>
      </c>
      <c r="C43" s="1584" t="s">
        <v>844</v>
      </c>
      <c r="D43" s="1586">
        <v>0</v>
      </c>
      <c r="E43" s="1585">
        <v>2518.21</v>
      </c>
      <c r="F43" s="1586">
        <v>0</v>
      </c>
      <c r="G43" s="1586">
        <v>0</v>
      </c>
      <c r="H43" s="1586">
        <v>0</v>
      </c>
      <c r="I43" s="1586">
        <v>0</v>
      </c>
      <c r="J43" s="1586">
        <v>0</v>
      </c>
      <c r="K43" s="1586">
        <v>0</v>
      </c>
      <c r="L43" s="1586">
        <v>0</v>
      </c>
      <c r="M43" s="1586">
        <v>0</v>
      </c>
      <c r="N43" s="1586">
        <v>0</v>
      </c>
      <c r="O43" s="1586">
        <v>0</v>
      </c>
    </row>
    <row r="44" spans="1:15" s="1589" customFormat="1" ht="27" customHeight="1">
      <c r="A44" s="1867"/>
      <c r="B44" s="1868">
        <v>750</v>
      </c>
      <c r="C44" s="1584" t="s">
        <v>872</v>
      </c>
      <c r="D44" s="1591">
        <v>251939.83000000002</v>
      </c>
      <c r="E44" s="1591">
        <v>84150</v>
      </c>
      <c r="F44" s="1586">
        <v>0</v>
      </c>
      <c r="G44" s="1586">
        <v>0</v>
      </c>
      <c r="H44" s="1586">
        <v>0</v>
      </c>
      <c r="I44" s="1586">
        <v>0</v>
      </c>
      <c r="J44" s="1586">
        <v>0</v>
      </c>
      <c r="K44" s="1586">
        <v>0</v>
      </c>
      <c r="L44" s="1586">
        <v>0</v>
      </c>
      <c r="M44" s="1586">
        <v>0</v>
      </c>
      <c r="N44" s="1586">
        <v>0</v>
      </c>
      <c r="O44" s="1586">
        <v>0</v>
      </c>
    </row>
    <row r="45" spans="1:15" s="1589" customFormat="1" ht="25.15" customHeight="1">
      <c r="A45" s="1867"/>
      <c r="B45" s="1870"/>
      <c r="C45" s="1584" t="s">
        <v>873</v>
      </c>
      <c r="D45" s="1591">
        <v>18029.650000000001</v>
      </c>
      <c r="E45" s="1586">
        <v>0</v>
      </c>
      <c r="F45" s="1586">
        <v>0</v>
      </c>
      <c r="G45" s="1586">
        <v>0</v>
      </c>
      <c r="H45" s="1586">
        <v>0</v>
      </c>
      <c r="I45" s="1586">
        <v>0</v>
      </c>
      <c r="J45" s="1586">
        <v>0</v>
      </c>
      <c r="K45" s="1586">
        <v>0</v>
      </c>
      <c r="L45" s="1586">
        <v>0</v>
      </c>
      <c r="M45" s="1586">
        <v>0</v>
      </c>
      <c r="N45" s="1586">
        <v>0</v>
      </c>
      <c r="O45" s="1586">
        <v>0</v>
      </c>
    </row>
    <row r="46" spans="1:15" s="1589" customFormat="1" ht="25.15" customHeight="1">
      <c r="A46" s="1867"/>
      <c r="B46" s="1869"/>
      <c r="C46" s="1584" t="s">
        <v>844</v>
      </c>
      <c r="D46" s="1585">
        <v>266896.05</v>
      </c>
      <c r="E46" s="1585">
        <v>374041.97999999992</v>
      </c>
      <c r="F46" s="1585">
        <v>152891.94</v>
      </c>
      <c r="G46" s="1593">
        <v>0.13</v>
      </c>
      <c r="H46" s="1586">
        <v>0</v>
      </c>
      <c r="I46" s="1586">
        <v>0</v>
      </c>
      <c r="J46" s="1586">
        <v>0</v>
      </c>
      <c r="K46" s="1586">
        <v>0</v>
      </c>
      <c r="L46" s="1586">
        <v>0</v>
      </c>
      <c r="M46" s="1586">
        <v>0</v>
      </c>
      <c r="N46" s="1586">
        <v>0</v>
      </c>
      <c r="O46" s="1591">
        <v>9848.9199999999983</v>
      </c>
    </row>
    <row r="47" spans="1:15" s="1589" customFormat="1" ht="25.15" customHeight="1">
      <c r="A47" s="1867"/>
      <c r="B47" s="1868">
        <v>758</v>
      </c>
      <c r="C47" s="1584" t="s">
        <v>932</v>
      </c>
      <c r="D47" s="1586">
        <v>0</v>
      </c>
      <c r="E47" s="1586">
        <v>0</v>
      </c>
      <c r="F47" s="1586">
        <v>0</v>
      </c>
      <c r="G47" s="1586">
        <v>0</v>
      </c>
      <c r="H47" s="1586">
        <v>0</v>
      </c>
      <c r="I47" s="1591">
        <v>30219.319999999992</v>
      </c>
      <c r="J47" s="1591">
        <v>232429.45999999996</v>
      </c>
      <c r="K47" s="1591">
        <v>114141.97000000002</v>
      </c>
      <c r="L47" s="1591">
        <v>203840.23000000016</v>
      </c>
      <c r="M47" s="1591">
        <v>99264.22</v>
      </c>
      <c r="N47" s="1591">
        <v>27615.419999999995</v>
      </c>
      <c r="O47" s="1591">
        <v>64328.490000000005</v>
      </c>
    </row>
    <row r="48" spans="1:15" s="1589" customFormat="1" ht="25.15" customHeight="1">
      <c r="A48" s="1867"/>
      <c r="B48" s="1870"/>
      <c r="C48" s="1584" t="s">
        <v>933</v>
      </c>
      <c r="D48" s="1586">
        <v>0</v>
      </c>
      <c r="E48" s="1586">
        <v>0</v>
      </c>
      <c r="F48" s="1586">
        <v>0</v>
      </c>
      <c r="G48" s="1586">
        <v>0</v>
      </c>
      <c r="H48" s="1586">
        <v>0</v>
      </c>
      <c r="I48" s="1591">
        <v>61054.31</v>
      </c>
      <c r="J48" s="1591">
        <v>399915.35000000003</v>
      </c>
      <c r="K48" s="1591">
        <v>4049.4</v>
      </c>
      <c r="L48" s="1586">
        <v>0</v>
      </c>
      <c r="M48" s="1591">
        <v>99333.12000000001</v>
      </c>
      <c r="N48" s="1591">
        <v>7228.32</v>
      </c>
      <c r="O48" s="1586">
        <v>0</v>
      </c>
    </row>
    <row r="49" spans="1:15" s="1589" customFormat="1" ht="25.15" customHeight="1">
      <c r="A49" s="1867"/>
      <c r="B49" s="1870"/>
      <c r="C49" s="1584" t="s">
        <v>934</v>
      </c>
      <c r="D49" s="1585">
        <v>11995391.300000001</v>
      </c>
      <c r="E49" s="1585">
        <v>5507996.4499999974</v>
      </c>
      <c r="F49" s="1585">
        <v>1922372.4899999995</v>
      </c>
      <c r="G49" s="1585">
        <v>93606.179999999978</v>
      </c>
      <c r="H49" s="1586">
        <v>0</v>
      </c>
      <c r="I49" s="1586">
        <v>0</v>
      </c>
      <c r="J49" s="1586">
        <v>0</v>
      </c>
      <c r="K49" s="1586">
        <v>0</v>
      </c>
      <c r="L49" s="1586">
        <v>0</v>
      </c>
      <c r="M49" s="1586">
        <v>0</v>
      </c>
      <c r="N49" s="1586">
        <v>0</v>
      </c>
      <c r="O49" s="1587">
        <v>101.07000000000001</v>
      </c>
    </row>
    <row r="50" spans="1:15" s="1589" customFormat="1" ht="25.15" customHeight="1">
      <c r="A50" s="1867"/>
      <c r="B50" s="1870"/>
      <c r="C50" s="1584" t="s">
        <v>935</v>
      </c>
      <c r="D50" s="1586">
        <v>0</v>
      </c>
      <c r="E50" s="1586">
        <v>0</v>
      </c>
      <c r="F50" s="1586">
        <v>0</v>
      </c>
      <c r="G50" s="1586">
        <v>0</v>
      </c>
      <c r="H50" s="1585">
        <v>14777.54</v>
      </c>
      <c r="I50" s="1591">
        <v>127763.21</v>
      </c>
      <c r="J50" s="1591">
        <v>6055.06</v>
      </c>
      <c r="K50" s="1586">
        <v>0</v>
      </c>
      <c r="L50" s="1586">
        <v>0</v>
      </c>
      <c r="M50" s="1591">
        <v>632.57000000000005</v>
      </c>
      <c r="N50" s="1586">
        <v>0</v>
      </c>
      <c r="O50" s="1586">
        <v>0</v>
      </c>
    </row>
    <row r="51" spans="1:15" s="1589" customFormat="1" ht="25.15" customHeight="1">
      <c r="A51" s="1867"/>
      <c r="B51" s="1870"/>
      <c r="C51" s="1584" t="s">
        <v>936</v>
      </c>
      <c r="D51" s="1585">
        <v>38468646.500000022</v>
      </c>
      <c r="E51" s="1585">
        <v>2021719.7400000002</v>
      </c>
      <c r="F51" s="1585">
        <v>474615.01999999996</v>
      </c>
      <c r="G51" s="1585">
        <v>160673.41</v>
      </c>
      <c r="H51" s="1586">
        <v>0</v>
      </c>
      <c r="I51" s="1586">
        <v>0</v>
      </c>
      <c r="J51" s="1586">
        <v>0</v>
      </c>
      <c r="K51" s="1586">
        <v>0</v>
      </c>
      <c r="L51" s="1586">
        <v>0</v>
      </c>
      <c r="M51" s="1586">
        <v>0</v>
      </c>
      <c r="N51" s="1586">
        <v>0</v>
      </c>
      <c r="O51" s="1586">
        <v>0</v>
      </c>
    </row>
    <row r="52" spans="1:15" s="1589" customFormat="1" ht="25.15" customHeight="1">
      <c r="A52" s="1867"/>
      <c r="B52" s="1870"/>
      <c r="C52" s="1584" t="s">
        <v>937</v>
      </c>
      <c r="D52" s="1586">
        <v>0</v>
      </c>
      <c r="E52" s="1586">
        <v>0</v>
      </c>
      <c r="F52" s="1586">
        <v>0</v>
      </c>
      <c r="G52" s="1586">
        <v>0</v>
      </c>
      <c r="H52" s="1586">
        <v>0</v>
      </c>
      <c r="I52" s="1585">
        <v>28419.759999999998</v>
      </c>
      <c r="J52" s="1591">
        <v>213452.33</v>
      </c>
      <c r="K52" s="1591">
        <v>51183.28</v>
      </c>
      <c r="L52" s="1591">
        <v>21214.61</v>
      </c>
      <c r="M52" s="1586">
        <v>0</v>
      </c>
      <c r="N52" s="1586">
        <v>0</v>
      </c>
      <c r="O52" s="1586">
        <v>0</v>
      </c>
    </row>
    <row r="53" spans="1:15" s="1589" customFormat="1" ht="25.15" customHeight="1">
      <c r="A53" s="1867"/>
      <c r="B53" s="1870"/>
      <c r="C53" s="1584" t="s">
        <v>938</v>
      </c>
      <c r="D53" s="1585">
        <v>31747255.969999999</v>
      </c>
      <c r="E53" s="1585">
        <v>4000711.8799999985</v>
      </c>
      <c r="F53" s="1585">
        <v>1513075.8600000003</v>
      </c>
      <c r="G53" s="1585">
        <v>155409.61000000002</v>
      </c>
      <c r="H53" s="1585">
        <v>1550.3</v>
      </c>
      <c r="I53" s="1586">
        <v>0</v>
      </c>
      <c r="J53" s="1586">
        <v>0</v>
      </c>
      <c r="K53" s="1586">
        <v>0</v>
      </c>
      <c r="L53" s="1586">
        <v>0</v>
      </c>
      <c r="M53" s="1586">
        <v>0</v>
      </c>
      <c r="N53" s="1586">
        <v>0</v>
      </c>
      <c r="O53" s="1591">
        <v>49874.710000000006</v>
      </c>
    </row>
    <row r="54" spans="1:15" s="1589" customFormat="1" ht="25.15" customHeight="1">
      <c r="A54" s="1867"/>
      <c r="B54" s="1870"/>
      <c r="C54" s="1584" t="s">
        <v>939</v>
      </c>
      <c r="D54" s="1586">
        <v>0</v>
      </c>
      <c r="E54" s="1586">
        <v>0</v>
      </c>
      <c r="F54" s="1586">
        <v>0</v>
      </c>
      <c r="G54" s="1586">
        <v>0</v>
      </c>
      <c r="H54" s="1586">
        <v>0</v>
      </c>
      <c r="I54" s="1586">
        <v>0</v>
      </c>
      <c r="J54" s="1586">
        <v>0</v>
      </c>
      <c r="K54" s="1586">
        <v>0</v>
      </c>
      <c r="L54" s="1586">
        <v>0</v>
      </c>
      <c r="M54" s="1586">
        <v>0</v>
      </c>
      <c r="N54" s="1591">
        <v>231558.12999999992</v>
      </c>
      <c r="O54" s="1586">
        <v>0</v>
      </c>
    </row>
    <row r="55" spans="1:15" s="1589" customFormat="1" ht="25.15" customHeight="1">
      <c r="A55" s="1867"/>
      <c r="B55" s="1870"/>
      <c r="C55" s="1584" t="s">
        <v>898</v>
      </c>
      <c r="D55" s="1585">
        <v>13918275.09</v>
      </c>
      <c r="E55" s="1585">
        <v>381997.14999999991</v>
      </c>
      <c r="F55" s="1585">
        <v>188711.06000000003</v>
      </c>
      <c r="G55" s="1585">
        <v>367879.92000000004</v>
      </c>
      <c r="H55" s="1585">
        <v>27750.03</v>
      </c>
      <c r="I55" s="1586">
        <v>0</v>
      </c>
      <c r="J55" s="1586">
        <v>0</v>
      </c>
      <c r="K55" s="1586">
        <v>0</v>
      </c>
      <c r="L55" s="1586">
        <v>0</v>
      </c>
      <c r="M55" s="1586">
        <v>0</v>
      </c>
      <c r="N55" s="1586">
        <v>0</v>
      </c>
      <c r="O55" s="1586">
        <v>0</v>
      </c>
    </row>
    <row r="56" spans="1:15" s="1589" customFormat="1" ht="28.5" customHeight="1">
      <c r="A56" s="1867"/>
      <c r="B56" s="1870"/>
      <c r="C56" s="1584" t="s">
        <v>869</v>
      </c>
      <c r="D56" s="1586">
        <v>0</v>
      </c>
      <c r="E56" s="1586">
        <v>0</v>
      </c>
      <c r="F56" s="1586">
        <v>0</v>
      </c>
      <c r="G56" s="1586">
        <v>0</v>
      </c>
      <c r="H56" s="1585">
        <v>2091</v>
      </c>
      <c r="I56" s="1586">
        <v>0</v>
      </c>
      <c r="J56" s="1587">
        <v>16.14</v>
      </c>
      <c r="K56" s="1587">
        <v>23.82</v>
      </c>
      <c r="L56" s="1591">
        <v>7301840.21</v>
      </c>
      <c r="M56" s="1586">
        <v>0</v>
      </c>
      <c r="N56" s="1591">
        <v>432518.02</v>
      </c>
      <c r="O56" s="1586">
        <v>0</v>
      </c>
    </row>
    <row r="57" spans="1:15" s="1589" customFormat="1" ht="25.15" customHeight="1">
      <c r="A57" s="1867"/>
      <c r="B57" s="1870"/>
      <c r="C57" s="1584" t="s">
        <v>850</v>
      </c>
      <c r="D57" s="1585">
        <v>52615738.520000003</v>
      </c>
      <c r="E57" s="1585">
        <v>4145963.08</v>
      </c>
      <c r="F57" s="1593">
        <v>1397099.83</v>
      </c>
      <c r="G57" s="1585">
        <v>49744.85</v>
      </c>
      <c r="H57" s="1585">
        <v>2956255.78</v>
      </c>
      <c r="I57" s="1586">
        <v>0</v>
      </c>
      <c r="J57" s="1586">
        <v>0</v>
      </c>
      <c r="K57" s="1586">
        <v>0</v>
      </c>
      <c r="L57" s="1586">
        <v>0</v>
      </c>
      <c r="M57" s="1586">
        <v>0</v>
      </c>
      <c r="N57" s="1586">
        <v>0</v>
      </c>
      <c r="O57" s="1591">
        <v>122533.81</v>
      </c>
    </row>
    <row r="58" spans="1:15" s="1589" customFormat="1" ht="25.15" customHeight="1">
      <c r="A58" s="1867"/>
      <c r="B58" s="1870"/>
      <c r="C58" s="1584" t="s">
        <v>940</v>
      </c>
      <c r="D58" s="1586">
        <v>0</v>
      </c>
      <c r="E58" s="1586">
        <v>0</v>
      </c>
      <c r="F58" s="1586">
        <v>0</v>
      </c>
      <c r="G58" s="1586">
        <v>0</v>
      </c>
      <c r="H58" s="1586">
        <v>0</v>
      </c>
      <c r="I58" s="1586">
        <v>0</v>
      </c>
      <c r="J58" s="1586">
        <v>0</v>
      </c>
      <c r="K58" s="1591">
        <v>1417.56</v>
      </c>
      <c r="L58" s="1587">
        <v>0.4</v>
      </c>
      <c r="M58" s="1591">
        <v>4007.9799999999996</v>
      </c>
      <c r="N58" s="1586">
        <v>0</v>
      </c>
      <c r="O58" s="1586">
        <v>0</v>
      </c>
    </row>
    <row r="59" spans="1:15" s="1589" customFormat="1" ht="25.15" customHeight="1">
      <c r="A59" s="1867"/>
      <c r="B59" s="1870"/>
      <c r="C59" s="1584" t="s">
        <v>851</v>
      </c>
      <c r="D59" s="1585">
        <v>46798787.149999999</v>
      </c>
      <c r="E59" s="1585">
        <v>2636239.5599999973</v>
      </c>
      <c r="F59" s="1585">
        <v>674340.79</v>
      </c>
      <c r="G59" s="1585">
        <v>401836.16000000009</v>
      </c>
      <c r="H59" s="1585">
        <v>113257.48</v>
      </c>
      <c r="I59" s="1586">
        <v>0</v>
      </c>
      <c r="J59" s="1586">
        <v>0</v>
      </c>
      <c r="K59" s="1586">
        <v>0</v>
      </c>
      <c r="L59" s="1586">
        <v>0</v>
      </c>
      <c r="M59" s="1586">
        <v>0</v>
      </c>
      <c r="N59" s="1586">
        <v>0</v>
      </c>
      <c r="O59" s="1591">
        <v>681580.30999999994</v>
      </c>
    </row>
    <row r="60" spans="1:15" s="1589" customFormat="1" ht="25.15" customHeight="1">
      <c r="A60" s="1867"/>
      <c r="B60" s="1870"/>
      <c r="C60" s="1584" t="s">
        <v>941</v>
      </c>
      <c r="D60" s="1586">
        <v>0</v>
      </c>
      <c r="E60" s="1586">
        <v>0</v>
      </c>
      <c r="F60" s="1586">
        <v>0</v>
      </c>
      <c r="G60" s="1586">
        <v>0</v>
      </c>
      <c r="H60" s="1585">
        <v>16716.240000000002</v>
      </c>
      <c r="I60" s="1586">
        <v>0</v>
      </c>
      <c r="J60" s="1587">
        <v>27.96</v>
      </c>
      <c r="K60" s="1591">
        <v>182872.98</v>
      </c>
      <c r="L60" s="1591">
        <v>377857.09</v>
      </c>
      <c r="M60" s="1591">
        <v>4551.68</v>
      </c>
      <c r="N60" s="1586">
        <v>0</v>
      </c>
      <c r="O60" s="1586">
        <v>0</v>
      </c>
    </row>
    <row r="61" spans="1:15" s="1589" customFormat="1" ht="25.15" customHeight="1">
      <c r="A61" s="1867"/>
      <c r="B61" s="1870"/>
      <c r="C61" s="1584" t="s">
        <v>942</v>
      </c>
      <c r="D61" s="1585">
        <v>15954971.82</v>
      </c>
      <c r="E61" s="1585">
        <v>4214973.1399999997</v>
      </c>
      <c r="F61" s="1585">
        <v>7037532.169999999</v>
      </c>
      <c r="G61" s="1585">
        <v>482802.07000000012</v>
      </c>
      <c r="H61" s="1585">
        <v>36106.399999999994</v>
      </c>
      <c r="I61" s="1586">
        <v>0</v>
      </c>
      <c r="J61" s="1586">
        <v>0</v>
      </c>
      <c r="K61" s="1586">
        <v>0</v>
      </c>
      <c r="L61" s="1586">
        <v>0</v>
      </c>
      <c r="M61" s="1586">
        <v>0</v>
      </c>
      <c r="N61" s="1586">
        <v>0</v>
      </c>
      <c r="O61" s="1591">
        <v>39581.910000000003</v>
      </c>
    </row>
    <row r="62" spans="1:15" s="1589" customFormat="1" ht="25.15" customHeight="1">
      <c r="A62" s="1867"/>
      <c r="B62" s="1870"/>
      <c r="C62" s="1584" t="s">
        <v>853</v>
      </c>
      <c r="D62" s="1585">
        <v>8459151.9800000023</v>
      </c>
      <c r="E62" s="1585">
        <v>1413226.07</v>
      </c>
      <c r="F62" s="1585">
        <v>232736.46</v>
      </c>
      <c r="G62" s="1585">
        <v>3762.02</v>
      </c>
      <c r="H62" s="1585">
        <v>211655.97</v>
      </c>
      <c r="I62" s="1586">
        <v>0</v>
      </c>
      <c r="J62" s="1586">
        <v>0</v>
      </c>
      <c r="K62" s="1586">
        <v>0</v>
      </c>
      <c r="L62" s="1586">
        <v>0</v>
      </c>
      <c r="M62" s="1586">
        <v>0</v>
      </c>
      <c r="N62" s="1586">
        <v>0</v>
      </c>
      <c r="O62" s="1586">
        <v>0</v>
      </c>
    </row>
    <row r="63" spans="1:15" s="1589" customFormat="1" ht="25.15" customHeight="1">
      <c r="A63" s="1867"/>
      <c r="B63" s="1870"/>
      <c r="C63" s="1584" t="s">
        <v>943</v>
      </c>
      <c r="D63" s="1586">
        <v>0</v>
      </c>
      <c r="E63" s="1586">
        <v>0</v>
      </c>
      <c r="F63" s="1586">
        <v>0</v>
      </c>
      <c r="G63" s="1586">
        <v>0</v>
      </c>
      <c r="H63" s="1586">
        <v>0</v>
      </c>
      <c r="I63" s="1586">
        <v>0</v>
      </c>
      <c r="J63" s="1586">
        <v>0</v>
      </c>
      <c r="K63" s="1591">
        <v>64642.5</v>
      </c>
      <c r="L63" s="1591">
        <v>756519.24</v>
      </c>
      <c r="M63" s="1591">
        <v>1877352.21</v>
      </c>
      <c r="N63" s="1591">
        <v>502863.35999999999</v>
      </c>
      <c r="O63" s="1586">
        <v>0</v>
      </c>
    </row>
    <row r="64" spans="1:15" s="1589" customFormat="1" ht="25.15" customHeight="1">
      <c r="A64" s="1867"/>
      <c r="B64" s="1870"/>
      <c r="C64" s="1584" t="s">
        <v>854</v>
      </c>
      <c r="D64" s="1585">
        <v>19116449.879999999</v>
      </c>
      <c r="E64" s="1585">
        <v>1221961.29</v>
      </c>
      <c r="F64" s="1585">
        <v>251367.03000000003</v>
      </c>
      <c r="G64" s="1586">
        <v>0</v>
      </c>
      <c r="H64" s="1586">
        <v>0</v>
      </c>
      <c r="I64" s="1586">
        <v>0</v>
      </c>
      <c r="J64" s="1586">
        <v>0</v>
      </c>
      <c r="K64" s="1586">
        <v>0</v>
      </c>
      <c r="L64" s="1586">
        <v>0</v>
      </c>
      <c r="M64" s="1586">
        <v>0</v>
      </c>
      <c r="N64" s="1586">
        <v>0</v>
      </c>
      <c r="O64" s="1586">
        <v>0</v>
      </c>
    </row>
    <row r="65" spans="1:15" s="1589" customFormat="1" ht="25.15" customHeight="1">
      <c r="A65" s="1867"/>
      <c r="B65" s="1870"/>
      <c r="C65" s="1584" t="s">
        <v>944</v>
      </c>
      <c r="D65" s="1586">
        <v>0</v>
      </c>
      <c r="E65" s="1586">
        <v>0</v>
      </c>
      <c r="F65" s="1586">
        <v>0</v>
      </c>
      <c r="G65" s="1586">
        <v>0</v>
      </c>
      <c r="H65" s="1585">
        <v>28519.710000000003</v>
      </c>
      <c r="I65" s="1585">
        <v>69951.890000000014</v>
      </c>
      <c r="J65" s="1591">
        <v>29187.9</v>
      </c>
      <c r="K65" s="1591">
        <v>113803.83999999997</v>
      </c>
      <c r="L65" s="1585">
        <v>87782.17</v>
      </c>
      <c r="M65" s="1586">
        <v>0</v>
      </c>
      <c r="N65" s="1586">
        <v>0</v>
      </c>
      <c r="O65" s="1586">
        <v>0</v>
      </c>
    </row>
    <row r="66" spans="1:15" s="1589" customFormat="1" ht="25.15" customHeight="1">
      <c r="A66" s="1867"/>
      <c r="B66" s="1870"/>
      <c r="C66" s="1584" t="s">
        <v>855</v>
      </c>
      <c r="D66" s="1585">
        <v>4760149.7300000004</v>
      </c>
      <c r="E66" s="1585">
        <v>576596.16999999993</v>
      </c>
      <c r="F66" s="1585">
        <v>330239.75</v>
      </c>
      <c r="G66" s="1585">
        <v>573.34</v>
      </c>
      <c r="H66" s="1586">
        <v>0</v>
      </c>
      <c r="I66" s="1586">
        <v>0</v>
      </c>
      <c r="J66" s="1586">
        <v>0</v>
      </c>
      <c r="K66" s="1586">
        <v>0</v>
      </c>
      <c r="L66" s="1586">
        <v>0</v>
      </c>
      <c r="M66" s="1586">
        <v>0</v>
      </c>
      <c r="N66" s="1586">
        <v>0</v>
      </c>
      <c r="O66" s="1586">
        <v>0</v>
      </c>
    </row>
    <row r="67" spans="1:15" s="1589" customFormat="1" ht="25.15" customHeight="1">
      <c r="A67" s="1867"/>
      <c r="B67" s="1870"/>
      <c r="C67" s="1584" t="s">
        <v>945</v>
      </c>
      <c r="D67" s="1586">
        <v>0</v>
      </c>
      <c r="E67" s="1586">
        <v>0</v>
      </c>
      <c r="F67" s="1586">
        <v>0</v>
      </c>
      <c r="G67" s="1586">
        <v>0</v>
      </c>
      <c r="H67" s="1586">
        <v>0</v>
      </c>
      <c r="I67" s="1586">
        <v>0</v>
      </c>
      <c r="J67" s="1585">
        <v>44504.49</v>
      </c>
      <c r="K67" s="1586">
        <v>0</v>
      </c>
      <c r="L67" s="1586">
        <v>0</v>
      </c>
      <c r="M67" s="1585">
        <v>14115.81</v>
      </c>
      <c r="N67" s="1585">
        <v>2245.4700000000003</v>
      </c>
      <c r="O67" s="1586">
        <v>0</v>
      </c>
    </row>
    <row r="68" spans="1:15" s="1589" customFormat="1" ht="25.15" customHeight="1">
      <c r="A68" s="1867"/>
      <c r="B68" s="1870"/>
      <c r="C68" s="1584" t="s">
        <v>946</v>
      </c>
      <c r="D68" s="1585">
        <v>27719317.249999996</v>
      </c>
      <c r="E68" s="1585">
        <v>5046583.5099999979</v>
      </c>
      <c r="F68" s="1585">
        <v>3717308.85</v>
      </c>
      <c r="G68" s="1585">
        <v>536923.61999999988</v>
      </c>
      <c r="H68" s="1585">
        <v>4202.37</v>
      </c>
      <c r="I68" s="1586">
        <v>0</v>
      </c>
      <c r="J68" s="1586">
        <v>0</v>
      </c>
      <c r="K68" s="1586">
        <v>0</v>
      </c>
      <c r="L68" s="1586">
        <v>0</v>
      </c>
      <c r="M68" s="1586">
        <v>0</v>
      </c>
      <c r="N68" s="1586">
        <v>0</v>
      </c>
      <c r="O68" s="1586">
        <v>0</v>
      </c>
    </row>
    <row r="69" spans="1:15" s="1589" customFormat="1" ht="25.15" customHeight="1">
      <c r="A69" s="1867"/>
      <c r="B69" s="1870"/>
      <c r="C69" s="1584" t="s">
        <v>947</v>
      </c>
      <c r="D69" s="1586">
        <v>0</v>
      </c>
      <c r="E69" s="1586">
        <v>0</v>
      </c>
      <c r="F69" s="1586">
        <v>0</v>
      </c>
      <c r="G69" s="1586">
        <v>0</v>
      </c>
      <c r="H69" s="1585">
        <v>3657.09</v>
      </c>
      <c r="I69" s="1585">
        <v>49142.930000000008</v>
      </c>
      <c r="J69" s="1586">
        <v>0</v>
      </c>
      <c r="K69" s="1591">
        <v>15701.879999999997</v>
      </c>
      <c r="L69" s="1591">
        <v>157101.23999999993</v>
      </c>
      <c r="M69" s="1591">
        <v>62863.040000000001</v>
      </c>
      <c r="N69" s="1591">
        <v>44602.719999999987</v>
      </c>
      <c r="O69" s="1586">
        <v>0</v>
      </c>
    </row>
    <row r="70" spans="1:15" s="1589" customFormat="1" ht="25.15" customHeight="1">
      <c r="A70" s="1867"/>
      <c r="B70" s="1870"/>
      <c r="C70" s="1584" t="s">
        <v>948</v>
      </c>
      <c r="D70" s="1585">
        <v>24227209.280000001</v>
      </c>
      <c r="E70" s="1585">
        <v>2647728.6</v>
      </c>
      <c r="F70" s="1585">
        <v>4132033.8600000003</v>
      </c>
      <c r="G70" s="1585">
        <v>1179756.4099999999</v>
      </c>
      <c r="H70" s="1585">
        <v>23029.339999999997</v>
      </c>
      <c r="I70" s="1586">
        <v>0</v>
      </c>
      <c r="J70" s="1586">
        <v>0</v>
      </c>
      <c r="K70" s="1586">
        <v>0</v>
      </c>
      <c r="L70" s="1586">
        <v>0</v>
      </c>
      <c r="M70" s="1586">
        <v>0</v>
      </c>
      <c r="N70" s="1586">
        <v>0</v>
      </c>
      <c r="O70" s="1586">
        <v>0</v>
      </c>
    </row>
    <row r="71" spans="1:15" s="1589" customFormat="1" ht="25.15" customHeight="1">
      <c r="A71" s="1867"/>
      <c r="B71" s="1870"/>
      <c r="C71" s="1584" t="s">
        <v>949</v>
      </c>
      <c r="D71" s="1586">
        <v>0</v>
      </c>
      <c r="E71" s="1586">
        <v>0</v>
      </c>
      <c r="F71" s="1586">
        <v>0</v>
      </c>
      <c r="G71" s="1586">
        <v>0</v>
      </c>
      <c r="H71" s="1586">
        <v>0</v>
      </c>
      <c r="I71" s="1585">
        <v>109098.76000000002</v>
      </c>
      <c r="J71" s="1585">
        <v>3715.0800000000004</v>
      </c>
      <c r="K71" s="1586">
        <v>0</v>
      </c>
      <c r="L71" s="1586">
        <v>0</v>
      </c>
      <c r="M71" s="1591">
        <v>80778.469999999987</v>
      </c>
      <c r="N71" s="1586">
        <v>0</v>
      </c>
      <c r="O71" s="1586">
        <v>0</v>
      </c>
    </row>
    <row r="72" spans="1:15" s="1589" customFormat="1" ht="25.15" customHeight="1">
      <c r="A72" s="1867"/>
      <c r="B72" s="1870"/>
      <c r="C72" s="1584" t="s">
        <v>950</v>
      </c>
      <c r="D72" s="1585">
        <v>9135740.6400000043</v>
      </c>
      <c r="E72" s="1585">
        <v>1920094.01</v>
      </c>
      <c r="F72" s="1585">
        <v>192363.01</v>
      </c>
      <c r="G72" s="1586">
        <v>0</v>
      </c>
      <c r="H72" s="1586">
        <v>0</v>
      </c>
      <c r="I72" s="1586">
        <v>0</v>
      </c>
      <c r="J72" s="1586">
        <v>0</v>
      </c>
      <c r="K72" s="1586">
        <v>0</v>
      </c>
      <c r="L72" s="1586">
        <v>0</v>
      </c>
      <c r="M72" s="1586">
        <v>0</v>
      </c>
      <c r="N72" s="1586">
        <v>0</v>
      </c>
      <c r="O72" s="1586">
        <v>0</v>
      </c>
    </row>
    <row r="73" spans="1:15" s="1589" customFormat="1" ht="25.15" customHeight="1">
      <c r="A73" s="1867"/>
      <c r="B73" s="1870"/>
      <c r="C73" s="1584" t="s">
        <v>951</v>
      </c>
      <c r="D73" s="1586">
        <v>0</v>
      </c>
      <c r="E73" s="1586">
        <v>0</v>
      </c>
      <c r="F73" s="1586">
        <v>0</v>
      </c>
      <c r="G73" s="1586">
        <v>0</v>
      </c>
      <c r="H73" s="1586">
        <v>0</v>
      </c>
      <c r="I73" s="1591">
        <v>561.09</v>
      </c>
      <c r="J73" s="1591">
        <v>34263.11</v>
      </c>
      <c r="K73" s="1591">
        <v>406511.0199999999</v>
      </c>
      <c r="L73" s="1591">
        <v>11156.839999999998</v>
      </c>
      <c r="M73" s="1591">
        <v>214981.75999999995</v>
      </c>
      <c r="N73" s="1586">
        <v>0</v>
      </c>
      <c r="O73" s="1586">
        <v>0</v>
      </c>
    </row>
    <row r="74" spans="1:15" s="1589" customFormat="1" ht="25.15" customHeight="1">
      <c r="A74" s="1867"/>
      <c r="B74" s="1870"/>
      <c r="C74" s="1584" t="s">
        <v>952</v>
      </c>
      <c r="D74" s="1585">
        <v>7184633.2800000003</v>
      </c>
      <c r="E74" s="1585">
        <v>2768012.22</v>
      </c>
      <c r="F74" s="1585">
        <v>473539.9800000001</v>
      </c>
      <c r="G74" s="1593">
        <v>208220.35000000006</v>
      </c>
      <c r="H74" s="1586">
        <v>0</v>
      </c>
      <c r="I74" s="1586">
        <v>0</v>
      </c>
      <c r="J74" s="1586">
        <v>0</v>
      </c>
      <c r="K74" s="1586">
        <v>0</v>
      </c>
      <c r="L74" s="1586">
        <v>0</v>
      </c>
      <c r="M74" s="1586">
        <v>0</v>
      </c>
      <c r="N74" s="1586">
        <v>0</v>
      </c>
      <c r="O74" s="1585">
        <v>33576.14</v>
      </c>
    </row>
    <row r="75" spans="1:15" s="1589" customFormat="1" ht="25.15" customHeight="1">
      <c r="A75" s="1867"/>
      <c r="B75" s="1870"/>
      <c r="C75" s="1584" t="s">
        <v>860</v>
      </c>
      <c r="D75" s="1585">
        <v>9881885.7499999925</v>
      </c>
      <c r="E75" s="1585">
        <v>3556158.8500000006</v>
      </c>
      <c r="F75" s="1585">
        <v>1074655.47</v>
      </c>
      <c r="G75" s="1585">
        <v>634007.28</v>
      </c>
      <c r="H75" s="1591">
        <v>17723.21</v>
      </c>
      <c r="I75" s="1586">
        <v>0</v>
      </c>
      <c r="J75" s="1586">
        <v>0</v>
      </c>
      <c r="K75" s="1586">
        <v>0</v>
      </c>
      <c r="L75" s="1586">
        <v>0</v>
      </c>
      <c r="M75" s="1586">
        <v>0</v>
      </c>
      <c r="N75" s="1586">
        <v>0</v>
      </c>
      <c r="O75" s="1585">
        <v>3021.3</v>
      </c>
    </row>
    <row r="76" spans="1:15" s="1589" customFormat="1" ht="25.15" customHeight="1">
      <c r="A76" s="1867"/>
      <c r="B76" s="1870"/>
      <c r="C76" s="1584" t="s">
        <v>953</v>
      </c>
      <c r="D76" s="1586">
        <v>0</v>
      </c>
      <c r="E76" s="1586">
        <v>0</v>
      </c>
      <c r="F76" s="1586">
        <v>0</v>
      </c>
      <c r="G76" s="1586">
        <v>0</v>
      </c>
      <c r="H76" s="1593">
        <v>250.14</v>
      </c>
      <c r="I76" s="1591">
        <v>2707.58</v>
      </c>
      <c r="J76" s="1586">
        <v>0</v>
      </c>
      <c r="K76" s="1586">
        <v>0</v>
      </c>
      <c r="L76" s="1586">
        <v>0</v>
      </c>
      <c r="M76" s="1586">
        <v>0</v>
      </c>
      <c r="N76" s="1586">
        <v>0</v>
      </c>
      <c r="O76" s="1586">
        <v>0</v>
      </c>
    </row>
    <row r="77" spans="1:15" s="1589" customFormat="1" ht="25.15" customHeight="1">
      <c r="A77" s="1867"/>
      <c r="B77" s="1869"/>
      <c r="C77" s="1584" t="s">
        <v>954</v>
      </c>
      <c r="D77" s="1585">
        <v>33206773.48</v>
      </c>
      <c r="E77" s="1585">
        <v>1253087.0199999998</v>
      </c>
      <c r="F77" s="1585">
        <v>865415.18999999983</v>
      </c>
      <c r="G77" s="1585">
        <v>298162.17999999993</v>
      </c>
      <c r="H77" s="1586">
        <v>0</v>
      </c>
      <c r="I77" s="1586">
        <v>0</v>
      </c>
      <c r="J77" s="1586">
        <v>0</v>
      </c>
      <c r="K77" s="1586">
        <v>0</v>
      </c>
      <c r="L77" s="1586">
        <v>0</v>
      </c>
      <c r="M77" s="1586">
        <v>0</v>
      </c>
      <c r="N77" s="1586">
        <v>0</v>
      </c>
      <c r="O77" s="1585">
        <v>42637.82</v>
      </c>
    </row>
    <row r="78" spans="1:15" s="1589" customFormat="1" ht="25.15" customHeight="1">
      <c r="A78" s="1867"/>
      <c r="B78" s="1582">
        <v>801</v>
      </c>
      <c r="C78" s="1584" t="s">
        <v>844</v>
      </c>
      <c r="D78" s="1585">
        <v>983091.68</v>
      </c>
      <c r="E78" s="1585">
        <v>898486.50000000012</v>
      </c>
      <c r="F78" s="1585">
        <v>1839519.7200000002</v>
      </c>
      <c r="G78" s="1585">
        <v>24790.080000000002</v>
      </c>
      <c r="H78" s="1586">
        <v>0</v>
      </c>
      <c r="I78" s="1586">
        <v>0</v>
      </c>
      <c r="J78" s="1586">
        <v>0</v>
      </c>
      <c r="K78" s="1586">
        <v>0</v>
      </c>
      <c r="L78" s="1586">
        <v>0</v>
      </c>
      <c r="M78" s="1586">
        <v>0</v>
      </c>
      <c r="N78" s="1586">
        <v>0</v>
      </c>
      <c r="O78" s="1585">
        <v>13996.42</v>
      </c>
    </row>
    <row r="79" spans="1:15" s="1589" customFormat="1" ht="25.15" customHeight="1">
      <c r="A79" s="1867"/>
      <c r="B79" s="1582">
        <v>851</v>
      </c>
      <c r="C79" s="1584" t="s">
        <v>844</v>
      </c>
      <c r="D79" s="1585">
        <v>2310729.5699999998</v>
      </c>
      <c r="E79" s="1585">
        <v>22825.51</v>
      </c>
      <c r="F79" s="1585">
        <v>1950.64</v>
      </c>
      <c r="G79" s="1586">
        <v>0</v>
      </c>
      <c r="H79" s="1586">
        <v>0</v>
      </c>
      <c r="I79" s="1586">
        <v>0</v>
      </c>
      <c r="J79" s="1586">
        <v>0</v>
      </c>
      <c r="K79" s="1586">
        <v>0</v>
      </c>
      <c r="L79" s="1586">
        <v>0</v>
      </c>
      <c r="M79" s="1586">
        <v>0</v>
      </c>
      <c r="N79" s="1586">
        <v>0</v>
      </c>
      <c r="O79" s="1586">
        <v>0</v>
      </c>
    </row>
    <row r="80" spans="1:15" s="1589" customFormat="1" ht="25.15" customHeight="1">
      <c r="A80" s="1867"/>
      <c r="B80" s="1582">
        <v>852</v>
      </c>
      <c r="C80" s="1584" t="s">
        <v>844</v>
      </c>
      <c r="D80" s="1585">
        <v>1794.44</v>
      </c>
      <c r="E80" s="1593">
        <v>485.06</v>
      </c>
      <c r="F80" s="1586">
        <v>0</v>
      </c>
      <c r="G80" s="1586">
        <v>0</v>
      </c>
      <c r="H80" s="1586">
        <v>0</v>
      </c>
      <c r="I80" s="1586">
        <v>0</v>
      </c>
      <c r="J80" s="1586">
        <v>0</v>
      </c>
      <c r="K80" s="1586">
        <v>0</v>
      </c>
      <c r="L80" s="1586">
        <v>0</v>
      </c>
      <c r="M80" s="1586">
        <v>0</v>
      </c>
      <c r="N80" s="1586">
        <v>0</v>
      </c>
      <c r="O80" s="1585">
        <v>18044.05</v>
      </c>
    </row>
    <row r="81" spans="1:15" s="1589" customFormat="1" ht="25.15" customHeight="1">
      <c r="A81" s="1864"/>
      <c r="B81" s="1582">
        <v>853</v>
      </c>
      <c r="C81" s="1584" t="s">
        <v>844</v>
      </c>
      <c r="D81" s="1585">
        <v>4845924.9800000004</v>
      </c>
      <c r="E81" s="1585">
        <v>985439.89</v>
      </c>
      <c r="F81" s="1585">
        <v>306473.01999999996</v>
      </c>
      <c r="G81" s="1585">
        <v>120256.94</v>
      </c>
      <c r="H81" s="1585">
        <v>28312.15</v>
      </c>
      <c r="I81" s="1586">
        <v>0</v>
      </c>
      <c r="J81" s="1586">
        <v>0</v>
      </c>
      <c r="K81" s="1586">
        <v>0</v>
      </c>
      <c r="L81" s="1586">
        <v>0</v>
      </c>
      <c r="M81" s="1586">
        <v>0</v>
      </c>
      <c r="N81" s="1586">
        <v>0</v>
      </c>
      <c r="O81" s="1585">
        <v>508.78000000000003</v>
      </c>
    </row>
    <row r="82" spans="1:15" s="1589" customFormat="1" ht="25.15" customHeight="1">
      <c r="A82" s="1588">
        <v>37</v>
      </c>
      <c r="B82" s="1621">
        <v>755</v>
      </c>
      <c r="C82" s="1584" t="s">
        <v>844</v>
      </c>
      <c r="D82" s="1585">
        <v>783042.06</v>
      </c>
      <c r="E82" s="1585">
        <v>10094.879999999999</v>
      </c>
      <c r="F82" s="1586">
        <v>0</v>
      </c>
      <c r="G82" s="1586">
        <v>0</v>
      </c>
      <c r="H82" s="1586">
        <v>0</v>
      </c>
      <c r="I82" s="1586">
        <v>0</v>
      </c>
      <c r="J82" s="1586">
        <v>0</v>
      </c>
      <c r="K82" s="1586">
        <v>0</v>
      </c>
      <c r="L82" s="1586">
        <v>0</v>
      </c>
      <c r="M82" s="1586">
        <v>0</v>
      </c>
      <c r="N82" s="1586">
        <v>0</v>
      </c>
      <c r="O82" s="1586">
        <v>0</v>
      </c>
    </row>
    <row r="83" spans="1:15" s="1589" customFormat="1" ht="25.15" customHeight="1">
      <c r="A83" s="1863">
        <v>39</v>
      </c>
      <c r="B83" s="1868">
        <v>600</v>
      </c>
      <c r="C83" s="1594" t="s">
        <v>863</v>
      </c>
      <c r="D83" s="1586">
        <v>0</v>
      </c>
      <c r="E83" s="1586">
        <v>0</v>
      </c>
      <c r="F83" s="1585">
        <v>1822.87</v>
      </c>
      <c r="G83" s="1586">
        <v>0</v>
      </c>
      <c r="H83" s="1586">
        <v>0</v>
      </c>
      <c r="I83" s="1586">
        <v>0</v>
      </c>
      <c r="J83" s="1586">
        <v>0</v>
      </c>
      <c r="K83" s="1586">
        <v>0</v>
      </c>
      <c r="L83" s="1586">
        <v>0</v>
      </c>
      <c r="M83" s="1586">
        <v>0</v>
      </c>
      <c r="N83" s="1586">
        <v>0</v>
      </c>
      <c r="O83" s="1586">
        <v>0</v>
      </c>
    </row>
    <row r="84" spans="1:15" s="1589" customFormat="1" ht="25.15" customHeight="1">
      <c r="A84" s="1867"/>
      <c r="B84" s="1870"/>
      <c r="C84" s="1595" t="s">
        <v>841</v>
      </c>
      <c r="D84" s="1585">
        <v>136936092.76999998</v>
      </c>
      <c r="E84" s="1585">
        <v>574472.69999999995</v>
      </c>
      <c r="F84" s="1585">
        <v>4856506.6500000004</v>
      </c>
      <c r="G84" s="1586">
        <v>0</v>
      </c>
      <c r="H84" s="1586">
        <v>0</v>
      </c>
      <c r="I84" s="1586">
        <v>0</v>
      </c>
      <c r="J84" s="1586">
        <v>0</v>
      </c>
      <c r="K84" s="1586">
        <v>0</v>
      </c>
      <c r="L84" s="1586">
        <v>0</v>
      </c>
      <c r="M84" s="1586">
        <v>0</v>
      </c>
      <c r="N84" s="1586">
        <v>0</v>
      </c>
      <c r="O84" s="1586">
        <v>0</v>
      </c>
    </row>
    <row r="85" spans="1:15" s="1589" customFormat="1" ht="25.15" customHeight="1">
      <c r="A85" s="1864"/>
      <c r="B85" s="1869"/>
      <c r="C85" s="1584" t="s">
        <v>843</v>
      </c>
      <c r="D85" s="1585">
        <v>13521444.140000002</v>
      </c>
      <c r="E85" s="1586">
        <v>0</v>
      </c>
      <c r="F85" s="1586">
        <v>0</v>
      </c>
      <c r="G85" s="1586">
        <v>0</v>
      </c>
      <c r="H85" s="1586">
        <v>0</v>
      </c>
      <c r="I85" s="1586">
        <v>0</v>
      </c>
      <c r="J85" s="1586">
        <v>0</v>
      </c>
      <c r="K85" s="1586">
        <v>0</v>
      </c>
      <c r="L85" s="1586">
        <v>0</v>
      </c>
      <c r="M85" s="1586">
        <v>0</v>
      </c>
      <c r="N85" s="1586">
        <v>0</v>
      </c>
      <c r="O85" s="1586">
        <v>0</v>
      </c>
    </row>
    <row r="86" spans="1:15" s="1589" customFormat="1" ht="25.15" customHeight="1">
      <c r="A86" s="1863">
        <v>41</v>
      </c>
      <c r="B86" s="1582">
        <v>801</v>
      </c>
      <c r="C86" s="1584" t="s">
        <v>844</v>
      </c>
      <c r="D86" s="1585">
        <v>938.86</v>
      </c>
      <c r="E86" s="1586">
        <v>0</v>
      </c>
      <c r="F86" s="1586">
        <v>0</v>
      </c>
      <c r="G86" s="1586">
        <v>0</v>
      </c>
      <c r="H86" s="1586">
        <v>0</v>
      </c>
      <c r="I86" s="1586">
        <v>0</v>
      </c>
      <c r="J86" s="1586">
        <v>0</v>
      </c>
      <c r="K86" s="1586">
        <v>0</v>
      </c>
      <c r="L86" s="1586">
        <v>0</v>
      </c>
      <c r="M86" s="1586">
        <v>0</v>
      </c>
      <c r="N86" s="1586">
        <v>0</v>
      </c>
      <c r="O86" s="1586">
        <v>0</v>
      </c>
    </row>
    <row r="87" spans="1:15" s="1589" customFormat="1" ht="25.15" customHeight="1">
      <c r="A87" s="1867"/>
      <c r="B87" s="1868">
        <v>900</v>
      </c>
      <c r="C87" s="1584" t="s">
        <v>841</v>
      </c>
      <c r="D87" s="1585">
        <v>5816.8300000000017</v>
      </c>
      <c r="E87" s="1593">
        <v>1007976.48</v>
      </c>
      <c r="F87" s="1585">
        <v>40570.93</v>
      </c>
      <c r="G87" s="1586">
        <v>0</v>
      </c>
      <c r="H87" s="1586">
        <v>0</v>
      </c>
      <c r="I87" s="1586">
        <v>0</v>
      </c>
      <c r="J87" s="1586">
        <v>0</v>
      </c>
      <c r="K87" s="1586">
        <v>0</v>
      </c>
      <c r="L87" s="1586">
        <v>0</v>
      </c>
      <c r="M87" s="1586">
        <v>0</v>
      </c>
      <c r="N87" s="1586">
        <v>0</v>
      </c>
      <c r="O87" s="1586">
        <v>0</v>
      </c>
    </row>
    <row r="88" spans="1:15" s="1589" customFormat="1" ht="25.15" customHeight="1">
      <c r="A88" s="1864"/>
      <c r="B88" s="1869"/>
      <c r="C88" s="1584" t="s">
        <v>901</v>
      </c>
      <c r="D88" s="1586">
        <v>0</v>
      </c>
      <c r="E88" s="1586">
        <v>0</v>
      </c>
      <c r="F88" s="1586">
        <v>0</v>
      </c>
      <c r="G88" s="1586">
        <v>0</v>
      </c>
      <c r="H88" s="1586">
        <v>0</v>
      </c>
      <c r="I88" s="1586">
        <v>0</v>
      </c>
      <c r="J88" s="1586">
        <v>0</v>
      </c>
      <c r="K88" s="1586">
        <v>0</v>
      </c>
      <c r="L88" s="1586">
        <v>0</v>
      </c>
      <c r="M88" s="1586">
        <v>0</v>
      </c>
      <c r="N88" s="1586">
        <v>0</v>
      </c>
      <c r="O88" s="1585">
        <v>36315</v>
      </c>
    </row>
    <row r="89" spans="1:15" s="1589" customFormat="1" ht="25.15" customHeight="1">
      <c r="A89" s="1619">
        <v>42</v>
      </c>
      <c r="B89" s="1622">
        <v>851</v>
      </c>
      <c r="C89" s="1584" t="s">
        <v>845</v>
      </c>
      <c r="D89" s="1585">
        <v>41170.959999999999</v>
      </c>
      <c r="E89" s="1586">
        <v>0</v>
      </c>
      <c r="F89" s="1586">
        <v>0</v>
      </c>
      <c r="G89" s="1586">
        <v>0</v>
      </c>
      <c r="H89" s="1586">
        <v>0</v>
      </c>
      <c r="I89" s="1586">
        <v>0</v>
      </c>
      <c r="J89" s="1586">
        <v>0</v>
      </c>
      <c r="K89" s="1586">
        <v>0</v>
      </c>
      <c r="L89" s="1586">
        <v>0</v>
      </c>
      <c r="M89" s="1586">
        <v>0</v>
      </c>
      <c r="N89" s="1586">
        <v>0</v>
      </c>
      <c r="O89" s="1586">
        <v>0</v>
      </c>
    </row>
    <row r="90" spans="1:15" s="1589" customFormat="1" ht="25.15" customHeight="1">
      <c r="A90" s="1588">
        <v>44</v>
      </c>
      <c r="B90" s="1620" t="s">
        <v>350</v>
      </c>
      <c r="C90" s="1584" t="s">
        <v>955</v>
      </c>
      <c r="D90" s="1585">
        <v>40020.11</v>
      </c>
      <c r="E90" s="1585">
        <v>19151.03</v>
      </c>
      <c r="F90" s="1586">
        <v>0</v>
      </c>
      <c r="G90" s="1586">
        <v>0</v>
      </c>
      <c r="H90" s="1586">
        <v>0</v>
      </c>
      <c r="I90" s="1586">
        <v>0</v>
      </c>
      <c r="J90" s="1586">
        <v>0</v>
      </c>
      <c r="K90" s="1586">
        <v>0</v>
      </c>
      <c r="L90" s="1586">
        <v>0</v>
      </c>
      <c r="M90" s="1586">
        <v>0</v>
      </c>
      <c r="N90" s="1586">
        <v>0</v>
      </c>
      <c r="O90" s="1586">
        <v>0</v>
      </c>
    </row>
    <row r="91" spans="1:15" s="1589" customFormat="1" ht="25.15" customHeight="1">
      <c r="A91" s="1863">
        <v>46</v>
      </c>
      <c r="B91" s="1621">
        <v>750</v>
      </c>
      <c r="C91" s="1584" t="s">
        <v>844</v>
      </c>
      <c r="D91" s="1593">
        <v>150.16999999999999</v>
      </c>
      <c r="E91" s="1586">
        <v>0</v>
      </c>
      <c r="F91" s="1586">
        <v>0</v>
      </c>
      <c r="G91" s="1586">
        <v>0</v>
      </c>
      <c r="H91" s="1586">
        <v>0</v>
      </c>
      <c r="I91" s="1586">
        <v>0</v>
      </c>
      <c r="J91" s="1586">
        <v>0</v>
      </c>
      <c r="K91" s="1586">
        <v>0</v>
      </c>
      <c r="L91" s="1586">
        <v>0</v>
      </c>
      <c r="M91" s="1586">
        <v>0</v>
      </c>
      <c r="N91" s="1586">
        <v>0</v>
      </c>
      <c r="O91" s="1586">
        <v>0</v>
      </c>
    </row>
    <row r="92" spans="1:15" s="1589" customFormat="1" ht="25.15" customHeight="1">
      <c r="A92" s="1867"/>
      <c r="B92" s="1868">
        <v>851</v>
      </c>
      <c r="C92" s="1584" t="s">
        <v>841</v>
      </c>
      <c r="D92" s="1585">
        <v>13364649.919999998</v>
      </c>
      <c r="E92" s="1591">
        <v>5215.2</v>
      </c>
      <c r="F92" s="1586">
        <v>0</v>
      </c>
      <c r="G92" s="1586">
        <v>0</v>
      </c>
      <c r="H92" s="1586">
        <v>0</v>
      </c>
      <c r="I92" s="1586">
        <v>0</v>
      </c>
      <c r="J92" s="1586">
        <v>0</v>
      </c>
      <c r="K92" s="1586">
        <v>0</v>
      </c>
      <c r="L92" s="1586">
        <v>0</v>
      </c>
      <c r="M92" s="1586">
        <v>0</v>
      </c>
      <c r="N92" s="1586">
        <v>0</v>
      </c>
      <c r="O92" s="1586">
        <v>0</v>
      </c>
    </row>
    <row r="93" spans="1:15" s="1589" customFormat="1" ht="25.15" customHeight="1">
      <c r="A93" s="1867"/>
      <c r="B93" s="1870"/>
      <c r="C93" s="1584" t="s">
        <v>901</v>
      </c>
      <c r="D93" s="1586">
        <v>0</v>
      </c>
      <c r="E93" s="1586">
        <v>0</v>
      </c>
      <c r="F93" s="1586">
        <v>0</v>
      </c>
      <c r="G93" s="1586">
        <v>0</v>
      </c>
      <c r="H93" s="1586">
        <v>0</v>
      </c>
      <c r="I93" s="1586">
        <v>0</v>
      </c>
      <c r="J93" s="1586">
        <v>0</v>
      </c>
      <c r="K93" s="1586">
        <v>0</v>
      </c>
      <c r="L93" s="1586">
        <v>0</v>
      </c>
      <c r="M93" s="1586">
        <v>0</v>
      </c>
      <c r="N93" s="1585">
        <v>477407.04</v>
      </c>
      <c r="O93" s="1586">
        <v>0</v>
      </c>
    </row>
    <row r="94" spans="1:15" s="1589" customFormat="1" ht="25.15" customHeight="1">
      <c r="A94" s="1864"/>
      <c r="B94" s="1869"/>
      <c r="C94" s="1584" t="s">
        <v>844</v>
      </c>
      <c r="D94" s="1585">
        <v>14784116.280000001</v>
      </c>
      <c r="E94" s="1585">
        <v>1158605.68</v>
      </c>
      <c r="F94" s="1591">
        <v>746207.69000000018</v>
      </c>
      <c r="G94" s="1591">
        <v>725187.54999999993</v>
      </c>
      <c r="H94" s="1591">
        <v>3046.9399999999996</v>
      </c>
      <c r="I94" s="1586">
        <v>0</v>
      </c>
      <c r="J94" s="1586">
        <v>0</v>
      </c>
      <c r="K94" s="1586">
        <v>0</v>
      </c>
      <c r="L94" s="1586">
        <v>0</v>
      </c>
      <c r="M94" s="1586">
        <v>0</v>
      </c>
      <c r="N94" s="1586">
        <v>0</v>
      </c>
      <c r="O94" s="1586">
        <v>0</v>
      </c>
    </row>
    <row r="95" spans="1:15" s="1589" customFormat="1" ht="25.15" customHeight="1">
      <c r="A95" s="1863">
        <v>47</v>
      </c>
      <c r="B95" s="1868">
        <v>150</v>
      </c>
      <c r="C95" s="1584" t="s">
        <v>841</v>
      </c>
      <c r="D95" s="1585">
        <v>52347.770000000004</v>
      </c>
      <c r="E95" s="1586">
        <v>0</v>
      </c>
      <c r="F95" s="1585">
        <v>3746.58</v>
      </c>
      <c r="G95" s="1585">
        <v>9954.58</v>
      </c>
      <c r="H95" s="1585">
        <v>24685.49</v>
      </c>
      <c r="I95" s="1586">
        <v>0</v>
      </c>
      <c r="J95" s="1586">
        <v>0</v>
      </c>
      <c r="K95" s="1586">
        <v>0</v>
      </c>
      <c r="L95" s="1586">
        <v>0</v>
      </c>
      <c r="M95" s="1586">
        <v>0</v>
      </c>
      <c r="N95" s="1586">
        <v>0</v>
      </c>
      <c r="O95" s="1586">
        <v>0</v>
      </c>
    </row>
    <row r="96" spans="1:15" s="1589" customFormat="1" ht="25.15" customHeight="1">
      <c r="A96" s="1867"/>
      <c r="B96" s="1869"/>
      <c r="C96" s="1584" t="s">
        <v>901</v>
      </c>
      <c r="D96" s="1586">
        <v>0</v>
      </c>
      <c r="E96" s="1586">
        <v>0</v>
      </c>
      <c r="F96" s="1586">
        <v>0</v>
      </c>
      <c r="G96" s="1586">
        <v>0</v>
      </c>
      <c r="H96" s="1586">
        <v>0</v>
      </c>
      <c r="I96" s="1586">
        <v>0</v>
      </c>
      <c r="J96" s="1586">
        <v>0</v>
      </c>
      <c r="K96" s="1586">
        <v>0</v>
      </c>
      <c r="L96" s="1586">
        <v>0</v>
      </c>
      <c r="M96" s="1585">
        <v>88979.39</v>
      </c>
      <c r="N96" s="1586">
        <v>0</v>
      </c>
      <c r="O96" s="1586">
        <v>0</v>
      </c>
    </row>
    <row r="97" spans="1:15" s="1589" customFormat="1" ht="25.15" customHeight="1">
      <c r="A97" s="1864"/>
      <c r="B97" s="1582">
        <v>900</v>
      </c>
      <c r="C97" s="1584" t="s">
        <v>841</v>
      </c>
      <c r="D97" s="1585">
        <v>31778153.329999998</v>
      </c>
      <c r="E97" s="1585">
        <v>713049.35000000021</v>
      </c>
      <c r="F97" s="1585">
        <v>1124418.46</v>
      </c>
      <c r="G97" s="1585">
        <v>1653.3400000000001</v>
      </c>
      <c r="H97" s="1586">
        <v>0</v>
      </c>
      <c r="I97" s="1586">
        <v>0</v>
      </c>
      <c r="J97" s="1586">
        <v>0</v>
      </c>
      <c r="K97" s="1586">
        <v>0</v>
      </c>
      <c r="L97" s="1586">
        <v>0</v>
      </c>
      <c r="M97" s="1586">
        <v>0</v>
      </c>
      <c r="N97" s="1586">
        <v>0</v>
      </c>
      <c r="O97" s="1586">
        <v>0</v>
      </c>
    </row>
    <row r="98" spans="1:15" s="1589" customFormat="1" ht="25.15" customHeight="1">
      <c r="A98" s="1863">
        <v>51</v>
      </c>
      <c r="B98" s="1871" t="s">
        <v>352</v>
      </c>
      <c r="C98" s="1584" t="s">
        <v>841</v>
      </c>
      <c r="D98" s="1585">
        <v>5649608.3499999987</v>
      </c>
      <c r="E98" s="1585">
        <v>1402.5</v>
      </c>
      <c r="F98" s="1586">
        <v>0</v>
      </c>
      <c r="G98" s="1586">
        <v>0</v>
      </c>
      <c r="H98" s="1586">
        <v>0</v>
      </c>
      <c r="I98" s="1586">
        <v>0</v>
      </c>
      <c r="J98" s="1586">
        <v>0</v>
      </c>
      <c r="K98" s="1586">
        <v>0</v>
      </c>
      <c r="L98" s="1586">
        <v>0</v>
      </c>
      <c r="M98" s="1586">
        <v>0</v>
      </c>
      <c r="N98" s="1586">
        <v>0</v>
      </c>
      <c r="O98" s="1586">
        <v>0</v>
      </c>
    </row>
    <row r="99" spans="1:15" s="1589" customFormat="1" ht="25.15" customHeight="1">
      <c r="A99" s="1867"/>
      <c r="B99" s="1872"/>
      <c r="C99" s="1584" t="s">
        <v>901</v>
      </c>
      <c r="D99" s="1586">
        <v>0</v>
      </c>
      <c r="E99" s="1586">
        <v>0</v>
      </c>
      <c r="F99" s="1586">
        <v>0</v>
      </c>
      <c r="G99" s="1586">
        <v>0</v>
      </c>
      <c r="H99" s="1586">
        <v>0</v>
      </c>
      <c r="I99" s="1586">
        <v>0</v>
      </c>
      <c r="J99" s="1585">
        <v>580.4</v>
      </c>
      <c r="K99" s="1587">
        <v>325.24</v>
      </c>
      <c r="L99" s="1586">
        <v>0</v>
      </c>
      <c r="M99" s="1586">
        <v>0</v>
      </c>
      <c r="N99" s="1586">
        <v>0</v>
      </c>
      <c r="O99" s="1586">
        <v>0</v>
      </c>
    </row>
    <row r="100" spans="1:15" s="1589" customFormat="1" ht="25.15" customHeight="1">
      <c r="A100" s="1867"/>
      <c r="B100" s="1871" t="s">
        <v>413</v>
      </c>
      <c r="C100" s="1584" t="s">
        <v>872</v>
      </c>
      <c r="D100" s="1585">
        <v>147591.06</v>
      </c>
      <c r="E100" s="1586">
        <v>0</v>
      </c>
      <c r="F100" s="1586">
        <v>0</v>
      </c>
      <c r="G100" s="1586">
        <v>0</v>
      </c>
      <c r="H100" s="1586">
        <v>0</v>
      </c>
      <c r="I100" s="1586">
        <v>0</v>
      </c>
      <c r="J100" s="1586">
        <v>0</v>
      </c>
      <c r="K100" s="1586">
        <v>0</v>
      </c>
      <c r="L100" s="1586">
        <v>0</v>
      </c>
      <c r="M100" s="1586">
        <v>0</v>
      </c>
      <c r="N100" s="1586">
        <v>0</v>
      </c>
      <c r="O100" s="1586">
        <v>0</v>
      </c>
    </row>
    <row r="101" spans="1:15" s="1589" customFormat="1" ht="25.15" customHeight="1">
      <c r="A101" s="1867"/>
      <c r="B101" s="1873"/>
      <c r="C101" s="1584" t="s">
        <v>841</v>
      </c>
      <c r="D101" s="1585">
        <v>99929882.460000038</v>
      </c>
      <c r="E101" s="1585">
        <v>250876.9</v>
      </c>
      <c r="F101" s="1585">
        <v>69900.5</v>
      </c>
      <c r="G101" s="1586">
        <v>0</v>
      </c>
      <c r="H101" s="1586">
        <v>0</v>
      </c>
      <c r="I101" s="1586">
        <v>0</v>
      </c>
      <c r="J101" s="1586">
        <v>0</v>
      </c>
      <c r="K101" s="1586">
        <v>0</v>
      </c>
      <c r="L101" s="1586">
        <v>0</v>
      </c>
      <c r="M101" s="1586">
        <v>0</v>
      </c>
      <c r="N101" s="1586">
        <v>0</v>
      </c>
      <c r="O101" s="1591">
        <v>9340.2000000000007</v>
      </c>
    </row>
    <row r="102" spans="1:15" s="1589" customFormat="1" ht="25.15" customHeight="1">
      <c r="A102" s="1864"/>
      <c r="B102" s="1872"/>
      <c r="C102" s="1584" t="s">
        <v>901</v>
      </c>
      <c r="D102" s="1586">
        <v>0</v>
      </c>
      <c r="E102" s="1586">
        <v>0</v>
      </c>
      <c r="F102" s="1586">
        <v>0</v>
      </c>
      <c r="G102" s="1586">
        <v>0</v>
      </c>
      <c r="H102" s="1585">
        <v>18190</v>
      </c>
      <c r="I102" s="1585">
        <v>238935</v>
      </c>
      <c r="J102" s="1585">
        <v>222389.01</v>
      </c>
      <c r="K102" s="1586">
        <v>0</v>
      </c>
      <c r="L102" s="1586">
        <v>0</v>
      </c>
      <c r="M102" s="1585">
        <v>166540.67000000001</v>
      </c>
      <c r="N102" s="1586">
        <v>0</v>
      </c>
      <c r="O102" s="1586">
        <v>0</v>
      </c>
    </row>
    <row r="103" spans="1:15" s="1589" customFormat="1" ht="25.15" customHeight="1">
      <c r="A103" s="1863">
        <v>57</v>
      </c>
      <c r="B103" s="1868">
        <v>754</v>
      </c>
      <c r="C103" s="1584" t="s">
        <v>841</v>
      </c>
      <c r="D103" s="1585">
        <v>50392.28</v>
      </c>
      <c r="E103" s="1585">
        <v>6308.47</v>
      </c>
      <c r="F103" s="1586">
        <v>0</v>
      </c>
      <c r="G103" s="1586">
        <v>0</v>
      </c>
      <c r="H103" s="1586">
        <v>0</v>
      </c>
      <c r="I103" s="1586">
        <v>0</v>
      </c>
      <c r="J103" s="1586">
        <v>0</v>
      </c>
      <c r="K103" s="1586">
        <v>0</v>
      </c>
      <c r="L103" s="1586">
        <v>0</v>
      </c>
      <c r="M103" s="1586">
        <v>0</v>
      </c>
      <c r="N103" s="1586">
        <v>0</v>
      </c>
      <c r="O103" s="1586">
        <v>0</v>
      </c>
    </row>
    <row r="104" spans="1:15" s="1589" customFormat="1" ht="25.15" customHeight="1">
      <c r="A104" s="1864"/>
      <c r="B104" s="1869"/>
      <c r="C104" s="1584" t="s">
        <v>844</v>
      </c>
      <c r="D104" s="1591">
        <v>766.73</v>
      </c>
      <c r="E104" s="1586">
        <v>0</v>
      </c>
      <c r="F104" s="1586">
        <v>0</v>
      </c>
      <c r="G104" s="1586">
        <v>0</v>
      </c>
      <c r="H104" s="1586">
        <v>0</v>
      </c>
      <c r="I104" s="1586">
        <v>0</v>
      </c>
      <c r="J104" s="1586">
        <v>0</v>
      </c>
      <c r="K104" s="1586">
        <v>0</v>
      </c>
      <c r="L104" s="1586">
        <v>0</v>
      </c>
      <c r="M104" s="1586">
        <v>0</v>
      </c>
      <c r="N104" s="1586">
        <v>0</v>
      </c>
      <c r="O104" s="1586">
        <v>0</v>
      </c>
    </row>
    <row r="105" spans="1:15" s="1596" customFormat="1" ht="25.15" customHeight="1">
      <c r="A105" s="1863">
        <v>62</v>
      </c>
      <c r="B105" s="1865">
        <v>50</v>
      </c>
      <c r="C105" s="1584" t="s">
        <v>956</v>
      </c>
      <c r="D105" s="1585">
        <v>7307494.0800000001</v>
      </c>
      <c r="E105" s="1585">
        <v>1916868.82</v>
      </c>
      <c r="F105" s="1591">
        <v>1530093.3899999997</v>
      </c>
      <c r="G105" s="1591">
        <v>71800.350000000006</v>
      </c>
      <c r="H105" s="1586">
        <v>0</v>
      </c>
      <c r="I105" s="1586">
        <v>0</v>
      </c>
      <c r="J105" s="1586">
        <v>0</v>
      </c>
      <c r="K105" s="1586">
        <v>0</v>
      </c>
      <c r="L105" s="1586">
        <v>0</v>
      </c>
      <c r="M105" s="1586">
        <v>0</v>
      </c>
      <c r="N105" s="1586">
        <v>0</v>
      </c>
      <c r="O105" s="1591">
        <v>2255622.91</v>
      </c>
    </row>
    <row r="106" spans="1:15" s="1589" customFormat="1" ht="32.25" customHeight="1">
      <c r="A106" s="1864"/>
      <c r="B106" s="1866"/>
      <c r="C106" s="1595" t="s">
        <v>957</v>
      </c>
      <c r="D106" s="1586">
        <v>0</v>
      </c>
      <c r="E106" s="1586">
        <v>0</v>
      </c>
      <c r="F106" s="1586">
        <v>0</v>
      </c>
      <c r="G106" s="1586">
        <v>0</v>
      </c>
      <c r="H106" s="1591">
        <v>13774.5</v>
      </c>
      <c r="I106" s="1591">
        <v>78066.649999999994</v>
      </c>
      <c r="J106" s="1591">
        <v>83900.41</v>
      </c>
      <c r="K106" s="1591">
        <v>96828.099999999991</v>
      </c>
      <c r="L106" s="1591">
        <v>23066.520000000004</v>
      </c>
      <c r="M106" s="1591">
        <v>683.23000000000013</v>
      </c>
      <c r="N106" s="1586">
        <v>0</v>
      </c>
      <c r="O106" s="1591">
        <v>2015.78</v>
      </c>
    </row>
    <row r="107" spans="1:15" s="1589" customFormat="1" ht="25.15" customHeight="1">
      <c r="A107" s="1588" t="s">
        <v>908</v>
      </c>
      <c r="B107" s="1597">
        <v>855</v>
      </c>
      <c r="C107" s="1584" t="s">
        <v>844</v>
      </c>
      <c r="D107" s="1585">
        <v>3774.58</v>
      </c>
      <c r="E107" s="1586">
        <v>0</v>
      </c>
      <c r="F107" s="1586">
        <v>0</v>
      </c>
      <c r="G107" s="1586">
        <v>0</v>
      </c>
      <c r="H107" s="1586">
        <v>0</v>
      </c>
      <c r="I107" s="1586">
        <v>0</v>
      </c>
      <c r="J107" s="1586">
        <v>0</v>
      </c>
      <c r="K107" s="1586">
        <v>0</v>
      </c>
      <c r="L107" s="1586">
        <v>0</v>
      </c>
      <c r="M107" s="1586">
        <v>0</v>
      </c>
      <c r="N107" s="1586">
        <v>0</v>
      </c>
      <c r="O107" s="1586">
        <v>0</v>
      </c>
    </row>
    <row r="108" spans="1:15" s="1589" customFormat="1" ht="25.15" customHeight="1">
      <c r="A108" s="1588" t="s">
        <v>910</v>
      </c>
      <c r="B108" s="1597">
        <v>855</v>
      </c>
      <c r="C108" s="1584" t="s">
        <v>844</v>
      </c>
      <c r="D108" s="1586">
        <v>0</v>
      </c>
      <c r="E108" s="1586">
        <v>0</v>
      </c>
      <c r="F108" s="1586">
        <v>0</v>
      </c>
      <c r="G108" s="1586">
        <v>0</v>
      </c>
      <c r="H108" s="1586">
        <v>0</v>
      </c>
      <c r="I108" s="1586">
        <v>0</v>
      </c>
      <c r="J108" s="1586">
        <v>0</v>
      </c>
      <c r="K108" s="1586">
        <v>0</v>
      </c>
      <c r="L108" s="1586">
        <v>0</v>
      </c>
      <c r="M108" s="1586">
        <v>0</v>
      </c>
      <c r="N108" s="1586">
        <v>0</v>
      </c>
      <c r="O108" s="1587">
        <v>61.24</v>
      </c>
    </row>
    <row r="109" spans="1:15" s="1589" customFormat="1" ht="25.15" customHeight="1">
      <c r="A109" s="1588" t="s">
        <v>914</v>
      </c>
      <c r="B109" s="1597">
        <v>855</v>
      </c>
      <c r="C109" s="1584" t="s">
        <v>844</v>
      </c>
      <c r="D109" s="1593">
        <v>0.31</v>
      </c>
      <c r="E109" s="1586">
        <v>0</v>
      </c>
      <c r="F109" s="1586">
        <v>0</v>
      </c>
      <c r="G109" s="1586">
        <v>0</v>
      </c>
      <c r="H109" s="1586">
        <v>0</v>
      </c>
      <c r="I109" s="1586">
        <v>0</v>
      </c>
      <c r="J109" s="1586">
        <v>0</v>
      </c>
      <c r="K109" s="1586">
        <v>0</v>
      </c>
      <c r="L109" s="1586">
        <v>0</v>
      </c>
      <c r="M109" s="1586">
        <v>0</v>
      </c>
      <c r="N109" s="1586">
        <v>0</v>
      </c>
      <c r="O109" s="1586">
        <v>0</v>
      </c>
    </row>
    <row r="110" spans="1:15" s="1602" customFormat="1" ht="21" customHeight="1">
      <c r="A110" s="1598"/>
      <c r="B110" s="1599"/>
      <c r="C110" s="1599"/>
      <c r="D110" s="1600">
        <f t="shared" ref="D110:O110" si="0">SUM(D12:D109)</f>
        <v>1172549166.4999998</v>
      </c>
      <c r="E110" s="1600">
        <f t="shared" si="0"/>
        <v>87596068.939999983</v>
      </c>
      <c r="F110" s="1600">
        <f t="shared" si="0"/>
        <v>262421407.50000003</v>
      </c>
      <c r="G110" s="1600">
        <f t="shared" si="0"/>
        <v>18427914.91</v>
      </c>
      <c r="H110" s="1600">
        <f t="shared" si="0"/>
        <v>12520419.920000002</v>
      </c>
      <c r="I110" s="1600">
        <f t="shared" si="0"/>
        <v>7568027.2099999981</v>
      </c>
      <c r="J110" s="1600">
        <f t="shared" si="0"/>
        <v>3612247.9300000006</v>
      </c>
      <c r="K110" s="1600">
        <f t="shared" si="0"/>
        <v>3946591.0199999991</v>
      </c>
      <c r="L110" s="1601">
        <f t="shared" si="0"/>
        <v>9311485.0199999996</v>
      </c>
      <c r="M110" s="1600">
        <f t="shared" si="0"/>
        <v>3113026.41</v>
      </c>
      <c r="N110" s="1600">
        <f t="shared" si="0"/>
        <v>1896315.2799999998</v>
      </c>
      <c r="O110" s="1601">
        <f t="shared" si="0"/>
        <v>4360658.8000000007</v>
      </c>
    </row>
    <row r="111" spans="1:15" s="1606" customFormat="1" ht="18.600000000000001" customHeight="1">
      <c r="A111" s="1603"/>
      <c r="B111" s="1603"/>
      <c r="C111" s="1603"/>
      <c r="D111" s="1603"/>
      <c r="E111" s="1603"/>
      <c r="F111" s="1603"/>
      <c r="G111" s="1603"/>
      <c r="H111" s="1604"/>
      <c r="I111" s="1604"/>
      <c r="J111" s="1604"/>
      <c r="K111" s="1604"/>
      <c r="L111" s="1604"/>
      <c r="M111" s="1605"/>
      <c r="N111" s="1605"/>
      <c r="O111" s="1605"/>
    </row>
    <row r="112" spans="1:15" s="1581" customFormat="1">
      <c r="B112" s="1607"/>
      <c r="C112" s="1608"/>
      <c r="D112" s="1609"/>
      <c r="E112" s="1609"/>
      <c r="F112" s="1609"/>
      <c r="G112" s="1609"/>
      <c r="H112" s="1609"/>
      <c r="I112" s="1609"/>
      <c r="J112" s="1609"/>
      <c r="K112" s="1609"/>
      <c r="L112" s="1609"/>
      <c r="M112" s="1609"/>
      <c r="N112" s="1609"/>
      <c r="O112" s="1609"/>
    </row>
    <row r="113" spans="2:15" s="1581" customFormat="1">
      <c r="B113" s="1451"/>
      <c r="C113" s="1610"/>
      <c r="D113" s="1611"/>
      <c r="E113" s="1611"/>
      <c r="F113" s="1611"/>
      <c r="G113" s="1611"/>
      <c r="H113" s="1611"/>
      <c r="I113" s="1611"/>
      <c r="J113" s="1611"/>
      <c r="K113" s="1611"/>
      <c r="L113" s="1611"/>
      <c r="M113" s="1612"/>
      <c r="N113" s="1611"/>
      <c r="O113" s="1611"/>
    </row>
    <row r="114" spans="2:15">
      <c r="B114" s="1451"/>
      <c r="D114" s="1611"/>
      <c r="E114" s="1611"/>
      <c r="F114" s="1611"/>
      <c r="G114" s="1611"/>
      <c r="H114" s="1611"/>
      <c r="I114" s="1611"/>
      <c r="J114" s="1611"/>
      <c r="K114" s="1611"/>
      <c r="L114" s="1611"/>
      <c r="M114" s="1611"/>
      <c r="N114" s="1611"/>
      <c r="O114" s="1611"/>
    </row>
    <row r="115" spans="2:15">
      <c r="B115" s="1451"/>
      <c r="D115" s="1611"/>
      <c r="E115" s="1611"/>
      <c r="F115" s="1611"/>
      <c r="G115" s="1611"/>
      <c r="H115" s="1611"/>
      <c r="I115" s="1611"/>
      <c r="J115" s="1611"/>
      <c r="K115" s="1611"/>
      <c r="L115" s="1611"/>
      <c r="M115" s="1611"/>
      <c r="N115" s="1611"/>
      <c r="O115" s="1611"/>
    </row>
    <row r="116" spans="2:15">
      <c r="B116" s="1451"/>
      <c r="D116" s="1451"/>
      <c r="E116" s="1451"/>
      <c r="F116" s="1451"/>
      <c r="G116" s="1451"/>
      <c r="H116" s="1451"/>
      <c r="I116" s="1451"/>
      <c r="J116" s="1451"/>
      <c r="K116" s="1451"/>
      <c r="L116" s="1451"/>
      <c r="M116" s="1451"/>
      <c r="N116" s="1451"/>
      <c r="O116" s="1451"/>
    </row>
    <row r="117" spans="2:15">
      <c r="B117" s="1451"/>
      <c r="D117" s="1451"/>
      <c r="E117" s="1451"/>
      <c r="F117" s="1451"/>
      <c r="G117" s="1451"/>
      <c r="H117" s="1451"/>
      <c r="I117" s="1451"/>
      <c r="J117" s="1451"/>
      <c r="K117" s="1451"/>
      <c r="L117" s="1451"/>
      <c r="M117" s="1451"/>
      <c r="N117" s="1451"/>
      <c r="O117" s="1451"/>
    </row>
    <row r="118" spans="2:15">
      <c r="D118" s="1451"/>
      <c r="E118" s="1451"/>
    </row>
  </sheetData>
  <mergeCells count="50"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J6:J10"/>
    <mergeCell ref="K6:K10"/>
    <mergeCell ref="L6:L10"/>
    <mergeCell ref="A23:A25"/>
    <mergeCell ref="B24:B25"/>
    <mergeCell ref="G6:G10"/>
    <mergeCell ref="H6:H10"/>
    <mergeCell ref="I6:I10"/>
    <mergeCell ref="A15:A16"/>
    <mergeCell ref="A17:A22"/>
    <mergeCell ref="B19:B22"/>
    <mergeCell ref="A83:A85"/>
    <mergeCell ref="B83:B85"/>
    <mergeCell ref="A26:A30"/>
    <mergeCell ref="B26:B30"/>
    <mergeCell ref="A31:A32"/>
    <mergeCell ref="B31:B32"/>
    <mergeCell ref="A33:A34"/>
    <mergeCell ref="A35:A37"/>
    <mergeCell ref="B35:B37"/>
    <mergeCell ref="A38:A43"/>
    <mergeCell ref="B38:B42"/>
    <mergeCell ref="A44:A81"/>
    <mergeCell ref="B44:B46"/>
    <mergeCell ref="B47:B77"/>
    <mergeCell ref="A105:A106"/>
    <mergeCell ref="B105:B106"/>
    <mergeCell ref="A86:A88"/>
    <mergeCell ref="B87:B88"/>
    <mergeCell ref="A91:A94"/>
    <mergeCell ref="B92:B94"/>
    <mergeCell ref="A95:A97"/>
    <mergeCell ref="B95:B96"/>
    <mergeCell ref="A98:A102"/>
    <mergeCell ref="B98:B99"/>
    <mergeCell ref="B100:B102"/>
    <mergeCell ref="A103:A104"/>
    <mergeCell ref="B103:B104"/>
  </mergeCells>
  <pageMargins left="0.70866141732283472" right="0.70866141732283472" top="0.74803149606299213" bottom="0.74803149606299213" header="0.31496062992125984" footer="0.31496062992125984"/>
  <pageSetup paperSize="9" scale="48" firstPageNumber="81" fitToHeight="0" orientation="landscape" useFirstPageNumber="1" r:id="rId1"/>
  <headerFooter>
    <oddHeader>&amp;C&amp;"Arial,Normalny"&amp;14- &amp;P -</oddHeader>
  </headerFooter>
  <rowBreaks count="2" manualBreakCount="2">
    <brk id="43" max="14" man="1"/>
    <brk id="79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B050"/>
  </sheetPr>
  <dimension ref="C1:Q303"/>
  <sheetViews>
    <sheetView showGridLines="0" topLeftCell="A7" zoomScale="85" zoomScaleNormal="85" zoomScaleSheetLayoutView="85" workbookViewId="0">
      <selection activeCell="J31" sqref="J31"/>
    </sheetView>
  </sheetViews>
  <sheetFormatPr defaultColWidth="12.5703125" defaultRowHeight="15"/>
  <cols>
    <col min="1" max="1" width="9" style="807" customWidth="1"/>
    <col min="2" max="2" width="10" style="807" customWidth="1"/>
    <col min="3" max="3" width="4" style="807" customWidth="1"/>
    <col min="4" max="4" width="26.85546875" style="807" customWidth="1"/>
    <col min="5" max="5" width="40.140625" style="807" customWidth="1"/>
    <col min="6" max="6" width="12.5703125" style="807" customWidth="1"/>
    <col min="7" max="7" width="12" style="814" customWidth="1"/>
    <col min="8" max="8" width="1.7109375" style="817" customWidth="1"/>
    <col min="9" max="9" width="13.28515625" style="915" customWidth="1"/>
    <col min="10" max="10" width="21" style="814" customWidth="1"/>
    <col min="11" max="11" width="48.140625" style="807" bestFit="1" customWidth="1"/>
    <col min="12" max="12" width="10.42578125" style="807" bestFit="1" customWidth="1"/>
    <col min="13" max="13" width="25.42578125" style="807" customWidth="1"/>
    <col min="14" max="14" width="16.140625" style="807" bestFit="1" customWidth="1"/>
    <col min="15" max="15" width="21.42578125" style="807" customWidth="1"/>
    <col min="16" max="16" width="3.5703125" style="807" customWidth="1"/>
    <col min="17" max="17" width="12.5703125" style="807" customWidth="1"/>
    <col min="18" max="16384" width="12.5703125" style="807"/>
  </cols>
  <sheetData>
    <row r="1" spans="3:17" ht="15" customHeight="1">
      <c r="C1" s="805"/>
      <c r="D1" s="806"/>
      <c r="F1" s="808"/>
      <c r="G1" s="809"/>
      <c r="H1" s="810"/>
      <c r="I1" s="809"/>
      <c r="J1" s="809"/>
      <c r="K1" s="811"/>
      <c r="L1" s="811"/>
      <c r="M1" s="812"/>
    </row>
    <row r="2" spans="3:17" ht="87.6" customHeight="1">
      <c r="C2" s="805"/>
      <c r="D2" s="806"/>
      <c r="E2" s="806"/>
      <c r="G2" s="813"/>
      <c r="H2" s="810"/>
      <c r="I2" s="814"/>
      <c r="K2" s="806"/>
      <c r="L2" s="806"/>
      <c r="M2" s="806"/>
    </row>
    <row r="3" spans="3:17" ht="15" customHeight="1">
      <c r="C3" s="805" t="s">
        <v>722</v>
      </c>
      <c r="D3" s="806"/>
      <c r="E3" s="806"/>
      <c r="F3" s="805"/>
      <c r="G3" s="815"/>
      <c r="H3" s="816"/>
      <c r="I3" s="814"/>
      <c r="N3" s="806"/>
      <c r="O3" s="806"/>
      <c r="P3" s="806"/>
    </row>
    <row r="4" spans="3:17" ht="13.5" customHeight="1">
      <c r="C4" s="805"/>
      <c r="F4" s="806"/>
      <c r="I4" s="814"/>
    </row>
    <row r="5" spans="3:17" ht="14.45" customHeight="1">
      <c r="C5" s="805"/>
      <c r="F5" s="806"/>
      <c r="I5" s="814"/>
    </row>
    <row r="6" spans="3:17" ht="48.6" customHeight="1">
      <c r="C6" s="1904" t="s">
        <v>759</v>
      </c>
      <c r="D6" s="1904"/>
      <c r="E6" s="1904"/>
      <c r="F6" s="1904"/>
      <c r="G6" s="1904"/>
      <c r="H6" s="1904"/>
      <c r="I6" s="1904"/>
      <c r="J6" s="818"/>
    </row>
    <row r="7" spans="3:17" ht="12" customHeight="1">
      <c r="G7" s="815"/>
      <c r="H7" s="819"/>
      <c r="I7" s="820"/>
      <c r="J7" s="821"/>
      <c r="O7" s="806"/>
      <c r="Q7" s="806"/>
    </row>
    <row r="8" spans="3:17" s="822" customFormat="1" ht="17.25" customHeight="1">
      <c r="C8" s="1905" t="s">
        <v>620</v>
      </c>
      <c r="D8" s="1908" t="s">
        <v>3</v>
      </c>
      <c r="E8" s="1909"/>
      <c r="F8" s="1914" t="s">
        <v>798</v>
      </c>
      <c r="G8" s="1908" t="s">
        <v>229</v>
      </c>
      <c r="H8" s="1909"/>
      <c r="I8" s="1890" t="s">
        <v>723</v>
      </c>
      <c r="J8" s="1890" t="s">
        <v>760</v>
      </c>
      <c r="K8" s="1890" t="s">
        <v>761</v>
      </c>
      <c r="L8" s="1897" t="s">
        <v>762</v>
      </c>
    </row>
    <row r="9" spans="3:17" s="822" customFormat="1" ht="15.75" customHeight="1">
      <c r="C9" s="1906"/>
      <c r="D9" s="1910"/>
      <c r="E9" s="1911"/>
      <c r="F9" s="1915"/>
      <c r="G9" s="1910"/>
      <c r="H9" s="1911"/>
      <c r="I9" s="1891"/>
      <c r="J9" s="1891"/>
      <c r="K9" s="1891"/>
      <c r="L9" s="1898"/>
    </row>
    <row r="10" spans="3:17" s="822" customFormat="1" ht="34.5" customHeight="1" thickBot="1">
      <c r="C10" s="1906"/>
      <c r="D10" s="1910"/>
      <c r="E10" s="1911"/>
      <c r="F10" s="1916"/>
      <c r="G10" s="1912"/>
      <c r="H10" s="1913"/>
      <c r="I10" s="1892"/>
      <c r="J10" s="1891"/>
      <c r="K10" s="1891"/>
      <c r="L10" s="1898"/>
    </row>
    <row r="11" spans="3:17" s="822" customFormat="1" ht="16.5" customHeight="1">
      <c r="C11" s="1907"/>
      <c r="D11" s="1912"/>
      <c r="E11" s="1913"/>
      <c r="F11" s="1917" t="s">
        <v>619</v>
      </c>
      <c r="G11" s="1918"/>
      <c r="H11" s="1919"/>
      <c r="I11" s="823" t="s">
        <v>724</v>
      </c>
      <c r="J11" s="1892"/>
      <c r="K11" s="1892"/>
      <c r="L11" s="1899"/>
      <c r="N11" s="1893" t="s">
        <v>770</v>
      </c>
      <c r="O11" s="1894"/>
    </row>
    <row r="12" spans="3:17" s="826" customFormat="1" ht="15" customHeight="1" thickBot="1">
      <c r="C12" s="824">
        <v>1</v>
      </c>
      <c r="D12" s="1900">
        <v>2</v>
      </c>
      <c r="E12" s="1901"/>
      <c r="F12" s="947">
        <v>3</v>
      </c>
      <c r="G12" s="1902">
        <v>4</v>
      </c>
      <c r="H12" s="1903"/>
      <c r="I12" s="948">
        <v>5</v>
      </c>
      <c r="J12" s="825">
        <v>6</v>
      </c>
      <c r="K12" s="825">
        <v>7</v>
      </c>
      <c r="L12" s="825">
        <v>8</v>
      </c>
      <c r="N12" s="1895"/>
      <c r="O12" s="1896"/>
    </row>
    <row r="13" spans="3:17" s="829" customFormat="1" ht="19.5" customHeight="1" thickTop="1">
      <c r="C13" s="827" t="s">
        <v>621</v>
      </c>
      <c r="D13" s="828" t="s">
        <v>622</v>
      </c>
      <c r="F13" s="949">
        <v>404484.02799999999</v>
      </c>
      <c r="G13" s="950">
        <v>147066.08634628996</v>
      </c>
      <c r="H13" s="951"/>
      <c r="I13" s="952">
        <v>36.358935375883362</v>
      </c>
      <c r="J13" s="941">
        <f>('TABLICA 16'!D10/1000000)</f>
        <v>451444.29675649921</v>
      </c>
      <c r="K13" s="921">
        <f>(J13-G13)*1000000</f>
        <v>304378210410.20923</v>
      </c>
      <c r="L13" s="923">
        <f>J13/F13</f>
        <v>1.116099191823958</v>
      </c>
      <c r="N13" s="833"/>
      <c r="O13" s="833"/>
      <c r="Q13" s="834"/>
    </row>
    <row r="14" spans="3:17" ht="11.25" customHeight="1">
      <c r="C14" s="835"/>
      <c r="D14" s="836" t="s">
        <v>725</v>
      </c>
      <c r="F14" s="953"/>
      <c r="G14" s="837"/>
      <c r="H14" s="831"/>
      <c r="I14" s="954"/>
      <c r="J14" s="942"/>
      <c r="K14" s="921"/>
      <c r="L14" s="922"/>
      <c r="N14" s="838"/>
      <c r="O14" s="838"/>
    </row>
    <row r="15" spans="3:17" ht="15" customHeight="1">
      <c r="C15" s="835"/>
      <c r="D15" s="839" t="s">
        <v>726</v>
      </c>
      <c r="E15" s="840"/>
      <c r="F15" s="955">
        <v>369140.01299999998</v>
      </c>
      <c r="G15" s="842">
        <v>132467.39360016998</v>
      </c>
      <c r="H15" s="843"/>
      <c r="I15" s="956">
        <v>35.885406332304051</v>
      </c>
      <c r="J15" s="943">
        <f>('TABLICA 16'!D12/1000000)</f>
        <v>394312.71064907999</v>
      </c>
      <c r="K15" s="921">
        <f t="shared" ref="K15:K34" si="0">(J15-G15)*1000000</f>
        <v>261845317048.91</v>
      </c>
      <c r="L15" s="922">
        <f t="shared" ref="L15:L34" si="1">J15/F15</f>
        <v>1.0681928177996787</v>
      </c>
      <c r="N15" s="838"/>
      <c r="O15" s="838"/>
    </row>
    <row r="16" spans="3:17" ht="11.25" customHeight="1">
      <c r="C16" s="835"/>
      <c r="D16" s="836" t="s">
        <v>727</v>
      </c>
      <c r="E16" s="840"/>
      <c r="F16" s="957"/>
      <c r="G16" s="842"/>
      <c r="H16" s="843"/>
      <c r="I16" s="956"/>
      <c r="J16" s="943"/>
      <c r="K16" s="921"/>
      <c r="L16" s="922"/>
      <c r="N16" s="838"/>
      <c r="O16" s="838"/>
    </row>
    <row r="17" spans="3:17" ht="15" customHeight="1">
      <c r="C17" s="835"/>
      <c r="D17" s="839" t="s">
        <v>728</v>
      </c>
      <c r="E17" s="840"/>
      <c r="F17" s="955">
        <v>254912</v>
      </c>
      <c r="G17" s="845">
        <v>92115.114143180006</v>
      </c>
      <c r="H17" s="846"/>
      <c r="I17" s="956">
        <v>36.136044651950478</v>
      </c>
      <c r="J17" s="943">
        <f>('TABLICA 16'!D14/1000000)</f>
        <v>271225.97752050997</v>
      </c>
      <c r="K17" s="921">
        <f t="shared" si="0"/>
        <v>179110863377.32996</v>
      </c>
      <c r="L17" s="922">
        <f t="shared" si="1"/>
        <v>1.0639984681792538</v>
      </c>
      <c r="N17" s="838"/>
      <c r="O17" s="838"/>
      <c r="Q17" s="847"/>
    </row>
    <row r="18" spans="3:17" s="822" customFormat="1" ht="13.5" customHeight="1">
      <c r="C18" s="848"/>
      <c r="D18" s="836" t="s">
        <v>729</v>
      </c>
      <c r="E18" s="849"/>
      <c r="F18" s="958">
        <v>71052</v>
      </c>
      <c r="G18" s="850">
        <v>21491.656743989999</v>
      </c>
      <c r="H18" s="846"/>
      <c r="I18" s="959">
        <v>30.247785768155715</v>
      </c>
      <c r="J18" s="944">
        <f>('TABLICA 16'!D15/1000000)</f>
        <v>68459.435183110007</v>
      </c>
      <c r="K18" s="921">
        <f t="shared" si="0"/>
        <v>46967778439.12001</v>
      </c>
      <c r="L18" s="922">
        <f t="shared" si="1"/>
        <v>0.96351172638504201</v>
      </c>
      <c r="N18" s="851"/>
      <c r="Q18" s="852"/>
    </row>
    <row r="19" spans="3:17" ht="15" customHeight="1">
      <c r="C19" s="835"/>
      <c r="D19" s="839" t="s">
        <v>730</v>
      </c>
      <c r="E19" s="840"/>
      <c r="F19" s="960">
        <v>37100</v>
      </c>
      <c r="G19" s="845">
        <v>14521.200314039999</v>
      </c>
      <c r="H19" s="846" t="s">
        <v>709</v>
      </c>
      <c r="I19" s="956">
        <v>39.14070165509434</v>
      </c>
      <c r="J19" s="943">
        <f>'TABLICA 16'!D16/1000000</f>
        <v>47198.836658130007</v>
      </c>
      <c r="K19" s="921">
        <f t="shared" si="0"/>
        <v>32677636344.090008</v>
      </c>
      <c r="L19" s="922">
        <f t="shared" si="1"/>
        <v>1.2722058398417793</v>
      </c>
      <c r="N19" s="838"/>
      <c r="Q19" s="847"/>
    </row>
    <row r="20" spans="3:17" ht="15" customHeight="1">
      <c r="C20" s="835"/>
      <c r="D20" s="839" t="s">
        <v>731</v>
      </c>
      <c r="E20" s="840"/>
      <c r="F20" s="960">
        <v>69300</v>
      </c>
      <c r="G20" s="845">
        <v>22563.531913729999</v>
      </c>
      <c r="H20" s="846" t="s">
        <v>709</v>
      </c>
      <c r="I20" s="956">
        <v>32.559209110721497</v>
      </c>
      <c r="J20" s="943">
        <f>'TABLICA 16'!D17/1000000</f>
        <v>65406.614486069993</v>
      </c>
      <c r="K20" s="921">
        <f t="shared" si="0"/>
        <v>42843082572.339989</v>
      </c>
      <c r="L20" s="922">
        <f t="shared" si="1"/>
        <v>0.94381839085238084</v>
      </c>
      <c r="N20" s="838"/>
      <c r="Q20" s="847"/>
    </row>
    <row r="21" spans="3:17" ht="15" customHeight="1">
      <c r="C21" s="835"/>
      <c r="D21" s="839" t="s">
        <v>732</v>
      </c>
      <c r="E21" s="840"/>
      <c r="F21" s="960">
        <v>4870</v>
      </c>
      <c r="G21" s="845">
        <v>1701.73152093</v>
      </c>
      <c r="H21" s="846"/>
      <c r="I21" s="956">
        <v>34.943152380492812</v>
      </c>
      <c r="J21" s="943">
        <f>'TABLICA 16'!D18/1000000</f>
        <v>4812.6237543100005</v>
      </c>
      <c r="K21" s="921">
        <f t="shared" si="0"/>
        <v>3110892233.3800006</v>
      </c>
      <c r="L21" s="922">
        <f t="shared" si="1"/>
        <v>0.98821843004312127</v>
      </c>
      <c r="N21" s="838"/>
      <c r="Q21" s="847"/>
    </row>
    <row r="22" spans="3:17" ht="15" customHeight="1">
      <c r="C22" s="835"/>
      <c r="D22" s="839" t="s">
        <v>733</v>
      </c>
      <c r="F22" s="960">
        <v>32752.862000000001</v>
      </c>
      <c r="G22" s="845">
        <v>14464.9</v>
      </c>
      <c r="H22" s="846"/>
      <c r="I22" s="956">
        <v>44.163774145905172</v>
      </c>
      <c r="J22" s="943">
        <f>'TABLICA 16'!D19/1000000</f>
        <v>55444.077802809188</v>
      </c>
      <c r="K22" s="921">
        <f t="shared" si="0"/>
        <v>40979177802.809189</v>
      </c>
      <c r="L22" s="922">
        <f t="shared" si="1"/>
        <v>1.6928010078267111</v>
      </c>
      <c r="P22" s="854"/>
      <c r="Q22" s="847"/>
    </row>
    <row r="23" spans="3:17" s="822" customFormat="1" ht="12" customHeight="1">
      <c r="C23" s="848"/>
      <c r="D23" s="836" t="s">
        <v>734</v>
      </c>
      <c r="F23" s="958">
        <v>4428</v>
      </c>
      <c r="G23" s="850">
        <v>1797.3930425200001</v>
      </c>
      <c r="H23" s="846"/>
      <c r="I23" s="959">
        <v>40.591532125564591</v>
      </c>
      <c r="J23" s="943">
        <f>'TABLICA 16'!D20/1000000</f>
        <v>5732.8657739399996</v>
      </c>
      <c r="K23" s="921">
        <f t="shared" si="0"/>
        <v>3935472731.4199996</v>
      </c>
      <c r="L23" s="922">
        <f t="shared" si="1"/>
        <v>1.2946851341327912</v>
      </c>
      <c r="P23" s="855"/>
      <c r="Q23" s="852"/>
    </row>
    <row r="24" spans="3:17" s="822" customFormat="1" ht="15" customHeight="1">
      <c r="C24" s="848"/>
      <c r="D24" s="1887" t="s">
        <v>735</v>
      </c>
      <c r="E24" s="1888"/>
      <c r="F24" s="960">
        <v>2591.1529999999998</v>
      </c>
      <c r="G24" s="845">
        <v>133.79274612</v>
      </c>
      <c r="H24" s="846"/>
      <c r="I24" s="956">
        <v>5.1634444635264689</v>
      </c>
      <c r="J24" s="943">
        <f>'TABLICA 16'!D21/1000000</f>
        <v>1687.5083046100001</v>
      </c>
      <c r="K24" s="921">
        <f t="shared" si="0"/>
        <v>1553715558.4900002</v>
      </c>
      <c r="L24" s="922">
        <f t="shared" si="1"/>
        <v>0.65125768513476445</v>
      </c>
      <c r="P24" s="855"/>
      <c r="Q24" s="852"/>
    </row>
    <row r="25" spans="3:17" s="822" customFormat="1" ht="15" customHeight="1">
      <c r="C25" s="848"/>
      <c r="D25" s="856" t="s">
        <v>736</v>
      </c>
      <c r="E25" s="856"/>
      <c r="F25" s="960">
        <v>245.405</v>
      </c>
      <c r="G25" s="845">
        <v>37.394871119999998</v>
      </c>
      <c r="H25" s="846"/>
      <c r="I25" s="956">
        <v>15.238023316558341</v>
      </c>
      <c r="J25" s="943">
        <f>'TABLICA 16'!D22/1000000</f>
        <v>173.36564457999998</v>
      </c>
      <c r="K25" s="921">
        <f t="shared" si="0"/>
        <v>135970773.45999998</v>
      </c>
      <c r="L25" s="922">
        <f t="shared" si="1"/>
        <v>0.70644707556895736</v>
      </c>
      <c r="P25" s="855"/>
      <c r="Q25" s="852"/>
    </row>
    <row r="26" spans="3:17" s="822" customFormat="1" ht="15" customHeight="1">
      <c r="C26" s="848"/>
      <c r="D26" s="856" t="s">
        <v>737</v>
      </c>
      <c r="E26" s="856"/>
      <c r="F26" s="960">
        <v>2345.7479999999996</v>
      </c>
      <c r="G26" s="845">
        <v>96.397874999999999</v>
      </c>
      <c r="H26" s="846"/>
      <c r="I26" s="956">
        <v>4.1094727566643989</v>
      </c>
      <c r="J26" s="943">
        <f>'TABLICA 16'!D23/1000000</f>
        <v>1514.1426600299999</v>
      </c>
      <c r="K26" s="921">
        <f t="shared" si="0"/>
        <v>1417744785.03</v>
      </c>
      <c r="L26" s="922">
        <f t="shared" si="1"/>
        <v>0.64548393946408567</v>
      </c>
      <c r="P26" s="855"/>
      <c r="Q26" s="852"/>
    </row>
    <row r="27" spans="3:17" s="829" customFormat="1" ht="16.5" customHeight="1">
      <c r="C27" s="827" t="s">
        <v>636</v>
      </c>
      <c r="D27" s="828" t="s">
        <v>637</v>
      </c>
      <c r="F27" s="961">
        <v>486784.02799999999</v>
      </c>
      <c r="G27" s="830">
        <v>137907.70000000001</v>
      </c>
      <c r="H27" s="858"/>
      <c r="I27" s="962">
        <v>28.330366665193875</v>
      </c>
      <c r="J27" s="941">
        <f>'TABLICA 16'!D24/1000000</f>
        <v>401063.04876990087</v>
      </c>
      <c r="K27" s="921">
        <f t="shared" si="0"/>
        <v>263155348769.90085</v>
      </c>
      <c r="L27" s="923">
        <f t="shared" si="1"/>
        <v>0.8239034678637831</v>
      </c>
      <c r="N27" s="833"/>
      <c r="O27" s="833"/>
      <c r="Q27" s="834"/>
    </row>
    <row r="28" spans="3:17" ht="11.25" customHeight="1">
      <c r="C28" s="835"/>
      <c r="D28" s="836" t="s">
        <v>738</v>
      </c>
      <c r="F28" s="957"/>
      <c r="G28" s="860"/>
      <c r="H28" s="858"/>
      <c r="I28" s="963"/>
      <c r="J28" s="945"/>
      <c r="K28" s="921"/>
      <c r="L28" s="922"/>
      <c r="N28" s="838"/>
      <c r="O28" s="838"/>
    </row>
    <row r="29" spans="3:17" ht="15" customHeight="1">
      <c r="C29" s="835"/>
      <c r="D29" s="839" t="s">
        <v>739</v>
      </c>
      <c r="E29" s="829"/>
      <c r="F29" s="955">
        <v>28000</v>
      </c>
      <c r="G29" s="862">
        <v>9423.1374335100008</v>
      </c>
      <c r="H29" s="843"/>
      <c r="I29" s="956">
        <v>33.654062262535717</v>
      </c>
      <c r="J29" s="943">
        <f>'TABLICA 16'!D26/1000000</f>
        <v>24778.367452289996</v>
      </c>
      <c r="K29" s="921">
        <f t="shared" si="0"/>
        <v>15355230018.779995</v>
      </c>
      <c r="L29" s="922">
        <f t="shared" si="1"/>
        <v>0.88494169472464268</v>
      </c>
      <c r="N29" s="838"/>
      <c r="O29" s="838"/>
      <c r="Q29" s="847"/>
    </row>
    <row r="30" spans="3:17" ht="15" customHeight="1">
      <c r="C30" s="835"/>
      <c r="D30" s="839" t="s">
        <v>740</v>
      </c>
      <c r="E30" s="829"/>
      <c r="F30" s="964">
        <v>26220.043000000001</v>
      </c>
      <c r="G30" s="842">
        <v>11118.56039594</v>
      </c>
      <c r="H30" s="843"/>
      <c r="I30" s="956">
        <v>42.404813737109428</v>
      </c>
      <c r="J30" s="943">
        <f>'TABLICA 16'!D27/1000000</f>
        <v>26094.748974469996</v>
      </c>
      <c r="K30" s="921">
        <f t="shared" si="0"/>
        <v>14976188578.529997</v>
      </c>
      <c r="L30" s="922">
        <f t="shared" si="1"/>
        <v>0.99522144088283893</v>
      </c>
      <c r="N30" s="838"/>
      <c r="O30" s="838"/>
      <c r="Q30" s="847"/>
    </row>
    <row r="31" spans="3:17" ht="15" customHeight="1">
      <c r="C31" s="835"/>
      <c r="D31" s="839" t="s">
        <v>741</v>
      </c>
      <c r="E31" s="829"/>
      <c r="F31" s="955">
        <v>18569.121999999999</v>
      </c>
      <c r="G31" s="862">
        <v>5905.9204570399997</v>
      </c>
      <c r="H31" s="843"/>
      <c r="I31" s="956">
        <v>31.805060341786756</v>
      </c>
      <c r="J31" s="943">
        <f>'TABLICA 16'!D28/1000000</f>
        <v>16305.623247670001</v>
      </c>
      <c r="K31" s="921">
        <f t="shared" si="0"/>
        <v>10399702790.630001</v>
      </c>
      <c r="L31" s="922">
        <f t="shared" si="1"/>
        <v>0.87810415848794576</v>
      </c>
      <c r="N31" s="838"/>
      <c r="O31" s="838"/>
      <c r="Q31" s="847"/>
    </row>
    <row r="32" spans="3:17" ht="15" customHeight="1">
      <c r="C32" s="835"/>
      <c r="D32" s="839" t="s">
        <v>742</v>
      </c>
      <c r="E32" s="829"/>
      <c r="F32" s="964">
        <v>59490.124000000003</v>
      </c>
      <c r="G32" s="842">
        <v>1384.52796642</v>
      </c>
      <c r="H32" s="863"/>
      <c r="I32" s="956">
        <v>2.3273240553675767</v>
      </c>
      <c r="J32" s="943">
        <f>'TABLICA 16'!D29/1000000</f>
        <v>28264.042990499998</v>
      </c>
      <c r="K32" s="921">
        <f t="shared" si="0"/>
        <v>26879515024.079998</v>
      </c>
      <c r="L32" s="922">
        <f t="shared" si="1"/>
        <v>0.47510479202396683</v>
      </c>
      <c r="N32" s="838"/>
      <c r="O32" s="838"/>
      <c r="Q32" s="847"/>
    </row>
    <row r="33" spans="3:17" ht="15" customHeight="1">
      <c r="C33" s="835"/>
      <c r="D33" s="864" t="s">
        <v>743</v>
      </c>
      <c r="E33" s="829"/>
      <c r="F33" s="955">
        <v>70128.232000000004</v>
      </c>
      <c r="G33" s="842">
        <v>29571.013510000001</v>
      </c>
      <c r="H33" s="846" t="s">
        <v>799</v>
      </c>
      <c r="I33" s="956">
        <v>42.167059779861553</v>
      </c>
      <c r="J33" s="943">
        <f>'TABLICA 16'!D30/1000000</f>
        <v>68900.632750999997</v>
      </c>
      <c r="K33" s="921">
        <f t="shared" si="0"/>
        <v>39329619240.999992</v>
      </c>
      <c r="L33" s="922">
        <f t="shared" si="1"/>
        <v>0.98249493514965547</v>
      </c>
      <c r="N33" s="838"/>
      <c r="O33" s="838"/>
      <c r="Q33" s="847"/>
    </row>
    <row r="34" spans="3:17" s="829" customFormat="1" ht="18" customHeight="1" thickBot="1">
      <c r="C34" s="827" t="s">
        <v>671</v>
      </c>
      <c r="D34" s="828" t="s">
        <v>744</v>
      </c>
      <c r="E34" s="832"/>
      <c r="F34" s="965">
        <v>-82300</v>
      </c>
      <c r="G34" s="966">
        <v>9158.3863462899462</v>
      </c>
      <c r="H34" s="967"/>
      <c r="I34" s="968" t="s">
        <v>47</v>
      </c>
      <c r="J34" s="946">
        <f>J13-J27</f>
        <v>50381.247986598348</v>
      </c>
      <c r="K34" s="921">
        <f t="shared" si="0"/>
        <v>41222861640.308403</v>
      </c>
      <c r="L34" s="923">
        <f t="shared" si="1"/>
        <v>-0.61216583215793863</v>
      </c>
      <c r="M34" s="832"/>
      <c r="N34" s="833"/>
      <c r="O34" s="833"/>
      <c r="Q34" s="834"/>
    </row>
    <row r="35" spans="3:17" ht="18" customHeight="1">
      <c r="C35" s="827" t="s">
        <v>680</v>
      </c>
      <c r="D35" s="828" t="s">
        <v>745</v>
      </c>
      <c r="E35" s="806"/>
      <c r="F35" s="866"/>
      <c r="G35" s="867"/>
      <c r="H35" s="865" t="s">
        <v>763</v>
      </c>
      <c r="I35" s="868"/>
      <c r="J35" s="917"/>
      <c r="K35" s="919"/>
      <c r="L35" s="919"/>
      <c r="M35" s="806"/>
      <c r="N35" s="869"/>
      <c r="O35" s="869"/>
      <c r="Q35" s="870"/>
    </row>
    <row r="36" spans="3:17" s="829" customFormat="1" ht="19.5" customHeight="1">
      <c r="C36" s="827" t="s">
        <v>692</v>
      </c>
      <c r="D36" s="828" t="s">
        <v>746</v>
      </c>
      <c r="F36" s="857"/>
      <c r="G36" s="871"/>
      <c r="H36" s="831"/>
      <c r="I36" s="859"/>
      <c r="J36" s="917"/>
      <c r="K36" s="919"/>
      <c r="L36" s="919"/>
      <c r="N36" s="803"/>
    </row>
    <row r="37" spans="3:17" ht="18.75" customHeight="1">
      <c r="C37" s="835"/>
      <c r="D37" s="805" t="s">
        <v>747</v>
      </c>
      <c r="F37" s="857"/>
      <c r="G37" s="860"/>
      <c r="H37" s="858"/>
      <c r="I37" s="859"/>
      <c r="J37" s="891"/>
      <c r="K37" s="919"/>
      <c r="L37" s="919"/>
    </row>
    <row r="38" spans="3:17" ht="15" customHeight="1">
      <c r="C38" s="835"/>
      <c r="D38" s="872" t="s">
        <v>748</v>
      </c>
      <c r="E38" s="873"/>
      <c r="F38" s="841"/>
      <c r="G38" s="860"/>
      <c r="H38" s="858"/>
      <c r="I38" s="874"/>
      <c r="J38" s="861"/>
      <c r="K38" s="919"/>
      <c r="L38" s="919"/>
      <c r="M38" s="853"/>
    </row>
    <row r="39" spans="3:17" ht="15" customHeight="1">
      <c r="C39" s="835"/>
      <c r="D39" s="839" t="s">
        <v>749</v>
      </c>
      <c r="E39" s="829"/>
      <c r="F39" s="875"/>
      <c r="G39" s="876"/>
      <c r="H39" s="846"/>
      <c r="I39" s="877"/>
      <c r="J39" s="877"/>
      <c r="K39" s="919"/>
      <c r="L39" s="919"/>
      <c r="M39" s="878"/>
      <c r="O39" s="838"/>
      <c r="Q39" s="838"/>
    </row>
    <row r="40" spans="3:17" ht="15" customHeight="1">
      <c r="C40" s="835"/>
      <c r="D40" s="839" t="s">
        <v>750</v>
      </c>
      <c r="E40" s="829"/>
      <c r="F40" s="841"/>
      <c r="G40" s="879"/>
      <c r="H40" s="846"/>
      <c r="I40" s="877"/>
      <c r="J40" s="877"/>
      <c r="K40" s="919"/>
      <c r="L40" s="919"/>
      <c r="M40" s="880"/>
      <c r="O40" s="838"/>
      <c r="Q40" s="838"/>
    </row>
    <row r="41" spans="3:17" ht="15" customHeight="1">
      <c r="C41" s="835"/>
      <c r="D41" s="839" t="s">
        <v>751</v>
      </c>
      <c r="E41" s="829"/>
      <c r="F41" s="841"/>
      <c r="G41" s="879"/>
      <c r="H41" s="846"/>
      <c r="I41" s="844"/>
      <c r="J41" s="877"/>
      <c r="K41" s="919"/>
      <c r="L41" s="919"/>
      <c r="O41" s="838"/>
      <c r="Q41" s="838"/>
    </row>
    <row r="42" spans="3:17" ht="15" customHeight="1">
      <c r="C42" s="835"/>
      <c r="D42" s="839" t="s">
        <v>752</v>
      </c>
      <c r="E42" s="829"/>
      <c r="F42" s="841"/>
      <c r="G42" s="881"/>
      <c r="H42" s="882"/>
      <c r="I42" s="877"/>
      <c r="J42" s="877"/>
      <c r="K42" s="919"/>
      <c r="L42" s="919"/>
    </row>
    <row r="43" spans="3:17" ht="15" customHeight="1">
      <c r="C43" s="835"/>
      <c r="D43" s="839" t="s">
        <v>753</v>
      </c>
      <c r="E43" s="829"/>
      <c r="F43" s="875"/>
      <c r="G43" s="876"/>
      <c r="H43" s="882"/>
      <c r="I43" s="877"/>
      <c r="J43" s="877"/>
      <c r="K43" s="919"/>
      <c r="L43" s="919"/>
    </row>
    <row r="44" spans="3:17" ht="15" customHeight="1">
      <c r="C44" s="835"/>
      <c r="D44" s="839" t="s">
        <v>754</v>
      </c>
      <c r="E44" s="829"/>
      <c r="F44" s="875"/>
      <c r="G44" s="876"/>
      <c r="H44" s="883"/>
      <c r="I44" s="877"/>
      <c r="J44" s="877"/>
      <c r="K44" s="919"/>
      <c r="L44" s="919"/>
    </row>
    <row r="45" spans="3:17" ht="15" customHeight="1">
      <c r="C45" s="835"/>
      <c r="D45" s="839" t="s">
        <v>755</v>
      </c>
      <c r="E45" s="829"/>
      <c r="F45" s="841"/>
      <c r="G45" s="876"/>
      <c r="H45" s="882"/>
      <c r="I45" s="877"/>
      <c r="J45" s="877"/>
      <c r="K45" s="919"/>
      <c r="L45" s="919"/>
    </row>
    <row r="46" spans="3:17" ht="15" customHeight="1">
      <c r="C46" s="835"/>
      <c r="D46" s="839" t="s">
        <v>756</v>
      </c>
      <c r="E46" s="829"/>
      <c r="F46" s="875"/>
      <c r="G46" s="876"/>
      <c r="H46" s="883"/>
      <c r="I46" s="877"/>
      <c r="J46" s="877"/>
      <c r="K46" s="919"/>
      <c r="L46" s="919"/>
    </row>
    <row r="47" spans="3:17" ht="15" customHeight="1">
      <c r="C47" s="835"/>
      <c r="D47" s="839" t="s">
        <v>757</v>
      </c>
      <c r="E47" s="829"/>
      <c r="F47" s="841"/>
      <c r="G47" s="879"/>
      <c r="H47" s="846"/>
      <c r="I47" s="884"/>
      <c r="J47" s="877"/>
      <c r="K47" s="919"/>
      <c r="L47" s="919"/>
    </row>
    <row r="48" spans="3:17" s="829" customFormat="1" ht="19.5" customHeight="1">
      <c r="C48" s="885"/>
      <c r="D48" s="886" t="s">
        <v>758</v>
      </c>
      <c r="E48" s="887"/>
      <c r="F48" s="888"/>
      <c r="G48" s="889"/>
      <c r="H48" s="890"/>
      <c r="I48" s="916"/>
      <c r="J48" s="918"/>
      <c r="K48" s="920"/>
      <c r="L48" s="920"/>
      <c r="N48" s="892"/>
      <c r="O48" s="892"/>
    </row>
    <row r="49" spans="3:15" ht="39" customHeight="1">
      <c r="C49" s="1889"/>
      <c r="D49" s="1889"/>
      <c r="E49" s="1889"/>
      <c r="F49" s="1889"/>
      <c r="G49" s="1889"/>
      <c r="H49" s="1889"/>
      <c r="I49" s="1889"/>
      <c r="J49" s="895"/>
      <c r="N49" s="838"/>
      <c r="O49" s="838"/>
    </row>
    <row r="50" spans="3:15" ht="13.5" customHeight="1">
      <c r="C50" s="893"/>
      <c r="D50" s="814"/>
      <c r="E50" s="814"/>
      <c r="F50" s="896"/>
      <c r="G50" s="896"/>
      <c r="H50" s="897"/>
      <c r="I50" s="894"/>
      <c r="J50" s="894"/>
      <c r="N50" s="838"/>
      <c r="O50" s="838"/>
    </row>
    <row r="51" spans="3:15" ht="15.75">
      <c r="C51" s="814"/>
      <c r="D51" s="814"/>
      <c r="E51" s="898"/>
      <c r="F51" s="815"/>
      <c r="G51" s="815"/>
      <c r="H51" s="816"/>
      <c r="I51" s="814"/>
    </row>
    <row r="52" spans="3:15" ht="15.75">
      <c r="C52" s="814"/>
      <c r="D52" s="814"/>
      <c r="E52" s="815"/>
      <c r="F52" s="815"/>
      <c r="G52" s="815"/>
      <c r="H52" s="816"/>
      <c r="I52" s="814"/>
    </row>
    <row r="53" spans="3:15" ht="15.75">
      <c r="C53" s="814"/>
      <c r="D53" s="814"/>
      <c r="E53" s="815"/>
      <c r="F53" s="815"/>
      <c r="G53" s="815"/>
      <c r="H53" s="816"/>
      <c r="I53" s="814"/>
    </row>
    <row r="54" spans="3:15">
      <c r="C54" s="814"/>
      <c r="D54" s="814"/>
      <c r="E54" s="814"/>
      <c r="F54" s="814"/>
      <c r="I54" s="814"/>
    </row>
    <row r="55" spans="3:15">
      <c r="C55" s="899"/>
      <c r="D55" s="814"/>
      <c r="E55" s="814"/>
      <c r="F55" s="814"/>
      <c r="I55" s="814"/>
    </row>
    <row r="56" spans="3:15" ht="15.75">
      <c r="C56" s="814"/>
      <c r="D56" s="814"/>
      <c r="E56" s="815"/>
      <c r="F56" s="814"/>
      <c r="I56" s="814"/>
    </row>
    <row r="57" spans="3:15">
      <c r="C57" s="814"/>
      <c r="D57" s="814"/>
      <c r="E57" s="814"/>
      <c r="F57" s="814"/>
      <c r="I57" s="814"/>
    </row>
    <row r="58" spans="3:15" ht="15.75">
      <c r="C58" s="814"/>
      <c r="D58" s="814"/>
      <c r="E58" s="814"/>
      <c r="F58" s="814"/>
      <c r="G58" s="815"/>
      <c r="H58" s="816"/>
      <c r="I58" s="814"/>
    </row>
    <row r="59" spans="3:15" ht="15.75">
      <c r="C59" s="814"/>
      <c r="D59" s="814"/>
      <c r="E59" s="814"/>
      <c r="F59" s="814"/>
      <c r="G59" s="815"/>
      <c r="H59" s="816"/>
      <c r="I59" s="900"/>
      <c r="J59" s="900"/>
    </row>
    <row r="60" spans="3:15" ht="15.75">
      <c r="C60" s="901"/>
      <c r="D60" s="901"/>
      <c r="E60" s="815"/>
      <c r="F60" s="902"/>
      <c r="G60" s="901"/>
      <c r="H60" s="903"/>
      <c r="I60" s="814"/>
    </row>
    <row r="61" spans="3:15" ht="15.75">
      <c r="C61" s="902"/>
      <c r="D61" s="904"/>
      <c r="E61" s="904"/>
      <c r="F61" s="902"/>
      <c r="G61" s="902"/>
      <c r="H61" s="905"/>
      <c r="I61" s="902"/>
      <c r="J61" s="902"/>
    </row>
    <row r="62" spans="3:15" ht="15.75">
      <c r="C62" s="815"/>
      <c r="D62" s="815"/>
      <c r="E62" s="815"/>
      <c r="F62" s="902"/>
      <c r="G62" s="815"/>
      <c r="H62" s="816"/>
      <c r="I62" s="814"/>
    </row>
    <row r="63" spans="3:15">
      <c r="C63" s="893"/>
      <c r="D63" s="906"/>
      <c r="E63" s="907"/>
      <c r="F63" s="908"/>
      <c r="G63" s="908"/>
      <c r="H63" s="905"/>
      <c r="I63" s="908"/>
      <c r="J63" s="908"/>
    </row>
    <row r="64" spans="3:15" ht="15.75">
      <c r="C64" s="814"/>
      <c r="D64" s="815"/>
      <c r="E64" s="814"/>
      <c r="F64" s="909"/>
      <c r="G64" s="815"/>
      <c r="H64" s="816"/>
      <c r="I64" s="815"/>
      <c r="J64" s="815"/>
    </row>
    <row r="65" spans="3:10" ht="15.75">
      <c r="C65" s="902"/>
      <c r="D65" s="901"/>
      <c r="E65" s="814"/>
      <c r="F65" s="909"/>
      <c r="G65" s="909"/>
      <c r="H65" s="910"/>
      <c r="I65" s="911"/>
      <c r="J65" s="911"/>
    </row>
    <row r="66" spans="3:10" ht="15.75">
      <c r="C66" s="815"/>
      <c r="D66" s="814"/>
      <c r="E66" s="814"/>
      <c r="F66" s="912"/>
      <c r="I66" s="814"/>
    </row>
    <row r="67" spans="3:10" ht="15.75">
      <c r="C67" s="815"/>
      <c r="D67" s="901"/>
      <c r="E67" s="814"/>
      <c r="F67" s="912"/>
      <c r="G67" s="912"/>
      <c r="H67" s="913"/>
      <c r="I67" s="814"/>
    </row>
    <row r="68" spans="3:10" ht="15.75">
      <c r="C68" s="815"/>
      <c r="D68" s="899"/>
      <c r="E68" s="814"/>
      <c r="F68" s="912"/>
      <c r="G68" s="912"/>
      <c r="H68" s="913"/>
      <c r="I68" s="914"/>
      <c r="J68" s="914"/>
    </row>
    <row r="69" spans="3:10" ht="15.75">
      <c r="C69" s="815"/>
      <c r="D69" s="899"/>
      <c r="E69" s="814"/>
      <c r="F69" s="912"/>
      <c r="G69" s="912"/>
      <c r="H69" s="913"/>
      <c r="I69" s="914"/>
      <c r="J69" s="914"/>
    </row>
    <row r="70" spans="3:10" ht="15.75">
      <c r="C70" s="815"/>
      <c r="D70" s="899"/>
      <c r="E70" s="814"/>
      <c r="F70" s="912"/>
      <c r="G70" s="912"/>
      <c r="H70" s="913"/>
      <c r="I70" s="914"/>
      <c r="J70" s="914"/>
    </row>
    <row r="71" spans="3:10" ht="15.75">
      <c r="C71" s="815"/>
      <c r="D71" s="899"/>
      <c r="E71" s="814"/>
      <c r="F71" s="912"/>
      <c r="G71" s="912"/>
      <c r="H71" s="913"/>
      <c r="I71" s="914"/>
      <c r="J71" s="914"/>
    </row>
    <row r="72" spans="3:10" ht="15.75">
      <c r="C72" s="815"/>
      <c r="D72" s="899"/>
      <c r="E72" s="814"/>
      <c r="F72" s="912"/>
      <c r="G72" s="912"/>
      <c r="H72" s="913"/>
      <c r="I72" s="914"/>
      <c r="J72" s="914"/>
    </row>
    <row r="73" spans="3:10" ht="15.75">
      <c r="C73" s="815"/>
      <c r="D73" s="814"/>
      <c r="E73" s="814"/>
      <c r="F73" s="814"/>
      <c r="I73" s="814"/>
    </row>
    <row r="74" spans="3:10" ht="15.75">
      <c r="C74" s="815"/>
      <c r="D74" s="814"/>
      <c r="E74" s="814"/>
      <c r="F74" s="912"/>
      <c r="G74" s="912"/>
      <c r="H74" s="913"/>
      <c r="I74" s="814"/>
    </row>
    <row r="75" spans="3:10" ht="15.75">
      <c r="C75" s="902"/>
      <c r="D75" s="901"/>
      <c r="E75" s="814"/>
      <c r="F75" s="909"/>
      <c r="G75" s="909"/>
      <c r="H75" s="910"/>
      <c r="I75" s="911"/>
      <c r="J75" s="911"/>
    </row>
    <row r="76" spans="3:10" ht="15.75" customHeight="1">
      <c r="C76" s="815"/>
      <c r="D76" s="814"/>
      <c r="E76" s="814"/>
      <c r="F76" s="814"/>
      <c r="I76" s="814"/>
    </row>
    <row r="77" spans="3:10" ht="15.75">
      <c r="C77" s="815"/>
      <c r="D77" s="814"/>
      <c r="E77" s="814"/>
      <c r="F77" s="912"/>
      <c r="G77" s="912"/>
      <c r="H77" s="913"/>
      <c r="I77" s="814"/>
    </row>
    <row r="78" spans="3:10" ht="15.75">
      <c r="C78" s="902"/>
      <c r="D78" s="901"/>
      <c r="E78" s="814"/>
      <c r="F78" s="909"/>
      <c r="G78" s="909"/>
      <c r="H78" s="910"/>
      <c r="I78" s="911"/>
      <c r="J78" s="911"/>
    </row>
    <row r="79" spans="3:10">
      <c r="C79" s="813"/>
      <c r="D79" s="899"/>
      <c r="E79" s="814"/>
      <c r="F79" s="912"/>
      <c r="G79" s="912"/>
      <c r="H79" s="913"/>
      <c r="I79" s="914"/>
      <c r="J79" s="914"/>
    </row>
    <row r="80" spans="3:10">
      <c r="C80" s="814"/>
      <c r="D80" s="814"/>
      <c r="E80" s="814"/>
      <c r="F80" s="814"/>
      <c r="I80" s="814"/>
    </row>
    <row r="81" spans="3:17">
      <c r="C81" s="814"/>
      <c r="D81" s="814"/>
      <c r="E81" s="814"/>
      <c r="F81" s="814"/>
      <c r="I81" s="814"/>
    </row>
    <row r="82" spans="3:17">
      <c r="C82" s="814"/>
      <c r="D82" s="814"/>
      <c r="E82" s="814"/>
      <c r="F82" s="814"/>
      <c r="I82" s="814"/>
    </row>
    <row r="83" spans="3:17">
      <c r="C83" s="814"/>
      <c r="D83" s="899"/>
      <c r="E83" s="814"/>
      <c r="F83" s="814"/>
      <c r="I83" s="814"/>
    </row>
    <row r="84" spans="3:17">
      <c r="C84" s="814"/>
      <c r="D84" s="899"/>
      <c r="E84" s="814"/>
      <c r="F84" s="814"/>
      <c r="I84" s="814"/>
    </row>
    <row r="85" spans="3:17">
      <c r="C85" s="814"/>
      <c r="D85" s="814"/>
      <c r="E85" s="814"/>
      <c r="F85" s="814"/>
      <c r="I85" s="814"/>
    </row>
    <row r="86" spans="3:17">
      <c r="C86" s="814"/>
      <c r="D86" s="814"/>
      <c r="E86" s="814"/>
      <c r="F86" s="814"/>
      <c r="I86" s="814"/>
    </row>
    <row r="87" spans="3:17">
      <c r="C87" s="814"/>
      <c r="D87" s="814"/>
      <c r="E87" s="814"/>
      <c r="F87" s="814"/>
      <c r="I87" s="814"/>
    </row>
    <row r="88" spans="3:17">
      <c r="C88" s="814"/>
      <c r="D88" s="814"/>
      <c r="E88" s="814"/>
      <c r="F88" s="814"/>
      <c r="I88" s="814"/>
    </row>
    <row r="89" spans="3:17" s="814" customFormat="1">
      <c r="H89" s="817"/>
      <c r="K89" s="807"/>
      <c r="L89" s="807"/>
      <c r="M89" s="807"/>
      <c r="N89" s="807"/>
      <c r="O89" s="807"/>
      <c r="P89" s="807"/>
      <c r="Q89" s="807"/>
    </row>
    <row r="90" spans="3:17" s="814" customFormat="1">
      <c r="H90" s="817"/>
      <c r="K90" s="807"/>
      <c r="L90" s="807"/>
      <c r="M90" s="807"/>
      <c r="N90" s="807"/>
      <c r="O90" s="807"/>
      <c r="P90" s="807"/>
      <c r="Q90" s="807"/>
    </row>
    <row r="91" spans="3:17" s="814" customFormat="1">
      <c r="H91" s="817"/>
      <c r="K91" s="807"/>
      <c r="L91" s="807"/>
      <c r="M91" s="807"/>
      <c r="N91" s="807"/>
      <c r="O91" s="807"/>
      <c r="P91" s="807"/>
      <c r="Q91" s="807"/>
    </row>
    <row r="92" spans="3:17" s="814" customFormat="1">
      <c r="H92" s="817"/>
      <c r="K92" s="807"/>
      <c r="L92" s="807"/>
      <c r="M92" s="807"/>
      <c r="N92" s="807"/>
      <c r="O92" s="807"/>
      <c r="P92" s="807"/>
      <c r="Q92" s="807"/>
    </row>
    <row r="93" spans="3:17" s="814" customFormat="1" ht="15.75" customHeight="1">
      <c r="H93" s="817"/>
      <c r="K93" s="807"/>
      <c r="L93" s="807"/>
      <c r="M93" s="807"/>
      <c r="N93" s="807"/>
      <c r="O93" s="807"/>
      <c r="P93" s="807"/>
      <c r="Q93" s="807"/>
    </row>
    <row r="94" spans="3:17" s="814" customFormat="1">
      <c r="H94" s="817"/>
      <c r="K94" s="807"/>
      <c r="L94" s="807"/>
      <c r="M94" s="807"/>
      <c r="N94" s="807"/>
      <c r="O94" s="807"/>
      <c r="P94" s="807"/>
      <c r="Q94" s="807"/>
    </row>
    <row r="95" spans="3:17" s="814" customFormat="1">
      <c r="H95" s="817"/>
      <c r="K95" s="807"/>
      <c r="L95" s="807"/>
      <c r="M95" s="807"/>
      <c r="N95" s="807"/>
      <c r="O95" s="807"/>
      <c r="P95" s="807"/>
      <c r="Q95" s="807"/>
    </row>
    <row r="96" spans="3:17" s="814" customFormat="1">
      <c r="H96" s="817"/>
      <c r="K96" s="807"/>
      <c r="L96" s="807"/>
      <c r="M96" s="807"/>
      <c r="N96" s="807"/>
      <c r="O96" s="807"/>
      <c r="P96" s="807"/>
      <c r="Q96" s="807"/>
    </row>
    <row r="97" spans="8:17" s="814" customFormat="1">
      <c r="H97" s="817"/>
      <c r="K97" s="807"/>
      <c r="L97" s="807"/>
      <c r="M97" s="807"/>
      <c r="N97" s="807"/>
      <c r="O97" s="807"/>
      <c r="P97" s="807"/>
      <c r="Q97" s="807"/>
    </row>
    <row r="98" spans="8:17" s="814" customFormat="1">
      <c r="H98" s="817"/>
      <c r="K98" s="807"/>
      <c r="L98" s="807"/>
      <c r="M98" s="807"/>
      <c r="N98" s="807"/>
      <c r="O98" s="807"/>
      <c r="P98" s="807"/>
      <c r="Q98" s="807"/>
    </row>
    <row r="99" spans="8:17" s="814" customFormat="1">
      <c r="H99" s="817"/>
      <c r="K99" s="807"/>
      <c r="L99" s="807"/>
      <c r="M99" s="807"/>
      <c r="N99" s="807"/>
      <c r="O99" s="807"/>
      <c r="P99" s="807"/>
      <c r="Q99" s="807"/>
    </row>
    <row r="100" spans="8:17" s="814" customFormat="1">
      <c r="H100" s="817"/>
      <c r="K100" s="807"/>
      <c r="L100" s="807"/>
      <c r="M100" s="807"/>
      <c r="N100" s="807"/>
      <c r="O100" s="807"/>
      <c r="P100" s="807"/>
      <c r="Q100" s="807"/>
    </row>
    <row r="101" spans="8:17" s="814" customFormat="1">
      <c r="H101" s="817"/>
      <c r="K101" s="807"/>
      <c r="L101" s="807"/>
      <c r="M101" s="807"/>
      <c r="N101" s="807"/>
      <c r="O101" s="807"/>
      <c r="P101" s="807"/>
      <c r="Q101" s="807"/>
    </row>
    <row r="102" spans="8:17" s="814" customFormat="1">
      <c r="H102" s="817"/>
      <c r="K102" s="807"/>
      <c r="L102" s="807"/>
      <c r="M102" s="807"/>
      <c r="N102" s="807"/>
      <c r="O102" s="807"/>
      <c r="P102" s="807"/>
      <c r="Q102" s="807"/>
    </row>
    <row r="103" spans="8:17" s="814" customFormat="1">
      <c r="H103" s="817"/>
      <c r="K103" s="807"/>
      <c r="L103" s="807"/>
      <c r="M103" s="807"/>
      <c r="N103" s="807"/>
      <c r="O103" s="807"/>
      <c r="P103" s="807"/>
      <c r="Q103" s="807"/>
    </row>
    <row r="104" spans="8:17" s="814" customFormat="1">
      <c r="H104" s="817"/>
      <c r="K104" s="807"/>
      <c r="L104" s="807"/>
      <c r="M104" s="807"/>
      <c r="N104" s="807"/>
      <c r="O104" s="807"/>
      <c r="P104" s="807"/>
      <c r="Q104" s="807"/>
    </row>
    <row r="105" spans="8:17" s="814" customFormat="1">
      <c r="H105" s="817"/>
      <c r="K105" s="807"/>
      <c r="L105" s="807"/>
      <c r="M105" s="807"/>
      <c r="N105" s="807"/>
      <c r="O105" s="807"/>
      <c r="P105" s="807"/>
      <c r="Q105" s="807"/>
    </row>
    <row r="106" spans="8:17" s="814" customFormat="1">
      <c r="H106" s="817"/>
      <c r="K106" s="807"/>
      <c r="L106" s="807"/>
      <c r="M106" s="807"/>
      <c r="N106" s="807"/>
      <c r="O106" s="807"/>
      <c r="P106" s="807"/>
      <c r="Q106" s="807"/>
    </row>
    <row r="107" spans="8:17" s="814" customFormat="1">
      <c r="H107" s="817"/>
      <c r="K107" s="807"/>
      <c r="L107" s="807"/>
      <c r="M107" s="807"/>
      <c r="N107" s="807"/>
      <c r="O107" s="807"/>
      <c r="P107" s="807"/>
      <c r="Q107" s="807"/>
    </row>
    <row r="108" spans="8:17" s="814" customFormat="1">
      <c r="H108" s="817"/>
      <c r="K108" s="807"/>
      <c r="L108" s="807"/>
      <c r="M108" s="807"/>
      <c r="N108" s="807"/>
      <c r="O108" s="807"/>
      <c r="P108" s="807"/>
      <c r="Q108" s="807"/>
    </row>
    <row r="109" spans="8:17" s="814" customFormat="1">
      <c r="H109" s="817"/>
      <c r="K109" s="807"/>
      <c r="L109" s="807"/>
      <c r="M109" s="807"/>
      <c r="N109" s="807"/>
      <c r="O109" s="807"/>
      <c r="P109" s="807"/>
      <c r="Q109" s="807"/>
    </row>
    <row r="110" spans="8:17" s="814" customFormat="1">
      <c r="H110" s="817"/>
      <c r="K110" s="807"/>
      <c r="L110" s="807"/>
      <c r="M110" s="807"/>
      <c r="N110" s="807"/>
      <c r="O110" s="807"/>
      <c r="P110" s="807"/>
      <c r="Q110" s="807"/>
    </row>
    <row r="111" spans="8:17" s="814" customFormat="1">
      <c r="H111" s="817"/>
      <c r="K111" s="807"/>
      <c r="L111" s="807"/>
      <c r="M111" s="807"/>
      <c r="N111" s="807"/>
      <c r="O111" s="807"/>
      <c r="P111" s="807"/>
      <c r="Q111" s="807"/>
    </row>
    <row r="112" spans="8:17" s="814" customFormat="1">
      <c r="H112" s="817"/>
      <c r="K112" s="807"/>
      <c r="L112" s="807"/>
      <c r="M112" s="807"/>
      <c r="N112" s="807"/>
      <c r="O112" s="807"/>
      <c r="P112" s="807"/>
      <c r="Q112" s="807"/>
    </row>
    <row r="113" spans="8:17" s="814" customFormat="1">
      <c r="H113" s="817"/>
      <c r="K113" s="807"/>
      <c r="L113" s="807"/>
      <c r="M113" s="807"/>
      <c r="N113" s="807"/>
      <c r="O113" s="807"/>
      <c r="P113" s="807"/>
      <c r="Q113" s="807"/>
    </row>
    <row r="114" spans="8:17" s="814" customFormat="1">
      <c r="H114" s="817"/>
      <c r="K114" s="807"/>
      <c r="L114" s="807"/>
      <c r="M114" s="807"/>
      <c r="N114" s="807"/>
      <c r="O114" s="807"/>
      <c r="P114" s="807"/>
      <c r="Q114" s="807"/>
    </row>
    <row r="115" spans="8:17" s="814" customFormat="1">
      <c r="H115" s="817"/>
      <c r="K115" s="807"/>
      <c r="L115" s="807"/>
      <c r="M115" s="807"/>
      <c r="N115" s="807"/>
      <c r="O115" s="807"/>
      <c r="P115" s="807"/>
      <c r="Q115" s="807"/>
    </row>
    <row r="116" spans="8:17" s="814" customFormat="1">
      <c r="H116" s="817"/>
      <c r="K116" s="807"/>
      <c r="L116" s="807"/>
      <c r="M116" s="807"/>
      <c r="N116" s="807"/>
      <c r="O116" s="807"/>
      <c r="P116" s="807"/>
      <c r="Q116" s="807"/>
    </row>
    <row r="117" spans="8:17" s="814" customFormat="1">
      <c r="H117" s="817"/>
      <c r="K117" s="807"/>
      <c r="L117" s="807"/>
      <c r="M117" s="807"/>
      <c r="N117" s="807"/>
      <c r="O117" s="807"/>
      <c r="P117" s="807"/>
      <c r="Q117" s="807"/>
    </row>
    <row r="118" spans="8:17" s="814" customFormat="1">
      <c r="H118" s="817"/>
      <c r="K118" s="807"/>
      <c r="L118" s="807"/>
      <c r="M118" s="807"/>
      <c r="N118" s="807"/>
      <c r="O118" s="807"/>
      <c r="P118" s="807"/>
      <c r="Q118" s="807"/>
    </row>
    <row r="119" spans="8:17" s="814" customFormat="1">
      <c r="H119" s="817"/>
      <c r="K119" s="807"/>
      <c r="L119" s="807"/>
      <c r="M119" s="807"/>
      <c r="N119" s="807"/>
      <c r="O119" s="807"/>
      <c r="P119" s="807"/>
      <c r="Q119" s="807"/>
    </row>
    <row r="120" spans="8:17" s="814" customFormat="1">
      <c r="H120" s="817"/>
      <c r="K120" s="807"/>
      <c r="L120" s="807"/>
      <c r="M120" s="807"/>
      <c r="N120" s="807"/>
      <c r="O120" s="807"/>
      <c r="P120" s="807"/>
      <c r="Q120" s="807"/>
    </row>
    <row r="121" spans="8:17" s="814" customFormat="1">
      <c r="H121" s="817"/>
      <c r="K121" s="807"/>
      <c r="L121" s="807"/>
      <c r="M121" s="807"/>
      <c r="N121" s="807"/>
      <c r="O121" s="807"/>
      <c r="P121" s="807"/>
      <c r="Q121" s="807"/>
    </row>
    <row r="122" spans="8:17" s="814" customFormat="1">
      <c r="H122" s="817"/>
      <c r="K122" s="807"/>
      <c r="L122" s="807"/>
      <c r="M122" s="807"/>
      <c r="N122" s="807"/>
      <c r="O122" s="807"/>
      <c r="P122" s="807"/>
      <c r="Q122" s="807"/>
    </row>
    <row r="123" spans="8:17" s="814" customFormat="1">
      <c r="H123" s="817"/>
      <c r="K123" s="807"/>
      <c r="L123" s="807"/>
      <c r="M123" s="807"/>
      <c r="N123" s="807"/>
      <c r="O123" s="807"/>
      <c r="P123" s="807"/>
      <c r="Q123" s="807"/>
    </row>
    <row r="124" spans="8:17" s="814" customFormat="1">
      <c r="H124" s="817"/>
      <c r="K124" s="807"/>
      <c r="L124" s="807"/>
      <c r="M124" s="807"/>
      <c r="N124" s="807"/>
      <c r="O124" s="807"/>
      <c r="P124" s="807"/>
      <c r="Q124" s="807"/>
    </row>
    <row r="125" spans="8:17" s="814" customFormat="1">
      <c r="H125" s="817"/>
      <c r="K125" s="807"/>
      <c r="L125" s="807"/>
      <c r="M125" s="807"/>
      <c r="N125" s="807"/>
      <c r="O125" s="807"/>
      <c r="P125" s="807"/>
      <c r="Q125" s="807"/>
    </row>
    <row r="126" spans="8:17" s="814" customFormat="1">
      <c r="H126" s="817"/>
      <c r="K126" s="807"/>
      <c r="L126" s="807"/>
      <c r="M126" s="807"/>
      <c r="N126" s="807"/>
      <c r="O126" s="807"/>
      <c r="P126" s="807"/>
      <c r="Q126" s="807"/>
    </row>
    <row r="127" spans="8:17" s="814" customFormat="1">
      <c r="H127" s="817"/>
      <c r="K127" s="807"/>
      <c r="L127" s="807"/>
      <c r="M127" s="807"/>
      <c r="N127" s="807"/>
      <c r="O127" s="807"/>
      <c r="P127" s="807"/>
      <c r="Q127" s="807"/>
    </row>
    <row r="128" spans="8:17" s="814" customFormat="1">
      <c r="H128" s="817"/>
      <c r="K128" s="807"/>
      <c r="L128" s="807"/>
      <c r="M128" s="807"/>
      <c r="N128" s="807"/>
      <c r="O128" s="807"/>
      <c r="P128" s="807"/>
      <c r="Q128" s="807"/>
    </row>
    <row r="129" spans="8:17" s="814" customFormat="1">
      <c r="H129" s="817"/>
      <c r="K129" s="807"/>
      <c r="L129" s="807"/>
      <c r="M129" s="807"/>
      <c r="N129" s="807"/>
      <c r="O129" s="807"/>
      <c r="P129" s="807"/>
      <c r="Q129" s="807"/>
    </row>
    <row r="130" spans="8:17" s="814" customFormat="1">
      <c r="H130" s="817"/>
      <c r="K130" s="807"/>
      <c r="L130" s="807"/>
      <c r="M130" s="807"/>
      <c r="N130" s="807"/>
      <c r="O130" s="807"/>
      <c r="P130" s="807"/>
      <c r="Q130" s="807"/>
    </row>
    <row r="131" spans="8:17" s="814" customFormat="1">
      <c r="H131" s="817"/>
      <c r="K131" s="807"/>
      <c r="L131" s="807"/>
      <c r="M131" s="807"/>
      <c r="N131" s="807"/>
      <c r="O131" s="807"/>
      <c r="P131" s="807"/>
      <c r="Q131" s="807"/>
    </row>
    <row r="132" spans="8:17" s="814" customFormat="1">
      <c r="H132" s="817"/>
      <c r="K132" s="807"/>
      <c r="L132" s="807"/>
      <c r="M132" s="807"/>
      <c r="N132" s="807"/>
      <c r="O132" s="807"/>
      <c r="P132" s="807"/>
      <c r="Q132" s="807"/>
    </row>
    <row r="133" spans="8:17" s="814" customFormat="1">
      <c r="H133" s="817"/>
      <c r="K133" s="807"/>
      <c r="L133" s="807"/>
      <c r="M133" s="807"/>
      <c r="N133" s="807"/>
      <c r="O133" s="807"/>
      <c r="P133" s="807"/>
      <c r="Q133" s="807"/>
    </row>
    <row r="134" spans="8:17" s="814" customFormat="1">
      <c r="H134" s="817"/>
      <c r="K134" s="807"/>
      <c r="L134" s="807"/>
      <c r="M134" s="807"/>
      <c r="N134" s="807"/>
      <c r="O134" s="807"/>
      <c r="P134" s="807"/>
      <c r="Q134" s="807"/>
    </row>
    <row r="135" spans="8:17" s="814" customFormat="1">
      <c r="H135" s="817"/>
      <c r="K135" s="807"/>
      <c r="L135" s="807"/>
      <c r="M135" s="807"/>
      <c r="N135" s="807"/>
      <c r="O135" s="807"/>
      <c r="P135" s="807"/>
      <c r="Q135" s="807"/>
    </row>
    <row r="136" spans="8:17" s="814" customFormat="1">
      <c r="H136" s="817"/>
      <c r="K136" s="807"/>
      <c r="L136" s="807"/>
      <c r="M136" s="807"/>
      <c r="N136" s="807"/>
      <c r="O136" s="807"/>
      <c r="P136" s="807"/>
      <c r="Q136" s="807"/>
    </row>
    <row r="137" spans="8:17" s="814" customFormat="1">
      <c r="H137" s="817"/>
      <c r="K137" s="807"/>
      <c r="L137" s="807"/>
      <c r="M137" s="807"/>
      <c r="N137" s="807"/>
      <c r="O137" s="807"/>
      <c r="P137" s="807"/>
      <c r="Q137" s="807"/>
    </row>
    <row r="138" spans="8:17" s="814" customFormat="1">
      <c r="H138" s="817"/>
      <c r="K138" s="807"/>
      <c r="L138" s="807"/>
      <c r="M138" s="807"/>
      <c r="N138" s="807"/>
      <c r="O138" s="807"/>
      <c r="P138" s="807"/>
      <c r="Q138" s="807"/>
    </row>
    <row r="139" spans="8:17" s="814" customFormat="1">
      <c r="H139" s="817"/>
      <c r="K139" s="807"/>
      <c r="L139" s="807"/>
      <c r="M139" s="807"/>
      <c r="N139" s="807"/>
      <c r="O139" s="807"/>
      <c r="P139" s="807"/>
      <c r="Q139" s="807"/>
    </row>
    <row r="140" spans="8:17" s="814" customFormat="1">
      <c r="H140" s="817"/>
      <c r="K140" s="807"/>
      <c r="L140" s="807"/>
      <c r="M140" s="807"/>
      <c r="N140" s="807"/>
      <c r="O140" s="807"/>
      <c r="P140" s="807"/>
      <c r="Q140" s="807"/>
    </row>
    <row r="141" spans="8:17" s="814" customFormat="1">
      <c r="H141" s="817"/>
      <c r="K141" s="807"/>
      <c r="L141" s="807"/>
      <c r="M141" s="807"/>
      <c r="N141" s="807"/>
      <c r="O141" s="807"/>
      <c r="P141" s="807"/>
      <c r="Q141" s="807"/>
    </row>
    <row r="142" spans="8:17" s="814" customFormat="1">
      <c r="H142" s="817"/>
      <c r="K142" s="807"/>
      <c r="L142" s="807"/>
      <c r="M142" s="807"/>
      <c r="N142" s="807"/>
      <c r="O142" s="807"/>
      <c r="P142" s="807"/>
      <c r="Q142" s="807"/>
    </row>
    <row r="143" spans="8:17" s="814" customFormat="1">
      <c r="H143" s="817"/>
      <c r="K143" s="807"/>
      <c r="L143" s="807"/>
      <c r="M143" s="807"/>
      <c r="N143" s="807"/>
      <c r="O143" s="807"/>
      <c r="P143" s="807"/>
      <c r="Q143" s="807"/>
    </row>
    <row r="144" spans="8:17" s="814" customFormat="1">
      <c r="H144" s="817"/>
      <c r="K144" s="807"/>
      <c r="L144" s="807"/>
      <c r="M144" s="807"/>
      <c r="N144" s="807"/>
      <c r="O144" s="807"/>
      <c r="P144" s="807"/>
      <c r="Q144" s="807"/>
    </row>
    <row r="145" spans="8:17" s="814" customFormat="1">
      <c r="H145" s="817"/>
      <c r="K145" s="807"/>
      <c r="L145" s="807"/>
      <c r="M145" s="807"/>
      <c r="N145" s="807"/>
      <c r="O145" s="807"/>
      <c r="P145" s="807"/>
      <c r="Q145" s="807"/>
    </row>
    <row r="146" spans="8:17" s="814" customFormat="1">
      <c r="H146" s="817"/>
      <c r="K146" s="807"/>
      <c r="L146" s="807"/>
      <c r="M146" s="807"/>
      <c r="N146" s="807"/>
      <c r="O146" s="807"/>
      <c r="P146" s="807"/>
      <c r="Q146" s="807"/>
    </row>
    <row r="147" spans="8:17" s="814" customFormat="1">
      <c r="H147" s="817"/>
      <c r="K147" s="807"/>
      <c r="L147" s="807"/>
      <c r="M147" s="807"/>
      <c r="N147" s="807"/>
      <c r="O147" s="807"/>
      <c r="P147" s="807"/>
      <c r="Q147" s="807"/>
    </row>
    <row r="148" spans="8:17" s="814" customFormat="1">
      <c r="H148" s="817"/>
      <c r="K148" s="807"/>
      <c r="L148" s="807"/>
      <c r="M148" s="807"/>
      <c r="N148" s="807"/>
      <c r="O148" s="807"/>
      <c r="P148" s="807"/>
      <c r="Q148" s="807"/>
    </row>
    <row r="149" spans="8:17" s="814" customFormat="1">
      <c r="H149" s="817"/>
      <c r="K149" s="807"/>
      <c r="L149" s="807"/>
      <c r="M149" s="807"/>
      <c r="N149" s="807"/>
      <c r="O149" s="807"/>
      <c r="P149" s="807"/>
      <c r="Q149" s="807"/>
    </row>
    <row r="150" spans="8:17" s="814" customFormat="1">
      <c r="H150" s="817"/>
      <c r="K150" s="807"/>
      <c r="L150" s="807"/>
      <c r="M150" s="807"/>
      <c r="N150" s="807"/>
      <c r="O150" s="807"/>
      <c r="P150" s="807"/>
      <c r="Q150" s="807"/>
    </row>
    <row r="151" spans="8:17" s="814" customFormat="1">
      <c r="H151" s="817"/>
      <c r="K151" s="807"/>
      <c r="L151" s="807"/>
      <c r="M151" s="807"/>
      <c r="N151" s="807"/>
      <c r="O151" s="807"/>
      <c r="P151" s="807"/>
      <c r="Q151" s="807"/>
    </row>
    <row r="152" spans="8:17" s="814" customFormat="1">
      <c r="H152" s="817"/>
      <c r="K152" s="807"/>
      <c r="L152" s="807"/>
      <c r="M152" s="807"/>
      <c r="N152" s="807"/>
      <c r="O152" s="807"/>
      <c r="P152" s="807"/>
      <c r="Q152" s="807"/>
    </row>
    <row r="153" spans="8:17" s="814" customFormat="1">
      <c r="H153" s="817"/>
      <c r="K153" s="807"/>
      <c r="L153" s="807"/>
      <c r="M153" s="807"/>
      <c r="N153" s="807"/>
      <c r="O153" s="807"/>
      <c r="P153" s="807"/>
      <c r="Q153" s="807"/>
    </row>
    <row r="154" spans="8:17" s="814" customFormat="1">
      <c r="H154" s="817"/>
      <c r="K154" s="807"/>
      <c r="L154" s="807"/>
      <c r="M154" s="807"/>
      <c r="N154" s="807"/>
      <c r="O154" s="807"/>
      <c r="P154" s="807"/>
      <c r="Q154" s="807"/>
    </row>
    <row r="155" spans="8:17" s="814" customFormat="1">
      <c r="H155" s="817"/>
      <c r="K155" s="807"/>
      <c r="L155" s="807"/>
      <c r="M155" s="807"/>
      <c r="N155" s="807"/>
      <c r="O155" s="807"/>
      <c r="P155" s="807"/>
      <c r="Q155" s="807"/>
    </row>
    <row r="156" spans="8:17" s="814" customFormat="1">
      <c r="H156" s="817"/>
      <c r="K156" s="807"/>
      <c r="L156" s="807"/>
      <c r="M156" s="807"/>
      <c r="N156" s="807"/>
      <c r="O156" s="807"/>
      <c r="P156" s="807"/>
      <c r="Q156" s="807"/>
    </row>
    <row r="157" spans="8:17" s="814" customFormat="1">
      <c r="H157" s="817"/>
      <c r="K157" s="807"/>
      <c r="L157" s="807"/>
      <c r="M157" s="807"/>
      <c r="N157" s="807"/>
      <c r="O157" s="807"/>
      <c r="P157" s="807"/>
      <c r="Q157" s="807"/>
    </row>
    <row r="158" spans="8:17" s="814" customFormat="1">
      <c r="H158" s="817"/>
      <c r="K158" s="807"/>
      <c r="L158" s="807"/>
      <c r="M158" s="807"/>
      <c r="N158" s="807"/>
      <c r="O158" s="807"/>
      <c r="P158" s="807"/>
      <c r="Q158" s="807"/>
    </row>
    <row r="159" spans="8:17" s="814" customFormat="1">
      <c r="H159" s="817"/>
      <c r="K159" s="807"/>
      <c r="L159" s="807"/>
      <c r="M159" s="807"/>
      <c r="N159" s="807"/>
      <c r="O159" s="807"/>
      <c r="P159" s="807"/>
      <c r="Q159" s="807"/>
    </row>
    <row r="160" spans="8:17" s="814" customFormat="1">
      <c r="H160" s="817"/>
      <c r="K160" s="807"/>
      <c r="L160" s="807"/>
      <c r="M160" s="807"/>
      <c r="N160" s="807"/>
      <c r="O160" s="807"/>
      <c r="P160" s="807"/>
      <c r="Q160" s="807"/>
    </row>
    <row r="161" spans="8:17" s="814" customFormat="1">
      <c r="H161" s="817"/>
      <c r="K161" s="807"/>
      <c r="L161" s="807"/>
      <c r="M161" s="807"/>
      <c r="N161" s="807"/>
      <c r="O161" s="807"/>
      <c r="P161" s="807"/>
      <c r="Q161" s="807"/>
    </row>
    <row r="162" spans="8:17" s="814" customFormat="1">
      <c r="H162" s="817"/>
      <c r="K162" s="807"/>
      <c r="L162" s="807"/>
      <c r="M162" s="807"/>
      <c r="N162" s="807"/>
      <c r="O162" s="807"/>
      <c r="P162" s="807"/>
      <c r="Q162" s="807"/>
    </row>
    <row r="163" spans="8:17" s="814" customFormat="1">
      <c r="H163" s="817"/>
      <c r="K163" s="807"/>
      <c r="L163" s="807"/>
      <c r="M163" s="807"/>
      <c r="N163" s="807"/>
      <c r="O163" s="807"/>
      <c r="P163" s="807"/>
      <c r="Q163" s="807"/>
    </row>
    <row r="164" spans="8:17" s="814" customFormat="1">
      <c r="H164" s="817"/>
      <c r="K164" s="807"/>
      <c r="L164" s="807"/>
      <c r="M164" s="807"/>
      <c r="N164" s="807"/>
      <c r="O164" s="807"/>
      <c r="P164" s="807"/>
      <c r="Q164" s="807"/>
    </row>
    <row r="165" spans="8:17" s="814" customFormat="1">
      <c r="H165" s="817"/>
      <c r="K165" s="807"/>
      <c r="L165" s="807"/>
      <c r="M165" s="807"/>
      <c r="N165" s="807"/>
      <c r="O165" s="807"/>
      <c r="P165" s="807"/>
      <c r="Q165" s="807"/>
    </row>
    <row r="166" spans="8:17" s="814" customFormat="1">
      <c r="H166" s="817"/>
      <c r="K166" s="807"/>
      <c r="L166" s="807"/>
      <c r="M166" s="807"/>
      <c r="N166" s="807"/>
      <c r="O166" s="807"/>
      <c r="P166" s="807"/>
      <c r="Q166" s="807"/>
    </row>
    <row r="167" spans="8:17" s="814" customFormat="1">
      <c r="H167" s="817"/>
      <c r="K167" s="807"/>
      <c r="L167" s="807"/>
      <c r="M167" s="807"/>
      <c r="N167" s="807"/>
      <c r="O167" s="807"/>
      <c r="P167" s="807"/>
      <c r="Q167" s="807"/>
    </row>
    <row r="168" spans="8:17" s="814" customFormat="1">
      <c r="H168" s="817"/>
      <c r="K168" s="807"/>
      <c r="L168" s="807"/>
      <c r="M168" s="807"/>
      <c r="N168" s="807"/>
      <c r="O168" s="807"/>
      <c r="P168" s="807"/>
      <c r="Q168" s="807"/>
    </row>
    <row r="169" spans="8:17" s="814" customFormat="1">
      <c r="H169" s="817"/>
      <c r="K169" s="807"/>
      <c r="L169" s="807"/>
      <c r="M169" s="807"/>
      <c r="N169" s="807"/>
      <c r="O169" s="807"/>
      <c r="P169" s="807"/>
      <c r="Q169" s="807"/>
    </row>
    <row r="170" spans="8:17" s="814" customFormat="1">
      <c r="H170" s="817"/>
      <c r="K170" s="807"/>
      <c r="L170" s="807"/>
      <c r="M170" s="807"/>
      <c r="N170" s="807"/>
      <c r="O170" s="807"/>
      <c r="P170" s="807"/>
      <c r="Q170" s="807"/>
    </row>
    <row r="171" spans="8:17" s="814" customFormat="1">
      <c r="H171" s="817"/>
      <c r="K171" s="807"/>
      <c r="L171" s="807"/>
      <c r="M171" s="807"/>
      <c r="N171" s="807"/>
      <c r="O171" s="807"/>
      <c r="P171" s="807"/>
      <c r="Q171" s="807"/>
    </row>
    <row r="172" spans="8:17" s="814" customFormat="1">
      <c r="H172" s="817"/>
      <c r="K172" s="807"/>
      <c r="L172" s="807"/>
      <c r="M172" s="807"/>
      <c r="N172" s="807"/>
      <c r="O172" s="807"/>
      <c r="P172" s="807"/>
      <c r="Q172" s="807"/>
    </row>
    <row r="173" spans="8:17" s="814" customFormat="1">
      <c r="H173" s="817"/>
      <c r="K173" s="807"/>
      <c r="L173" s="807"/>
      <c r="M173" s="807"/>
      <c r="N173" s="807"/>
      <c r="O173" s="807"/>
      <c r="P173" s="807"/>
      <c r="Q173" s="807"/>
    </row>
    <row r="174" spans="8:17" s="814" customFormat="1">
      <c r="H174" s="817"/>
      <c r="K174" s="807"/>
      <c r="L174" s="807"/>
      <c r="M174" s="807"/>
      <c r="N174" s="807"/>
      <c r="O174" s="807"/>
      <c r="P174" s="807"/>
      <c r="Q174" s="807"/>
    </row>
    <row r="175" spans="8:17" s="814" customFormat="1">
      <c r="H175" s="817"/>
      <c r="K175" s="807"/>
      <c r="L175" s="807"/>
      <c r="M175" s="807"/>
      <c r="N175" s="807"/>
      <c r="O175" s="807"/>
      <c r="P175" s="807"/>
      <c r="Q175" s="807"/>
    </row>
    <row r="176" spans="8:17" s="814" customFormat="1">
      <c r="H176" s="817"/>
      <c r="K176" s="807"/>
      <c r="L176" s="807"/>
      <c r="M176" s="807"/>
      <c r="N176" s="807"/>
      <c r="O176" s="807"/>
      <c r="P176" s="807"/>
      <c r="Q176" s="807"/>
    </row>
    <row r="177" spans="8:17" s="814" customFormat="1">
      <c r="H177" s="817"/>
      <c r="K177" s="807"/>
      <c r="L177" s="807"/>
      <c r="M177" s="807"/>
      <c r="N177" s="807"/>
      <c r="O177" s="807"/>
      <c r="P177" s="807"/>
      <c r="Q177" s="807"/>
    </row>
    <row r="178" spans="8:17" s="814" customFormat="1">
      <c r="H178" s="817"/>
      <c r="K178" s="807"/>
      <c r="L178" s="807"/>
      <c r="M178" s="807"/>
      <c r="N178" s="807"/>
      <c r="O178" s="807"/>
      <c r="P178" s="807"/>
      <c r="Q178" s="807"/>
    </row>
    <row r="179" spans="8:17" s="814" customFormat="1">
      <c r="H179" s="817"/>
      <c r="K179" s="807"/>
      <c r="L179" s="807"/>
      <c r="M179" s="807"/>
      <c r="N179" s="807"/>
      <c r="O179" s="807"/>
      <c r="P179" s="807"/>
      <c r="Q179" s="807"/>
    </row>
    <row r="180" spans="8:17" s="814" customFormat="1">
      <c r="H180" s="817"/>
      <c r="K180" s="807"/>
      <c r="L180" s="807"/>
      <c r="M180" s="807"/>
      <c r="N180" s="807"/>
      <c r="O180" s="807"/>
      <c r="P180" s="807"/>
      <c r="Q180" s="807"/>
    </row>
    <row r="181" spans="8:17" s="814" customFormat="1">
      <c r="H181" s="817"/>
      <c r="K181" s="807"/>
      <c r="L181" s="807"/>
      <c r="M181" s="807"/>
      <c r="N181" s="807"/>
      <c r="O181" s="807"/>
      <c r="P181" s="807"/>
      <c r="Q181" s="807"/>
    </row>
    <row r="182" spans="8:17" s="814" customFormat="1">
      <c r="H182" s="817"/>
      <c r="K182" s="807"/>
      <c r="L182" s="807"/>
      <c r="M182" s="807"/>
      <c r="N182" s="807"/>
      <c r="O182" s="807"/>
      <c r="P182" s="807"/>
      <c r="Q182" s="807"/>
    </row>
    <row r="183" spans="8:17" s="814" customFormat="1">
      <c r="H183" s="817"/>
      <c r="K183" s="807"/>
      <c r="L183" s="807"/>
      <c r="M183" s="807"/>
      <c r="N183" s="807"/>
      <c r="O183" s="807"/>
      <c r="P183" s="807"/>
      <c r="Q183" s="807"/>
    </row>
    <row r="184" spans="8:17" s="814" customFormat="1">
      <c r="H184" s="817"/>
      <c r="K184" s="807"/>
      <c r="L184" s="807"/>
      <c r="M184" s="807"/>
      <c r="N184" s="807"/>
      <c r="O184" s="807"/>
      <c r="P184" s="807"/>
      <c r="Q184" s="807"/>
    </row>
    <row r="185" spans="8:17" s="814" customFormat="1">
      <c r="H185" s="817"/>
      <c r="K185" s="807"/>
      <c r="L185" s="807"/>
      <c r="M185" s="807"/>
      <c r="N185" s="807"/>
      <c r="O185" s="807"/>
      <c r="P185" s="807"/>
      <c r="Q185" s="807"/>
    </row>
    <row r="186" spans="8:17" s="814" customFormat="1">
      <c r="H186" s="817"/>
      <c r="K186" s="807"/>
      <c r="L186" s="807"/>
      <c r="M186" s="807"/>
      <c r="N186" s="807"/>
      <c r="O186" s="807"/>
      <c r="P186" s="807"/>
      <c r="Q186" s="807"/>
    </row>
    <row r="187" spans="8:17" s="814" customFormat="1">
      <c r="H187" s="817"/>
      <c r="K187" s="807"/>
      <c r="L187" s="807"/>
      <c r="M187" s="807"/>
      <c r="N187" s="807"/>
      <c r="O187" s="807"/>
      <c r="P187" s="807"/>
      <c r="Q187" s="807"/>
    </row>
    <row r="188" spans="8:17" s="814" customFormat="1">
      <c r="H188" s="817"/>
      <c r="K188" s="807"/>
      <c r="L188" s="807"/>
      <c r="M188" s="807"/>
      <c r="N188" s="807"/>
      <c r="O188" s="807"/>
      <c r="P188" s="807"/>
      <c r="Q188" s="807"/>
    </row>
    <row r="189" spans="8:17" s="814" customFormat="1">
      <c r="H189" s="817"/>
      <c r="K189" s="807"/>
      <c r="L189" s="807"/>
      <c r="M189" s="807"/>
      <c r="N189" s="807"/>
      <c r="O189" s="807"/>
      <c r="P189" s="807"/>
      <c r="Q189" s="807"/>
    </row>
    <row r="190" spans="8:17" s="814" customFormat="1">
      <c r="H190" s="817"/>
      <c r="K190" s="807"/>
      <c r="L190" s="807"/>
      <c r="M190" s="807"/>
      <c r="N190" s="807"/>
      <c r="O190" s="807"/>
      <c r="P190" s="807"/>
      <c r="Q190" s="807"/>
    </row>
    <row r="191" spans="8:17" s="814" customFormat="1">
      <c r="H191" s="817"/>
      <c r="K191" s="807"/>
      <c r="L191" s="807"/>
      <c r="M191" s="807"/>
      <c r="N191" s="807"/>
      <c r="O191" s="807"/>
      <c r="P191" s="807"/>
      <c r="Q191" s="807"/>
    </row>
    <row r="192" spans="8:17" s="814" customFormat="1">
      <c r="H192" s="817"/>
      <c r="K192" s="807"/>
      <c r="L192" s="807"/>
      <c r="M192" s="807"/>
      <c r="N192" s="807"/>
      <c r="O192" s="807"/>
      <c r="P192" s="807"/>
      <c r="Q192" s="807"/>
    </row>
    <row r="193" spans="8:17" s="814" customFormat="1">
      <c r="H193" s="817"/>
      <c r="K193" s="807"/>
      <c r="L193" s="807"/>
      <c r="M193" s="807"/>
      <c r="N193" s="807"/>
      <c r="O193" s="807"/>
      <c r="P193" s="807"/>
      <c r="Q193" s="807"/>
    </row>
    <row r="194" spans="8:17" s="814" customFormat="1">
      <c r="H194" s="817"/>
      <c r="K194" s="807"/>
      <c r="L194" s="807"/>
      <c r="M194" s="807"/>
      <c r="N194" s="807"/>
      <c r="O194" s="807"/>
      <c r="P194" s="807"/>
      <c r="Q194" s="807"/>
    </row>
    <row r="195" spans="8:17" s="814" customFormat="1">
      <c r="H195" s="817"/>
      <c r="K195" s="807"/>
      <c r="L195" s="807"/>
      <c r="M195" s="807"/>
      <c r="N195" s="807"/>
      <c r="O195" s="807"/>
      <c r="P195" s="807"/>
      <c r="Q195" s="807"/>
    </row>
    <row r="196" spans="8:17" s="814" customFormat="1">
      <c r="H196" s="817"/>
      <c r="K196" s="807"/>
      <c r="L196" s="807"/>
      <c r="M196" s="807"/>
      <c r="N196" s="807"/>
      <c r="O196" s="807"/>
      <c r="P196" s="807"/>
      <c r="Q196" s="807"/>
    </row>
    <row r="197" spans="8:17" s="814" customFormat="1">
      <c r="H197" s="817"/>
      <c r="K197" s="807"/>
      <c r="L197" s="807"/>
      <c r="M197" s="807"/>
      <c r="N197" s="807"/>
      <c r="O197" s="807"/>
      <c r="P197" s="807"/>
      <c r="Q197" s="807"/>
    </row>
    <row r="198" spans="8:17" s="814" customFormat="1">
      <c r="H198" s="817"/>
      <c r="K198" s="807"/>
      <c r="L198" s="807"/>
      <c r="M198" s="807"/>
      <c r="N198" s="807"/>
      <c r="O198" s="807"/>
      <c r="P198" s="807"/>
      <c r="Q198" s="807"/>
    </row>
    <row r="199" spans="8:17" s="814" customFormat="1">
      <c r="H199" s="817"/>
      <c r="K199" s="807"/>
      <c r="L199" s="807"/>
      <c r="M199" s="807"/>
      <c r="N199" s="807"/>
      <c r="O199" s="807"/>
      <c r="P199" s="807"/>
      <c r="Q199" s="807"/>
    </row>
    <row r="200" spans="8:17" s="814" customFormat="1">
      <c r="H200" s="817"/>
      <c r="K200" s="807"/>
      <c r="L200" s="807"/>
      <c r="M200" s="807"/>
      <c r="N200" s="807"/>
      <c r="O200" s="807"/>
      <c r="P200" s="807"/>
      <c r="Q200" s="807"/>
    </row>
    <row r="201" spans="8:17" s="814" customFormat="1">
      <c r="H201" s="817"/>
      <c r="K201" s="807"/>
      <c r="L201" s="807"/>
      <c r="M201" s="807"/>
      <c r="N201" s="807"/>
      <c r="O201" s="807"/>
      <c r="P201" s="807"/>
      <c r="Q201" s="807"/>
    </row>
    <row r="202" spans="8:17" s="814" customFormat="1">
      <c r="H202" s="817"/>
      <c r="K202" s="807"/>
      <c r="L202" s="807"/>
      <c r="M202" s="807"/>
      <c r="N202" s="807"/>
      <c r="O202" s="807"/>
      <c r="P202" s="807"/>
      <c r="Q202" s="807"/>
    </row>
    <row r="203" spans="8:17" s="814" customFormat="1">
      <c r="H203" s="817"/>
      <c r="K203" s="807"/>
      <c r="L203" s="807"/>
      <c r="M203" s="807"/>
      <c r="N203" s="807"/>
      <c r="O203" s="807"/>
      <c r="P203" s="807"/>
      <c r="Q203" s="807"/>
    </row>
    <row r="204" spans="8:17" s="814" customFormat="1">
      <c r="H204" s="817"/>
      <c r="K204" s="807"/>
      <c r="L204" s="807"/>
      <c r="M204" s="807"/>
      <c r="N204" s="807"/>
      <c r="O204" s="807"/>
      <c r="P204" s="807"/>
      <c r="Q204" s="807"/>
    </row>
    <row r="205" spans="8:17" s="814" customFormat="1">
      <c r="H205" s="817"/>
      <c r="K205" s="807"/>
      <c r="L205" s="807"/>
      <c r="M205" s="807"/>
      <c r="N205" s="807"/>
      <c r="O205" s="807"/>
      <c r="P205" s="807"/>
      <c r="Q205" s="807"/>
    </row>
    <row r="206" spans="8:17" s="814" customFormat="1">
      <c r="H206" s="817"/>
      <c r="K206" s="807"/>
      <c r="L206" s="807"/>
      <c r="M206" s="807"/>
      <c r="N206" s="807"/>
      <c r="O206" s="807"/>
      <c r="P206" s="807"/>
      <c r="Q206" s="807"/>
    </row>
    <row r="207" spans="8:17" s="814" customFormat="1">
      <c r="H207" s="817"/>
      <c r="K207" s="807"/>
      <c r="L207" s="807"/>
      <c r="M207" s="807"/>
      <c r="N207" s="807"/>
      <c r="O207" s="807"/>
      <c r="P207" s="807"/>
      <c r="Q207" s="807"/>
    </row>
    <row r="208" spans="8:17" s="814" customFormat="1">
      <c r="H208" s="817"/>
      <c r="K208" s="807"/>
      <c r="L208" s="807"/>
      <c r="M208" s="807"/>
      <c r="N208" s="807"/>
      <c r="O208" s="807"/>
      <c r="P208" s="807"/>
      <c r="Q208" s="807"/>
    </row>
    <row r="209" spans="8:17" s="814" customFormat="1">
      <c r="H209" s="817"/>
      <c r="K209" s="807"/>
      <c r="L209" s="807"/>
      <c r="M209" s="807"/>
      <c r="N209" s="807"/>
      <c r="O209" s="807"/>
      <c r="P209" s="807"/>
      <c r="Q209" s="807"/>
    </row>
    <row r="210" spans="8:17" s="814" customFormat="1">
      <c r="H210" s="817"/>
      <c r="K210" s="807"/>
      <c r="L210" s="807"/>
      <c r="M210" s="807"/>
      <c r="N210" s="807"/>
      <c r="O210" s="807"/>
      <c r="P210" s="807"/>
      <c r="Q210" s="807"/>
    </row>
    <row r="211" spans="8:17" s="814" customFormat="1">
      <c r="H211" s="817"/>
      <c r="K211" s="807"/>
      <c r="L211" s="807"/>
      <c r="M211" s="807"/>
      <c r="N211" s="807"/>
      <c r="O211" s="807"/>
      <c r="P211" s="807"/>
      <c r="Q211" s="807"/>
    </row>
    <row r="212" spans="8:17" s="814" customFormat="1">
      <c r="H212" s="817"/>
      <c r="K212" s="807"/>
      <c r="L212" s="807"/>
      <c r="M212" s="807"/>
      <c r="N212" s="807"/>
      <c r="O212" s="807"/>
      <c r="P212" s="807"/>
      <c r="Q212" s="807"/>
    </row>
    <row r="213" spans="8:17" s="814" customFormat="1">
      <c r="H213" s="817"/>
      <c r="K213" s="807"/>
      <c r="L213" s="807"/>
      <c r="M213" s="807"/>
      <c r="N213" s="807"/>
      <c r="O213" s="807"/>
      <c r="P213" s="807"/>
      <c r="Q213" s="807"/>
    </row>
    <row r="214" spans="8:17" s="814" customFormat="1">
      <c r="H214" s="817"/>
      <c r="K214" s="807"/>
      <c r="L214" s="807"/>
      <c r="M214" s="807"/>
      <c r="N214" s="807"/>
      <c r="O214" s="807"/>
      <c r="P214" s="807"/>
      <c r="Q214" s="807"/>
    </row>
    <row r="215" spans="8:17" s="814" customFormat="1">
      <c r="H215" s="817"/>
      <c r="K215" s="807"/>
      <c r="L215" s="807"/>
      <c r="M215" s="807"/>
      <c r="N215" s="807"/>
      <c r="O215" s="807"/>
      <c r="P215" s="807"/>
      <c r="Q215" s="807"/>
    </row>
    <row r="216" spans="8:17" s="814" customFormat="1">
      <c r="H216" s="817"/>
      <c r="K216" s="807"/>
      <c r="L216" s="807"/>
      <c r="M216" s="807"/>
      <c r="N216" s="807"/>
      <c r="O216" s="807"/>
      <c r="P216" s="807"/>
      <c r="Q216" s="807"/>
    </row>
    <row r="217" spans="8:17" s="814" customFormat="1">
      <c r="H217" s="817"/>
      <c r="K217" s="807"/>
      <c r="L217" s="807"/>
      <c r="M217" s="807"/>
      <c r="N217" s="807"/>
      <c r="O217" s="807"/>
      <c r="P217" s="807"/>
      <c r="Q217" s="807"/>
    </row>
    <row r="218" spans="8:17" s="814" customFormat="1">
      <c r="H218" s="817"/>
      <c r="K218" s="807"/>
      <c r="L218" s="807"/>
      <c r="M218" s="807"/>
      <c r="N218" s="807"/>
      <c r="O218" s="807"/>
      <c r="P218" s="807"/>
      <c r="Q218" s="807"/>
    </row>
    <row r="219" spans="8:17" s="814" customFormat="1">
      <c r="H219" s="817"/>
      <c r="K219" s="807"/>
      <c r="L219" s="807"/>
      <c r="M219" s="807"/>
      <c r="N219" s="807"/>
      <c r="O219" s="807"/>
      <c r="P219" s="807"/>
      <c r="Q219" s="807"/>
    </row>
    <row r="220" spans="8:17" s="814" customFormat="1">
      <c r="H220" s="817"/>
      <c r="K220" s="807"/>
      <c r="L220" s="807"/>
      <c r="M220" s="807"/>
      <c r="N220" s="807"/>
      <c r="O220" s="807"/>
      <c r="P220" s="807"/>
      <c r="Q220" s="807"/>
    </row>
    <row r="221" spans="8:17" s="814" customFormat="1">
      <c r="H221" s="817"/>
      <c r="K221" s="807"/>
      <c r="L221" s="807"/>
      <c r="M221" s="807"/>
      <c r="N221" s="807"/>
      <c r="O221" s="807"/>
      <c r="P221" s="807"/>
      <c r="Q221" s="807"/>
    </row>
    <row r="222" spans="8:17" s="814" customFormat="1">
      <c r="H222" s="817"/>
      <c r="K222" s="807"/>
      <c r="L222" s="807"/>
      <c r="M222" s="807"/>
      <c r="N222" s="807"/>
      <c r="O222" s="807"/>
      <c r="P222" s="807"/>
      <c r="Q222" s="807"/>
    </row>
    <row r="223" spans="8:17" s="814" customFormat="1">
      <c r="H223" s="817"/>
      <c r="K223" s="807"/>
      <c r="L223" s="807"/>
      <c r="M223" s="807"/>
      <c r="N223" s="807"/>
      <c r="O223" s="807"/>
      <c r="P223" s="807"/>
      <c r="Q223" s="807"/>
    </row>
    <row r="224" spans="8:17" s="814" customFormat="1">
      <c r="H224" s="817"/>
      <c r="K224" s="807"/>
      <c r="L224" s="807"/>
      <c r="M224" s="807"/>
      <c r="N224" s="807"/>
      <c r="O224" s="807"/>
      <c r="P224" s="807"/>
      <c r="Q224" s="807"/>
    </row>
    <row r="225" spans="8:17" s="814" customFormat="1">
      <c r="H225" s="817"/>
      <c r="K225" s="807"/>
      <c r="L225" s="807"/>
      <c r="M225" s="807"/>
      <c r="N225" s="807"/>
      <c r="O225" s="807"/>
      <c r="P225" s="807"/>
      <c r="Q225" s="807"/>
    </row>
    <row r="226" spans="8:17" s="814" customFormat="1">
      <c r="H226" s="817"/>
      <c r="K226" s="807"/>
      <c r="L226" s="807"/>
      <c r="M226" s="807"/>
      <c r="N226" s="807"/>
      <c r="O226" s="807"/>
      <c r="P226" s="807"/>
      <c r="Q226" s="807"/>
    </row>
    <row r="227" spans="8:17" s="814" customFormat="1">
      <c r="H227" s="817"/>
      <c r="K227" s="807"/>
      <c r="L227" s="807"/>
      <c r="M227" s="807"/>
      <c r="N227" s="807"/>
      <c r="O227" s="807"/>
      <c r="P227" s="807"/>
      <c r="Q227" s="807"/>
    </row>
    <row r="228" spans="8:17" s="814" customFormat="1">
      <c r="H228" s="817"/>
      <c r="K228" s="807"/>
      <c r="L228" s="807"/>
      <c r="M228" s="807"/>
      <c r="N228" s="807"/>
      <c r="O228" s="807"/>
      <c r="P228" s="807"/>
      <c r="Q228" s="807"/>
    </row>
    <row r="229" spans="8:17" s="814" customFormat="1">
      <c r="H229" s="817"/>
      <c r="K229" s="807"/>
      <c r="L229" s="807"/>
      <c r="M229" s="807"/>
      <c r="N229" s="807"/>
      <c r="O229" s="807"/>
      <c r="P229" s="807"/>
      <c r="Q229" s="807"/>
    </row>
    <row r="230" spans="8:17" s="814" customFormat="1">
      <c r="H230" s="817"/>
      <c r="K230" s="807"/>
      <c r="L230" s="807"/>
      <c r="M230" s="807"/>
      <c r="N230" s="807"/>
      <c r="O230" s="807"/>
      <c r="P230" s="807"/>
      <c r="Q230" s="807"/>
    </row>
    <row r="231" spans="8:17" s="814" customFormat="1">
      <c r="H231" s="817"/>
      <c r="K231" s="807"/>
      <c r="L231" s="807"/>
      <c r="M231" s="807"/>
      <c r="N231" s="807"/>
      <c r="O231" s="807"/>
      <c r="P231" s="807"/>
      <c r="Q231" s="807"/>
    </row>
    <row r="232" spans="8:17" s="814" customFormat="1">
      <c r="H232" s="817"/>
      <c r="K232" s="807"/>
      <c r="L232" s="807"/>
      <c r="M232" s="807"/>
      <c r="N232" s="807"/>
      <c r="O232" s="807"/>
      <c r="P232" s="807"/>
      <c r="Q232" s="807"/>
    </row>
    <row r="233" spans="8:17" s="814" customFormat="1">
      <c r="H233" s="817"/>
      <c r="K233" s="807"/>
      <c r="L233" s="807"/>
      <c r="M233" s="807"/>
      <c r="N233" s="807"/>
      <c r="O233" s="807"/>
      <c r="P233" s="807"/>
      <c r="Q233" s="807"/>
    </row>
    <row r="234" spans="8:17" s="814" customFormat="1">
      <c r="H234" s="817"/>
      <c r="K234" s="807"/>
      <c r="L234" s="807"/>
      <c r="M234" s="807"/>
      <c r="N234" s="807"/>
      <c r="O234" s="807"/>
      <c r="P234" s="807"/>
      <c r="Q234" s="807"/>
    </row>
    <row r="235" spans="8:17" s="814" customFormat="1">
      <c r="H235" s="817"/>
      <c r="K235" s="807"/>
      <c r="L235" s="807"/>
      <c r="M235" s="807"/>
      <c r="N235" s="807"/>
      <c r="O235" s="807"/>
      <c r="P235" s="807"/>
      <c r="Q235" s="807"/>
    </row>
    <row r="236" spans="8:17" s="814" customFormat="1">
      <c r="H236" s="817"/>
      <c r="K236" s="807"/>
      <c r="L236" s="807"/>
      <c r="M236" s="807"/>
      <c r="N236" s="807"/>
      <c r="O236" s="807"/>
      <c r="P236" s="807"/>
      <c r="Q236" s="807"/>
    </row>
    <row r="237" spans="8:17" s="814" customFormat="1">
      <c r="H237" s="817"/>
      <c r="K237" s="807"/>
      <c r="L237" s="807"/>
      <c r="M237" s="807"/>
      <c r="N237" s="807"/>
      <c r="O237" s="807"/>
      <c r="P237" s="807"/>
      <c r="Q237" s="807"/>
    </row>
    <row r="238" spans="8:17" s="814" customFormat="1">
      <c r="H238" s="817"/>
      <c r="K238" s="807"/>
      <c r="L238" s="807"/>
      <c r="M238" s="807"/>
      <c r="N238" s="807"/>
      <c r="O238" s="807"/>
      <c r="P238" s="807"/>
      <c r="Q238" s="807"/>
    </row>
    <row r="239" spans="8:17" s="814" customFormat="1">
      <c r="H239" s="817"/>
      <c r="K239" s="807"/>
      <c r="L239" s="807"/>
      <c r="M239" s="807"/>
      <c r="N239" s="807"/>
      <c r="O239" s="807"/>
      <c r="P239" s="807"/>
      <c r="Q239" s="807"/>
    </row>
    <row r="240" spans="8:17" s="814" customFormat="1">
      <c r="H240" s="817"/>
      <c r="K240" s="807"/>
      <c r="L240" s="807"/>
      <c r="M240" s="807"/>
      <c r="N240" s="807"/>
      <c r="O240" s="807"/>
      <c r="P240" s="807"/>
      <c r="Q240" s="807"/>
    </row>
    <row r="241" spans="8:17" s="814" customFormat="1">
      <c r="H241" s="817"/>
      <c r="K241" s="807"/>
      <c r="L241" s="807"/>
      <c r="M241" s="807"/>
      <c r="N241" s="807"/>
      <c r="O241" s="807"/>
      <c r="P241" s="807"/>
      <c r="Q241" s="807"/>
    </row>
    <row r="242" spans="8:17" s="814" customFormat="1">
      <c r="H242" s="817"/>
      <c r="K242" s="807"/>
      <c r="L242" s="807"/>
      <c r="M242" s="807"/>
      <c r="N242" s="807"/>
      <c r="O242" s="807"/>
      <c r="P242" s="807"/>
      <c r="Q242" s="807"/>
    </row>
    <row r="243" spans="8:17" s="814" customFormat="1">
      <c r="H243" s="817"/>
      <c r="K243" s="807"/>
      <c r="L243" s="807"/>
      <c r="M243" s="807"/>
      <c r="N243" s="807"/>
      <c r="O243" s="807"/>
      <c r="P243" s="807"/>
      <c r="Q243" s="807"/>
    </row>
    <row r="244" spans="8:17" s="814" customFormat="1">
      <c r="H244" s="817"/>
      <c r="K244" s="807"/>
      <c r="L244" s="807"/>
      <c r="M244" s="807"/>
      <c r="N244" s="807"/>
      <c r="O244" s="807"/>
      <c r="P244" s="807"/>
      <c r="Q244" s="807"/>
    </row>
    <row r="245" spans="8:17" s="814" customFormat="1">
      <c r="H245" s="817"/>
      <c r="K245" s="807"/>
      <c r="L245" s="807"/>
      <c r="M245" s="807"/>
      <c r="N245" s="807"/>
      <c r="O245" s="807"/>
      <c r="P245" s="807"/>
      <c r="Q245" s="807"/>
    </row>
    <row r="246" spans="8:17" s="814" customFormat="1">
      <c r="H246" s="817"/>
      <c r="K246" s="807"/>
      <c r="L246" s="807"/>
      <c r="M246" s="807"/>
      <c r="N246" s="807"/>
      <c r="O246" s="807"/>
      <c r="P246" s="807"/>
      <c r="Q246" s="807"/>
    </row>
    <row r="247" spans="8:17" s="814" customFormat="1">
      <c r="H247" s="817"/>
      <c r="K247" s="807"/>
      <c r="L247" s="807"/>
      <c r="M247" s="807"/>
      <c r="N247" s="807"/>
      <c r="O247" s="807"/>
      <c r="P247" s="807"/>
      <c r="Q247" s="807"/>
    </row>
    <row r="248" spans="8:17" s="814" customFormat="1">
      <c r="H248" s="817"/>
      <c r="K248" s="807"/>
      <c r="L248" s="807"/>
      <c r="M248" s="807"/>
      <c r="N248" s="807"/>
      <c r="O248" s="807"/>
      <c r="P248" s="807"/>
      <c r="Q248" s="807"/>
    </row>
    <row r="249" spans="8:17" s="814" customFormat="1">
      <c r="H249" s="817"/>
      <c r="K249" s="807"/>
      <c r="L249" s="807"/>
      <c r="M249" s="807"/>
      <c r="N249" s="807"/>
      <c r="O249" s="807"/>
      <c r="P249" s="807"/>
      <c r="Q249" s="807"/>
    </row>
    <row r="250" spans="8:17" s="814" customFormat="1">
      <c r="H250" s="817"/>
      <c r="K250" s="807"/>
      <c r="L250" s="807"/>
      <c r="M250" s="807"/>
      <c r="N250" s="807"/>
      <c r="O250" s="807"/>
      <c r="P250" s="807"/>
      <c r="Q250" s="807"/>
    </row>
    <row r="251" spans="8:17" s="814" customFormat="1">
      <c r="H251" s="817"/>
      <c r="K251" s="807"/>
      <c r="L251" s="807"/>
      <c r="M251" s="807"/>
      <c r="N251" s="807"/>
      <c r="O251" s="807"/>
      <c r="P251" s="807"/>
      <c r="Q251" s="807"/>
    </row>
    <row r="252" spans="8:17" s="814" customFormat="1">
      <c r="H252" s="817"/>
      <c r="K252" s="807"/>
      <c r="L252" s="807"/>
      <c r="M252" s="807"/>
      <c r="N252" s="807"/>
      <c r="O252" s="807"/>
      <c r="P252" s="807"/>
      <c r="Q252" s="807"/>
    </row>
    <row r="253" spans="8:17" s="814" customFormat="1">
      <c r="H253" s="817"/>
      <c r="K253" s="807"/>
      <c r="L253" s="807"/>
      <c r="M253" s="807"/>
      <c r="N253" s="807"/>
      <c r="O253" s="807"/>
      <c r="P253" s="807"/>
      <c r="Q253" s="807"/>
    </row>
    <row r="254" spans="8:17" s="814" customFormat="1">
      <c r="H254" s="817"/>
      <c r="K254" s="807"/>
      <c r="L254" s="807"/>
      <c r="M254" s="807"/>
      <c r="N254" s="807"/>
      <c r="O254" s="807"/>
      <c r="P254" s="807"/>
      <c r="Q254" s="807"/>
    </row>
    <row r="255" spans="8:17" s="814" customFormat="1">
      <c r="H255" s="817"/>
      <c r="K255" s="807"/>
      <c r="L255" s="807"/>
      <c r="M255" s="807"/>
      <c r="N255" s="807"/>
      <c r="O255" s="807"/>
      <c r="P255" s="807"/>
      <c r="Q255" s="807"/>
    </row>
    <row r="256" spans="8:17" s="814" customFormat="1">
      <c r="H256" s="817"/>
      <c r="K256" s="807"/>
      <c r="L256" s="807"/>
      <c r="M256" s="807"/>
      <c r="N256" s="807"/>
      <c r="O256" s="807"/>
      <c r="P256" s="807"/>
      <c r="Q256" s="807"/>
    </row>
    <row r="257" spans="8:17" s="814" customFormat="1">
      <c r="H257" s="817"/>
      <c r="K257" s="807"/>
      <c r="L257" s="807"/>
      <c r="M257" s="807"/>
      <c r="N257" s="807"/>
      <c r="O257" s="807"/>
      <c r="P257" s="807"/>
      <c r="Q257" s="807"/>
    </row>
    <row r="258" spans="8:17" s="814" customFormat="1">
      <c r="H258" s="817"/>
      <c r="K258" s="807"/>
      <c r="L258" s="807"/>
      <c r="M258" s="807"/>
      <c r="N258" s="807"/>
      <c r="O258" s="807"/>
      <c r="P258" s="807"/>
      <c r="Q258" s="807"/>
    </row>
    <row r="259" spans="8:17" s="814" customFormat="1">
      <c r="H259" s="817"/>
      <c r="K259" s="807"/>
      <c r="L259" s="807"/>
      <c r="M259" s="807"/>
      <c r="N259" s="807"/>
      <c r="O259" s="807"/>
      <c r="P259" s="807"/>
      <c r="Q259" s="807"/>
    </row>
    <row r="260" spans="8:17" s="814" customFormat="1">
      <c r="H260" s="817"/>
      <c r="K260" s="807"/>
      <c r="L260" s="807"/>
      <c r="M260" s="807"/>
      <c r="N260" s="807"/>
      <c r="O260" s="807"/>
      <c r="P260" s="807"/>
      <c r="Q260" s="807"/>
    </row>
    <row r="261" spans="8:17" s="814" customFormat="1">
      <c r="H261" s="817"/>
      <c r="K261" s="807"/>
      <c r="L261" s="807"/>
      <c r="M261" s="807"/>
      <c r="N261" s="807"/>
      <c r="O261" s="807"/>
      <c r="P261" s="807"/>
      <c r="Q261" s="807"/>
    </row>
    <row r="262" spans="8:17" s="814" customFormat="1">
      <c r="H262" s="817"/>
      <c r="K262" s="807"/>
      <c r="L262" s="807"/>
      <c r="M262" s="807"/>
      <c r="N262" s="807"/>
      <c r="O262" s="807"/>
      <c r="P262" s="807"/>
      <c r="Q262" s="807"/>
    </row>
    <row r="263" spans="8:17" s="814" customFormat="1">
      <c r="H263" s="817"/>
      <c r="K263" s="807"/>
      <c r="L263" s="807"/>
      <c r="M263" s="807"/>
      <c r="N263" s="807"/>
      <c r="O263" s="807"/>
      <c r="P263" s="807"/>
      <c r="Q263" s="807"/>
    </row>
    <row r="264" spans="8:17" s="814" customFormat="1">
      <c r="H264" s="817"/>
      <c r="K264" s="807"/>
      <c r="L264" s="807"/>
      <c r="M264" s="807"/>
      <c r="N264" s="807"/>
      <c r="O264" s="807"/>
      <c r="P264" s="807"/>
      <c r="Q264" s="807"/>
    </row>
    <row r="265" spans="8:17" s="814" customFormat="1">
      <c r="H265" s="817"/>
      <c r="K265" s="807"/>
      <c r="L265" s="807"/>
      <c r="M265" s="807"/>
      <c r="N265" s="807"/>
      <c r="O265" s="807"/>
      <c r="P265" s="807"/>
      <c r="Q265" s="807"/>
    </row>
    <row r="266" spans="8:17" s="814" customFormat="1">
      <c r="H266" s="817"/>
      <c r="K266" s="807"/>
      <c r="L266" s="807"/>
      <c r="M266" s="807"/>
      <c r="N266" s="807"/>
      <c r="O266" s="807"/>
      <c r="P266" s="807"/>
      <c r="Q266" s="807"/>
    </row>
    <row r="267" spans="8:17" s="814" customFormat="1">
      <c r="H267" s="817"/>
      <c r="K267" s="807"/>
      <c r="L267" s="807"/>
      <c r="M267" s="807"/>
      <c r="N267" s="807"/>
      <c r="O267" s="807"/>
      <c r="P267" s="807"/>
      <c r="Q267" s="807"/>
    </row>
    <row r="268" spans="8:17" s="814" customFormat="1">
      <c r="H268" s="817"/>
      <c r="K268" s="807"/>
      <c r="L268" s="807"/>
      <c r="M268" s="807"/>
      <c r="N268" s="807"/>
      <c r="O268" s="807"/>
      <c r="P268" s="807"/>
      <c r="Q268" s="807"/>
    </row>
    <row r="269" spans="8:17" s="814" customFormat="1">
      <c r="H269" s="817"/>
      <c r="K269" s="807"/>
      <c r="L269" s="807"/>
      <c r="M269" s="807"/>
      <c r="N269" s="807"/>
      <c r="O269" s="807"/>
      <c r="P269" s="807"/>
      <c r="Q269" s="807"/>
    </row>
    <row r="270" spans="8:17" s="814" customFormat="1">
      <c r="H270" s="817"/>
      <c r="K270" s="807"/>
      <c r="L270" s="807"/>
      <c r="M270" s="807"/>
      <c r="N270" s="807"/>
      <c r="O270" s="807"/>
      <c r="P270" s="807"/>
      <c r="Q270" s="807"/>
    </row>
    <row r="271" spans="8:17" s="814" customFormat="1">
      <c r="H271" s="817"/>
      <c r="K271" s="807"/>
      <c r="L271" s="807"/>
      <c r="M271" s="807"/>
      <c r="N271" s="807"/>
      <c r="O271" s="807"/>
      <c r="P271" s="807"/>
      <c r="Q271" s="807"/>
    </row>
    <row r="272" spans="8:17" s="814" customFormat="1">
      <c r="H272" s="817"/>
      <c r="K272" s="807"/>
      <c r="L272" s="807"/>
      <c r="M272" s="807"/>
      <c r="N272" s="807"/>
      <c r="O272" s="807"/>
      <c r="P272" s="807"/>
      <c r="Q272" s="807"/>
    </row>
    <row r="273" spans="8:17" s="814" customFormat="1">
      <c r="H273" s="817"/>
      <c r="K273" s="807"/>
      <c r="L273" s="807"/>
      <c r="M273" s="807"/>
      <c r="N273" s="807"/>
      <c r="O273" s="807"/>
      <c r="P273" s="807"/>
      <c r="Q273" s="807"/>
    </row>
    <row r="274" spans="8:17" s="814" customFormat="1">
      <c r="H274" s="817"/>
      <c r="K274" s="807"/>
      <c r="L274" s="807"/>
      <c r="M274" s="807"/>
      <c r="N274" s="807"/>
      <c r="O274" s="807"/>
      <c r="P274" s="807"/>
      <c r="Q274" s="807"/>
    </row>
    <row r="275" spans="8:17" s="814" customFormat="1">
      <c r="H275" s="817"/>
      <c r="K275" s="807"/>
      <c r="L275" s="807"/>
      <c r="M275" s="807"/>
      <c r="N275" s="807"/>
      <c r="O275" s="807"/>
      <c r="P275" s="807"/>
      <c r="Q275" s="807"/>
    </row>
    <row r="276" spans="8:17" s="814" customFormat="1">
      <c r="H276" s="817"/>
      <c r="K276" s="807"/>
      <c r="L276" s="807"/>
      <c r="M276" s="807"/>
      <c r="N276" s="807"/>
      <c r="O276" s="807"/>
      <c r="P276" s="807"/>
      <c r="Q276" s="807"/>
    </row>
    <row r="277" spans="8:17" s="814" customFormat="1">
      <c r="H277" s="817"/>
      <c r="K277" s="807"/>
      <c r="L277" s="807"/>
      <c r="M277" s="807"/>
      <c r="N277" s="807"/>
      <c r="O277" s="807"/>
      <c r="P277" s="807"/>
      <c r="Q277" s="807"/>
    </row>
    <row r="278" spans="8:17" s="814" customFormat="1">
      <c r="H278" s="817"/>
      <c r="K278" s="807"/>
      <c r="L278" s="807"/>
      <c r="M278" s="807"/>
      <c r="N278" s="807"/>
      <c r="O278" s="807"/>
      <c r="P278" s="807"/>
      <c r="Q278" s="807"/>
    </row>
    <row r="279" spans="8:17" s="814" customFormat="1">
      <c r="H279" s="817"/>
      <c r="K279" s="807"/>
      <c r="L279" s="807"/>
      <c r="M279" s="807"/>
      <c r="N279" s="807"/>
      <c r="O279" s="807"/>
      <c r="P279" s="807"/>
      <c r="Q279" s="807"/>
    </row>
    <row r="280" spans="8:17" s="814" customFormat="1">
      <c r="H280" s="817"/>
      <c r="K280" s="807"/>
      <c r="L280" s="807"/>
      <c r="M280" s="807"/>
      <c r="N280" s="807"/>
      <c r="O280" s="807"/>
      <c r="P280" s="807"/>
      <c r="Q280" s="807"/>
    </row>
    <row r="281" spans="8:17" s="814" customFormat="1">
      <c r="H281" s="817"/>
      <c r="K281" s="807"/>
      <c r="L281" s="807"/>
      <c r="M281" s="807"/>
      <c r="N281" s="807"/>
      <c r="O281" s="807"/>
      <c r="P281" s="807"/>
      <c r="Q281" s="807"/>
    </row>
    <row r="282" spans="8:17" s="814" customFormat="1">
      <c r="H282" s="817"/>
      <c r="K282" s="807"/>
      <c r="L282" s="807"/>
      <c r="M282" s="807"/>
      <c r="N282" s="807"/>
      <c r="O282" s="807"/>
      <c r="P282" s="807"/>
      <c r="Q282" s="807"/>
    </row>
    <row r="283" spans="8:17" s="814" customFormat="1">
      <c r="H283" s="817"/>
      <c r="K283" s="807"/>
      <c r="L283" s="807"/>
      <c r="M283" s="807"/>
      <c r="N283" s="807"/>
      <c r="O283" s="807"/>
      <c r="P283" s="807"/>
      <c r="Q283" s="807"/>
    </row>
    <row r="284" spans="8:17" s="814" customFormat="1">
      <c r="H284" s="817"/>
      <c r="K284" s="807"/>
      <c r="L284" s="807"/>
      <c r="M284" s="807"/>
      <c r="N284" s="807"/>
      <c r="O284" s="807"/>
      <c r="P284" s="807"/>
      <c r="Q284" s="807"/>
    </row>
    <row r="285" spans="8:17" s="814" customFormat="1">
      <c r="H285" s="817"/>
      <c r="K285" s="807"/>
      <c r="L285" s="807"/>
      <c r="M285" s="807"/>
      <c r="N285" s="807"/>
      <c r="O285" s="807"/>
      <c r="P285" s="807"/>
      <c r="Q285" s="807"/>
    </row>
    <row r="286" spans="8:17" s="814" customFormat="1">
      <c r="H286" s="817"/>
      <c r="K286" s="807"/>
      <c r="L286" s="807"/>
      <c r="M286" s="807"/>
      <c r="N286" s="807"/>
      <c r="O286" s="807"/>
      <c r="P286" s="807"/>
      <c r="Q286" s="807"/>
    </row>
    <row r="287" spans="8:17" s="814" customFormat="1">
      <c r="H287" s="817"/>
      <c r="K287" s="807"/>
      <c r="L287" s="807"/>
      <c r="M287" s="807"/>
      <c r="N287" s="807"/>
      <c r="O287" s="807"/>
      <c r="P287" s="807"/>
      <c r="Q287" s="807"/>
    </row>
    <row r="288" spans="8:17" s="814" customFormat="1">
      <c r="H288" s="817"/>
      <c r="K288" s="807"/>
      <c r="L288" s="807"/>
      <c r="M288" s="807"/>
      <c r="N288" s="807"/>
      <c r="O288" s="807"/>
      <c r="P288" s="807"/>
      <c r="Q288" s="807"/>
    </row>
    <row r="289" spans="8:17" s="814" customFormat="1">
      <c r="H289" s="817"/>
      <c r="K289" s="807"/>
      <c r="L289" s="807"/>
      <c r="M289" s="807"/>
      <c r="N289" s="807"/>
      <c r="O289" s="807"/>
      <c r="P289" s="807"/>
      <c r="Q289" s="807"/>
    </row>
    <row r="290" spans="8:17" s="814" customFormat="1">
      <c r="H290" s="817"/>
      <c r="K290" s="807"/>
      <c r="L290" s="807"/>
      <c r="M290" s="807"/>
      <c r="N290" s="807"/>
      <c r="O290" s="807"/>
      <c r="P290" s="807"/>
      <c r="Q290" s="807"/>
    </row>
    <row r="291" spans="8:17" s="814" customFormat="1">
      <c r="H291" s="817"/>
      <c r="K291" s="807"/>
      <c r="L291" s="807"/>
      <c r="M291" s="807"/>
      <c r="N291" s="807"/>
      <c r="O291" s="807"/>
      <c r="P291" s="807"/>
      <c r="Q291" s="807"/>
    </row>
    <row r="292" spans="8:17" s="814" customFormat="1">
      <c r="H292" s="817"/>
      <c r="K292" s="807"/>
      <c r="L292" s="807"/>
      <c r="M292" s="807"/>
      <c r="N292" s="807"/>
      <c r="O292" s="807"/>
      <c r="P292" s="807"/>
      <c r="Q292" s="807"/>
    </row>
    <row r="293" spans="8:17" s="814" customFormat="1">
      <c r="H293" s="817"/>
      <c r="K293" s="807"/>
      <c r="L293" s="807"/>
      <c r="M293" s="807"/>
      <c r="N293" s="807"/>
      <c r="O293" s="807"/>
      <c r="P293" s="807"/>
      <c r="Q293" s="807"/>
    </row>
    <row r="294" spans="8:17" s="814" customFormat="1">
      <c r="H294" s="817"/>
      <c r="K294" s="807"/>
      <c r="L294" s="807"/>
      <c r="M294" s="807"/>
      <c r="N294" s="807"/>
      <c r="O294" s="807"/>
      <c r="P294" s="807"/>
      <c r="Q294" s="807"/>
    </row>
    <row r="295" spans="8:17" s="814" customFormat="1">
      <c r="H295" s="817"/>
      <c r="K295" s="807"/>
      <c r="L295" s="807"/>
      <c r="M295" s="807"/>
      <c r="N295" s="807"/>
      <c r="O295" s="807"/>
      <c r="P295" s="807"/>
      <c r="Q295" s="807"/>
    </row>
    <row r="296" spans="8:17" s="814" customFormat="1">
      <c r="H296" s="817"/>
      <c r="K296" s="807"/>
      <c r="L296" s="807"/>
      <c r="M296" s="807"/>
      <c r="N296" s="807"/>
      <c r="O296" s="807"/>
      <c r="P296" s="807"/>
      <c r="Q296" s="807"/>
    </row>
    <row r="297" spans="8:17" s="814" customFormat="1">
      <c r="H297" s="817"/>
      <c r="K297" s="807"/>
      <c r="L297" s="807"/>
      <c r="M297" s="807"/>
      <c r="N297" s="807"/>
      <c r="O297" s="807"/>
      <c r="P297" s="807"/>
      <c r="Q297" s="807"/>
    </row>
    <row r="298" spans="8:17" s="814" customFormat="1">
      <c r="H298" s="817"/>
      <c r="K298" s="807"/>
      <c r="L298" s="807"/>
      <c r="M298" s="807"/>
      <c r="N298" s="807"/>
      <c r="O298" s="807"/>
      <c r="P298" s="807"/>
      <c r="Q298" s="807"/>
    </row>
    <row r="299" spans="8:17" s="814" customFormat="1">
      <c r="H299" s="817"/>
      <c r="K299" s="807"/>
      <c r="L299" s="807"/>
      <c r="M299" s="807"/>
      <c r="N299" s="807"/>
      <c r="O299" s="807"/>
      <c r="P299" s="807"/>
      <c r="Q299" s="807"/>
    </row>
    <row r="300" spans="8:17" s="814" customFormat="1">
      <c r="H300" s="817"/>
      <c r="K300" s="807"/>
      <c r="L300" s="807"/>
      <c r="M300" s="807"/>
      <c r="N300" s="807"/>
      <c r="O300" s="807"/>
      <c r="P300" s="807"/>
      <c r="Q300" s="807"/>
    </row>
    <row r="301" spans="8:17" s="814" customFormat="1">
      <c r="H301" s="817"/>
      <c r="K301" s="807"/>
      <c r="L301" s="807"/>
      <c r="M301" s="807"/>
      <c r="N301" s="807"/>
      <c r="O301" s="807"/>
      <c r="P301" s="807"/>
      <c r="Q301" s="807"/>
    </row>
    <row r="302" spans="8:17" s="814" customFormat="1">
      <c r="H302" s="817"/>
      <c r="K302" s="807"/>
      <c r="L302" s="807"/>
      <c r="M302" s="807"/>
      <c r="N302" s="807"/>
      <c r="O302" s="807"/>
      <c r="P302" s="807"/>
      <c r="Q302" s="807"/>
    </row>
    <row r="303" spans="8:17" s="814" customFormat="1">
      <c r="H303" s="817"/>
      <c r="K303" s="807"/>
      <c r="L303" s="807"/>
      <c r="M303" s="807"/>
      <c r="N303" s="807"/>
      <c r="O303" s="807"/>
      <c r="P303" s="807"/>
      <c r="Q303" s="807"/>
    </row>
  </sheetData>
  <mergeCells count="15">
    <mergeCell ref="C6:I6"/>
    <mergeCell ref="C8:C11"/>
    <mergeCell ref="D8:E11"/>
    <mergeCell ref="F8:F10"/>
    <mergeCell ref="G8:H10"/>
    <mergeCell ref="I8:I10"/>
    <mergeCell ref="F11:H11"/>
    <mergeCell ref="D24:E24"/>
    <mergeCell ref="C49:I49"/>
    <mergeCell ref="J8:J11"/>
    <mergeCell ref="N11:O12"/>
    <mergeCell ref="L8:L11"/>
    <mergeCell ref="K8:K11"/>
    <mergeCell ref="D12:E12"/>
    <mergeCell ref="G12:H12"/>
  </mergeCells>
  <conditionalFormatting sqref="K13:K34">
    <cfRule type="iconSet" priority="2">
      <iconSet iconSet="3Arrows">
        <cfvo type="percent" val="0"/>
        <cfvo type="num" val="-0.01"/>
        <cfvo type="num" val="0.02" gte="0"/>
      </iconSet>
    </cfRule>
  </conditionalFormatting>
  <printOptions horizontalCentered="1" verticalCentered="1" gridLinesSet="0"/>
  <pageMargins left="0.23622047244094491" right="0.23622047244094491" top="0.19685039370078741" bottom="0.15748031496062992" header="0.31496062992125984" footer="0.31496062992125984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K118"/>
  <sheetViews>
    <sheetView showGridLines="0" showZeros="0" showOutlineSymbols="0" zoomScale="89" zoomScaleNormal="89" workbookViewId="0"/>
  </sheetViews>
  <sheetFormatPr defaultColWidth="9.140625" defaultRowHeight="12.75"/>
  <cols>
    <col min="1" max="1" width="85.85546875" style="182" customWidth="1"/>
    <col min="2" max="2" width="16.85546875" style="182" customWidth="1"/>
    <col min="3" max="3" width="16.85546875" style="182" bestFit="1" customWidth="1"/>
    <col min="4" max="4" width="2.7109375" style="182" customWidth="1"/>
    <col min="5" max="5" width="16.140625" style="182" customWidth="1"/>
    <col min="6" max="6" width="2.7109375" style="182" customWidth="1"/>
    <col min="7" max="7" width="16.140625" style="182" customWidth="1"/>
    <col min="8" max="8" width="2.5703125" style="182" customWidth="1"/>
    <col min="9" max="11" width="11.7109375" style="182" bestFit="1" customWidth="1"/>
    <col min="12" max="13" width="9.140625" style="182"/>
    <col min="14" max="14" width="16.140625" style="182" customWidth="1"/>
    <col min="15" max="16384" width="9.140625" style="182"/>
  </cols>
  <sheetData>
    <row r="1" spans="1:11" ht="17.25" customHeight="1">
      <c r="A1" s="178" t="s">
        <v>431</v>
      </c>
      <c r="B1" s="179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7.25" customHeight="1">
      <c r="A2" s="183"/>
      <c r="B2" s="183"/>
      <c r="C2" s="180"/>
      <c r="D2" s="180"/>
      <c r="E2" s="180"/>
      <c r="F2" s="180"/>
      <c r="G2" s="180"/>
      <c r="H2" s="180"/>
      <c r="I2" s="180"/>
      <c r="J2" s="180"/>
      <c r="K2" s="180"/>
    </row>
    <row r="3" spans="1:11" ht="17.25" customHeight="1">
      <c r="A3" s="184" t="s">
        <v>432</v>
      </c>
      <c r="B3" s="185"/>
      <c r="C3" s="186"/>
      <c r="D3" s="186"/>
      <c r="E3" s="186"/>
      <c r="F3" s="186"/>
      <c r="G3" s="186"/>
      <c r="H3" s="186"/>
      <c r="I3" s="186"/>
      <c r="J3" s="186"/>
      <c r="K3" s="186"/>
    </row>
    <row r="4" spans="1:11" ht="17.25" customHeight="1">
      <c r="A4" s="184"/>
      <c r="B4" s="185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>
      <c r="A5" s="187"/>
      <c r="B5" s="187"/>
      <c r="C5" s="181"/>
      <c r="D5" s="181"/>
      <c r="E5" s="181"/>
      <c r="F5" s="181"/>
      <c r="G5" s="181"/>
      <c r="H5" s="181"/>
      <c r="I5" s="181"/>
      <c r="J5" s="181"/>
      <c r="K5" s="181"/>
    </row>
    <row r="6" spans="1:11" ht="17.25" customHeight="1">
      <c r="A6" s="187"/>
      <c r="B6" s="187"/>
      <c r="C6" s="188"/>
      <c r="D6" s="1190"/>
      <c r="E6" s="181"/>
      <c r="F6" s="181"/>
      <c r="G6" s="181"/>
      <c r="H6" s="181"/>
      <c r="I6" s="181"/>
      <c r="J6" s="189"/>
      <c r="K6" s="190" t="s">
        <v>2</v>
      </c>
    </row>
    <row r="7" spans="1:11" ht="15.95" customHeight="1">
      <c r="A7" s="191"/>
      <c r="B7" s="192" t="s">
        <v>227</v>
      </c>
      <c r="C7" s="193" t="s">
        <v>229</v>
      </c>
      <c r="D7" s="196"/>
      <c r="E7" s="194"/>
      <c r="F7" s="194"/>
      <c r="G7" s="195"/>
      <c r="H7" s="194"/>
      <c r="I7" s="196" t="s">
        <v>433</v>
      </c>
      <c r="J7" s="194"/>
      <c r="K7" s="195"/>
    </row>
    <row r="8" spans="1:11" ht="15.95" customHeight="1">
      <c r="A8" s="197" t="s">
        <v>3</v>
      </c>
      <c r="B8" s="198" t="s">
        <v>228</v>
      </c>
      <c r="C8" s="1220"/>
      <c r="D8" s="1229"/>
      <c r="E8" s="1220"/>
      <c r="F8" s="1229"/>
      <c r="G8" s="1220"/>
      <c r="H8" s="1229"/>
      <c r="I8" s="199" t="s">
        <v>4</v>
      </c>
      <c r="J8" s="199" t="s">
        <v>4</v>
      </c>
      <c r="K8" s="200"/>
    </row>
    <row r="9" spans="1:11" ht="15.95" customHeight="1">
      <c r="A9" s="201"/>
      <c r="B9" s="202" t="s">
        <v>788</v>
      </c>
      <c r="C9" s="1220" t="s">
        <v>434</v>
      </c>
      <c r="D9" s="199"/>
      <c r="E9" s="1220" t="s">
        <v>435</v>
      </c>
      <c r="F9" s="199"/>
      <c r="G9" s="1220" t="s">
        <v>436</v>
      </c>
      <c r="H9" s="199"/>
      <c r="I9" s="200" t="s">
        <v>232</v>
      </c>
      <c r="J9" s="200" t="s">
        <v>437</v>
      </c>
      <c r="K9" s="200" t="s">
        <v>438</v>
      </c>
    </row>
    <row r="10" spans="1:11" s="207" customFormat="1" ht="9.75" customHeight="1">
      <c r="A10" s="204" t="s">
        <v>439</v>
      </c>
      <c r="B10" s="205">
        <v>2</v>
      </c>
      <c r="C10" s="1221">
        <v>3</v>
      </c>
      <c r="D10" s="206"/>
      <c r="E10" s="1221">
        <v>4</v>
      </c>
      <c r="F10" s="206"/>
      <c r="G10" s="1221">
        <v>5</v>
      </c>
      <c r="H10" s="206"/>
      <c r="I10" s="206">
        <v>6</v>
      </c>
      <c r="J10" s="206">
        <v>7</v>
      </c>
      <c r="K10" s="206">
        <v>8</v>
      </c>
    </row>
    <row r="11" spans="1:11" ht="24" customHeight="1">
      <c r="A11" s="208" t="s">
        <v>440</v>
      </c>
      <c r="B11" s="1355">
        <v>482985154</v>
      </c>
      <c r="C11" s="1222">
        <v>40655999</v>
      </c>
      <c r="D11" s="1063"/>
      <c r="E11" s="1222">
        <v>71096748</v>
      </c>
      <c r="F11" s="1063"/>
      <c r="G11" s="1222">
        <v>101060605</v>
      </c>
      <c r="H11" s="1242"/>
      <c r="I11" s="1125">
        <v>8.4176498311167552E-2</v>
      </c>
      <c r="J11" s="1125">
        <v>0.1472027606049357</v>
      </c>
      <c r="K11" s="1143">
        <v>0.20924163851214359</v>
      </c>
    </row>
    <row r="12" spans="1:11" ht="24" customHeight="1">
      <c r="A12" s="209" t="s">
        <v>441</v>
      </c>
      <c r="B12" s="1356">
        <v>523492865</v>
      </c>
      <c r="C12" s="1223">
        <v>34010719</v>
      </c>
      <c r="D12" s="1230"/>
      <c r="E12" s="1223">
        <v>70220863</v>
      </c>
      <c r="F12" s="1230"/>
      <c r="G12" s="1240">
        <v>104474949</v>
      </c>
      <c r="H12" s="1242"/>
      <c r="I12" s="1125">
        <v>6.4968830090931615E-2</v>
      </c>
      <c r="J12" s="1125">
        <v>0.13413910235433676</v>
      </c>
      <c r="K12" s="1143">
        <v>0.19957282321316833</v>
      </c>
    </row>
    <row r="13" spans="1:11" ht="24" customHeight="1">
      <c r="A13" s="208" t="s">
        <v>442</v>
      </c>
      <c r="B13" s="1357">
        <v>-40507711</v>
      </c>
      <c r="C13" s="1222">
        <v>6645281</v>
      </c>
      <c r="D13" s="1063"/>
      <c r="E13" s="1222">
        <v>875885</v>
      </c>
      <c r="F13" s="1063"/>
      <c r="G13" s="1222">
        <v>-3414344</v>
      </c>
      <c r="H13" s="1242"/>
      <c r="I13" s="1127">
        <v>-0.16404977807805532</v>
      </c>
      <c r="J13" s="1127">
        <v>-2.1622673273244197E-2</v>
      </c>
      <c r="K13" s="1129">
        <v>8.4288741963227692E-2</v>
      </c>
    </row>
    <row r="14" spans="1:11" ht="24" customHeight="1">
      <c r="A14" s="211" t="s">
        <v>443</v>
      </c>
      <c r="B14" s="1358"/>
      <c r="C14" s="1224"/>
      <c r="D14" s="1120"/>
      <c r="E14" s="1224"/>
      <c r="F14" s="1120"/>
      <c r="G14" s="1224"/>
      <c r="H14" s="1363"/>
      <c r="I14" s="1128"/>
      <c r="J14" s="1129"/>
      <c r="K14" s="1129"/>
    </row>
    <row r="15" spans="1:11" ht="15" customHeight="1">
      <c r="A15" s="212" t="s">
        <v>444</v>
      </c>
      <c r="B15" s="1355"/>
      <c r="C15" s="1225"/>
      <c r="D15" s="1063"/>
      <c r="E15" s="1225"/>
      <c r="F15" s="1063"/>
      <c r="G15" s="1222"/>
      <c r="H15" s="1364"/>
      <c r="I15" s="1365"/>
      <c r="J15" s="1144"/>
      <c r="K15" s="1144"/>
    </row>
    <row r="16" spans="1:11" ht="51" customHeight="1">
      <c r="A16" s="1175" t="s">
        <v>805</v>
      </c>
      <c r="B16" s="1355"/>
      <c r="C16" s="1225"/>
      <c r="D16" s="1063"/>
      <c r="E16" s="1225"/>
      <c r="F16" s="1063"/>
      <c r="G16" s="1222"/>
      <c r="H16" s="1242"/>
      <c r="I16" s="1125"/>
      <c r="J16" s="1125"/>
      <c r="K16" s="1144"/>
    </row>
    <row r="17" spans="1:11" ht="20.25" customHeight="1">
      <c r="A17" s="208" t="s">
        <v>718</v>
      </c>
      <c r="B17" s="1359">
        <v>-6864846</v>
      </c>
      <c r="C17" s="1225">
        <v>81419</v>
      </c>
      <c r="D17" s="1063"/>
      <c r="E17" s="1225">
        <v>62408</v>
      </c>
      <c r="F17" s="1063"/>
      <c r="G17" s="1222">
        <v>-76212</v>
      </c>
      <c r="H17" s="1242"/>
      <c r="I17" s="1127">
        <v>-1.186028062392077E-2</v>
      </c>
      <c r="J17" s="1127">
        <v>-9.0909541160865085E-3</v>
      </c>
      <c r="K17" s="1129">
        <v>1.1101778539533152E-2</v>
      </c>
    </row>
    <row r="18" spans="1:11" ht="24" customHeight="1">
      <c r="A18" s="705" t="s">
        <v>719</v>
      </c>
      <c r="B18" s="1358">
        <v>47372557</v>
      </c>
      <c r="C18" s="1226">
        <v>-6645281</v>
      </c>
      <c r="D18" s="1122"/>
      <c r="E18" s="1238">
        <v>-875885</v>
      </c>
      <c r="F18" s="1122"/>
      <c r="G18" s="1226">
        <v>3414344</v>
      </c>
      <c r="H18" s="1341"/>
      <c r="I18" s="1128">
        <v>-0.14027701734571768</v>
      </c>
      <c r="J18" s="1128">
        <v>-1.8489291173368581E-2</v>
      </c>
      <c r="K18" s="1129">
        <v>7.2074302427880349E-2</v>
      </c>
    </row>
    <row r="19" spans="1:11" ht="24" customHeight="1">
      <c r="A19" s="1352" t="s">
        <v>445</v>
      </c>
      <c r="B19" s="1360">
        <v>49077439</v>
      </c>
      <c r="C19" s="1061">
        <v>-8279982</v>
      </c>
      <c r="D19" s="1064"/>
      <c r="E19" s="1061">
        <v>-579754</v>
      </c>
      <c r="F19" s="1064"/>
      <c r="G19" s="1061">
        <v>-3805712</v>
      </c>
      <c r="H19" s="1342"/>
      <c r="I19" s="1346">
        <v>-0.16871259317341314</v>
      </c>
      <c r="J19" s="1346">
        <v>-1.1813045093897422E-2</v>
      </c>
      <c r="K19" s="1131">
        <v>-7.7545040604095089E-2</v>
      </c>
    </row>
    <row r="20" spans="1:11" ht="15">
      <c r="A20" s="1353" t="s">
        <v>715</v>
      </c>
      <c r="B20" s="1360"/>
      <c r="C20" s="1061"/>
      <c r="D20" s="1064"/>
      <c r="E20" s="1227"/>
      <c r="F20" s="1064"/>
      <c r="G20" s="1061"/>
      <c r="H20" s="1342"/>
      <c r="I20" s="1346"/>
      <c r="J20" s="1346"/>
      <c r="K20" s="1131"/>
    </row>
    <row r="21" spans="1:11" ht="15">
      <c r="A21" s="1352" t="s">
        <v>446</v>
      </c>
      <c r="B21" s="1360">
        <v>-10843574</v>
      </c>
      <c r="C21" s="1061">
        <v>0</v>
      </c>
      <c r="D21" s="1064"/>
      <c r="E21" s="1061"/>
      <c r="F21" s="1064"/>
      <c r="G21" s="1061">
        <v>-10843574</v>
      </c>
      <c r="H21" s="1342"/>
      <c r="I21" s="1346">
        <v>0</v>
      </c>
      <c r="J21" s="1346">
        <v>0</v>
      </c>
      <c r="K21" s="1131">
        <v>1</v>
      </c>
    </row>
    <row r="22" spans="1:11" ht="15">
      <c r="A22" s="1352" t="s">
        <v>447</v>
      </c>
      <c r="B22" s="1360">
        <v>26992752</v>
      </c>
      <c r="C22" s="1061">
        <v>7492099</v>
      </c>
      <c r="D22" s="1064"/>
      <c r="E22" s="1061">
        <v>14792226</v>
      </c>
      <c r="F22" s="1064"/>
      <c r="G22" s="1061">
        <v>23799043</v>
      </c>
      <c r="H22" s="1342"/>
      <c r="I22" s="1346">
        <v>0.27755965749620493</v>
      </c>
      <c r="J22" s="1346">
        <v>0.54800733174594429</v>
      </c>
      <c r="K22" s="1131">
        <v>0.8816827198649474</v>
      </c>
    </row>
    <row r="23" spans="1:11" ht="15">
      <c r="A23" s="1352" t="s">
        <v>448</v>
      </c>
      <c r="B23" s="1360">
        <v>30321920</v>
      </c>
      <c r="C23" s="1061">
        <v>29666623</v>
      </c>
      <c r="D23" s="1064"/>
      <c r="E23" s="1061">
        <v>29771968</v>
      </c>
      <c r="F23" s="1064"/>
      <c r="G23" s="1061">
        <v>30070790</v>
      </c>
      <c r="H23" s="1342"/>
      <c r="I23" s="1346">
        <v>0.97838867063827095</v>
      </c>
      <c r="J23" s="1346">
        <v>0.98186288994892146</v>
      </c>
      <c r="K23" s="1131">
        <v>0.99171787274684453</v>
      </c>
    </row>
    <row r="24" spans="1:11" ht="15">
      <c r="A24" s="1352" t="s">
        <v>449</v>
      </c>
      <c r="B24" s="1360">
        <v>-205677</v>
      </c>
      <c r="C24" s="1061">
        <v>15918</v>
      </c>
      <c r="D24" s="1064"/>
      <c r="E24" s="1061">
        <v>17669</v>
      </c>
      <c r="F24" s="1064"/>
      <c r="G24" s="1061">
        <v>21754</v>
      </c>
      <c r="H24" s="1342"/>
      <c r="I24" s="1346">
        <v>-7.7393194183112357E-2</v>
      </c>
      <c r="J24" s="1346">
        <v>-8.5906542783101655E-2</v>
      </c>
      <c r="K24" s="1131">
        <v>-0.10576778152151188</v>
      </c>
    </row>
    <row r="25" spans="1:11" ht="15">
      <c r="A25" s="1352" t="s">
        <v>450</v>
      </c>
      <c r="B25" s="1360">
        <v>15877000</v>
      </c>
      <c r="C25" s="1061">
        <v>2930868</v>
      </c>
      <c r="D25" s="1064"/>
      <c r="E25" s="1061">
        <v>4229104</v>
      </c>
      <c r="F25" s="1064"/>
      <c r="G25" s="1061">
        <v>6283683</v>
      </c>
      <c r="H25" s="1342"/>
      <c r="I25" s="1346">
        <v>0.18459834981419665</v>
      </c>
      <c r="J25" s="1346">
        <v>0.2663666939598161</v>
      </c>
      <c r="K25" s="1131">
        <v>0.39577269005479626</v>
      </c>
    </row>
    <row r="26" spans="1:11" ht="15" customHeight="1">
      <c r="A26" s="1352" t="s">
        <v>451</v>
      </c>
      <c r="B26" s="1360">
        <v>1000291</v>
      </c>
      <c r="C26" s="1061">
        <v>1999</v>
      </c>
      <c r="D26" s="1064"/>
      <c r="E26" s="1061">
        <v>12955</v>
      </c>
      <c r="F26" s="1064"/>
      <c r="G26" s="1061">
        <v>581055</v>
      </c>
      <c r="H26" s="1342"/>
      <c r="I26" s="1346">
        <v>1.9984184602280736E-3</v>
      </c>
      <c r="J26" s="1346">
        <v>1.2951231191723209E-2</v>
      </c>
      <c r="K26" s="1131">
        <v>0.58088596218500421</v>
      </c>
    </row>
    <row r="27" spans="1:11" ht="15">
      <c r="A27" s="1352" t="s">
        <v>705</v>
      </c>
      <c r="B27" s="1360">
        <v>-65273</v>
      </c>
      <c r="C27" s="1061">
        <v>768</v>
      </c>
      <c r="D27" s="1064"/>
      <c r="E27" s="1061">
        <v>5335</v>
      </c>
      <c r="F27" s="1064"/>
      <c r="G27" s="1061">
        <v>15732</v>
      </c>
      <c r="H27" s="1342"/>
      <c r="I27" s="1346">
        <v>-1.1765967551667611E-2</v>
      </c>
      <c r="J27" s="1346">
        <v>-8.1733641781441019E-2</v>
      </c>
      <c r="K27" s="1131">
        <v>-0.24101849156619123</v>
      </c>
    </row>
    <row r="28" spans="1:11" ht="15">
      <c r="A28" s="1352" t="s">
        <v>706</v>
      </c>
      <c r="B28" s="1360"/>
      <c r="C28" s="1061">
        <v>65951986</v>
      </c>
      <c r="D28" s="1064"/>
      <c r="E28" s="1061">
        <v>64012814</v>
      </c>
      <c r="F28" s="1064"/>
      <c r="G28" s="1061">
        <v>64522307</v>
      </c>
      <c r="H28" s="1342"/>
      <c r="I28" s="1346"/>
      <c r="J28" s="1346"/>
      <c r="K28" s="1131"/>
    </row>
    <row r="29" spans="1:11" ht="18">
      <c r="A29" s="1352" t="s">
        <v>707</v>
      </c>
      <c r="B29" s="1361">
        <v>14000000</v>
      </c>
      <c r="C29" s="1231">
        <v>-17563731</v>
      </c>
      <c r="D29" s="1243" t="s">
        <v>807</v>
      </c>
      <c r="E29" s="1061">
        <v>-14603803</v>
      </c>
      <c r="F29" s="1243" t="s">
        <v>807</v>
      </c>
      <c r="G29" s="1061">
        <v>-10788111</v>
      </c>
      <c r="H29" s="1343" t="s">
        <v>807</v>
      </c>
      <c r="I29" s="1346">
        <v>-1.2545522142857144</v>
      </c>
      <c r="J29" s="1346">
        <v>-1.0431287857142857</v>
      </c>
      <c r="K29" s="1131">
        <v>-0.77057935714285719</v>
      </c>
    </row>
    <row r="30" spans="1:11" ht="15.75" customHeight="1">
      <c r="A30" s="1352" t="s">
        <v>452</v>
      </c>
      <c r="B30" s="1362">
        <v>-1704882</v>
      </c>
      <c r="C30" s="1231">
        <v>1634701</v>
      </c>
      <c r="D30" s="1064"/>
      <c r="E30" s="1061">
        <v>-296131</v>
      </c>
      <c r="F30" s="1064"/>
      <c r="G30" s="1061">
        <v>7220055</v>
      </c>
      <c r="H30" s="1342"/>
      <c r="I30" s="1346">
        <v>-0.95883527423012271</v>
      </c>
      <c r="J30" s="1346">
        <v>0.17369589214972062</v>
      </c>
      <c r="K30" s="1131">
        <v>-4.2349294555283006</v>
      </c>
    </row>
    <row r="31" spans="1:11" ht="8.25" customHeight="1">
      <c r="A31" s="1354"/>
      <c r="B31" s="549"/>
      <c r="C31" s="1228"/>
      <c r="D31" s="655"/>
      <c r="E31" s="1239"/>
      <c r="F31" s="1237"/>
      <c r="G31" s="1228"/>
      <c r="H31" s="1344"/>
      <c r="I31" s="1347"/>
      <c r="J31" s="1347"/>
      <c r="K31" s="793"/>
    </row>
    <row r="32" spans="1:11" ht="17.25" customHeight="1">
      <c r="A32" s="607"/>
    </row>
    <row r="33" spans="1:11" ht="17.25" customHeight="1">
      <c r="A33" s="187"/>
    </row>
    <row r="34" spans="1:11" ht="17.25" customHeight="1">
      <c r="A34" s="187"/>
      <c r="B34" s="187"/>
      <c r="C34" s="188"/>
      <c r="D34" s="1190"/>
      <c r="E34" s="181"/>
      <c r="F34" s="181"/>
      <c r="G34" s="181"/>
      <c r="H34" s="181"/>
      <c r="I34" s="181"/>
      <c r="J34" s="189"/>
      <c r="K34" s="190" t="s">
        <v>2</v>
      </c>
    </row>
    <row r="35" spans="1:11" ht="15.95" customHeight="1">
      <c r="A35" s="191"/>
      <c r="B35" s="192" t="s">
        <v>227</v>
      </c>
      <c r="C35" s="193" t="s">
        <v>229</v>
      </c>
      <c r="D35" s="196"/>
      <c r="E35" s="194"/>
      <c r="F35" s="194"/>
      <c r="G35" s="195"/>
      <c r="H35" s="194"/>
      <c r="I35" s="196" t="s">
        <v>433</v>
      </c>
      <c r="J35" s="194"/>
      <c r="K35" s="195"/>
    </row>
    <row r="36" spans="1:11" ht="15.95" customHeight="1">
      <c r="A36" s="197" t="s">
        <v>3</v>
      </c>
      <c r="B36" s="198" t="s">
        <v>228</v>
      </c>
      <c r="C36" s="1220"/>
      <c r="D36" s="1229"/>
      <c r="E36" s="1220"/>
      <c r="F36" s="1229"/>
      <c r="G36" s="1220"/>
      <c r="H36" s="1229"/>
      <c r="I36" s="199" t="s">
        <v>4</v>
      </c>
      <c r="J36" s="199" t="s">
        <v>4</v>
      </c>
      <c r="K36" s="200"/>
    </row>
    <row r="37" spans="1:11" ht="15.95" customHeight="1">
      <c r="A37" s="201"/>
      <c r="B37" s="202" t="s">
        <v>788</v>
      </c>
      <c r="C37" s="1220" t="s">
        <v>804</v>
      </c>
      <c r="D37" s="199"/>
      <c r="E37" s="1220" t="s">
        <v>806</v>
      </c>
      <c r="F37" s="199"/>
      <c r="G37" s="1220" t="s">
        <v>803</v>
      </c>
      <c r="H37" s="199"/>
      <c r="I37" s="200" t="s">
        <v>232</v>
      </c>
      <c r="J37" s="200" t="s">
        <v>437</v>
      </c>
      <c r="K37" s="200" t="s">
        <v>438</v>
      </c>
    </row>
    <row r="38" spans="1:11" s="207" customFormat="1" ht="9.75" customHeight="1">
      <c r="A38" s="204" t="s">
        <v>439</v>
      </c>
      <c r="B38" s="205">
        <v>2</v>
      </c>
      <c r="C38" s="1221">
        <v>3</v>
      </c>
      <c r="D38" s="206"/>
      <c r="E38" s="1221">
        <v>4</v>
      </c>
      <c r="F38" s="206"/>
      <c r="G38" s="1221">
        <v>5</v>
      </c>
      <c r="H38" s="206"/>
      <c r="I38" s="206">
        <v>6</v>
      </c>
      <c r="J38" s="206">
        <v>7</v>
      </c>
      <c r="K38" s="206">
        <v>8</v>
      </c>
    </row>
    <row r="39" spans="1:11" ht="24" customHeight="1">
      <c r="A39" s="208" t="s">
        <v>440</v>
      </c>
      <c r="B39" s="1355">
        <v>482985154</v>
      </c>
      <c r="C39" s="1222">
        <v>147066719</v>
      </c>
      <c r="D39" s="1063"/>
      <c r="E39" s="1222">
        <v>181478807</v>
      </c>
      <c r="F39" s="1063"/>
      <c r="G39" s="1222">
        <v>233971001</v>
      </c>
      <c r="H39" s="1063"/>
      <c r="I39" s="1125">
        <v>0.30449531995345763</v>
      </c>
      <c r="J39" s="1125">
        <v>0.37574406893674417</v>
      </c>
      <c r="K39" s="1143">
        <v>0.4844269002106843</v>
      </c>
    </row>
    <row r="40" spans="1:11" ht="24" customHeight="1">
      <c r="A40" s="209" t="s">
        <v>441</v>
      </c>
      <c r="B40" s="1356">
        <v>523492865</v>
      </c>
      <c r="C40" s="1223">
        <v>137907798</v>
      </c>
      <c r="D40" s="1230"/>
      <c r="E40" s="1223">
        <v>172128605</v>
      </c>
      <c r="F40" s="1230"/>
      <c r="G40" s="1240">
        <v>205979637</v>
      </c>
      <c r="H40" s="1063"/>
      <c r="I40" s="1125">
        <v>0.26343777961520065</v>
      </c>
      <c r="J40" s="1125">
        <v>0.32880792940702258</v>
      </c>
      <c r="K40" s="1144">
        <v>0.39347171809113385</v>
      </c>
    </row>
    <row r="41" spans="1:11" ht="24" customHeight="1">
      <c r="A41" s="208" t="s">
        <v>442</v>
      </c>
      <c r="B41" s="1357">
        <v>-40507711</v>
      </c>
      <c r="C41" s="1222">
        <v>9158921</v>
      </c>
      <c r="D41" s="1063"/>
      <c r="E41" s="1222">
        <v>9350202</v>
      </c>
      <c r="F41" s="1063"/>
      <c r="G41" s="1222">
        <v>27991364</v>
      </c>
      <c r="H41" s="1063"/>
      <c r="I41" s="1125">
        <v>-0.22610314860792802</v>
      </c>
      <c r="J41" s="1125">
        <v>-0.23082523719990003</v>
      </c>
      <c r="K41" s="1144">
        <v>-0.69101322461790049</v>
      </c>
    </row>
    <row r="42" spans="1:11" ht="24" customHeight="1">
      <c r="A42" s="211" t="s">
        <v>443</v>
      </c>
      <c r="B42" s="1358"/>
      <c r="C42" s="1224"/>
      <c r="D42" s="1120"/>
      <c r="E42" s="1224"/>
      <c r="F42" s="1120"/>
      <c r="G42" s="1224"/>
      <c r="H42" s="1120"/>
      <c r="I42" s="1126"/>
      <c r="J42" s="1126"/>
      <c r="K42" s="1129"/>
    </row>
    <row r="43" spans="1:11" ht="15" customHeight="1">
      <c r="A43" s="212" t="s">
        <v>444</v>
      </c>
      <c r="B43" s="1355"/>
      <c r="C43" s="1225"/>
      <c r="D43" s="1063"/>
      <c r="E43" s="1225">
        <v>0</v>
      </c>
      <c r="F43" s="1063"/>
      <c r="G43" s="1222"/>
      <c r="H43" s="1063"/>
      <c r="I43" s="1125"/>
      <c r="J43" s="1125"/>
      <c r="K43" s="1144"/>
    </row>
    <row r="44" spans="1:11" ht="51" customHeight="1">
      <c r="A44" s="1175" t="s">
        <v>805</v>
      </c>
      <c r="B44" s="1355"/>
      <c r="C44" s="1225"/>
      <c r="D44" s="1063"/>
      <c r="E44" s="1225"/>
      <c r="F44" s="1063"/>
      <c r="G44" s="1222"/>
      <c r="H44" s="1063"/>
      <c r="I44" s="1125"/>
      <c r="J44" s="1143"/>
      <c r="K44" s="1144"/>
    </row>
    <row r="45" spans="1:11" ht="20.25" customHeight="1">
      <c r="A45" s="208" t="s">
        <v>718</v>
      </c>
      <c r="B45" s="1356">
        <v>-6864846</v>
      </c>
      <c r="C45" s="1225">
        <v>3781</v>
      </c>
      <c r="D45" s="1063"/>
      <c r="E45" s="1225">
        <v>745310</v>
      </c>
      <c r="F45" s="1063"/>
      <c r="G45" s="1222">
        <v>11609</v>
      </c>
      <c r="H45" s="1063"/>
      <c r="I45" s="1125">
        <v>-5.5077710410401048E-4</v>
      </c>
      <c r="J45" s="1127">
        <v>-0.10856907787880457</v>
      </c>
      <c r="K45" s="1144">
        <v>-1.6910794502891981E-3</v>
      </c>
    </row>
    <row r="46" spans="1:11" ht="24" customHeight="1">
      <c r="A46" s="705" t="s">
        <v>719</v>
      </c>
      <c r="B46" s="1366">
        <v>47372557</v>
      </c>
      <c r="C46" s="1226">
        <v>-9158921</v>
      </c>
      <c r="D46" s="1122"/>
      <c r="E46" s="1238">
        <v>-9350202</v>
      </c>
      <c r="F46" s="1122"/>
      <c r="G46" s="1226">
        <v>-27991364</v>
      </c>
      <c r="H46" s="1122"/>
      <c r="I46" s="1128">
        <v>-0.19333811767855386</v>
      </c>
      <c r="J46" s="1129">
        <v>-0.19737591956456985</v>
      </c>
      <c r="K46" s="1129">
        <v>-0.59087720344080219</v>
      </c>
    </row>
    <row r="47" spans="1:11" ht="24" customHeight="1">
      <c r="A47" s="214" t="s">
        <v>445</v>
      </c>
      <c r="B47" s="1360">
        <v>49077439</v>
      </c>
      <c r="C47" s="1061">
        <v>-23569897</v>
      </c>
      <c r="D47" s="1064"/>
      <c r="E47" s="1061">
        <v>-24225999</v>
      </c>
      <c r="F47" s="1064"/>
      <c r="G47" s="1061">
        <v>-46165415</v>
      </c>
      <c r="H47" s="1064"/>
      <c r="I47" s="1130">
        <v>-0.48025931018935197</v>
      </c>
      <c r="J47" s="1130">
        <v>-0.49362801918005544</v>
      </c>
      <c r="K47" s="1131">
        <v>-0.94066471153883968</v>
      </c>
    </row>
    <row r="48" spans="1:11" ht="15">
      <c r="A48" s="215" t="s">
        <v>715</v>
      </c>
      <c r="B48" s="1360"/>
      <c r="C48" s="1227"/>
      <c r="D48" s="1064"/>
      <c r="E48" s="1227"/>
      <c r="F48" s="1064"/>
      <c r="G48" s="1061"/>
      <c r="H48" s="1064"/>
      <c r="I48" s="1130"/>
      <c r="J48" s="1130"/>
      <c r="K48" s="1131"/>
    </row>
    <row r="49" spans="1:11" ht="15" customHeight="1">
      <c r="A49" s="214" t="s">
        <v>446</v>
      </c>
      <c r="B49" s="1360">
        <v>-10843574</v>
      </c>
      <c r="C49" s="1061">
        <v>-10843574</v>
      </c>
      <c r="D49" s="1064"/>
      <c r="E49" s="1061">
        <v>-10843574</v>
      </c>
      <c r="F49" s="1064"/>
      <c r="G49" s="1061">
        <v>-10843574</v>
      </c>
      <c r="H49" s="1064"/>
      <c r="I49" s="1131">
        <v>1</v>
      </c>
      <c r="J49" s="1130">
        <v>1</v>
      </c>
      <c r="K49" s="1131">
        <v>1</v>
      </c>
    </row>
    <row r="50" spans="1:11" ht="15" customHeight="1">
      <c r="A50" s="214" t="s">
        <v>447</v>
      </c>
      <c r="B50" s="1360">
        <v>26992752</v>
      </c>
      <c r="C50" s="1061">
        <v>26704475</v>
      </c>
      <c r="D50" s="1064"/>
      <c r="E50" s="1061">
        <v>27585338</v>
      </c>
      <c r="F50" s="1064"/>
      <c r="G50" s="1061">
        <v>29086803</v>
      </c>
      <c r="H50" s="1064"/>
      <c r="I50" s="1131">
        <v>0.98932020714301383</v>
      </c>
      <c r="J50" s="1130">
        <v>1.0219535229308965</v>
      </c>
      <c r="K50" s="1131">
        <v>1.0775782699000087</v>
      </c>
    </row>
    <row r="51" spans="1:11" ht="15" customHeight="1">
      <c r="A51" s="214" t="s">
        <v>448</v>
      </c>
      <c r="B51" s="1360">
        <v>30321920</v>
      </c>
      <c r="C51" s="1061">
        <v>30070790</v>
      </c>
      <c r="D51" s="1064"/>
      <c r="E51" s="1061">
        <v>30321920</v>
      </c>
      <c r="F51" s="1064"/>
      <c r="G51" s="1061">
        <v>30321920</v>
      </c>
      <c r="H51" s="1064"/>
      <c r="I51" s="1131">
        <v>0.99171787274684453</v>
      </c>
      <c r="J51" s="1130">
        <v>1</v>
      </c>
      <c r="K51" s="1131">
        <v>1</v>
      </c>
    </row>
    <row r="52" spans="1:11" ht="15" customHeight="1">
      <c r="A52" s="214" t="s">
        <v>449</v>
      </c>
      <c r="B52" s="1360">
        <v>-205677</v>
      </c>
      <c r="C52" s="1061">
        <v>22805</v>
      </c>
      <c r="D52" s="1064"/>
      <c r="E52" s="1061">
        <v>23556</v>
      </c>
      <c r="F52" s="1064"/>
      <c r="G52" s="1061">
        <v>39042</v>
      </c>
      <c r="H52" s="1064"/>
      <c r="I52" s="1131">
        <v>-0.11087773547844436</v>
      </c>
      <c r="J52" s="1130">
        <v>-0.11452909173120962</v>
      </c>
      <c r="K52" s="1131">
        <v>-0.18982190522032119</v>
      </c>
    </row>
    <row r="53" spans="1:11" ht="15" customHeight="1">
      <c r="A53" s="214" t="s">
        <v>450</v>
      </c>
      <c r="B53" s="1360">
        <v>15877000</v>
      </c>
      <c r="C53" s="1061">
        <v>-1094833</v>
      </c>
      <c r="D53" s="1064"/>
      <c r="E53" s="1061">
        <v>-519834</v>
      </c>
      <c r="F53" s="1064"/>
      <c r="G53" s="1061">
        <v>-245389</v>
      </c>
      <c r="H53" s="1064"/>
      <c r="I53" s="1131">
        <v>-6.8957170750141711E-2</v>
      </c>
      <c r="J53" s="1130">
        <v>-3.2741323927694146E-2</v>
      </c>
      <c r="K53" s="1131">
        <v>-1.5455627637462997E-2</v>
      </c>
    </row>
    <row r="54" spans="1:11" ht="15" customHeight="1">
      <c r="A54" s="214" t="s">
        <v>451</v>
      </c>
      <c r="B54" s="1360">
        <v>1000291</v>
      </c>
      <c r="C54" s="1061">
        <v>547936</v>
      </c>
      <c r="D54" s="1064"/>
      <c r="E54" s="1061">
        <v>558532</v>
      </c>
      <c r="F54" s="1064"/>
      <c r="G54" s="1061">
        <v>1031211</v>
      </c>
      <c r="H54" s="1064"/>
      <c r="I54" s="1381">
        <v>0.54777659701027004</v>
      </c>
      <c r="J54" s="1381">
        <v>0.55836951447128891</v>
      </c>
      <c r="K54" s="1381">
        <v>1.0309110048975747</v>
      </c>
    </row>
    <row r="55" spans="1:11" ht="15" customHeight="1">
      <c r="A55" s="214" t="s">
        <v>705</v>
      </c>
      <c r="B55" s="1360">
        <v>-65273</v>
      </c>
      <c r="C55" s="1061">
        <v>19529</v>
      </c>
      <c r="D55" s="1064"/>
      <c r="E55" s="1061">
        <v>21166</v>
      </c>
      <c r="F55" s="1064"/>
      <c r="G55" s="1061">
        <v>22435</v>
      </c>
      <c r="H55" s="1064"/>
      <c r="I55" s="1131">
        <v>-0.2991895577037979</v>
      </c>
      <c r="J55" s="1130">
        <v>-0.32426884010233942</v>
      </c>
      <c r="K55" s="1131">
        <v>-0.34371026304904018</v>
      </c>
    </row>
    <row r="56" spans="1:11" ht="15" customHeight="1">
      <c r="A56" s="214" t="s">
        <v>706</v>
      </c>
      <c r="B56" s="1360"/>
      <c r="C56" s="1061">
        <v>83654054</v>
      </c>
      <c r="D56" s="1064"/>
      <c r="E56" s="1061">
        <v>85263690</v>
      </c>
      <c r="F56" s="1064"/>
      <c r="G56" s="1061">
        <v>108926668</v>
      </c>
      <c r="H56" s="1064"/>
      <c r="I56" s="1131"/>
      <c r="J56" s="1130"/>
      <c r="K56" s="1131"/>
    </row>
    <row r="57" spans="1:11" ht="18" customHeight="1">
      <c r="A57" s="214" t="s">
        <v>707</v>
      </c>
      <c r="B57" s="1360">
        <v>14000000</v>
      </c>
      <c r="C57" s="1231">
        <v>-14657030</v>
      </c>
      <c r="D57" s="1243" t="s">
        <v>807</v>
      </c>
      <c r="E57" s="1061">
        <v>-13890587</v>
      </c>
      <c r="F57" s="1243" t="s">
        <v>807</v>
      </c>
      <c r="G57" s="1061">
        <v>-13348805</v>
      </c>
      <c r="H57" s="1243" t="s">
        <v>807</v>
      </c>
      <c r="I57" s="1131">
        <v>-1.0469307142857143</v>
      </c>
      <c r="J57" s="1130">
        <v>-0.9921847857142857</v>
      </c>
      <c r="K57" s="1131">
        <v>-0.95348607142857145</v>
      </c>
    </row>
    <row r="58" spans="1:11" ht="15.75" customHeight="1">
      <c r="A58" s="214" t="s">
        <v>452</v>
      </c>
      <c r="B58" s="1361">
        <v>-1704882</v>
      </c>
      <c r="C58" s="1231">
        <v>14410976</v>
      </c>
      <c r="D58" s="1064"/>
      <c r="E58" s="1061">
        <v>14875797</v>
      </c>
      <c r="F58" s="1064"/>
      <c r="G58" s="1061">
        <v>18174051</v>
      </c>
      <c r="H58" s="1064"/>
      <c r="I58" s="1131">
        <v>-8.4527703383577286</v>
      </c>
      <c r="J58" s="1130">
        <v>-8.725411494754475</v>
      </c>
      <c r="K58" s="1131">
        <v>-10.66000520857162</v>
      </c>
    </row>
    <row r="59" spans="1:11" ht="8.25" customHeight="1">
      <c r="A59" s="216"/>
      <c r="B59" s="654"/>
      <c r="C59" s="1228"/>
      <c r="D59" s="655"/>
      <c r="E59" s="1239"/>
      <c r="F59" s="1237"/>
      <c r="G59" s="1228"/>
      <c r="H59" s="655"/>
      <c r="I59" s="787"/>
      <c r="J59" s="793"/>
      <c r="K59" s="793"/>
    </row>
    <row r="60" spans="1:11" ht="17.25" customHeight="1"/>
    <row r="61" spans="1:11" ht="17.25" customHeight="1"/>
    <row r="62" spans="1:11" ht="17.25" customHeight="1">
      <c r="A62" s="187"/>
      <c r="B62" s="187"/>
      <c r="C62" s="188"/>
      <c r="D62" s="1190"/>
      <c r="E62" s="181"/>
      <c r="F62" s="181"/>
      <c r="G62" s="181"/>
      <c r="H62" s="181"/>
      <c r="I62" s="181"/>
      <c r="J62" s="189"/>
      <c r="K62" s="190" t="s">
        <v>2</v>
      </c>
    </row>
    <row r="63" spans="1:11" ht="15.95" customHeight="1">
      <c r="A63" s="191"/>
      <c r="B63" s="192" t="s">
        <v>227</v>
      </c>
      <c r="C63" s="193" t="s">
        <v>229</v>
      </c>
      <c r="D63" s="196"/>
      <c r="E63" s="194"/>
      <c r="F63" s="194"/>
      <c r="G63" s="195"/>
      <c r="H63" s="194"/>
      <c r="I63" s="196" t="s">
        <v>433</v>
      </c>
      <c r="J63" s="194"/>
      <c r="K63" s="195"/>
    </row>
    <row r="64" spans="1:11" ht="15.95" customHeight="1">
      <c r="A64" s="197" t="s">
        <v>3</v>
      </c>
      <c r="B64" s="198" t="s">
        <v>228</v>
      </c>
      <c r="C64" s="1220"/>
      <c r="D64" s="1229"/>
      <c r="E64" s="1220"/>
      <c r="F64" s="1229"/>
      <c r="G64" s="1220"/>
      <c r="H64" s="1229"/>
      <c r="I64" s="199" t="s">
        <v>4</v>
      </c>
      <c r="J64" s="199" t="s">
        <v>4</v>
      </c>
      <c r="K64" s="200"/>
    </row>
    <row r="65" spans="1:11" ht="15.95" customHeight="1">
      <c r="A65" s="201"/>
      <c r="B65" s="202" t="s">
        <v>788</v>
      </c>
      <c r="C65" s="1220" t="s">
        <v>811</v>
      </c>
      <c r="D65" s="199"/>
      <c r="E65" s="1220" t="s">
        <v>812</v>
      </c>
      <c r="F65" s="199"/>
      <c r="G65" s="1220" t="s">
        <v>813</v>
      </c>
      <c r="H65" s="199"/>
      <c r="I65" s="200" t="s">
        <v>232</v>
      </c>
      <c r="J65" s="200" t="s">
        <v>437</v>
      </c>
      <c r="K65" s="200" t="s">
        <v>438</v>
      </c>
    </row>
    <row r="66" spans="1:11" ht="9.75" customHeight="1">
      <c r="A66" s="204" t="s">
        <v>439</v>
      </c>
      <c r="B66" s="205">
        <v>2</v>
      </c>
      <c r="C66" s="1221">
        <v>3</v>
      </c>
      <c r="D66" s="206"/>
      <c r="E66" s="1221">
        <v>4</v>
      </c>
      <c r="F66" s="206"/>
      <c r="G66" s="1221">
        <v>5</v>
      </c>
      <c r="H66" s="206"/>
      <c r="I66" s="206">
        <v>6</v>
      </c>
      <c r="J66" s="206">
        <v>7</v>
      </c>
      <c r="K66" s="206">
        <v>8</v>
      </c>
    </row>
    <row r="67" spans="1:11" ht="24" customHeight="1">
      <c r="A67" s="208" t="s">
        <v>440</v>
      </c>
      <c r="B67" s="1355">
        <v>482985154</v>
      </c>
      <c r="C67" s="1222">
        <v>278083530</v>
      </c>
      <c r="D67" s="1063"/>
      <c r="E67" s="1222">
        <v>320103426</v>
      </c>
      <c r="F67" s="1063"/>
      <c r="G67" s="1222">
        <v>360079874</v>
      </c>
      <c r="H67" s="1063"/>
      <c r="I67" s="1125">
        <v>0.57575999530619115</v>
      </c>
      <c r="J67" s="1125">
        <v>0.662760383728068</v>
      </c>
      <c r="K67" s="1143">
        <v>0.74552990090457316</v>
      </c>
    </row>
    <row r="68" spans="1:11" ht="24" customHeight="1">
      <c r="A68" s="209" t="s">
        <v>441</v>
      </c>
      <c r="B68" s="1356">
        <v>523492865</v>
      </c>
      <c r="C68" s="1223">
        <v>242829948</v>
      </c>
      <c r="D68" s="1230"/>
      <c r="E68" s="1223">
        <v>276736273</v>
      </c>
      <c r="F68" s="1230"/>
      <c r="G68" s="1240">
        <v>312491371</v>
      </c>
      <c r="H68" s="1063"/>
      <c r="I68" s="1125">
        <v>0.46386486662048393</v>
      </c>
      <c r="J68" s="1125">
        <v>0.52863427852068245</v>
      </c>
      <c r="K68" s="1144">
        <v>0.59693530111437143</v>
      </c>
    </row>
    <row r="69" spans="1:11" ht="24" customHeight="1">
      <c r="A69" s="208" t="s">
        <v>442</v>
      </c>
      <c r="B69" s="1357">
        <v>-40507711</v>
      </c>
      <c r="C69" s="1222">
        <v>35253582</v>
      </c>
      <c r="D69" s="1063"/>
      <c r="E69" s="1222">
        <v>43367153</v>
      </c>
      <c r="F69" s="1063"/>
      <c r="G69" s="1222">
        <v>47588503</v>
      </c>
      <c r="H69" s="1063"/>
      <c r="I69" s="1125">
        <v>-0.87029311530340481</v>
      </c>
      <c r="J69" s="1125">
        <v>-1.0705900661728331</v>
      </c>
      <c r="K69" s="1144">
        <v>-1.1748010891062197</v>
      </c>
    </row>
    <row r="70" spans="1:11" ht="24" customHeight="1">
      <c r="A70" s="211" t="s">
        <v>443</v>
      </c>
      <c r="B70" s="1358"/>
      <c r="C70" s="1224"/>
      <c r="D70" s="1120"/>
      <c r="E70" s="1224"/>
      <c r="F70" s="1120"/>
      <c r="G70" s="1224"/>
      <c r="H70" s="1120"/>
      <c r="I70" s="1126"/>
      <c r="J70" s="1126"/>
      <c r="K70" s="1129"/>
    </row>
    <row r="71" spans="1:11" ht="15" customHeight="1">
      <c r="A71" s="212" t="s">
        <v>444</v>
      </c>
      <c r="B71" s="1355"/>
      <c r="C71" s="1225"/>
      <c r="D71" s="1063"/>
      <c r="E71" s="1225"/>
      <c r="F71" s="1063"/>
      <c r="G71" s="1222"/>
      <c r="H71" s="1063"/>
      <c r="I71" s="1125"/>
      <c r="J71" s="1125"/>
      <c r="K71" s="1144"/>
    </row>
    <row r="72" spans="1:11" ht="51" customHeight="1">
      <c r="A72" s="1175" t="s">
        <v>805</v>
      </c>
      <c r="B72" s="1355"/>
      <c r="C72" s="1225"/>
      <c r="D72" s="1063"/>
      <c r="E72" s="1225"/>
      <c r="F72" s="1063"/>
      <c r="G72" s="1222"/>
      <c r="H72" s="1063"/>
      <c r="I72" s="1125"/>
      <c r="J72" s="1143"/>
      <c r="K72" s="1144"/>
    </row>
    <row r="73" spans="1:11" ht="20.25" customHeight="1">
      <c r="A73" s="208" t="s">
        <v>718</v>
      </c>
      <c r="B73" s="1356">
        <v>-6864846</v>
      </c>
      <c r="C73" s="1225">
        <v>40794</v>
      </c>
      <c r="D73" s="1063"/>
      <c r="E73" s="1225">
        <v>643937</v>
      </c>
      <c r="F73" s="1063"/>
      <c r="G73" s="1222">
        <v>55513</v>
      </c>
      <c r="H73" s="1063"/>
      <c r="I73" s="1125">
        <v>-5.9424494009042593E-3</v>
      </c>
      <c r="J73" s="1127">
        <v>-9.3802104227829725E-2</v>
      </c>
      <c r="K73" s="1144">
        <v>-8.0865615922046906E-3</v>
      </c>
    </row>
    <row r="74" spans="1:11" ht="24" customHeight="1">
      <c r="A74" s="705" t="s">
        <v>719</v>
      </c>
      <c r="B74" s="1366">
        <v>47372557</v>
      </c>
      <c r="C74" s="1226">
        <v>-35253582</v>
      </c>
      <c r="D74" s="1122"/>
      <c r="E74" s="1238">
        <v>-43367153</v>
      </c>
      <c r="F74" s="1122"/>
      <c r="G74" s="1226">
        <v>-47588503</v>
      </c>
      <c r="H74" s="1122"/>
      <c r="I74" s="1128">
        <v>-0.74417730923834235</v>
      </c>
      <c r="J74" s="1129">
        <v>-0.91544885364748207</v>
      </c>
      <c r="K74" s="1129">
        <v>-1.0045584619804246</v>
      </c>
    </row>
    <row r="75" spans="1:11" ht="24" customHeight="1">
      <c r="A75" s="214" t="s">
        <v>445</v>
      </c>
      <c r="B75" s="1360">
        <v>49077439</v>
      </c>
      <c r="C75" s="1061">
        <v>-63330580</v>
      </c>
      <c r="D75" s="1064"/>
      <c r="E75" s="1061">
        <v>-73652313</v>
      </c>
      <c r="F75" s="1064"/>
      <c r="G75" s="1061">
        <v>-81315993</v>
      </c>
      <c r="H75" s="1064"/>
      <c r="I75" s="1130">
        <v>-1.2904214500679223</v>
      </c>
      <c r="J75" s="1130">
        <v>-1.5007366826944657</v>
      </c>
      <c r="K75" s="1131">
        <v>-1.6568915301387264</v>
      </c>
    </row>
    <row r="76" spans="1:11" ht="15">
      <c r="A76" s="215" t="s">
        <v>715</v>
      </c>
      <c r="B76" s="1360"/>
      <c r="C76" s="1227"/>
      <c r="D76" s="1064"/>
      <c r="E76" s="1227"/>
      <c r="F76" s="1064"/>
      <c r="G76" s="1061"/>
      <c r="H76" s="1064"/>
      <c r="I76" s="1130"/>
      <c r="J76" s="1130"/>
      <c r="K76" s="1131"/>
    </row>
    <row r="77" spans="1:11" ht="15" customHeight="1">
      <c r="A77" s="214" t="s">
        <v>446</v>
      </c>
      <c r="B77" s="1360">
        <v>-10843574</v>
      </c>
      <c r="C77" s="1061">
        <v>-10843574</v>
      </c>
      <c r="D77" s="1064"/>
      <c r="E77" s="1061">
        <v>-10843574</v>
      </c>
      <c r="F77" s="1064"/>
      <c r="G77" s="1061">
        <v>-10843574</v>
      </c>
      <c r="H77" s="1064"/>
      <c r="I77" s="1131">
        <v>1</v>
      </c>
      <c r="J77" s="1130">
        <v>1</v>
      </c>
      <c r="K77" s="1131">
        <v>1</v>
      </c>
    </row>
    <row r="78" spans="1:11" ht="15" customHeight="1">
      <c r="A78" s="214" t="s">
        <v>447</v>
      </c>
      <c r="B78" s="1360">
        <v>26992752</v>
      </c>
      <c r="C78" s="1061">
        <v>25685492</v>
      </c>
      <c r="D78" s="1064"/>
      <c r="E78" s="1061">
        <v>27028486</v>
      </c>
      <c r="F78" s="1064"/>
      <c r="G78" s="1061">
        <v>31533359</v>
      </c>
      <c r="H78" s="1064"/>
      <c r="I78" s="1131">
        <v>0.9515699621883682</v>
      </c>
      <c r="J78" s="1130">
        <v>1.0013238368581314</v>
      </c>
      <c r="K78" s="1131">
        <v>1.168215786222909</v>
      </c>
    </row>
    <row r="79" spans="1:11" ht="15" customHeight="1">
      <c r="A79" s="214" t="s">
        <v>448</v>
      </c>
      <c r="B79" s="1360">
        <v>30321920</v>
      </c>
      <c r="C79" s="1061">
        <v>30321920</v>
      </c>
      <c r="D79" s="1064"/>
      <c r="E79" s="1061">
        <v>30321920</v>
      </c>
      <c r="F79" s="1064"/>
      <c r="G79" s="1061">
        <v>30321920</v>
      </c>
      <c r="H79" s="1064"/>
      <c r="I79" s="1131">
        <v>1</v>
      </c>
      <c r="J79" s="1130">
        <v>1</v>
      </c>
      <c r="K79" s="1131">
        <v>1</v>
      </c>
    </row>
    <row r="80" spans="1:11" ht="15" customHeight="1">
      <c r="A80" s="214" t="s">
        <v>449</v>
      </c>
      <c r="B80" s="1360">
        <v>-205677</v>
      </c>
      <c r="C80" s="1061">
        <v>43032</v>
      </c>
      <c r="D80" s="1064"/>
      <c r="E80" s="1061">
        <v>54756</v>
      </c>
      <c r="F80" s="1064"/>
      <c r="G80" s="1061">
        <v>58216</v>
      </c>
      <c r="H80" s="1064"/>
      <c r="I80" s="1131">
        <v>-0.20922125468574512</v>
      </c>
      <c r="J80" s="1130">
        <v>-0.26622325296459981</v>
      </c>
      <c r="K80" s="1131">
        <v>-0.28304574648599501</v>
      </c>
    </row>
    <row r="81" spans="1:11" ht="15" customHeight="1">
      <c r="A81" s="214" t="s">
        <v>450</v>
      </c>
      <c r="B81" s="1360">
        <v>15877000</v>
      </c>
      <c r="C81" s="1061">
        <v>1380584</v>
      </c>
      <c r="D81" s="1064"/>
      <c r="E81" s="1061">
        <v>5700626</v>
      </c>
      <c r="F81" s="1064"/>
      <c r="G81" s="1061">
        <v>5845885</v>
      </c>
      <c r="H81" s="1064"/>
      <c r="I81" s="1131">
        <v>8.6954966303457837E-2</v>
      </c>
      <c r="J81" s="1130">
        <v>0.359049316621528</v>
      </c>
      <c r="K81" s="1131">
        <v>0.36819833721735845</v>
      </c>
    </row>
    <row r="82" spans="1:11" ht="15" customHeight="1">
      <c r="A82" s="214" t="s">
        <v>451</v>
      </c>
      <c r="B82" s="1360">
        <v>1000291</v>
      </c>
      <c r="C82" s="1061">
        <v>1015002</v>
      </c>
      <c r="D82" s="1064"/>
      <c r="E82" s="1061">
        <v>1024439</v>
      </c>
      <c r="F82" s="1064"/>
      <c r="G82" s="1061">
        <v>1545918</v>
      </c>
      <c r="H82" s="1064"/>
      <c r="I82" s="1145">
        <v>1.0147067203443798</v>
      </c>
      <c r="J82" s="1145">
        <v>1.024140974976282</v>
      </c>
      <c r="K82" s="1145">
        <v>1.5454682687337984</v>
      </c>
    </row>
    <row r="83" spans="1:11" ht="15" customHeight="1">
      <c r="A83" s="214" t="s">
        <v>705</v>
      </c>
      <c r="B83" s="1360">
        <v>-65273</v>
      </c>
      <c r="C83" s="1061">
        <v>21961</v>
      </c>
      <c r="D83" s="1064"/>
      <c r="E83" s="1061">
        <v>15955</v>
      </c>
      <c r="F83" s="1064"/>
      <c r="G83" s="1061">
        <v>11770</v>
      </c>
      <c r="H83" s="1064"/>
      <c r="I83" s="1131">
        <v>-0.33644845495074532</v>
      </c>
      <c r="J83" s="1130">
        <v>-0.24443491183184471</v>
      </c>
      <c r="K83" s="1131">
        <v>-0.18031958083740598</v>
      </c>
    </row>
    <row r="84" spans="1:11" ht="15" customHeight="1">
      <c r="A84" s="214" t="s">
        <v>706</v>
      </c>
      <c r="B84" s="1360"/>
      <c r="C84" s="1061">
        <v>123679477</v>
      </c>
      <c r="D84" s="1064"/>
      <c r="E84" s="1061">
        <v>136425192</v>
      </c>
      <c r="F84" s="1064"/>
      <c r="G84" s="1061">
        <v>148581595</v>
      </c>
      <c r="H84" s="1064"/>
      <c r="I84" s="1131"/>
      <c r="J84" s="1130"/>
      <c r="K84" s="1131"/>
    </row>
    <row r="85" spans="1:11" ht="18" customHeight="1">
      <c r="A85" s="214" t="s">
        <v>707</v>
      </c>
      <c r="B85" s="1360">
        <v>14000000</v>
      </c>
      <c r="C85" s="1231">
        <v>-12724479</v>
      </c>
      <c r="D85" s="1243" t="s">
        <v>807</v>
      </c>
      <c r="E85" s="1061">
        <v>-9470272</v>
      </c>
      <c r="F85" s="1243" t="s">
        <v>807</v>
      </c>
      <c r="G85" s="1061">
        <v>-8792108</v>
      </c>
      <c r="H85" s="1243" t="s">
        <v>807</v>
      </c>
      <c r="I85" s="1131">
        <v>-0.90889135714285718</v>
      </c>
      <c r="J85" s="1130">
        <v>-0.67644800000000005</v>
      </c>
      <c r="K85" s="1131">
        <v>-0.62800771428571434</v>
      </c>
    </row>
    <row r="86" spans="1:11" ht="15.75" customHeight="1">
      <c r="A86" s="214" t="s">
        <v>452</v>
      </c>
      <c r="B86" s="1361">
        <v>-1704882</v>
      </c>
      <c r="C86" s="1231">
        <v>28076998</v>
      </c>
      <c r="D86" s="1064"/>
      <c r="E86" s="1061">
        <v>30285160</v>
      </c>
      <c r="F86" s="1064"/>
      <c r="G86" s="1061">
        <v>33727490</v>
      </c>
      <c r="H86" s="1064"/>
      <c r="I86" s="1131">
        <v>-16.468587268796316</v>
      </c>
      <c r="J86" s="1130">
        <v>-17.763786584643395</v>
      </c>
      <c r="K86" s="1131">
        <v>-19.782888199887147</v>
      </c>
    </row>
    <row r="87" spans="1:11" ht="8.25" customHeight="1">
      <c r="A87" s="216"/>
      <c r="B87" s="654"/>
      <c r="C87" s="1228"/>
      <c r="D87" s="655"/>
      <c r="E87" s="1239"/>
      <c r="F87" s="1237"/>
      <c r="G87" s="1228"/>
      <c r="H87" s="655"/>
      <c r="I87" s="787"/>
      <c r="J87" s="793"/>
      <c r="K87" s="793"/>
    </row>
    <row r="88" spans="1:11" ht="17.25" customHeight="1">
      <c r="A88" s="1348"/>
      <c r="B88" s="1349"/>
      <c r="C88" s="1349"/>
      <c r="D88" s="1349"/>
      <c r="E88" s="1061"/>
      <c r="F88" s="1061"/>
      <c r="G88" s="1349"/>
      <c r="H88" s="1349"/>
      <c r="I88" s="1345"/>
      <c r="J88" s="1345"/>
      <c r="K88" s="1345"/>
    </row>
    <row r="89" spans="1:11" ht="17.25" customHeight="1">
      <c r="A89" s="1348"/>
      <c r="B89" s="1349"/>
      <c r="C89" s="1349"/>
      <c r="D89" s="1349"/>
      <c r="E89" s="1061"/>
      <c r="F89" s="1061"/>
      <c r="G89" s="1349"/>
      <c r="H89" s="1349"/>
      <c r="I89" s="1345"/>
      <c r="J89" s="1345"/>
      <c r="K89" s="1345"/>
    </row>
    <row r="90" spans="1:11" ht="17.25" customHeight="1">
      <c r="A90" s="187"/>
      <c r="B90" s="187"/>
      <c r="C90" s="188"/>
      <c r="D90" s="1190"/>
      <c r="E90" s="181"/>
      <c r="F90" s="181"/>
      <c r="G90" s="181"/>
      <c r="H90" s="181"/>
      <c r="I90" s="181"/>
      <c r="J90" s="189"/>
      <c r="K90" s="190" t="s">
        <v>2</v>
      </c>
    </row>
    <row r="91" spans="1:11" ht="15.95" customHeight="1">
      <c r="A91" s="191"/>
      <c r="B91" s="192" t="s">
        <v>227</v>
      </c>
      <c r="C91" s="193" t="s">
        <v>229</v>
      </c>
      <c r="D91" s="196"/>
      <c r="E91" s="194"/>
      <c r="F91" s="194"/>
      <c r="G91" s="195"/>
      <c r="H91" s="194"/>
      <c r="I91" s="196" t="s">
        <v>433</v>
      </c>
      <c r="J91" s="194"/>
      <c r="K91" s="195"/>
    </row>
    <row r="92" spans="1:11" ht="15.95" customHeight="1">
      <c r="A92" s="197" t="s">
        <v>3</v>
      </c>
      <c r="B92" s="198" t="s">
        <v>228</v>
      </c>
      <c r="C92" s="1220"/>
      <c r="D92" s="1229"/>
      <c r="E92" s="1220"/>
      <c r="F92" s="1229"/>
      <c r="G92" s="1220"/>
      <c r="H92" s="1229"/>
      <c r="I92" s="199" t="s">
        <v>4</v>
      </c>
      <c r="J92" s="199" t="s">
        <v>4</v>
      </c>
      <c r="K92" s="200"/>
    </row>
    <row r="93" spans="1:11" ht="15.95" customHeight="1">
      <c r="A93" s="201"/>
      <c r="B93" s="202" t="s">
        <v>788</v>
      </c>
      <c r="C93" s="1220" t="s">
        <v>819</v>
      </c>
      <c r="D93" s="199"/>
      <c r="E93" s="1220" t="s">
        <v>823</v>
      </c>
      <c r="F93" s="199"/>
      <c r="G93" s="1220" t="s">
        <v>821</v>
      </c>
      <c r="H93" s="199"/>
      <c r="I93" s="200" t="s">
        <v>232</v>
      </c>
      <c r="J93" s="200" t="s">
        <v>437</v>
      </c>
      <c r="K93" s="200" t="s">
        <v>438</v>
      </c>
    </row>
    <row r="94" spans="1:11" ht="9.75" customHeight="1">
      <c r="A94" s="204" t="s">
        <v>439</v>
      </c>
      <c r="B94" s="205">
        <v>2</v>
      </c>
      <c r="C94" s="1221">
        <v>3</v>
      </c>
      <c r="D94" s="206"/>
      <c r="E94" s="1221">
        <v>4</v>
      </c>
      <c r="F94" s="206"/>
      <c r="G94" s="1221">
        <v>5</v>
      </c>
      <c r="H94" s="206"/>
      <c r="I94" s="206">
        <v>6</v>
      </c>
      <c r="J94" s="206">
        <v>7</v>
      </c>
      <c r="K94" s="206">
        <v>8</v>
      </c>
    </row>
    <row r="95" spans="1:11" ht="24" customHeight="1">
      <c r="A95" s="208" t="s">
        <v>440</v>
      </c>
      <c r="B95" s="1355">
        <v>482985154</v>
      </c>
      <c r="C95" s="1222">
        <v>405665501</v>
      </c>
      <c r="D95" s="1063"/>
      <c r="E95" s="1222">
        <v>451444297</v>
      </c>
      <c r="F95" s="1063"/>
      <c r="G95" s="1222"/>
      <c r="H95" s="1063"/>
      <c r="I95" s="1125">
        <v>0.83991298208722998</v>
      </c>
      <c r="J95" s="1125">
        <v>0.93469601138092129</v>
      </c>
      <c r="K95" s="1143">
        <v>0</v>
      </c>
    </row>
    <row r="96" spans="1:11" ht="24" customHeight="1">
      <c r="A96" s="209" t="s">
        <v>441</v>
      </c>
      <c r="B96" s="1356">
        <v>523492865</v>
      </c>
      <c r="C96" s="1223">
        <v>353777367</v>
      </c>
      <c r="D96" s="1230"/>
      <c r="E96" s="1223">
        <v>401063049</v>
      </c>
      <c r="F96" s="1230"/>
      <c r="G96" s="1240"/>
      <c r="H96" s="1063"/>
      <c r="I96" s="1125">
        <v>0.6758016978894259</v>
      </c>
      <c r="J96" s="1125">
        <v>0.76612896911211958</v>
      </c>
      <c r="K96" s="1144">
        <v>0</v>
      </c>
    </row>
    <row r="97" spans="1:11" ht="24" customHeight="1">
      <c r="A97" s="208" t="s">
        <v>442</v>
      </c>
      <c r="B97" s="1357">
        <v>-40507711</v>
      </c>
      <c r="C97" s="1222">
        <v>51888134</v>
      </c>
      <c r="D97" s="1063"/>
      <c r="E97" s="1222">
        <v>50381248</v>
      </c>
      <c r="F97" s="1063"/>
      <c r="G97" s="1222"/>
      <c r="H97" s="1063"/>
      <c r="I97" s="1125">
        <v>-1.2809446082993927</v>
      </c>
      <c r="J97" s="1125">
        <v>-1.2437446292633025</v>
      </c>
      <c r="K97" s="1144">
        <v>0</v>
      </c>
    </row>
    <row r="98" spans="1:11" ht="24" customHeight="1">
      <c r="A98" s="211" t="s">
        <v>443</v>
      </c>
      <c r="B98" s="1358"/>
      <c r="C98" s="1224"/>
      <c r="D98" s="1120"/>
      <c r="E98" s="1224"/>
      <c r="F98" s="1120"/>
      <c r="G98" s="1224"/>
      <c r="H98" s="1120"/>
      <c r="I98" s="1126"/>
      <c r="J98" s="1126"/>
      <c r="K98" s="1129"/>
    </row>
    <row r="99" spans="1:11" ht="15" customHeight="1">
      <c r="A99" s="212" t="s">
        <v>444</v>
      </c>
      <c r="B99" s="1355"/>
      <c r="C99" s="1225"/>
      <c r="D99" s="1063"/>
      <c r="E99" s="1225"/>
      <c r="F99" s="1063"/>
      <c r="G99" s="1222"/>
      <c r="H99" s="1063"/>
      <c r="I99" s="1125"/>
      <c r="J99" s="1125"/>
      <c r="K99" s="1144"/>
    </row>
    <row r="100" spans="1:11" ht="51" customHeight="1">
      <c r="A100" s="1175" t="s">
        <v>805</v>
      </c>
      <c r="B100" s="1355"/>
      <c r="C100" s="1225"/>
      <c r="D100" s="1063"/>
      <c r="E100" s="1225"/>
      <c r="F100" s="1063"/>
      <c r="G100" s="1222"/>
      <c r="H100" s="1063"/>
      <c r="I100" s="1125"/>
      <c r="J100" s="1143"/>
      <c r="K100" s="1144"/>
    </row>
    <row r="101" spans="1:11" ht="20.25" customHeight="1">
      <c r="A101" s="208" t="s">
        <v>718</v>
      </c>
      <c r="B101" s="1356">
        <v>-6864846</v>
      </c>
      <c r="C101" s="1225">
        <v>346868</v>
      </c>
      <c r="D101" s="1063"/>
      <c r="E101" s="1225">
        <v>991623</v>
      </c>
      <c r="F101" s="1063"/>
      <c r="G101" s="1222"/>
      <c r="H101" s="1063"/>
      <c r="I101" s="1127">
        <v>-5.0528154600991776E-2</v>
      </c>
      <c r="J101" s="1127">
        <v>-0.14444941663658586</v>
      </c>
      <c r="K101" s="1144">
        <v>0</v>
      </c>
    </row>
    <row r="102" spans="1:11" ht="24" customHeight="1">
      <c r="A102" s="705" t="s">
        <v>719</v>
      </c>
      <c r="B102" s="1366">
        <v>47372557</v>
      </c>
      <c r="C102" s="1226">
        <v>-51888134</v>
      </c>
      <c r="D102" s="1122"/>
      <c r="E102" s="1238">
        <v>-50381248</v>
      </c>
      <c r="F102" s="1122"/>
      <c r="G102" s="1226"/>
      <c r="H102" s="1226"/>
      <c r="I102" s="1368">
        <v>-1.0953205249191003</v>
      </c>
      <c r="J102" s="1126">
        <v>-1.06351126454922</v>
      </c>
      <c r="K102" s="1129">
        <v>0</v>
      </c>
    </row>
    <row r="103" spans="1:11" ht="24" customHeight="1">
      <c r="A103" s="214" t="s">
        <v>445</v>
      </c>
      <c r="B103" s="1360">
        <v>49077439</v>
      </c>
      <c r="C103" s="1061">
        <v>-80578030</v>
      </c>
      <c r="D103" s="1064"/>
      <c r="E103" s="1061">
        <v>-74750539</v>
      </c>
      <c r="F103" s="1064"/>
      <c r="G103" s="1061"/>
      <c r="H103" s="1061"/>
      <c r="I103" s="1131">
        <v>-1.6418548245763191</v>
      </c>
      <c r="J103" s="1130">
        <v>-1.5231140932190859</v>
      </c>
      <c r="K103" s="1131">
        <v>0</v>
      </c>
    </row>
    <row r="104" spans="1:11" ht="15">
      <c r="A104" s="215" t="s">
        <v>715</v>
      </c>
      <c r="B104" s="1360"/>
      <c r="C104" s="1227"/>
      <c r="D104" s="1064"/>
      <c r="E104" s="1227"/>
      <c r="F104" s="1064"/>
      <c r="G104" s="1061"/>
      <c r="H104" s="1061"/>
      <c r="I104" s="1131"/>
      <c r="J104" s="1130"/>
      <c r="K104" s="1131"/>
    </row>
    <row r="105" spans="1:11" ht="15" customHeight="1">
      <c r="A105" s="214" t="s">
        <v>446</v>
      </c>
      <c r="B105" s="1360">
        <v>-10843574</v>
      </c>
      <c r="C105" s="1061">
        <v>-10843574</v>
      </c>
      <c r="D105" s="1064"/>
      <c r="E105" s="1061">
        <v>-10843574</v>
      </c>
      <c r="F105" s="1064"/>
      <c r="G105" s="1061"/>
      <c r="H105" s="1061"/>
      <c r="I105" s="1131">
        <v>1</v>
      </c>
      <c r="J105" s="1130">
        <v>1</v>
      </c>
      <c r="K105" s="1131">
        <v>0</v>
      </c>
    </row>
    <row r="106" spans="1:11" ht="15" customHeight="1">
      <c r="A106" s="214" t="s">
        <v>447</v>
      </c>
      <c r="B106" s="1360">
        <v>26992752</v>
      </c>
      <c r="C106" s="1061">
        <v>24135651</v>
      </c>
      <c r="D106" s="1064"/>
      <c r="E106" s="1061">
        <v>25202017</v>
      </c>
      <c r="F106" s="1064"/>
      <c r="G106" s="1061"/>
      <c r="H106" s="1061"/>
      <c r="I106" s="1131">
        <v>0.8941530304134977</v>
      </c>
      <c r="J106" s="1130">
        <v>0.93365867252068258</v>
      </c>
      <c r="K106" s="1131">
        <v>0</v>
      </c>
    </row>
    <row r="107" spans="1:11" ht="15" customHeight="1">
      <c r="A107" s="214" t="s">
        <v>448</v>
      </c>
      <c r="B107" s="1360">
        <v>30321920</v>
      </c>
      <c r="C107" s="1061">
        <v>30321920</v>
      </c>
      <c r="D107" s="1064"/>
      <c r="E107" s="1061">
        <v>30321920</v>
      </c>
      <c r="F107" s="1064"/>
      <c r="G107" s="1061"/>
      <c r="H107" s="1061"/>
      <c r="I107" s="1131">
        <v>1</v>
      </c>
      <c r="J107" s="1130">
        <v>1</v>
      </c>
      <c r="K107" s="1131">
        <v>0</v>
      </c>
    </row>
    <row r="108" spans="1:11" ht="15" customHeight="1">
      <c r="A108" s="214" t="s">
        <v>449</v>
      </c>
      <c r="B108" s="1360">
        <v>-205677</v>
      </c>
      <c r="C108" s="1061">
        <v>58942</v>
      </c>
      <c r="D108" s="1064"/>
      <c r="E108" s="1061">
        <v>59668</v>
      </c>
      <c r="F108" s="1064"/>
      <c r="G108" s="1061"/>
      <c r="H108" s="1061"/>
      <c r="I108" s="1131">
        <v>-0.28657555293007969</v>
      </c>
      <c r="J108" s="1130">
        <v>-0.29010535937416432</v>
      </c>
      <c r="K108" s="1131">
        <v>0</v>
      </c>
    </row>
    <row r="109" spans="1:11" ht="15" customHeight="1">
      <c r="A109" s="214" t="s">
        <v>450</v>
      </c>
      <c r="B109" s="1360">
        <v>15877000</v>
      </c>
      <c r="C109" s="1061">
        <v>2075336</v>
      </c>
      <c r="D109" s="1064"/>
      <c r="E109" s="1061">
        <v>7184942</v>
      </c>
      <c r="F109" s="1064"/>
      <c r="G109" s="1061"/>
      <c r="H109" s="1061"/>
      <c r="I109" s="1131">
        <v>0.13071335894690433</v>
      </c>
      <c r="J109" s="1130">
        <v>0.45253775902248533</v>
      </c>
      <c r="K109" s="1131">
        <v>0</v>
      </c>
    </row>
    <row r="110" spans="1:11" ht="15" customHeight="1">
      <c r="A110" s="214" t="s">
        <v>451</v>
      </c>
      <c r="B110" s="1360">
        <v>1000291</v>
      </c>
      <c r="C110" s="1061">
        <v>1536934</v>
      </c>
      <c r="D110" s="1064"/>
      <c r="E110" s="1061">
        <v>1581803</v>
      </c>
      <c r="F110" s="1064"/>
      <c r="G110" s="1061"/>
      <c r="H110" s="1061"/>
      <c r="I110" s="1131">
        <v>1.5364868823172457</v>
      </c>
      <c r="J110" s="1367">
        <v>1.5813428292366922</v>
      </c>
      <c r="K110" s="1145">
        <v>0</v>
      </c>
    </row>
    <row r="111" spans="1:11" ht="15" customHeight="1">
      <c r="A111" s="214" t="s">
        <v>705</v>
      </c>
      <c r="B111" s="1360">
        <v>-65273</v>
      </c>
      <c r="C111" s="1061">
        <v>26</v>
      </c>
      <c r="D111" s="1064"/>
      <c r="E111" s="1061">
        <v>-7266</v>
      </c>
      <c r="F111" s="1064"/>
      <c r="G111" s="1061"/>
      <c r="H111" s="1061"/>
      <c r="I111" s="1131">
        <v>-3.9832702648874725E-4</v>
      </c>
      <c r="J111" s="1130">
        <v>0.1113170836333553</v>
      </c>
      <c r="K111" s="1131">
        <v>0</v>
      </c>
    </row>
    <row r="112" spans="1:11" ht="15" customHeight="1">
      <c r="A112" s="214" t="s">
        <v>706</v>
      </c>
      <c r="B112" s="1360"/>
      <c r="C112" s="1061">
        <v>136490691</v>
      </c>
      <c r="D112" s="1064"/>
      <c r="E112" s="1061">
        <v>134250856</v>
      </c>
      <c r="F112" s="1064"/>
      <c r="G112" s="1061"/>
      <c r="H112" s="1061"/>
      <c r="I112" s="1131"/>
      <c r="J112" s="1130"/>
      <c r="K112" s="1131"/>
    </row>
    <row r="113" spans="1:11" ht="18" customHeight="1">
      <c r="A113" s="214" t="s">
        <v>707</v>
      </c>
      <c r="B113" s="1360">
        <v>14000000</v>
      </c>
      <c r="C113" s="1231">
        <v>-8627425</v>
      </c>
      <c r="D113" s="1243" t="s">
        <v>807</v>
      </c>
      <c r="E113" s="1061">
        <v>-6000807</v>
      </c>
      <c r="F113" s="1243" t="s">
        <v>959</v>
      </c>
      <c r="G113" s="1061"/>
      <c r="H113" s="1343"/>
      <c r="I113" s="1131">
        <v>-0.61624464285714287</v>
      </c>
      <c r="J113" s="1130">
        <v>-0.42862907142857143</v>
      </c>
      <c r="K113" s="1131">
        <v>0</v>
      </c>
    </row>
    <row r="114" spans="1:11" ht="15.75" customHeight="1">
      <c r="A114" s="214" t="s">
        <v>452</v>
      </c>
      <c r="B114" s="1361">
        <v>-1704882</v>
      </c>
      <c r="C114" s="1231">
        <v>28689896</v>
      </c>
      <c r="D114" s="1064"/>
      <c r="E114" s="1061">
        <v>24369291</v>
      </c>
      <c r="F114" s="1064"/>
      <c r="G114" s="1061"/>
      <c r="H114" s="1061"/>
      <c r="I114" s="1131">
        <v>-16.828083116602791</v>
      </c>
      <c r="J114" s="1130">
        <v>-14.293828546491781</v>
      </c>
      <c r="K114" s="1131">
        <v>0</v>
      </c>
    </row>
    <row r="115" spans="1:11" ht="8.25" customHeight="1">
      <c r="A115" s="216"/>
      <c r="B115" s="654"/>
      <c r="C115" s="1228"/>
      <c r="D115" s="655"/>
      <c r="E115" s="1239"/>
      <c r="F115" s="1237"/>
      <c r="G115" s="1228"/>
      <c r="H115" s="1228"/>
      <c r="I115" s="793"/>
      <c r="J115" s="787"/>
      <c r="K115" s="793"/>
    </row>
    <row r="116" spans="1:11" ht="17.25" customHeight="1"/>
    <row r="117" spans="1:11" ht="17.25" customHeight="1">
      <c r="A117" s="182" t="s">
        <v>960</v>
      </c>
    </row>
    <row r="118" spans="1:11" ht="17.25" customHeight="1">
      <c r="A118" s="182" t="s">
        <v>824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1" max="10" man="1"/>
    <brk id="59" max="10" man="1"/>
    <brk id="8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0"/>
    <pageSetUpPr fitToPage="1"/>
  </sheetPr>
  <dimension ref="A1"/>
  <sheetViews>
    <sheetView showGridLines="0" topLeftCell="A7" zoomScale="90" zoomScaleNormal="90" workbookViewId="0">
      <selection activeCell="C40" sqref="C40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theme="0"/>
  </sheetPr>
  <dimension ref="A1"/>
  <sheetViews>
    <sheetView showGridLines="0" zoomScaleNormal="100" workbookViewId="0"/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0"/>
  </sheetPr>
  <dimension ref="A1"/>
  <sheetViews>
    <sheetView showGridLines="0" topLeftCell="A4" zoomScale="75" zoomScaleNormal="75" workbookViewId="0">
      <selection activeCell="R36" sqref="R36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86" zoomScaleNormal="86" workbookViewId="0"/>
  </sheetViews>
  <sheetFormatPr defaultColWidth="12.5703125" defaultRowHeight="12.75"/>
  <cols>
    <col min="1" max="1" width="65.5703125" style="218" customWidth="1"/>
    <col min="2" max="2" width="16" style="218" bestFit="1" customWidth="1"/>
    <col min="3" max="5" width="14.7109375" style="218" customWidth="1"/>
    <col min="6" max="7" width="11.5703125" style="218" bestFit="1" customWidth="1"/>
    <col min="8" max="8" width="11.28515625" style="218" customWidth="1"/>
    <col min="9" max="16384" width="12.5703125" style="218"/>
  </cols>
  <sheetData>
    <row r="1" spans="1:20" ht="17.25" customHeight="1">
      <c r="A1" s="178" t="s">
        <v>453</v>
      </c>
      <c r="B1" s="217" t="s">
        <v>4</v>
      </c>
    </row>
    <row r="2" spans="1:20" ht="17.25" customHeight="1">
      <c r="A2" s="217"/>
      <c r="B2" s="217"/>
    </row>
    <row r="3" spans="1:20" ht="17.25" customHeight="1">
      <c r="A3" s="219" t="s">
        <v>454</v>
      </c>
      <c r="B3" s="220"/>
      <c r="C3" s="220"/>
      <c r="D3" s="220"/>
      <c r="E3" s="220"/>
      <c r="F3" s="220"/>
      <c r="G3" s="220"/>
    </row>
    <row r="4" spans="1:20" ht="17.25" customHeight="1">
      <c r="A4" s="219" t="s">
        <v>790</v>
      </c>
      <c r="B4" s="220"/>
      <c r="C4" s="220"/>
      <c r="D4" s="220"/>
      <c r="E4" s="220"/>
      <c r="F4" s="220"/>
      <c r="G4" s="220"/>
    </row>
    <row r="5" spans="1:20" ht="15.2" customHeight="1">
      <c r="G5" s="218" t="s">
        <v>4</v>
      </c>
    </row>
    <row r="6" spans="1:20" ht="15">
      <c r="G6" s="221" t="s">
        <v>4</v>
      </c>
      <c r="H6" s="221" t="s">
        <v>2</v>
      </c>
    </row>
    <row r="7" spans="1:20" ht="15.75" customHeight="1">
      <c r="A7" s="222"/>
      <c r="B7" s="1694" t="s">
        <v>765</v>
      </c>
      <c r="C7" s="1695"/>
      <c r="D7" s="1694" t="s">
        <v>791</v>
      </c>
      <c r="E7" s="1696"/>
      <c r="F7" s="1697" t="s">
        <v>433</v>
      </c>
      <c r="G7" s="1698"/>
      <c r="H7" s="1699"/>
      <c r="J7" s="223"/>
      <c r="K7" s="224"/>
      <c r="L7" s="224"/>
      <c r="M7" s="224"/>
      <c r="N7" s="225"/>
      <c r="O7" s="225"/>
      <c r="P7" s="225"/>
      <c r="Q7" s="225"/>
      <c r="R7" s="225"/>
      <c r="S7" s="225"/>
      <c r="T7" s="225"/>
    </row>
    <row r="8" spans="1:20" ht="15.75" customHeight="1">
      <c r="A8" s="226" t="s">
        <v>3</v>
      </c>
      <c r="B8" s="227" t="s">
        <v>231</v>
      </c>
      <c r="C8" s="656" t="s">
        <v>708</v>
      </c>
      <c r="D8" s="227" t="s">
        <v>231</v>
      </c>
      <c r="E8" s="228" t="s">
        <v>708</v>
      </c>
      <c r="F8" s="657" t="s">
        <v>4</v>
      </c>
      <c r="G8" s="229"/>
      <c r="H8" s="230" t="s">
        <v>4</v>
      </c>
      <c r="J8" s="223"/>
      <c r="K8" s="224"/>
      <c r="L8" s="224"/>
      <c r="M8" s="224"/>
      <c r="N8" s="225"/>
      <c r="O8" s="225"/>
      <c r="P8" s="225"/>
      <c r="Q8" s="225"/>
      <c r="R8" s="225"/>
      <c r="S8" s="225"/>
      <c r="T8" s="225"/>
    </row>
    <row r="9" spans="1:20" ht="15.75" customHeight="1">
      <c r="A9" s="231"/>
      <c r="B9" s="232" t="s">
        <v>228</v>
      </c>
      <c r="C9" s="658" t="s">
        <v>820</v>
      </c>
      <c r="D9" s="232" t="s">
        <v>228</v>
      </c>
      <c r="E9" s="658" t="s">
        <v>820</v>
      </c>
      <c r="F9" s="659" t="s">
        <v>232</v>
      </c>
      <c r="G9" s="233" t="s">
        <v>455</v>
      </c>
      <c r="H9" s="234" t="s">
        <v>456</v>
      </c>
      <c r="J9" s="223"/>
      <c r="K9" s="224"/>
      <c r="L9" s="224"/>
      <c r="M9" s="224"/>
      <c r="N9" s="225"/>
      <c r="O9" s="225"/>
      <c r="P9" s="225"/>
      <c r="Q9" s="225"/>
      <c r="R9" s="225"/>
      <c r="S9" s="225"/>
      <c r="T9" s="225"/>
    </row>
    <row r="10" spans="1:20" s="239" customFormat="1" ht="9.9499999999999993" customHeight="1">
      <c r="A10" s="235" t="s">
        <v>439</v>
      </c>
      <c r="B10" s="236" t="s">
        <v>32</v>
      </c>
      <c r="C10" s="237">
        <v>3</v>
      </c>
      <c r="D10" s="237">
        <v>4</v>
      </c>
      <c r="E10" s="238">
        <v>5</v>
      </c>
      <c r="F10" s="238">
        <v>6</v>
      </c>
      <c r="G10" s="237">
        <v>7</v>
      </c>
      <c r="H10" s="238">
        <v>8</v>
      </c>
      <c r="J10" s="240"/>
      <c r="K10" s="241"/>
      <c r="L10" s="241"/>
      <c r="M10" s="241"/>
      <c r="N10" s="242"/>
      <c r="O10" s="242"/>
      <c r="P10" s="242"/>
      <c r="Q10" s="242"/>
      <c r="R10" s="242"/>
      <c r="S10" s="242"/>
      <c r="T10" s="242"/>
    </row>
    <row r="11" spans="1:20" ht="24" customHeight="1">
      <c r="A11" s="243" t="s">
        <v>457</v>
      </c>
      <c r="B11" s="660">
        <v>398671644</v>
      </c>
      <c r="C11" s="1385">
        <v>382487793</v>
      </c>
      <c r="D11" s="929">
        <v>482985154</v>
      </c>
      <c r="E11" s="799">
        <v>451444297</v>
      </c>
      <c r="F11" s="788">
        <v>0.95940556283957834</v>
      </c>
      <c r="G11" s="789">
        <v>0.93469601138092129</v>
      </c>
      <c r="H11" s="786">
        <v>1.1802841953703866</v>
      </c>
      <c r="J11" s="240"/>
      <c r="K11" s="224"/>
      <c r="L11" s="224"/>
      <c r="M11" s="224"/>
      <c r="N11" s="225"/>
      <c r="O11" s="225"/>
      <c r="P11" s="225"/>
      <c r="Q11" s="225"/>
      <c r="R11" s="225"/>
      <c r="S11" s="225"/>
      <c r="T11" s="225"/>
    </row>
    <row r="12" spans="1:20" ht="24" customHeight="1">
      <c r="A12" s="243" t="s">
        <v>458</v>
      </c>
      <c r="B12" s="800">
        <v>508019293</v>
      </c>
      <c r="C12" s="1384">
        <v>395692416</v>
      </c>
      <c r="D12" s="929">
        <v>523492865</v>
      </c>
      <c r="E12" s="798">
        <v>401063049</v>
      </c>
      <c r="F12" s="1205">
        <v>0.77889249769102764</v>
      </c>
      <c r="G12" s="789">
        <v>0.76612896911211958</v>
      </c>
      <c r="H12" s="1131">
        <v>1.0135727468681128</v>
      </c>
      <c r="J12" s="244"/>
      <c r="K12" s="224"/>
      <c r="L12" s="224"/>
      <c r="M12" s="224"/>
      <c r="N12" s="225"/>
      <c r="O12" s="225"/>
      <c r="P12" s="225"/>
      <c r="Q12" s="225"/>
      <c r="R12" s="225"/>
      <c r="S12" s="225"/>
      <c r="T12" s="225"/>
    </row>
    <row r="13" spans="1:20" ht="24" customHeight="1">
      <c r="A13" s="243" t="s">
        <v>459</v>
      </c>
      <c r="B13" s="798">
        <v>-109347649</v>
      </c>
      <c r="C13" s="1384">
        <v>-13204624</v>
      </c>
      <c r="D13" s="929">
        <v>-40507711</v>
      </c>
      <c r="E13" s="798">
        <v>50381248</v>
      </c>
      <c r="F13" s="1205">
        <v>0.12075818840878783</v>
      </c>
      <c r="G13" s="789">
        <v>-1.2437446292633025</v>
      </c>
      <c r="H13" s="1131">
        <v>-3.8154246573018664</v>
      </c>
      <c r="J13" s="244"/>
      <c r="K13" s="224"/>
      <c r="L13" s="224"/>
      <c r="M13" s="224"/>
      <c r="N13" s="225"/>
      <c r="O13" s="225"/>
      <c r="P13" s="225"/>
      <c r="Q13" s="225"/>
      <c r="R13" s="225"/>
      <c r="S13" s="225"/>
      <c r="T13" s="225"/>
    </row>
    <row r="14" spans="1:20" ht="24" customHeight="1">
      <c r="A14" s="243" t="s">
        <v>460</v>
      </c>
      <c r="B14" s="798"/>
      <c r="C14" s="1384"/>
      <c r="D14" s="1350"/>
      <c r="E14" s="798"/>
      <c r="F14" s="1205"/>
      <c r="G14" s="789"/>
      <c r="H14" s="1131"/>
      <c r="J14" s="244"/>
      <c r="K14" s="224"/>
      <c r="L14" s="224"/>
      <c r="M14" s="224"/>
      <c r="N14" s="225"/>
      <c r="O14" s="225"/>
      <c r="P14" s="225"/>
      <c r="Q14" s="225"/>
      <c r="R14" s="225"/>
      <c r="S14" s="225"/>
      <c r="T14" s="225"/>
    </row>
    <row r="15" spans="1:20" ht="18" customHeight="1">
      <c r="A15" s="243" t="s">
        <v>461</v>
      </c>
      <c r="B15" s="798"/>
      <c r="C15" s="1384">
        <v>1755327</v>
      </c>
      <c r="D15" s="1350"/>
      <c r="E15" s="798"/>
      <c r="F15" s="1205"/>
      <c r="G15" s="789"/>
      <c r="H15" s="1131"/>
      <c r="J15" s="244"/>
      <c r="K15" s="245"/>
      <c r="L15" s="245"/>
      <c r="M15" s="245"/>
    </row>
    <row r="16" spans="1:20" ht="36.75" customHeight="1">
      <c r="A16" s="804" t="s">
        <v>720</v>
      </c>
      <c r="B16" s="798"/>
      <c r="C16" s="1384"/>
      <c r="D16" s="1350"/>
      <c r="E16" s="798"/>
      <c r="F16" s="1205"/>
      <c r="G16" s="789"/>
      <c r="H16" s="1131"/>
      <c r="J16" s="244"/>
      <c r="K16" s="245"/>
      <c r="L16" s="245"/>
      <c r="M16" s="245"/>
    </row>
    <row r="17" spans="1:10" ht="24" customHeight="1">
      <c r="A17" s="243" t="s">
        <v>721</v>
      </c>
      <c r="B17" s="798">
        <v>-16953881</v>
      </c>
      <c r="C17" s="1384">
        <v>-1732636</v>
      </c>
      <c r="D17" s="1369">
        <v>-6864846</v>
      </c>
      <c r="E17" s="1360">
        <v>991623</v>
      </c>
      <c r="F17" s="1332">
        <v>0.10219701317946021</v>
      </c>
      <c r="G17" s="789">
        <v>-0.14444941663658586</v>
      </c>
      <c r="H17" s="1131">
        <v>-0.57232044122366155</v>
      </c>
    </row>
    <row r="18" spans="1:10" ht="24" customHeight="1">
      <c r="A18" s="243" t="s">
        <v>462</v>
      </c>
      <c r="B18" s="801">
        <v>126301530</v>
      </c>
      <c r="C18" s="1387">
        <v>14959950</v>
      </c>
      <c r="D18" s="931">
        <v>47372557</v>
      </c>
      <c r="E18" s="801">
        <v>-50381248</v>
      </c>
      <c r="F18" s="1205">
        <v>0.11844630860766295</v>
      </c>
      <c r="G18" s="789">
        <v>-1.06351126454922</v>
      </c>
      <c r="H18" s="1188">
        <v>-3.3677417371047365</v>
      </c>
    </row>
    <row r="19" spans="1:10" ht="24" customHeight="1">
      <c r="A19" s="243" t="s">
        <v>463</v>
      </c>
      <c r="B19" s="280">
        <v>139639017</v>
      </c>
      <c r="C19" s="1386">
        <v>34601547</v>
      </c>
      <c r="D19" s="930">
        <v>49077439</v>
      </c>
      <c r="E19" s="800">
        <v>-74750539</v>
      </c>
      <c r="F19" s="1205">
        <v>0.24779282856166196</v>
      </c>
      <c r="G19" s="789">
        <v>-1.5231140932190859</v>
      </c>
      <c r="H19" s="1131">
        <v>-2.1603236121205796</v>
      </c>
    </row>
    <row r="20" spans="1:10" ht="24" customHeight="1">
      <c r="A20" s="243" t="s">
        <v>464</v>
      </c>
      <c r="B20" s="280">
        <v>-13337487</v>
      </c>
      <c r="C20" s="1386">
        <v>-19641597</v>
      </c>
      <c r="D20" s="930">
        <v>-1704882</v>
      </c>
      <c r="E20" s="800">
        <v>24369291</v>
      </c>
      <c r="F20" s="1205">
        <v>1.4726610042806414</v>
      </c>
      <c r="G20" s="789">
        <v>-14.293828546491781</v>
      </c>
      <c r="H20" s="1131">
        <v>-1.2406980450724043</v>
      </c>
    </row>
    <row r="21" spans="1:10" ht="8.1" customHeight="1">
      <c r="A21" s="246"/>
      <c r="B21" s="282"/>
      <c r="C21" s="802"/>
      <c r="D21" s="661"/>
      <c r="E21" s="802"/>
      <c r="F21" s="1331"/>
      <c r="G21" s="790"/>
      <c r="H21" s="791"/>
    </row>
    <row r="22" spans="1:10" ht="8.1" customHeight="1">
      <c r="A22" s="662"/>
      <c r="B22" s="663"/>
      <c r="C22" s="663"/>
      <c r="D22" s="663"/>
      <c r="E22" s="664"/>
      <c r="F22" s="664"/>
      <c r="G22" s="664"/>
    </row>
    <row r="23" spans="1:10" s="76" customFormat="1" ht="15.75" customHeight="1">
      <c r="A23" s="1700"/>
      <c r="B23" s="1701"/>
      <c r="C23" s="1701"/>
      <c r="F23" s="75"/>
      <c r="G23" s="75"/>
      <c r="H23" s="75"/>
      <c r="I23" s="75"/>
      <c r="J23" s="75"/>
    </row>
    <row r="25" spans="1:10" ht="24.75" customHeight="1">
      <c r="A25" s="247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0"/>
    <pageSetUpPr fitToPage="1"/>
  </sheetPr>
  <dimension ref="B27:J38"/>
  <sheetViews>
    <sheetView showGridLines="0" zoomScaleNormal="100" workbookViewId="0">
      <selection activeCell="I32" sqref="I32"/>
    </sheetView>
  </sheetViews>
  <sheetFormatPr defaultRowHeight="12.75"/>
  <sheetData>
    <row r="27" spans="2:2">
      <c r="B27" s="1679" t="s">
        <v>962</v>
      </c>
    </row>
    <row r="28" spans="2:2">
      <c r="B28" s="1680" t="s">
        <v>963</v>
      </c>
    </row>
    <row r="38" spans="10:10">
      <c r="J38" s="1681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58</vt:i4>
      </vt:variant>
    </vt:vector>
  </HeadingPairs>
  <TitlesOfParts>
    <vt:vector size="90" baseType="lpstr">
      <vt:lpstr>TYTUŁ</vt:lpstr>
      <vt:lpstr>SPIS TREŚCI</vt:lpstr>
      <vt:lpstr>UWAGA</vt:lpstr>
      <vt:lpstr>TABLICA 1</vt:lpstr>
      <vt:lpstr>WYKRES1</vt:lpstr>
      <vt:lpstr>WYKRES2</vt:lpstr>
      <vt:lpstr>WYKRES3</vt:lpstr>
      <vt:lpstr>TABLICA 2</vt:lpstr>
      <vt:lpstr>WYKRES6</vt:lpstr>
      <vt:lpstr>TABLICA 3</vt:lpstr>
      <vt:lpstr>WYKRES5</vt:lpstr>
      <vt:lpstr>TABLICA 4 </vt:lpstr>
      <vt:lpstr>TABLICA 5</vt:lpstr>
      <vt:lpstr>WYKRES7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WYKRES4</vt:lpstr>
      <vt:lpstr>TABLICA 16</vt:lpstr>
      <vt:lpstr>TYTUŁ-środ.europejskie</vt:lpstr>
      <vt:lpstr>TABLICA 17</vt:lpstr>
      <vt:lpstr>TABLICA 18</vt:lpstr>
      <vt:lpstr>Tablica 19</vt:lpstr>
      <vt:lpstr>Tablica 20</vt:lpstr>
      <vt:lpstr>Szacunek</vt:lpstr>
      <vt:lpstr>'TABLICA 2'!_Ver2</vt:lpstr>
      <vt:lpstr>'SPIS TREŚCI'!Obszar_wydruku</vt:lpstr>
      <vt:lpstr>Szacunek!Obszar_wydruku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I-XI 2021</dc:title>
  <cp:lastPrinted>2022-01-10T10:04:07Z</cp:lastPrinted>
  <dcterms:created xsi:type="dcterms:W3CDTF">2019-07-31T09:18:36Z</dcterms:created>
  <dcterms:modified xsi:type="dcterms:W3CDTF">2022-01-11T13:37:13Z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MF\ABPW;Pawelczyk Beata</vt:lpwstr>
  </property>
  <property fmtid="{D5CDD505-2E9C-101B-9397-08002B2CF9AE}" pid="4" name="MFClassificationDate">
    <vt:lpwstr>2021-12-20T13:09:41.4627494+01:00</vt:lpwstr>
  </property>
  <property fmtid="{D5CDD505-2E9C-101B-9397-08002B2CF9AE}" pid="5" name="MFClassifiedBySID">
    <vt:lpwstr>MF\S-1-5-21-1525952054-1005573771-2909822258-7290</vt:lpwstr>
  </property>
  <property fmtid="{D5CDD505-2E9C-101B-9397-08002B2CF9AE}" pid="6" name="MFGRNItemId">
    <vt:lpwstr>GRN-87ef85a1-f3c2-47e1-88b0-fee5bb16d560</vt:lpwstr>
  </property>
  <property fmtid="{D5CDD505-2E9C-101B-9397-08002B2CF9AE}" pid="7" name="MFHash">
    <vt:lpwstr>uzi6DIRsllai5/wy1gTekNhEVYMvTwDKwz3rh+pFEU8=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