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00"/>
  </bookViews>
  <sheets>
    <sheet name="2020" sheetId="10" r:id="rId1"/>
  </sheets>
  <definedNames>
    <definedName name="_xlnm.Print_Area" localSheetId="0">'2020'!$A$2:$G$73</definedName>
  </definedNames>
  <calcPr calcId="145621"/>
</workbook>
</file>

<file path=xl/calcChain.xml><?xml version="1.0" encoding="utf-8"?>
<calcChain xmlns="http://schemas.openxmlformats.org/spreadsheetml/2006/main">
  <c r="E43" i="10" l="1"/>
  <c r="E27" i="10" l="1"/>
  <c r="G8" i="10" l="1"/>
  <c r="G34" i="10" l="1"/>
  <c r="G27" i="10" l="1"/>
  <c r="G43" i="10" l="1"/>
  <c r="G62" i="10" s="1"/>
  <c r="E8" i="10" l="1"/>
  <c r="F71" i="10" l="1"/>
  <c r="G71" i="10"/>
  <c r="E71" i="10"/>
  <c r="F43" i="10" l="1"/>
  <c r="F34" i="10"/>
  <c r="E34" i="10"/>
  <c r="F27" i="10"/>
  <c r="F8" i="10"/>
  <c r="E62" i="10" l="1"/>
  <c r="F62" i="10"/>
</calcChain>
</file>

<file path=xl/sharedStrings.xml><?xml version="1.0" encoding="utf-8"?>
<sst xmlns="http://schemas.openxmlformats.org/spreadsheetml/2006/main" count="121" uniqueCount="79">
  <si>
    <t>I.</t>
  </si>
  <si>
    <t>1.</t>
  </si>
  <si>
    <t>Transfery na rzecz ludności</t>
  </si>
  <si>
    <t>2.</t>
  </si>
  <si>
    <t>2.1</t>
  </si>
  <si>
    <t>2.2</t>
  </si>
  <si>
    <t>2.3</t>
  </si>
  <si>
    <t xml:space="preserve">           - koszty poboru składki </t>
  </si>
  <si>
    <t>3.</t>
  </si>
  <si>
    <t xml:space="preserve">Stan funduszu na początek roku </t>
  </si>
  <si>
    <t xml:space="preserve">  Środki pieniężne</t>
  </si>
  <si>
    <t>4.</t>
  </si>
  <si>
    <t xml:space="preserve">  Należności </t>
  </si>
  <si>
    <t xml:space="preserve">         -w tym:  z tytułu udzielonych pożyczek </t>
  </si>
  <si>
    <t>II.</t>
  </si>
  <si>
    <t>Przychody</t>
  </si>
  <si>
    <t xml:space="preserve">  - pozostałe odsetki</t>
  </si>
  <si>
    <t>III.</t>
  </si>
  <si>
    <t>IV.</t>
  </si>
  <si>
    <t>Stan funduszu na koniec roku (I+II-III)</t>
  </si>
  <si>
    <t xml:space="preserve">      - w tym: z tytułu udzielonych pożyczek</t>
  </si>
  <si>
    <t>3.1</t>
  </si>
  <si>
    <t xml:space="preserve">Koszty realizacji zadań </t>
  </si>
  <si>
    <t>Inne zmniejszenia</t>
  </si>
  <si>
    <t>Koszty własne</t>
  </si>
  <si>
    <t xml:space="preserve">  - pozostałe, z tego:</t>
  </si>
  <si>
    <t xml:space="preserve">           - umorzenia należności</t>
  </si>
  <si>
    <t>Koszty inwestycyjne</t>
  </si>
  <si>
    <t xml:space="preserve"> z tego:</t>
  </si>
  <si>
    <t xml:space="preserve">  Zobowiązania, z tego:</t>
  </si>
  <si>
    <t xml:space="preserve">Składki i opłaty </t>
  </si>
  <si>
    <t>Pozostałe przychody, w tym:</t>
  </si>
  <si>
    <t xml:space="preserve">  - odsetki bankowe (bieżące i od wolnych środków przekazanych w zarządzanie Ministrowi Finansów) </t>
  </si>
  <si>
    <t xml:space="preserve">           - koszty poboru składki</t>
  </si>
  <si>
    <t xml:space="preserve">  z tego:</t>
  </si>
  <si>
    <t xml:space="preserve">  pozostałe</t>
  </si>
  <si>
    <t xml:space="preserve"> - różne przelewy</t>
  </si>
  <si>
    <t xml:space="preserve">  - różne przelewy</t>
  </si>
  <si>
    <t xml:space="preserve">  Zobowiązania, z tego: </t>
  </si>
  <si>
    <t xml:space="preserve"> - wpłaty do budżetu państwa</t>
  </si>
  <si>
    <t>Odpis aktualizujący należności</t>
  </si>
  <si>
    <t>Inne zwiększenia</t>
  </si>
  <si>
    <t xml:space="preserve">  - wpłaty do budżetu państwa</t>
  </si>
  <si>
    <t>Część B  -  Plan finansowy w ukladzie memorialowym</t>
  </si>
  <si>
    <t xml:space="preserve">  - inne przychody </t>
  </si>
  <si>
    <t>Wyszczególnienie</t>
  </si>
  <si>
    <t>Wykonanie</t>
  </si>
  <si>
    <t>Plan wg ustawy budżetowej</t>
  </si>
  <si>
    <t xml:space="preserve"> - koszty obsługi zasiłków i świadczeń przedemerytalnych</t>
  </si>
  <si>
    <t>1.1</t>
  </si>
  <si>
    <t xml:space="preserve"> - tym: zasiłki i świadczenia przedemerytalne</t>
  </si>
  <si>
    <t>Koszty związane ze specjalizacją oraz realizacją staży podyplomowych lekarzy, lekarzy dentystów, pielęgniarek i położnych</t>
  </si>
  <si>
    <t>Refundacja wynagrodzeń młodocianych pracowników</t>
  </si>
  <si>
    <t>w tym składki na ubezpieczenie społeczne</t>
  </si>
  <si>
    <t xml:space="preserve"> - środki przekazane do  Ministra Energii z tytułu  restrukturyzacji zatrudnienia</t>
  </si>
  <si>
    <t>4.1</t>
  </si>
  <si>
    <t>4.1.1</t>
  </si>
  <si>
    <t>4.1.2</t>
  </si>
  <si>
    <t>4.1.3</t>
  </si>
  <si>
    <t>4.1.4</t>
  </si>
  <si>
    <t>4.1.5</t>
  </si>
  <si>
    <t>4.1.6</t>
  </si>
  <si>
    <t>Część A. Zadania wynikające z ustawy tworzącej państwowy fundusz celowy</t>
  </si>
  <si>
    <t>Lp.</t>
  </si>
  <si>
    <t>tys. zł</t>
  </si>
  <si>
    <t>1.2</t>
  </si>
  <si>
    <t>Wolne środki finansowe przekazane w zarządzanie lub depozyt u Ministra Finansów</t>
  </si>
  <si>
    <t>- terminowe</t>
  </si>
  <si>
    <t>- overnight</t>
  </si>
  <si>
    <t>Część E  -  Dane uzupelniające</t>
  </si>
  <si>
    <t>Dofinansowanie wynagrodzeń pracowników objętych i nieobjętych przestojem ekonomicznym albo obnizonym wymiarem czasu pracy oraz świadczenia na rzecz ochrony miejsc pracy w związku z COVID-19</t>
  </si>
  <si>
    <t>w tym: koszty obsługi w zakresie przeciwdziałania COVID-19</t>
  </si>
  <si>
    <t>Środki otrzymne z Funduszu Przeciwdziałania  COVID-19</t>
  </si>
  <si>
    <t>6.1</t>
  </si>
  <si>
    <t>5.</t>
  </si>
  <si>
    <t>6.</t>
  </si>
  <si>
    <t>7.</t>
  </si>
  <si>
    <t>Koszty obsługi w zakresie przeciwdziałania COVID-19</t>
  </si>
  <si>
    <t xml:space="preserve">Plan i wykonanie planu finansowego Funduszu Gwarantowanych Świadczeń Pracowniczych za rok 2020    
Plan i wykonanie planu finansowego Funduszu Gwarantowanych Świadczeń Pracowniczych za rok 2022      
"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</si>
</sst>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"/>
  </numFmts>
  <fonts count="1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0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b/>
      <sz val="9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sz val="9"/>
      <color rgb="FFC00000"/>
      <name val="Cambria"/>
      <family val="1"/>
      <charset val="238"/>
      <scheme val="major"/>
    </font>
    <font>
      <sz val="9"/>
      <color theme="1"/>
      <name val="Cambria"/>
      <family val="1"/>
      <charset val="238"/>
    </font>
    <font>
      <sz val="9"/>
      <color rgb="FFFF0000"/>
      <name val="Cambria"/>
      <family val="1"/>
      <charset val="238"/>
      <scheme val="major"/>
    </font>
    <font>
      <sz val="9"/>
      <name val="Cambria"/>
      <family val="1"/>
      <charset val="238"/>
    </font>
    <font>
      <b/>
      <sz val="9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126">
    <xf numFmtId="0" fontId="0" fillId="0" borderId="0" xfId="0"/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" fontId="6" fillId="2" borderId="0" xfId="0" applyNumberFormat="1" applyFont="1" applyFill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3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3" fontId="7" fillId="0" borderId="10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vertical="center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3" fontId="8" fillId="0" borderId="22" xfId="0" applyNumberFormat="1" applyFont="1" applyFill="1" applyBorder="1" applyAlignment="1">
      <alignment vertical="center"/>
    </xf>
    <xf numFmtId="3" fontId="8" fillId="0" borderId="22" xfId="0" applyNumberFormat="1" applyFont="1" applyBorder="1" applyAlignment="1">
      <alignment horizontal="right" vertical="center"/>
    </xf>
    <xf numFmtId="3" fontId="8" fillId="0" borderId="22" xfId="0" applyNumberFormat="1" applyFont="1" applyFill="1" applyBorder="1" applyAlignment="1">
      <alignment horizontal="right" vertical="center"/>
    </xf>
    <xf numFmtId="0" fontId="8" fillId="0" borderId="23" xfId="0" applyFont="1" applyBorder="1" applyAlignment="1">
      <alignment horizontal="center" vertical="center"/>
    </xf>
    <xf numFmtId="3" fontId="8" fillId="0" borderId="26" xfId="0" applyNumberFormat="1" applyFont="1" applyFill="1" applyBorder="1" applyAlignment="1">
      <alignment vertical="center"/>
    </xf>
    <xf numFmtId="3" fontId="8" fillId="0" borderId="26" xfId="0" applyNumberFormat="1" applyFont="1" applyBorder="1" applyAlignment="1">
      <alignment horizontal="right" vertical="center"/>
    </xf>
    <xf numFmtId="3" fontId="8" fillId="0" borderId="27" xfId="0" applyNumberFormat="1" applyFont="1" applyFill="1" applyBorder="1" applyAlignment="1">
      <alignment horizontal="right" vertical="center"/>
    </xf>
    <xf numFmtId="3" fontId="8" fillId="0" borderId="27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center" vertical="center"/>
    </xf>
    <xf numFmtId="3" fontId="8" fillId="0" borderId="32" xfId="0" applyNumberFormat="1" applyFont="1" applyFill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8" fillId="0" borderId="22" xfId="0" applyNumberFormat="1" applyFont="1" applyBorder="1" applyAlignment="1">
      <alignment horizontal="right" vertical="center" wrapText="1"/>
    </xf>
    <xf numFmtId="3" fontId="8" fillId="0" borderId="27" xfId="0" applyNumberFormat="1" applyFont="1" applyBorder="1" applyAlignment="1">
      <alignment horizontal="right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3" fontId="7" fillId="0" borderId="10" xfId="0" applyNumberFormat="1" applyFont="1" applyBorder="1" applyAlignment="1">
      <alignment vertical="center" wrapText="1"/>
    </xf>
    <xf numFmtId="3" fontId="8" fillId="0" borderId="27" xfId="0" applyNumberFormat="1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3" fontId="8" fillId="0" borderId="34" xfId="0" applyNumberFormat="1" applyFont="1" applyBorder="1" applyAlignment="1">
      <alignment horizontal="right" vertical="center"/>
    </xf>
    <xf numFmtId="0" fontId="12" fillId="3" borderId="15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3" fontId="8" fillId="0" borderId="35" xfId="0" applyNumberFormat="1" applyFont="1" applyFill="1" applyBorder="1" applyAlignment="1">
      <alignment horizontal="right" vertical="center"/>
    </xf>
    <xf numFmtId="3" fontId="8" fillId="0" borderId="35" xfId="0" applyNumberFormat="1" applyFont="1" applyBorder="1" applyAlignment="1">
      <alignment horizontal="right" vertical="center"/>
    </xf>
    <xf numFmtId="3" fontId="11" fillId="0" borderId="22" xfId="0" applyNumberFormat="1" applyFont="1" applyFill="1" applyBorder="1" applyAlignment="1">
      <alignment horizontal="right" vertical="center"/>
    </xf>
    <xf numFmtId="3" fontId="6" fillId="2" borderId="0" xfId="0" applyNumberFormat="1" applyFont="1" applyFill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3" fontId="8" fillId="0" borderId="38" xfId="0" applyNumberFormat="1" applyFont="1" applyFill="1" applyBorder="1" applyAlignment="1">
      <alignment vertical="center"/>
    </xf>
    <xf numFmtId="3" fontId="8" fillId="0" borderId="38" xfId="0" applyNumberFormat="1" applyFont="1" applyBorder="1" applyAlignment="1">
      <alignment horizontal="right" vertical="center"/>
    </xf>
    <xf numFmtId="0" fontId="4" fillId="4" borderId="23" xfId="2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4" fillId="4" borderId="4" xfId="2" applyFont="1" applyFill="1" applyBorder="1" applyAlignment="1">
      <alignment horizontal="left" vertical="center"/>
    </xf>
    <xf numFmtId="0" fontId="4" fillId="4" borderId="0" xfId="2" applyFont="1" applyFill="1" applyBorder="1" applyAlignment="1">
      <alignment horizontal="left" vertical="center"/>
    </xf>
    <xf numFmtId="0" fontId="4" fillId="4" borderId="5" xfId="2" applyFont="1" applyFill="1" applyBorder="1" applyAlignment="1">
      <alignment horizontal="left" vertical="center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4" fillId="4" borderId="24" xfId="2" applyFont="1" applyFill="1" applyBorder="1" applyAlignment="1">
      <alignment horizontal="left" vertical="center" wrapText="1"/>
    </xf>
    <xf numFmtId="0" fontId="4" fillId="4" borderId="25" xfId="2" applyFont="1" applyFill="1" applyBorder="1" applyAlignment="1">
      <alignment horizontal="left" vertical="center" wrapText="1"/>
    </xf>
    <xf numFmtId="0" fontId="4" fillId="4" borderId="26" xfId="2" applyFont="1" applyFill="1" applyBorder="1" applyAlignment="1">
      <alignment horizontal="left" vertical="center" wrapText="1"/>
    </xf>
    <xf numFmtId="0" fontId="4" fillId="4" borderId="4" xfId="2" applyFont="1" applyFill="1" applyBorder="1" applyAlignment="1">
      <alignment horizontal="left" vertical="center" wrapText="1"/>
    </xf>
    <xf numFmtId="0" fontId="4" fillId="4" borderId="0" xfId="2" applyFont="1" applyFill="1" applyBorder="1" applyAlignment="1">
      <alignment horizontal="left" vertical="center" wrapText="1"/>
    </xf>
    <xf numFmtId="0" fontId="4" fillId="4" borderId="5" xfId="2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29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44" fontId="8" fillId="0" borderId="19" xfId="1" applyFont="1" applyBorder="1" applyAlignment="1">
      <alignment horizontal="left" vertical="center"/>
    </xf>
    <xf numFmtId="44" fontId="8" fillId="0" borderId="20" xfId="1" applyFont="1" applyBorder="1" applyAlignment="1">
      <alignment horizontal="left" vertical="center"/>
    </xf>
    <xf numFmtId="44" fontId="8" fillId="0" borderId="21" xfId="1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3">
    <cellStyle name="Normalny" xfId="0" builtinId="0"/>
    <cellStyle name="Normalny 2" xfId="2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73"/>
  <sheetViews>
    <sheetView tabSelected="1" zoomScale="120" zoomScaleNormal="120" zoomScaleSheetLayoutView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H17" sqref="H17"/>
    </sheetView>
  </sheetViews>
  <sheetFormatPr defaultColWidth="9.109375" defaultRowHeight="12" x14ac:dyDescent="0.25"/>
  <cols>
    <col min="1" max="1" width="3.88671875" style="1" customWidth="1"/>
    <col min="2" max="2" width="9.109375" style="1"/>
    <col min="3" max="3" width="11" style="1" customWidth="1"/>
    <col min="4" max="4" width="14" style="1" customWidth="1"/>
    <col min="5" max="5" width="18.21875" style="1" customWidth="1"/>
    <col min="6" max="6" width="17.6640625" style="1" customWidth="1"/>
    <col min="7" max="7" width="17.21875" style="1" customWidth="1"/>
    <col min="8" max="8" width="17" style="1" customWidth="1"/>
    <col min="9" max="9" width="13" style="1" customWidth="1"/>
    <col min="10" max="10" width="9.33203125" style="1" customWidth="1"/>
    <col min="11" max="16384" width="9.109375" style="1"/>
  </cols>
  <sheetData>
    <row r="1" spans="1:12" x14ac:dyDescent="0.25">
      <c r="A1" s="124" t="s">
        <v>78</v>
      </c>
      <c r="B1" s="125"/>
      <c r="C1" s="125"/>
      <c r="D1" s="125"/>
      <c r="E1" s="125"/>
      <c r="F1" s="125"/>
      <c r="G1" s="125"/>
    </row>
    <row r="2" spans="1:12" ht="12" customHeight="1" thickBot="1" x14ac:dyDescent="0.3">
      <c r="A2" s="90"/>
      <c r="B2" s="91"/>
      <c r="C2" s="17"/>
      <c r="D2" s="92"/>
      <c r="E2" s="93"/>
      <c r="F2" s="93"/>
      <c r="G2" s="93"/>
      <c r="L2" s="10"/>
    </row>
    <row r="3" spans="1:12" ht="17.25" customHeight="1" thickBot="1" x14ac:dyDescent="0.3">
      <c r="A3" s="94" t="s">
        <v>63</v>
      </c>
      <c r="B3" s="94" t="s">
        <v>45</v>
      </c>
      <c r="C3" s="96"/>
      <c r="D3" s="97"/>
      <c r="E3" s="23">
        <v>2019</v>
      </c>
      <c r="F3" s="100">
        <v>2020</v>
      </c>
      <c r="G3" s="102"/>
      <c r="L3" s="10"/>
    </row>
    <row r="4" spans="1:12" ht="48.75" customHeight="1" thickBot="1" x14ac:dyDescent="0.3">
      <c r="A4" s="95"/>
      <c r="B4" s="95"/>
      <c r="C4" s="98"/>
      <c r="D4" s="99"/>
      <c r="E4" s="55" t="s">
        <v>46</v>
      </c>
      <c r="F4" s="22" t="s">
        <v>47</v>
      </c>
      <c r="G4" s="55" t="s">
        <v>46</v>
      </c>
      <c r="L4" s="10"/>
    </row>
    <row r="5" spans="1:12" ht="12" customHeight="1" thickBot="1" x14ac:dyDescent="0.3">
      <c r="A5" s="25"/>
      <c r="B5" s="100"/>
      <c r="C5" s="101"/>
      <c r="D5" s="102"/>
      <c r="E5" s="100" t="s">
        <v>64</v>
      </c>
      <c r="F5" s="101"/>
      <c r="G5" s="102"/>
      <c r="L5" s="10"/>
    </row>
    <row r="6" spans="1:12" ht="13.5" customHeight="1" thickBot="1" x14ac:dyDescent="0.3">
      <c r="A6" s="24">
        <v>1</v>
      </c>
      <c r="B6" s="100">
        <v>2</v>
      </c>
      <c r="C6" s="101"/>
      <c r="D6" s="102"/>
      <c r="E6" s="24">
        <v>3</v>
      </c>
      <c r="F6" s="65">
        <v>4</v>
      </c>
      <c r="G6" s="66">
        <v>5</v>
      </c>
    </row>
    <row r="7" spans="1:12" ht="20.100000000000001" customHeight="1" thickBot="1" x14ac:dyDescent="0.3">
      <c r="A7" s="103" t="s">
        <v>62</v>
      </c>
      <c r="B7" s="104"/>
      <c r="C7" s="104"/>
      <c r="D7" s="104"/>
      <c r="E7" s="104"/>
      <c r="F7" s="104"/>
      <c r="G7" s="104"/>
    </row>
    <row r="8" spans="1:12" ht="12" customHeight="1" thickBot="1" x14ac:dyDescent="0.3">
      <c r="A8" s="105"/>
      <c r="B8" s="110"/>
      <c r="C8" s="110"/>
      <c r="D8" s="111"/>
      <c r="E8" s="48">
        <f>E9+E11+E12+E14+E22+E25</f>
        <v>2308036</v>
      </c>
      <c r="F8" s="48">
        <f>F9+F11+F12+F14+F22+F25</f>
        <v>555530</v>
      </c>
      <c r="G8" s="48">
        <f>G9+G11+G12+G14+G22+G23+G25-1</f>
        <v>11528864</v>
      </c>
      <c r="K8" s="11"/>
    </row>
    <row r="9" spans="1:12" ht="12" customHeight="1" x14ac:dyDescent="0.25">
      <c r="A9" s="26" t="s">
        <v>1</v>
      </c>
      <c r="B9" s="67" t="s">
        <v>2</v>
      </c>
      <c r="C9" s="68"/>
      <c r="D9" s="69"/>
      <c r="E9" s="27">
        <v>18</v>
      </c>
      <c r="F9" s="28">
        <v>5000</v>
      </c>
      <c r="G9" s="27">
        <v>113</v>
      </c>
    </row>
    <row r="10" spans="1:12" ht="12" customHeight="1" x14ac:dyDescent="0.25">
      <c r="A10" s="61" t="s">
        <v>49</v>
      </c>
      <c r="B10" s="73" t="s">
        <v>50</v>
      </c>
      <c r="C10" s="74"/>
      <c r="D10" s="75"/>
      <c r="E10" s="62"/>
      <c r="F10" s="63"/>
      <c r="G10" s="62"/>
    </row>
    <row r="11" spans="1:12" ht="35.25" customHeight="1" x14ac:dyDescent="0.25">
      <c r="A11" s="30">
        <v>2</v>
      </c>
      <c r="B11" s="70" t="s">
        <v>51</v>
      </c>
      <c r="C11" s="71"/>
      <c r="D11" s="72"/>
      <c r="E11" s="31">
        <v>1942864</v>
      </c>
      <c r="F11" s="32"/>
      <c r="G11" s="31"/>
    </row>
    <row r="12" spans="1:12" ht="24" customHeight="1" x14ac:dyDescent="0.25">
      <c r="A12" s="30">
        <v>3</v>
      </c>
      <c r="B12" s="70" t="s">
        <v>52</v>
      </c>
      <c r="C12" s="71"/>
      <c r="D12" s="72"/>
      <c r="E12" s="31">
        <v>230932</v>
      </c>
      <c r="F12" s="32">
        <v>310000</v>
      </c>
      <c r="G12" s="31">
        <v>301996</v>
      </c>
    </row>
    <row r="13" spans="1:12" ht="15" customHeight="1" x14ac:dyDescent="0.25">
      <c r="A13" s="30" t="s">
        <v>21</v>
      </c>
      <c r="B13" s="70" t="s">
        <v>53</v>
      </c>
      <c r="C13" s="71"/>
      <c r="D13" s="72"/>
      <c r="E13" s="31">
        <v>34050</v>
      </c>
      <c r="F13" s="32">
        <v>45415</v>
      </c>
      <c r="G13" s="31">
        <v>38892</v>
      </c>
    </row>
    <row r="14" spans="1:12" ht="12" customHeight="1" x14ac:dyDescent="0.25">
      <c r="A14" s="30">
        <v>4</v>
      </c>
      <c r="B14" s="78" t="s">
        <v>24</v>
      </c>
      <c r="C14" s="79"/>
      <c r="D14" s="80"/>
      <c r="E14" s="31">
        <v>134002</v>
      </c>
      <c r="F14" s="31">
        <v>240325</v>
      </c>
      <c r="G14" s="31">
        <v>121809</v>
      </c>
    </row>
    <row r="15" spans="1:12" ht="12" customHeight="1" x14ac:dyDescent="0.25">
      <c r="A15" s="30" t="s">
        <v>55</v>
      </c>
      <c r="B15" s="78" t="s">
        <v>25</v>
      </c>
      <c r="C15" s="79"/>
      <c r="D15" s="80"/>
      <c r="E15" s="31">
        <v>134002</v>
      </c>
      <c r="F15" s="31">
        <v>240325</v>
      </c>
      <c r="G15" s="31">
        <v>121809</v>
      </c>
    </row>
    <row r="16" spans="1:12" ht="12" customHeight="1" x14ac:dyDescent="0.25">
      <c r="A16" s="30" t="s">
        <v>56</v>
      </c>
      <c r="B16" s="78" t="s">
        <v>7</v>
      </c>
      <c r="C16" s="79"/>
      <c r="D16" s="80"/>
      <c r="E16" s="33">
        <v>2121</v>
      </c>
      <c r="F16" s="34">
        <v>2260</v>
      </c>
      <c r="G16" s="33">
        <v>2082</v>
      </c>
    </row>
    <row r="17" spans="1:9" ht="12" customHeight="1" x14ac:dyDescent="0.25">
      <c r="A17" s="30" t="s">
        <v>57</v>
      </c>
      <c r="B17" s="78" t="s">
        <v>26</v>
      </c>
      <c r="C17" s="79"/>
      <c r="D17" s="80"/>
      <c r="E17" s="33">
        <v>106149</v>
      </c>
      <c r="F17" s="34">
        <v>204500</v>
      </c>
      <c r="G17" s="33">
        <v>91809</v>
      </c>
    </row>
    <row r="18" spans="1:9" ht="12" customHeight="1" x14ac:dyDescent="0.25">
      <c r="A18" s="30" t="s">
        <v>58</v>
      </c>
      <c r="B18" s="78" t="s">
        <v>39</v>
      </c>
      <c r="C18" s="79"/>
      <c r="D18" s="80"/>
      <c r="E18" s="33">
        <v>4220</v>
      </c>
      <c r="F18" s="33">
        <v>5748</v>
      </c>
      <c r="G18" s="33">
        <v>4219</v>
      </c>
    </row>
    <row r="19" spans="1:9" ht="12" customHeight="1" x14ac:dyDescent="0.25">
      <c r="A19" s="30" t="s">
        <v>59</v>
      </c>
      <c r="B19" s="78" t="s">
        <v>36</v>
      </c>
      <c r="C19" s="79"/>
      <c r="D19" s="80"/>
      <c r="E19" s="33">
        <v>21513</v>
      </c>
      <c r="F19" s="33">
        <v>27817</v>
      </c>
      <c r="G19" s="33">
        <v>23700</v>
      </c>
      <c r="I19" s="12"/>
    </row>
    <row r="20" spans="1:9" ht="12" customHeight="1" x14ac:dyDescent="0.25">
      <c r="A20" s="64" t="s">
        <v>60</v>
      </c>
      <c r="B20" s="84" t="s">
        <v>48</v>
      </c>
      <c r="C20" s="85"/>
      <c r="D20" s="86"/>
      <c r="E20" s="33"/>
      <c r="F20" s="33"/>
      <c r="G20" s="33"/>
      <c r="I20" s="12"/>
    </row>
    <row r="21" spans="1:9" ht="12" customHeight="1" x14ac:dyDescent="0.25">
      <c r="A21" s="64" t="s">
        <v>61</v>
      </c>
      <c r="B21" s="87" t="s">
        <v>54</v>
      </c>
      <c r="C21" s="88"/>
      <c r="D21" s="89"/>
      <c r="E21" s="33"/>
      <c r="F21" s="33"/>
      <c r="G21" s="33"/>
      <c r="I21" s="12"/>
    </row>
    <row r="22" spans="1:9" ht="12" customHeight="1" x14ac:dyDescent="0.25">
      <c r="A22" s="30" t="s">
        <v>74</v>
      </c>
      <c r="B22" s="78" t="s">
        <v>27</v>
      </c>
      <c r="C22" s="79"/>
      <c r="D22" s="80"/>
      <c r="E22" s="33">
        <v>50</v>
      </c>
      <c r="F22" s="34">
        <v>205</v>
      </c>
      <c r="G22" s="33"/>
    </row>
    <row r="23" spans="1:9" ht="57" customHeight="1" x14ac:dyDescent="0.25">
      <c r="A23" s="56" t="s">
        <v>75</v>
      </c>
      <c r="B23" s="70" t="s">
        <v>70</v>
      </c>
      <c r="C23" s="76"/>
      <c r="D23" s="77"/>
      <c r="E23" s="57"/>
      <c r="F23" s="58"/>
      <c r="G23" s="57">
        <v>11104872</v>
      </c>
    </row>
    <row r="24" spans="1:9" ht="24.75" customHeight="1" x14ac:dyDescent="0.25">
      <c r="A24" s="56" t="s">
        <v>73</v>
      </c>
      <c r="B24" s="70" t="s">
        <v>71</v>
      </c>
      <c r="C24" s="76"/>
      <c r="D24" s="77"/>
      <c r="E24" s="57"/>
      <c r="F24" s="58"/>
      <c r="G24" s="57">
        <v>14503</v>
      </c>
    </row>
    <row r="25" spans="1:9" ht="21.75" customHeight="1" thickBot="1" x14ac:dyDescent="0.3">
      <c r="A25" s="35" t="s">
        <v>76</v>
      </c>
      <c r="B25" s="107" t="s">
        <v>23</v>
      </c>
      <c r="C25" s="108"/>
      <c r="D25" s="109"/>
      <c r="E25" s="36">
        <v>170</v>
      </c>
      <c r="F25" s="37"/>
      <c r="G25" s="36">
        <v>75</v>
      </c>
    </row>
    <row r="26" spans="1:9" ht="20.100000000000001" customHeight="1" thickBot="1" x14ac:dyDescent="0.3">
      <c r="A26" s="105" t="s">
        <v>43</v>
      </c>
      <c r="B26" s="106"/>
      <c r="C26" s="106"/>
      <c r="D26" s="106"/>
      <c r="E26" s="106"/>
      <c r="F26" s="106"/>
      <c r="G26" s="106"/>
    </row>
    <row r="27" spans="1:9" ht="12.6" thickBot="1" x14ac:dyDescent="0.3">
      <c r="A27" s="18" t="s">
        <v>0</v>
      </c>
      <c r="B27" s="116" t="s">
        <v>9</v>
      </c>
      <c r="C27" s="104"/>
      <c r="D27" s="117"/>
      <c r="E27" s="19">
        <f>E29+E30+E32+1</f>
        <v>3698547</v>
      </c>
      <c r="F27" s="19">
        <f t="shared" ref="F27" si="0">F29+F30+F32</f>
        <v>1512421</v>
      </c>
      <c r="G27" s="19">
        <f>G29+G30+G32-1</f>
        <v>1890132</v>
      </c>
    </row>
    <row r="28" spans="1:9" x14ac:dyDescent="0.25">
      <c r="A28" s="26"/>
      <c r="B28" s="118" t="s">
        <v>28</v>
      </c>
      <c r="C28" s="119"/>
      <c r="D28" s="120"/>
      <c r="E28" s="29"/>
      <c r="F28" s="38"/>
      <c r="G28" s="59"/>
    </row>
    <row r="29" spans="1:9" x14ac:dyDescent="0.25">
      <c r="A29" s="30" t="s">
        <v>1</v>
      </c>
      <c r="B29" s="78" t="s">
        <v>10</v>
      </c>
      <c r="C29" s="79"/>
      <c r="D29" s="80"/>
      <c r="E29" s="33">
        <v>2933912</v>
      </c>
      <c r="F29" s="39">
        <v>765822</v>
      </c>
      <c r="G29" s="33">
        <v>1113305</v>
      </c>
    </row>
    <row r="30" spans="1:9" x14ac:dyDescent="0.25">
      <c r="A30" s="30" t="s">
        <v>3</v>
      </c>
      <c r="B30" s="78" t="s">
        <v>12</v>
      </c>
      <c r="C30" s="79"/>
      <c r="D30" s="80"/>
      <c r="E30" s="33">
        <v>788021</v>
      </c>
      <c r="F30" s="39">
        <v>768955</v>
      </c>
      <c r="G30" s="33">
        <v>800314</v>
      </c>
    </row>
    <row r="31" spans="1:9" ht="10.5" customHeight="1" x14ac:dyDescent="0.25">
      <c r="A31" s="30" t="s">
        <v>4</v>
      </c>
      <c r="B31" s="78" t="s">
        <v>13</v>
      </c>
      <c r="C31" s="79"/>
      <c r="D31" s="80"/>
      <c r="E31" s="33">
        <v>787727</v>
      </c>
      <c r="F31" s="39">
        <v>765555</v>
      </c>
      <c r="G31" s="33">
        <v>800061</v>
      </c>
      <c r="H31" s="2"/>
    </row>
    <row r="32" spans="1:9" ht="11.25" customHeight="1" x14ac:dyDescent="0.25">
      <c r="A32" s="30" t="s">
        <v>8</v>
      </c>
      <c r="B32" s="78" t="s">
        <v>29</v>
      </c>
      <c r="C32" s="79"/>
      <c r="D32" s="80"/>
      <c r="E32" s="33">
        <v>-23387</v>
      </c>
      <c r="F32" s="34">
        <v>-22356</v>
      </c>
      <c r="G32" s="33">
        <v>-23486</v>
      </c>
      <c r="H32" s="2"/>
    </row>
    <row r="33" spans="1:13" ht="11.25" customHeight="1" thickBot="1" x14ac:dyDescent="0.3">
      <c r="A33" s="40" t="s">
        <v>21</v>
      </c>
      <c r="B33" s="81" t="s">
        <v>35</v>
      </c>
      <c r="C33" s="82"/>
      <c r="D33" s="83"/>
      <c r="E33" s="37">
        <v>-23387</v>
      </c>
      <c r="F33" s="37">
        <v>-22356</v>
      </c>
      <c r="G33" s="37">
        <v>-23486</v>
      </c>
      <c r="H33" s="2"/>
    </row>
    <row r="34" spans="1:13" ht="12.6" thickBot="1" x14ac:dyDescent="0.3">
      <c r="A34" s="20" t="s">
        <v>14</v>
      </c>
      <c r="B34" s="103" t="s">
        <v>15</v>
      </c>
      <c r="C34" s="104"/>
      <c r="D34" s="104"/>
      <c r="E34" s="21">
        <f>E35+E36+E41+E42+1</f>
        <v>521109</v>
      </c>
      <c r="F34" s="21">
        <f t="shared" ref="F34" si="1">F35+F36+F41+F42</f>
        <v>513431</v>
      </c>
      <c r="G34" s="21">
        <f>G35+G36+G40+G41+G42+1</f>
        <v>15577435</v>
      </c>
    </row>
    <row r="35" spans="1:13" ht="13.5" customHeight="1" x14ac:dyDescent="0.25">
      <c r="A35" s="26" t="s">
        <v>1</v>
      </c>
      <c r="B35" s="67" t="s">
        <v>30</v>
      </c>
      <c r="C35" s="68"/>
      <c r="D35" s="69"/>
      <c r="E35" s="29">
        <v>424249</v>
      </c>
      <c r="F35" s="38">
        <v>451947</v>
      </c>
      <c r="G35" s="29">
        <v>416370</v>
      </c>
    </row>
    <row r="36" spans="1:13" ht="11.25" customHeight="1" x14ac:dyDescent="0.25">
      <c r="A36" s="30" t="s">
        <v>3</v>
      </c>
      <c r="B36" s="78" t="s">
        <v>31</v>
      </c>
      <c r="C36" s="79"/>
      <c r="D36" s="80"/>
      <c r="E36" s="33">
        <v>96830</v>
      </c>
      <c r="F36" s="33">
        <v>61484</v>
      </c>
      <c r="G36" s="33">
        <v>333007</v>
      </c>
      <c r="I36" s="15"/>
      <c r="J36" s="16"/>
      <c r="K36" s="16"/>
      <c r="L36" s="16"/>
      <c r="M36" s="16"/>
    </row>
    <row r="37" spans="1:13" ht="31.5" customHeight="1" x14ac:dyDescent="0.25">
      <c r="A37" s="30" t="s">
        <v>4</v>
      </c>
      <c r="B37" s="70" t="s">
        <v>32</v>
      </c>
      <c r="C37" s="71"/>
      <c r="D37" s="72"/>
      <c r="E37" s="33">
        <v>23909</v>
      </c>
      <c r="F37" s="39">
        <v>10270</v>
      </c>
      <c r="G37" s="33">
        <v>14442</v>
      </c>
      <c r="I37" s="16"/>
      <c r="J37" s="16"/>
      <c r="K37" s="16"/>
      <c r="L37" s="16"/>
      <c r="M37" s="16"/>
    </row>
    <row r="38" spans="1:13" ht="11.25" customHeight="1" x14ac:dyDescent="0.25">
      <c r="A38" s="30" t="s">
        <v>5</v>
      </c>
      <c r="B38" s="78" t="s">
        <v>16</v>
      </c>
      <c r="C38" s="79"/>
      <c r="D38" s="80"/>
      <c r="E38" s="33">
        <v>55353</v>
      </c>
      <c r="F38" s="39">
        <v>49294</v>
      </c>
      <c r="G38" s="33">
        <v>46884</v>
      </c>
      <c r="I38" s="16"/>
      <c r="J38" s="16"/>
      <c r="K38" s="16"/>
      <c r="L38" s="16"/>
      <c r="M38" s="16"/>
    </row>
    <row r="39" spans="1:13" ht="11.25" customHeight="1" x14ac:dyDescent="0.25">
      <c r="A39" s="30" t="s">
        <v>6</v>
      </c>
      <c r="B39" s="78" t="s">
        <v>44</v>
      </c>
      <c r="C39" s="79"/>
      <c r="D39" s="80"/>
      <c r="E39" s="33">
        <v>17568</v>
      </c>
      <c r="F39" s="39">
        <v>1920</v>
      </c>
      <c r="G39" s="33">
        <v>271682</v>
      </c>
      <c r="I39" s="16"/>
      <c r="J39" s="16"/>
      <c r="K39" s="16"/>
      <c r="L39" s="16"/>
      <c r="M39" s="16"/>
    </row>
    <row r="40" spans="1:13" ht="21.75" customHeight="1" x14ac:dyDescent="0.25">
      <c r="A40" s="30" t="s">
        <v>8</v>
      </c>
      <c r="B40" s="70" t="s">
        <v>72</v>
      </c>
      <c r="C40" s="76"/>
      <c r="D40" s="77"/>
      <c r="E40" s="33"/>
      <c r="F40" s="39"/>
      <c r="G40" s="33">
        <v>14828000</v>
      </c>
      <c r="I40" s="16"/>
      <c r="J40" s="16"/>
      <c r="K40" s="16"/>
      <c r="L40" s="16"/>
      <c r="M40" s="16"/>
    </row>
    <row r="41" spans="1:13" ht="11.25" customHeight="1" x14ac:dyDescent="0.25">
      <c r="A41" s="30" t="s">
        <v>11</v>
      </c>
      <c r="B41" s="41" t="s">
        <v>40</v>
      </c>
      <c r="C41" s="42"/>
      <c r="D41" s="43"/>
      <c r="E41" s="33"/>
      <c r="F41" s="39"/>
      <c r="G41" s="33"/>
      <c r="I41" s="16"/>
      <c r="J41" s="16"/>
      <c r="K41" s="16"/>
      <c r="L41" s="16"/>
      <c r="M41" s="16"/>
    </row>
    <row r="42" spans="1:13" ht="11.25" customHeight="1" thickBot="1" x14ac:dyDescent="0.3">
      <c r="A42" s="35" t="s">
        <v>74</v>
      </c>
      <c r="B42" s="113" t="s">
        <v>41</v>
      </c>
      <c r="C42" s="122"/>
      <c r="D42" s="123"/>
      <c r="E42" s="36">
        <v>29</v>
      </c>
      <c r="F42" s="44"/>
      <c r="G42" s="36">
        <v>57</v>
      </c>
      <c r="I42" s="16"/>
      <c r="J42" s="16"/>
      <c r="K42" s="16"/>
      <c r="L42" s="16"/>
      <c r="M42" s="16"/>
    </row>
    <row r="43" spans="1:13" ht="14.25" customHeight="1" thickBot="1" x14ac:dyDescent="0.3">
      <c r="A43" s="18" t="s">
        <v>17</v>
      </c>
      <c r="B43" s="116" t="s">
        <v>22</v>
      </c>
      <c r="C43" s="104"/>
      <c r="D43" s="117"/>
      <c r="E43" s="19">
        <f>E44+E46+E47+E49+E57+E60+E61</f>
        <v>2329521</v>
      </c>
      <c r="F43" s="19">
        <f>F44+F46++F47+F49+F57+F60+F61</f>
        <v>555530</v>
      </c>
      <c r="G43" s="19">
        <f>G44+G46++G47+G49+G57+G58+G59+G60+G61</f>
        <v>11550826</v>
      </c>
      <c r="H43" s="2"/>
      <c r="I43" s="16"/>
      <c r="J43" s="16"/>
      <c r="K43" s="16"/>
      <c r="L43" s="16"/>
      <c r="M43" s="16"/>
    </row>
    <row r="44" spans="1:13" ht="10.5" customHeight="1" x14ac:dyDescent="0.25">
      <c r="A44" s="26" t="s">
        <v>1</v>
      </c>
      <c r="B44" s="45" t="s">
        <v>2</v>
      </c>
      <c r="C44" s="46"/>
      <c r="D44" s="47"/>
      <c r="E44" s="27">
        <v>18</v>
      </c>
      <c r="F44" s="28">
        <v>5000</v>
      </c>
      <c r="G44" s="27">
        <v>113</v>
      </c>
      <c r="I44" s="16"/>
      <c r="J44" s="16"/>
      <c r="K44" s="16"/>
      <c r="L44" s="16"/>
      <c r="M44" s="16"/>
    </row>
    <row r="45" spans="1:13" ht="10.5" customHeight="1" x14ac:dyDescent="0.25">
      <c r="A45" s="61" t="s">
        <v>49</v>
      </c>
      <c r="B45" s="73" t="s">
        <v>50</v>
      </c>
      <c r="C45" s="74"/>
      <c r="D45" s="75"/>
      <c r="E45" s="62"/>
      <c r="F45" s="63"/>
      <c r="G45" s="62"/>
      <c r="I45" s="16"/>
      <c r="J45" s="16"/>
      <c r="K45" s="16"/>
      <c r="L45" s="16"/>
      <c r="M45" s="16"/>
    </row>
    <row r="46" spans="1:13" ht="35.25" customHeight="1" x14ac:dyDescent="0.25">
      <c r="A46" s="30">
        <v>2</v>
      </c>
      <c r="B46" s="70" t="s">
        <v>51</v>
      </c>
      <c r="C46" s="71"/>
      <c r="D46" s="72"/>
      <c r="E46" s="31">
        <v>1942864</v>
      </c>
      <c r="F46" s="32"/>
      <c r="G46" s="31"/>
      <c r="I46" s="16"/>
      <c r="J46" s="16"/>
      <c r="K46" s="16"/>
      <c r="L46" s="16"/>
      <c r="M46" s="16"/>
    </row>
    <row r="47" spans="1:13" ht="20.25" customHeight="1" x14ac:dyDescent="0.25">
      <c r="A47" s="30">
        <v>3</v>
      </c>
      <c r="B47" s="70" t="s">
        <v>52</v>
      </c>
      <c r="C47" s="71"/>
      <c r="D47" s="72"/>
      <c r="E47" s="31">
        <v>230932</v>
      </c>
      <c r="F47" s="32">
        <v>310000</v>
      </c>
      <c r="G47" s="31">
        <v>301996</v>
      </c>
      <c r="I47" s="16"/>
      <c r="J47" s="16"/>
      <c r="K47" s="16"/>
      <c r="L47" s="16"/>
      <c r="M47" s="16"/>
    </row>
    <row r="48" spans="1:13" ht="13.5" customHeight="1" x14ac:dyDescent="0.25">
      <c r="A48" s="30" t="s">
        <v>21</v>
      </c>
      <c r="B48" s="70" t="s">
        <v>53</v>
      </c>
      <c r="C48" s="71"/>
      <c r="D48" s="72"/>
      <c r="E48" s="31">
        <v>34050</v>
      </c>
      <c r="F48" s="32">
        <v>45415</v>
      </c>
      <c r="G48" s="31">
        <v>38892</v>
      </c>
      <c r="I48" s="16"/>
      <c r="J48" s="16"/>
      <c r="K48" s="16"/>
      <c r="L48" s="16"/>
      <c r="M48" s="16"/>
    </row>
    <row r="49" spans="1:15" ht="14.25" customHeight="1" x14ac:dyDescent="0.25">
      <c r="A49" s="30">
        <v>4</v>
      </c>
      <c r="B49" s="78" t="s">
        <v>24</v>
      </c>
      <c r="C49" s="79"/>
      <c r="D49" s="80"/>
      <c r="E49" s="31">
        <v>134002</v>
      </c>
      <c r="F49" s="31">
        <v>240325</v>
      </c>
      <c r="G49" s="31">
        <v>121809</v>
      </c>
      <c r="H49" s="2"/>
      <c r="I49" s="16"/>
      <c r="J49" s="16"/>
      <c r="K49" s="16"/>
      <c r="L49" s="16"/>
      <c r="M49" s="16"/>
    </row>
    <row r="50" spans="1:15" ht="10.5" customHeight="1" x14ac:dyDescent="0.25">
      <c r="A50" s="30" t="s">
        <v>55</v>
      </c>
      <c r="B50" s="78" t="s">
        <v>25</v>
      </c>
      <c r="C50" s="79"/>
      <c r="D50" s="80"/>
      <c r="E50" s="31">
        <v>134002</v>
      </c>
      <c r="F50" s="31">
        <v>240325</v>
      </c>
      <c r="G50" s="31">
        <v>121809</v>
      </c>
      <c r="H50" s="2"/>
      <c r="M50" s="112"/>
      <c r="N50" s="112"/>
      <c r="O50" s="112"/>
    </row>
    <row r="51" spans="1:15" ht="10.5" customHeight="1" x14ac:dyDescent="0.25">
      <c r="A51" s="30" t="s">
        <v>56</v>
      </c>
      <c r="B51" s="78" t="s">
        <v>33</v>
      </c>
      <c r="C51" s="79"/>
      <c r="D51" s="80"/>
      <c r="E51" s="33">
        <v>2121</v>
      </c>
      <c r="F51" s="34">
        <v>2260</v>
      </c>
      <c r="G51" s="33">
        <v>2082</v>
      </c>
      <c r="H51" s="2"/>
    </row>
    <row r="52" spans="1:15" ht="12.75" customHeight="1" x14ac:dyDescent="0.25">
      <c r="A52" s="30" t="s">
        <v>57</v>
      </c>
      <c r="B52" s="78" t="s">
        <v>26</v>
      </c>
      <c r="C52" s="79"/>
      <c r="D52" s="80"/>
      <c r="E52" s="33">
        <v>106149</v>
      </c>
      <c r="F52" s="34">
        <v>204500</v>
      </c>
      <c r="G52" s="33">
        <v>91809</v>
      </c>
      <c r="H52" s="2"/>
    </row>
    <row r="53" spans="1:15" ht="10.5" customHeight="1" x14ac:dyDescent="0.25">
      <c r="A53" s="30" t="s">
        <v>58</v>
      </c>
      <c r="B53" s="78" t="s">
        <v>42</v>
      </c>
      <c r="C53" s="79"/>
      <c r="D53" s="80"/>
      <c r="E53" s="33">
        <v>4220</v>
      </c>
      <c r="F53" s="33">
        <v>5748</v>
      </c>
      <c r="G53" s="33">
        <v>4219</v>
      </c>
      <c r="H53" s="2"/>
      <c r="I53" s="2"/>
    </row>
    <row r="54" spans="1:15" ht="11.25" customHeight="1" x14ac:dyDescent="0.25">
      <c r="A54" s="30" t="s">
        <v>59</v>
      </c>
      <c r="B54" s="78" t="s">
        <v>37</v>
      </c>
      <c r="C54" s="79"/>
      <c r="D54" s="80"/>
      <c r="E54" s="33">
        <v>21513</v>
      </c>
      <c r="F54" s="33">
        <v>27817</v>
      </c>
      <c r="G54" s="33">
        <v>23700</v>
      </c>
      <c r="H54" s="2"/>
      <c r="I54" s="2"/>
    </row>
    <row r="55" spans="1:15" ht="11.25" customHeight="1" x14ac:dyDescent="0.25">
      <c r="A55" s="64" t="s">
        <v>60</v>
      </c>
      <c r="B55" s="84" t="s">
        <v>48</v>
      </c>
      <c r="C55" s="85"/>
      <c r="D55" s="86"/>
      <c r="E55" s="33"/>
      <c r="F55" s="33"/>
      <c r="G55" s="33"/>
      <c r="H55" s="2"/>
      <c r="I55" s="2"/>
    </row>
    <row r="56" spans="1:15" ht="23.25" customHeight="1" x14ac:dyDescent="0.25">
      <c r="A56" s="64" t="s">
        <v>61</v>
      </c>
      <c r="B56" s="87" t="s">
        <v>54</v>
      </c>
      <c r="C56" s="88"/>
      <c r="D56" s="89"/>
      <c r="E56" s="33"/>
      <c r="F56" s="33"/>
      <c r="G56" s="33"/>
      <c r="H56" s="2"/>
      <c r="I56" s="2"/>
    </row>
    <row r="57" spans="1:15" ht="11.25" customHeight="1" x14ac:dyDescent="0.25">
      <c r="A57" s="30">
        <v>5</v>
      </c>
      <c r="B57" s="78" t="s">
        <v>27</v>
      </c>
      <c r="C57" s="79"/>
      <c r="D57" s="80"/>
      <c r="E57" s="33">
        <v>50</v>
      </c>
      <c r="F57" s="34">
        <v>205</v>
      </c>
      <c r="G57" s="33">
        <v>0</v>
      </c>
      <c r="H57" s="2"/>
      <c r="I57" s="2"/>
    </row>
    <row r="58" spans="1:15" ht="59.25" customHeight="1" x14ac:dyDescent="0.25">
      <c r="A58" s="30">
        <v>6</v>
      </c>
      <c r="B58" s="70" t="s">
        <v>70</v>
      </c>
      <c r="C58" s="76"/>
      <c r="D58" s="77"/>
      <c r="E58" s="33"/>
      <c r="F58" s="34"/>
      <c r="G58" s="33">
        <v>11090369</v>
      </c>
      <c r="H58" s="2"/>
      <c r="I58" s="2"/>
    </row>
    <row r="59" spans="1:15" ht="24.75" customHeight="1" x14ac:dyDescent="0.25">
      <c r="A59" s="30">
        <v>7</v>
      </c>
      <c r="B59" s="70" t="s">
        <v>77</v>
      </c>
      <c r="C59" s="76"/>
      <c r="D59" s="77"/>
      <c r="E59" s="33"/>
      <c r="F59" s="34"/>
      <c r="G59" s="33">
        <v>14503</v>
      </c>
      <c r="H59" s="2"/>
      <c r="I59" s="2"/>
    </row>
    <row r="60" spans="1:15" ht="11.25" customHeight="1" x14ac:dyDescent="0.25">
      <c r="A60" s="30">
        <v>8</v>
      </c>
      <c r="B60" s="70" t="s">
        <v>40</v>
      </c>
      <c r="C60" s="71"/>
      <c r="D60" s="72"/>
      <c r="E60" s="33">
        <v>21485</v>
      </c>
      <c r="F60" s="34"/>
      <c r="G60" s="33">
        <v>21961</v>
      </c>
      <c r="H60" s="2"/>
      <c r="I60" s="2"/>
    </row>
    <row r="61" spans="1:15" ht="15" customHeight="1" thickBot="1" x14ac:dyDescent="0.3">
      <c r="A61" s="35">
        <v>9</v>
      </c>
      <c r="B61" s="113" t="s">
        <v>23</v>
      </c>
      <c r="C61" s="114"/>
      <c r="D61" s="115"/>
      <c r="E61" s="36">
        <v>170</v>
      </c>
      <c r="F61" s="37"/>
      <c r="G61" s="36">
        <v>75</v>
      </c>
      <c r="H61" s="2"/>
      <c r="I61" s="2"/>
    </row>
    <row r="62" spans="1:15" ht="12.6" thickBot="1" x14ac:dyDescent="0.3">
      <c r="A62" s="18" t="s">
        <v>18</v>
      </c>
      <c r="B62" s="116" t="s">
        <v>19</v>
      </c>
      <c r="C62" s="104"/>
      <c r="D62" s="117"/>
      <c r="E62" s="19">
        <f>E27+E34-E43-1</f>
        <v>1890134</v>
      </c>
      <c r="F62" s="19">
        <f>F27+F34-F43</f>
        <v>1470322</v>
      </c>
      <c r="G62" s="19">
        <f>G27+G34-G43+J66+1</f>
        <v>5916742</v>
      </c>
      <c r="H62" s="2"/>
      <c r="I62" s="2"/>
    </row>
    <row r="63" spans="1:15" ht="10.5" customHeight="1" x14ac:dyDescent="0.25">
      <c r="A63" s="26"/>
      <c r="B63" s="67" t="s">
        <v>34</v>
      </c>
      <c r="C63" s="68"/>
      <c r="D63" s="69"/>
      <c r="E63" s="29"/>
      <c r="F63" s="29"/>
      <c r="G63" s="59"/>
      <c r="H63" s="2"/>
      <c r="I63" s="2"/>
    </row>
    <row r="64" spans="1:15" x14ac:dyDescent="0.25">
      <c r="A64" s="30" t="s">
        <v>1</v>
      </c>
      <c r="B64" s="78" t="s">
        <v>10</v>
      </c>
      <c r="C64" s="79"/>
      <c r="D64" s="80"/>
      <c r="E64" s="33">
        <v>1113305</v>
      </c>
      <c r="F64" s="33">
        <v>803429</v>
      </c>
      <c r="G64" s="33">
        <v>5726091</v>
      </c>
      <c r="H64" s="4"/>
      <c r="I64" s="2"/>
      <c r="J64" s="5"/>
    </row>
    <row r="65" spans="1:10" ht="12" customHeight="1" x14ac:dyDescent="0.25">
      <c r="A65" s="30" t="s">
        <v>3</v>
      </c>
      <c r="B65" s="78" t="s">
        <v>12</v>
      </c>
      <c r="C65" s="79"/>
      <c r="D65" s="80"/>
      <c r="E65" s="33">
        <v>800314</v>
      </c>
      <c r="F65" s="33">
        <v>690249</v>
      </c>
      <c r="G65" s="33">
        <v>832370</v>
      </c>
      <c r="H65" s="6"/>
      <c r="I65" s="7"/>
      <c r="J65" s="8"/>
    </row>
    <row r="66" spans="1:10" ht="10.5" customHeight="1" x14ac:dyDescent="0.25">
      <c r="A66" s="30" t="s">
        <v>4</v>
      </c>
      <c r="B66" s="78" t="s">
        <v>20</v>
      </c>
      <c r="C66" s="79"/>
      <c r="D66" s="80"/>
      <c r="E66" s="33">
        <v>800061</v>
      </c>
      <c r="F66" s="33">
        <v>686849</v>
      </c>
      <c r="G66" s="33">
        <v>830332</v>
      </c>
      <c r="H66" s="6"/>
      <c r="I66" s="3"/>
      <c r="J66" s="8"/>
    </row>
    <row r="67" spans="1:10" ht="11.25" customHeight="1" x14ac:dyDescent="0.25">
      <c r="A67" s="30" t="s">
        <v>8</v>
      </c>
      <c r="B67" s="78" t="s">
        <v>38</v>
      </c>
      <c r="C67" s="79"/>
      <c r="D67" s="80"/>
      <c r="E67" s="33">
        <v>-23486</v>
      </c>
      <c r="F67" s="33">
        <v>-23356</v>
      </c>
      <c r="G67" s="33">
        <v>-641719</v>
      </c>
      <c r="H67" s="6"/>
      <c r="I67" s="3"/>
      <c r="J67" s="8"/>
    </row>
    <row r="68" spans="1:10" ht="14.25" customHeight="1" thickBot="1" x14ac:dyDescent="0.3">
      <c r="A68" s="35" t="s">
        <v>21</v>
      </c>
      <c r="B68" s="81" t="s">
        <v>35</v>
      </c>
      <c r="C68" s="82"/>
      <c r="D68" s="83"/>
      <c r="E68" s="37">
        <v>-23486</v>
      </c>
      <c r="F68" s="44">
        <v>-23356</v>
      </c>
      <c r="G68" s="37">
        <v>-641719</v>
      </c>
      <c r="H68" s="60"/>
      <c r="I68" s="9"/>
    </row>
    <row r="69" spans="1:10" ht="9" customHeight="1" thickBot="1" x14ac:dyDescent="0.3">
      <c r="A69" s="13"/>
      <c r="B69" s="14"/>
      <c r="C69" s="14"/>
      <c r="D69" s="14"/>
      <c r="E69" s="14"/>
      <c r="F69" s="14"/>
      <c r="G69" s="14"/>
    </row>
    <row r="70" spans="1:10" ht="20.100000000000001" customHeight="1" thickBot="1" x14ac:dyDescent="0.3">
      <c r="A70" s="103" t="s">
        <v>69</v>
      </c>
      <c r="B70" s="104"/>
      <c r="C70" s="104"/>
      <c r="D70" s="104"/>
      <c r="E70" s="104"/>
      <c r="F70" s="104"/>
      <c r="G70" s="104"/>
    </row>
    <row r="71" spans="1:10" ht="24" customHeight="1" x14ac:dyDescent="0.25">
      <c r="A71" s="53" t="s">
        <v>1</v>
      </c>
      <c r="B71" s="121" t="s">
        <v>66</v>
      </c>
      <c r="C71" s="121"/>
      <c r="D71" s="121"/>
      <c r="E71" s="54">
        <f>SUM(E72:E73)</f>
        <v>1111638</v>
      </c>
      <c r="F71" s="54">
        <f t="shared" ref="F71:G71" si="2">SUM(F72:F73)</f>
        <v>802429</v>
      </c>
      <c r="G71" s="54">
        <f t="shared" si="2"/>
        <v>4756174</v>
      </c>
    </row>
    <row r="72" spans="1:10" x14ac:dyDescent="0.25">
      <c r="A72" s="50" t="s">
        <v>49</v>
      </c>
      <c r="B72" s="78" t="s">
        <v>68</v>
      </c>
      <c r="C72" s="79"/>
      <c r="D72" s="80"/>
      <c r="E72" s="49">
        <v>10638</v>
      </c>
      <c r="F72" s="49">
        <v>15000</v>
      </c>
      <c r="G72" s="49">
        <v>3086174</v>
      </c>
    </row>
    <row r="73" spans="1:10" ht="13.5" customHeight="1" thickBot="1" x14ac:dyDescent="0.3">
      <c r="A73" s="51" t="s">
        <v>65</v>
      </c>
      <c r="B73" s="81" t="s">
        <v>67</v>
      </c>
      <c r="C73" s="82"/>
      <c r="D73" s="83"/>
      <c r="E73" s="52">
        <v>1101000</v>
      </c>
      <c r="F73" s="52">
        <v>787429</v>
      </c>
      <c r="G73" s="52">
        <v>1670000</v>
      </c>
    </row>
  </sheetData>
  <mergeCells count="74">
    <mergeCell ref="A1:G1"/>
    <mergeCell ref="B59:D59"/>
    <mergeCell ref="B47:D47"/>
    <mergeCell ref="B48:D48"/>
    <mergeCell ref="B49:D49"/>
    <mergeCell ref="B38:D38"/>
    <mergeCell ref="B39:D39"/>
    <mergeCell ref="B42:D42"/>
    <mergeCell ref="B43:D43"/>
    <mergeCell ref="B72:D72"/>
    <mergeCell ref="B73:D73"/>
    <mergeCell ref="B67:D67"/>
    <mergeCell ref="B68:D68"/>
    <mergeCell ref="B27:D27"/>
    <mergeCell ref="B28:D28"/>
    <mergeCell ref="B29:D29"/>
    <mergeCell ref="B30:D30"/>
    <mergeCell ref="B31:D31"/>
    <mergeCell ref="A70:G70"/>
    <mergeCell ref="B71:D71"/>
    <mergeCell ref="B46:D46"/>
    <mergeCell ref="B35:D35"/>
    <mergeCell ref="B36:D36"/>
    <mergeCell ref="B37:D37"/>
    <mergeCell ref="B55:D55"/>
    <mergeCell ref="M50:O50"/>
    <mergeCell ref="B51:D51"/>
    <mergeCell ref="B66:D66"/>
    <mergeCell ref="B53:D53"/>
    <mergeCell ref="B54:D54"/>
    <mergeCell ref="B57:D57"/>
    <mergeCell ref="B60:D60"/>
    <mergeCell ref="B61:D61"/>
    <mergeCell ref="B62:D62"/>
    <mergeCell ref="B63:D63"/>
    <mergeCell ref="B64:D64"/>
    <mergeCell ref="B65:D65"/>
    <mergeCell ref="B52:D52"/>
    <mergeCell ref="B50:D50"/>
    <mergeCell ref="B56:D56"/>
    <mergeCell ref="B58:D58"/>
    <mergeCell ref="E5:G5"/>
    <mergeCell ref="B34:D34"/>
    <mergeCell ref="A26:G26"/>
    <mergeCell ref="B13:D13"/>
    <mergeCell ref="B14:D14"/>
    <mergeCell ref="B15:D15"/>
    <mergeCell ref="B16:D16"/>
    <mergeCell ref="B17:D17"/>
    <mergeCell ref="B18:D18"/>
    <mergeCell ref="B19:D19"/>
    <mergeCell ref="B22:D22"/>
    <mergeCell ref="B25:D25"/>
    <mergeCell ref="A7:G7"/>
    <mergeCell ref="B5:D5"/>
    <mergeCell ref="B6:D6"/>
    <mergeCell ref="A8:D8"/>
    <mergeCell ref="A2:B2"/>
    <mergeCell ref="D2:G2"/>
    <mergeCell ref="A3:A4"/>
    <mergeCell ref="B3:D4"/>
    <mergeCell ref="F3:G3"/>
    <mergeCell ref="B9:D9"/>
    <mergeCell ref="B11:D11"/>
    <mergeCell ref="B12:D12"/>
    <mergeCell ref="B45:D45"/>
    <mergeCell ref="B23:D23"/>
    <mergeCell ref="B24:D24"/>
    <mergeCell ref="B40:D40"/>
    <mergeCell ref="B32:D32"/>
    <mergeCell ref="B33:D33"/>
    <mergeCell ref="B10:D10"/>
    <mergeCell ref="B20:D20"/>
    <mergeCell ref="B21:D21"/>
  </mergeCells>
  <printOptions horizontalCentered="1"/>
  <pageMargins left="0.56000000000000005" right="0.31" top="0.33" bottom="0.54" header="0.17" footer="0.2"/>
  <pageSetup paperSize="9" scale="74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2020</vt:lpstr>
      <vt:lpstr>'2020'!Obszar_wydruku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Jasińska-Bolesta</dc:creator>
  <cp:lastModifiedBy>Agnieszka Wróblewska</cp:lastModifiedBy>
  <cp:lastPrinted>2021-02-26T08:03:09Z</cp:lastPrinted>
  <dcterms:created xsi:type="dcterms:W3CDTF">2011-04-18T11:37:39Z</dcterms:created>
  <dcterms:modified xsi:type="dcterms:W3CDTF">2023-04-18T08:15:39Z</dcterms:modified>
</cp:coreProperties>
</file>