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rtur.wieckowski\Desktop\"/>
    </mc:Choice>
  </mc:AlternateContent>
  <xr:revisionPtr revIDLastSave="0" documentId="8_{DE90BFFF-4165-456E-819C-ACC07B5FFA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8" i="1" l="1"/>
  <c r="O23" i="1"/>
  <c r="Q22" i="1"/>
  <c r="Q23" i="1"/>
  <c r="T126" i="1" l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S126" i="1"/>
  <c r="T127" i="1" l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U126" i="1" l="1"/>
  <c r="V126" i="1" s="1"/>
  <c r="U118" i="1"/>
  <c r="V118" i="1" s="1"/>
  <c r="U114" i="1"/>
  <c r="V114" i="1" s="1"/>
  <c r="U122" i="1"/>
  <c r="V122" i="1" s="1"/>
  <c r="U125" i="1"/>
  <c r="V125" i="1" s="1"/>
  <c r="U121" i="1"/>
  <c r="V121" i="1" s="1"/>
  <c r="U117" i="1"/>
  <c r="V117" i="1" s="1"/>
  <c r="U113" i="1"/>
  <c r="V113" i="1" s="1"/>
  <c r="U116" i="1"/>
  <c r="V116" i="1" s="1"/>
  <c r="U124" i="1"/>
  <c r="V124" i="1" s="1"/>
  <c r="U120" i="1"/>
  <c r="V120" i="1" s="1"/>
  <c r="U123" i="1"/>
  <c r="V123" i="1" s="1"/>
  <c r="U119" i="1"/>
  <c r="V119" i="1" s="1"/>
  <c r="U115" i="1"/>
  <c r="V115" i="1" s="1"/>
  <c r="J413" i="1"/>
  <c r="V414" i="1" l="1"/>
  <c r="S414" i="1"/>
  <c r="P414" i="1"/>
  <c r="M414" i="1"/>
  <c r="J414" i="1"/>
  <c r="O256" i="1" l="1"/>
  <c r="S256" i="1" s="1"/>
  <c r="I254" i="1" l="1"/>
  <c r="M254" i="1" s="1"/>
  <c r="O253" i="1"/>
  <c r="S253" i="1" s="1"/>
  <c r="T342" i="1" l="1"/>
  <c r="T343" i="1"/>
  <c r="T344" i="1"/>
  <c r="T345" i="1"/>
  <c r="T346" i="1"/>
  <c r="T341" i="1"/>
  <c r="R342" i="1"/>
  <c r="R343" i="1"/>
  <c r="R344" i="1"/>
  <c r="R345" i="1"/>
  <c r="R346" i="1"/>
  <c r="R341" i="1"/>
  <c r="P342" i="1"/>
  <c r="P343" i="1"/>
  <c r="P344" i="1"/>
  <c r="P345" i="1"/>
  <c r="P346" i="1"/>
  <c r="P341" i="1"/>
  <c r="M342" i="1"/>
  <c r="M343" i="1"/>
  <c r="M344" i="1"/>
  <c r="M345" i="1"/>
  <c r="M346" i="1"/>
  <c r="M341" i="1"/>
  <c r="H342" i="1"/>
  <c r="H343" i="1"/>
  <c r="H344" i="1"/>
  <c r="H345" i="1"/>
  <c r="H346" i="1"/>
  <c r="F342" i="1"/>
  <c r="F343" i="1"/>
  <c r="F344" i="1"/>
  <c r="F345" i="1"/>
  <c r="F346" i="1"/>
  <c r="D342" i="1"/>
  <c r="D343" i="1"/>
  <c r="D344" i="1"/>
  <c r="D345" i="1"/>
  <c r="D346" i="1"/>
  <c r="A342" i="1"/>
  <c r="A343" i="1"/>
  <c r="A344" i="1"/>
  <c r="A345" i="1"/>
  <c r="A346" i="1"/>
  <c r="R347" i="1" l="1"/>
  <c r="T347" i="1"/>
  <c r="P347" i="1"/>
  <c r="G230" i="1"/>
  <c r="G221" i="1"/>
  <c r="M53" i="1"/>
  <c r="L110" i="1"/>
  <c r="M19" i="1"/>
  <c r="G365" i="1"/>
  <c r="G250" i="1"/>
  <c r="G377" i="1"/>
  <c r="M338" i="1"/>
  <c r="A338" i="1"/>
  <c r="G282" i="1"/>
  <c r="E9" i="1"/>
  <c r="P234" i="1"/>
  <c r="M234" i="1"/>
  <c r="J234" i="1"/>
  <c r="G234" i="1"/>
  <c r="P233" i="1"/>
  <c r="M233" i="1"/>
  <c r="J233" i="1"/>
  <c r="G233" i="1"/>
  <c r="P232" i="1"/>
  <c r="M232" i="1"/>
  <c r="J232" i="1"/>
  <c r="G232" i="1"/>
  <c r="P225" i="1"/>
  <c r="M225" i="1"/>
  <c r="J225" i="1"/>
  <c r="G225" i="1"/>
  <c r="J224" i="1"/>
  <c r="M224" i="1"/>
  <c r="P224" i="1"/>
  <c r="G224" i="1"/>
  <c r="P223" i="1"/>
  <c r="M223" i="1"/>
  <c r="J223" i="1"/>
  <c r="G223" i="1"/>
  <c r="Q154" i="1"/>
  <c r="N154" i="1"/>
  <c r="L154" i="1"/>
  <c r="L112" i="1"/>
  <c r="Q84" i="1"/>
  <c r="Q83" i="1"/>
  <c r="Q82" i="1"/>
  <c r="Q81" i="1"/>
  <c r="Q57" i="1"/>
  <c r="Q56" i="1"/>
  <c r="Q55" i="1"/>
  <c r="Q48" i="1"/>
  <c r="Q47" i="1"/>
  <c r="Q46" i="1"/>
  <c r="Q45" i="1"/>
  <c r="V413" i="1"/>
  <c r="S413" i="1"/>
  <c r="P413" i="1"/>
  <c r="M413" i="1"/>
  <c r="V412" i="1"/>
  <c r="S412" i="1"/>
  <c r="P412" i="1"/>
  <c r="M412" i="1"/>
  <c r="J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S380" i="1"/>
  <c r="S381" i="1"/>
  <c r="S382" i="1"/>
  <c r="S383" i="1"/>
  <c r="S384" i="1"/>
  <c r="S379" i="1"/>
  <c r="P380" i="1"/>
  <c r="P381" i="1"/>
  <c r="P382" i="1"/>
  <c r="P383" i="1"/>
  <c r="P384" i="1"/>
  <c r="P379" i="1"/>
  <c r="M380" i="1"/>
  <c r="M381" i="1"/>
  <c r="M382" i="1"/>
  <c r="M383" i="1"/>
  <c r="M384" i="1"/>
  <c r="M379" i="1"/>
  <c r="J380" i="1"/>
  <c r="J381" i="1"/>
  <c r="J382" i="1"/>
  <c r="J383" i="1"/>
  <c r="J384" i="1"/>
  <c r="J379" i="1"/>
  <c r="G380" i="1"/>
  <c r="G381" i="1"/>
  <c r="G382" i="1"/>
  <c r="G383" i="1"/>
  <c r="G384" i="1"/>
  <c r="G379" i="1"/>
  <c r="C380" i="1"/>
  <c r="C381" i="1"/>
  <c r="C382" i="1"/>
  <c r="C383" i="1"/>
  <c r="C384" i="1"/>
  <c r="C379" i="1"/>
  <c r="S368" i="1"/>
  <c r="S369" i="1"/>
  <c r="S370" i="1"/>
  <c r="S371" i="1"/>
  <c r="S372" i="1"/>
  <c r="S367" i="1"/>
  <c r="P368" i="1"/>
  <c r="P369" i="1"/>
  <c r="P370" i="1"/>
  <c r="P371" i="1"/>
  <c r="P372" i="1"/>
  <c r="P367" i="1"/>
  <c r="M368" i="1"/>
  <c r="M369" i="1"/>
  <c r="M370" i="1"/>
  <c r="M371" i="1"/>
  <c r="M372" i="1"/>
  <c r="M367" i="1"/>
  <c r="J368" i="1"/>
  <c r="J369" i="1"/>
  <c r="J370" i="1"/>
  <c r="J371" i="1"/>
  <c r="J372" i="1"/>
  <c r="J367" i="1"/>
  <c r="G368" i="1"/>
  <c r="G369" i="1"/>
  <c r="G370" i="1"/>
  <c r="G371" i="1"/>
  <c r="G372" i="1"/>
  <c r="G367" i="1"/>
  <c r="C368" i="1"/>
  <c r="C369" i="1"/>
  <c r="C370" i="1"/>
  <c r="C371" i="1"/>
  <c r="C372" i="1"/>
  <c r="C367" i="1"/>
  <c r="H341" i="1"/>
  <c r="F341" i="1"/>
  <c r="D341" i="1"/>
  <c r="A341" i="1"/>
  <c r="Q286" i="1"/>
  <c r="U286" i="1" s="1"/>
  <c r="Q287" i="1"/>
  <c r="U287" i="1" s="1"/>
  <c r="Q288" i="1"/>
  <c r="U288" i="1" s="1"/>
  <c r="Q289" i="1"/>
  <c r="U289" i="1" s="1"/>
  <c r="Q290" i="1"/>
  <c r="U290" i="1" s="1"/>
  <c r="Q285" i="1"/>
  <c r="U285" i="1" s="1"/>
  <c r="O286" i="1"/>
  <c r="S286" i="1" s="1"/>
  <c r="O287" i="1"/>
  <c r="S287" i="1" s="1"/>
  <c r="O288" i="1"/>
  <c r="S288" i="1" s="1"/>
  <c r="O289" i="1"/>
  <c r="S289" i="1" s="1"/>
  <c r="O290" i="1"/>
  <c r="S290" i="1" s="1"/>
  <c r="O285" i="1"/>
  <c r="S285" i="1" s="1"/>
  <c r="I286" i="1"/>
  <c r="M286" i="1" s="1"/>
  <c r="I287" i="1"/>
  <c r="M287" i="1" s="1"/>
  <c r="I288" i="1"/>
  <c r="M288" i="1" s="1"/>
  <c r="I289" i="1"/>
  <c r="M289" i="1" s="1"/>
  <c r="I290" i="1"/>
  <c r="M290" i="1" s="1"/>
  <c r="I285" i="1"/>
  <c r="M285" i="1" s="1"/>
  <c r="G285" i="1"/>
  <c r="K285" i="1" s="1"/>
  <c r="G286" i="1"/>
  <c r="K286" i="1" s="1"/>
  <c r="G287" i="1"/>
  <c r="K287" i="1" s="1"/>
  <c r="G288" i="1"/>
  <c r="K288" i="1" s="1"/>
  <c r="G289" i="1"/>
  <c r="K289" i="1" s="1"/>
  <c r="G290" i="1"/>
  <c r="K290" i="1" s="1"/>
  <c r="C286" i="1"/>
  <c r="C287" i="1"/>
  <c r="C288" i="1"/>
  <c r="C290" i="1"/>
  <c r="C285" i="1"/>
  <c r="Q254" i="1"/>
  <c r="U254" i="1" s="1"/>
  <c r="Q255" i="1"/>
  <c r="U255" i="1" s="1"/>
  <c r="Q256" i="1"/>
  <c r="U256" i="1" s="1"/>
  <c r="Q257" i="1"/>
  <c r="U257" i="1" s="1"/>
  <c r="Q258" i="1"/>
  <c r="U258" i="1" s="1"/>
  <c r="Q253" i="1"/>
  <c r="U253" i="1" s="1"/>
  <c r="O254" i="1"/>
  <c r="S254" i="1" s="1"/>
  <c r="O255" i="1"/>
  <c r="S255" i="1" s="1"/>
  <c r="O257" i="1"/>
  <c r="S257" i="1" s="1"/>
  <c r="O258" i="1"/>
  <c r="S258" i="1" s="1"/>
  <c r="C254" i="1"/>
  <c r="C255" i="1"/>
  <c r="C257" i="1"/>
  <c r="C258" i="1"/>
  <c r="I255" i="1"/>
  <c r="M255" i="1" s="1"/>
  <c r="I256" i="1"/>
  <c r="M256" i="1" s="1"/>
  <c r="I257" i="1"/>
  <c r="M257" i="1" s="1"/>
  <c r="I258" i="1"/>
  <c r="M258" i="1" s="1"/>
  <c r="I253" i="1"/>
  <c r="M253" i="1" s="1"/>
  <c r="G254" i="1"/>
  <c r="K254" i="1" s="1"/>
  <c r="G255" i="1"/>
  <c r="K255" i="1" s="1"/>
  <c r="G256" i="1"/>
  <c r="K256" i="1" s="1"/>
  <c r="G257" i="1"/>
  <c r="K257" i="1" s="1"/>
  <c r="G258" i="1"/>
  <c r="K258" i="1" s="1"/>
  <c r="G253" i="1"/>
  <c r="K253" i="1" s="1"/>
  <c r="C253" i="1"/>
  <c r="M226" i="1" l="1"/>
  <c r="M58" i="1"/>
  <c r="Q58" i="1"/>
  <c r="G235" i="1"/>
  <c r="J235" i="1"/>
  <c r="M235" i="1"/>
  <c r="P235" i="1"/>
  <c r="M259" i="1"/>
  <c r="K58" i="1"/>
  <c r="J415" i="1"/>
  <c r="V415" i="1"/>
  <c r="S415" i="1"/>
  <c r="P415" i="1"/>
  <c r="M415" i="1"/>
  <c r="O58" i="1"/>
  <c r="G226" i="1"/>
  <c r="J226" i="1"/>
  <c r="Q85" i="1"/>
  <c r="S385" i="1"/>
  <c r="P226" i="1"/>
  <c r="G373" i="1"/>
  <c r="M373" i="1"/>
  <c r="S373" i="1"/>
  <c r="F347" i="1"/>
  <c r="O85" i="1"/>
  <c r="J385" i="1"/>
  <c r="P385" i="1"/>
  <c r="G385" i="1"/>
  <c r="M385" i="1"/>
  <c r="P373" i="1"/>
  <c r="J373" i="1"/>
  <c r="D347" i="1"/>
  <c r="H347" i="1"/>
  <c r="S127" i="1"/>
  <c r="R127" i="1"/>
  <c r="Q127" i="1"/>
  <c r="P127" i="1"/>
  <c r="O127" i="1"/>
  <c r="N127" i="1"/>
  <c r="L127" i="1"/>
  <c r="Q49" i="1"/>
  <c r="O49" i="1"/>
  <c r="Q24" i="1"/>
  <c r="O24" i="1"/>
  <c r="M24" i="1"/>
  <c r="K24" i="1"/>
  <c r="Q291" i="1"/>
  <c r="O291" i="1"/>
  <c r="M291" i="1"/>
  <c r="K291" i="1"/>
  <c r="I291" i="1"/>
  <c r="G291" i="1"/>
  <c r="Q259" i="1"/>
  <c r="O259" i="1"/>
  <c r="I259" i="1"/>
  <c r="G259" i="1"/>
  <c r="U127" i="1" l="1"/>
  <c r="V127" i="1"/>
  <c r="S259" i="1"/>
  <c r="U259" i="1"/>
  <c r="S291" i="1"/>
  <c r="U291" i="1"/>
  <c r="K25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26-02-01', '2026-02-28' "/>
  </connection>
  <connection id="2" xr16:uid="{00000000-0015-0000-FFFF-FFFF01000000}" keepAlive="1" name="SP_Meldunek_sekcja_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26-02-01', '2026-02-28' "/>
  </connection>
  <connection id="3" xr16:uid="{00000000-0015-0000-FFFF-FFFF02000000}" keepAlive="1" name="SP_Meldunek_sekcja_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26-02-01', '2026-02-28' "/>
  </connection>
  <connection id="4" xr16:uid="{00000000-0015-0000-FFFF-FFFF03000000}" keepAlive="1" name="SP_Meldunek_sekcja_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26-02-01', '2026-02-28' "/>
  </connection>
  <connection id="5" xr16:uid="{00000000-0015-0000-FFFF-FFFF04000000}" keepAlive="1" name="SP_Meldunek_sekcja_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26-02-01', '2026-02-28' "/>
  </connection>
  <connection id="6" xr16:uid="{00000000-0015-0000-FFFF-FFFF05000000}" keepAlive="1" name="SP_Meldunek_sekcja_I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26-02-01', '2026-02-28' "/>
  </connection>
  <connection id="7" xr16:uid="{00000000-0015-0000-FFFF-FFFF06000000}" keepAlive="1" name="SP_Meldunek_sekcja_I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26-02-01', '2026-02-28' "/>
  </connection>
  <connection id="8" xr16:uid="{00000000-0015-0000-FFFF-FFFF07000000}" keepAlive="1" name="SP_Meldunek_sekcja_IV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26-02-01', '2026-02-28' "/>
  </connection>
  <connection id="9" xr16:uid="{00000000-0015-0000-FFFF-FFFF08000000}" keepAlive="1" name="SP_Meldunek_sekcja_IX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26-02-01', '2026-02-28' "/>
  </connection>
  <connection id="10" xr16:uid="{00000000-0015-0000-FFFF-FFFF09000000}" keepAlive="1" name="SP_Meldunek_sekcja_IX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26-02-01', '2026-02-28' "/>
  </connection>
  <connection id="11" xr16:uid="{00000000-0015-0000-FFFF-FFFF0A000000}" keepAlive="1" name="SP_Meldunek_sekcja_V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26-02-01', '2026-02-28' "/>
  </connection>
  <connection id="12" xr16:uid="{00000000-0015-0000-FFFF-FFFF0B000000}" keepAlive="1" name="SP_Meldunek_sekcja_V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26-02-01', '2026-02-28' "/>
  </connection>
  <connection id="13" xr16:uid="{00000000-0015-0000-FFFF-FFFF0C000000}" keepAlive="1" name="SP_Meldunek_sekcja_V_tab_3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26-02-01', '2026-02-28' "/>
  </connection>
  <connection id="14" xr16:uid="{00000000-0015-0000-FFFF-FFFF0D000000}" keepAlive="1" name="SP_Meldunek_sekcja_V_tab_4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26-02-01', '2026-02-28' "/>
  </connection>
  <connection id="15" xr16:uid="{00000000-0015-0000-FFFF-FFFF0E000000}" keepAlive="1" name="SP_Meldunek_sekcja_V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26-02-01', '2026-02-28' "/>
  </connection>
  <connection id="16" xr16:uid="{00000000-0015-0000-FFFF-FFFF0F000000}" keepAlive="1" name="SP_Meldunek_sekcja_V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26-02-01', '2026-02-28' 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26-02-01', '2026-02-28' "/>
  </connection>
</connections>
</file>

<file path=xl/sharedStrings.xml><?xml version="1.0" encoding="utf-8"?>
<sst xmlns="http://schemas.openxmlformats.org/spreadsheetml/2006/main" count="993" uniqueCount="170">
  <si>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</si>
  <si>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</si>
  <si>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</si>
  <si>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</si>
  <si>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</si>
  <si>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</si>
  <si>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</si>
  <si>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</si>
  <si>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</si>
  <si>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</si>
  <si>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</si>
  <si>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</si>
  <si>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</si>
  <si>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</si>
  <si>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</si>
  <si>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</si>
  <si>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</si>
  <si>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</si>
  <si>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</si>
  <si>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</si>
  <si>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</si>
  <si>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</si>
  <si>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</si>
  <si>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</si>
  <si>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</si>
  <si>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</si>
  <si>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</si>
  <si>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</si>
  <si>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</si>
  <si>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</si>
  <si>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</si>
  <si>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</si>
  <si>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</si>
  <si>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</si>
  <si>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</si>
  <si>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</si>
  <si>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</si>
  <si>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</si>
  <si>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</si>
  <si>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</si>
  <si>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</si>
  <si>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</si>
  <si>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</si>
  <si>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</si>
  <si>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</si>
  <si>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</si>
  <si>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</si>
  <si>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</si>
  <si>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</si>
  <si>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</si>
  <si>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</si>
  <si>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</si>
  <si>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</si>
  <si>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</si>
  <si>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</si>
  <si>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</si>
  <si>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</si>
  <si>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</si>
  <si>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</si>
  <si>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</si>
  <si>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</si>
  <si>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</si>
  <si>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</si>
  <si>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</si>
  <si>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</si>
  <si>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</si>
  <si>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</si>
  <si>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</si>
  <si>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</si>
  <si>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</si>
  <si>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</si>
  <si>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</si>
  <si>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</si>
  <si>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</si>
  <si>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</si>
  <si>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</si>
  <si>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</si>
  <si>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</si>
  <si>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</si>
  <si>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</si>
  <si>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</si>
  <si>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</si>
  <si>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</si>
  <si>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</si>
  <si>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</si>
  <si>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</si>
  <si>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</si>
  <si>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</si>
  <si>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</si>
  <si>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</si>
  <si>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</si>
  <si>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</si>
  <si>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</si>
  <si>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</si>
  <si>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</si>
  <si>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</si>
  <si>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</si>
  <si>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</si>
  <si>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</si>
  <si>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</si>
  <si>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</si>
  <si>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</si>
  <si>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</si>
  <si>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</si>
  <si>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</si>
  <si>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</si>
  <si>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</si>
  <si>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</si>
  <si>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</si>
  <si>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</si>
  <si>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</si>
  <si>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</si>
  <si>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</si>
  <si>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</si>
  <si>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</si>
  <si>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</si>
  <si>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</si>
  <si>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</si>
  <si>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</si>
  <si>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</si>
  <si>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</si>
  <si>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</si>
  <si>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</si>
  <si>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</si>
  <si>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</si>
  <si>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</si>
  <si>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</si>
  <si>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</si>
  <si>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</si>
  <si>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</si>
  <si>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</si>
  <si>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</si>
  <si>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</si>
  <si>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</si>
  <si>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</si>
  <si>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</si>
  <si>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</si>
  <si>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</si>
  <si>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</si>
  <si>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</si>
  <si>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</si>
  <si>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</si>
  <si>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</si>
  <si>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</si>
  <si>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</si>
  <si>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</si>
  <si>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</si>
  <si>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</si>
  <si>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01.02.2026</t>
  </si>
  <si>
    <t>28.02.2026</t>
  </si>
  <si>
    <t>01.01.2026</t>
  </si>
  <si>
    <t>BIAŁORUŚ</t>
  </si>
  <si>
    <t>MOŁDOWA</t>
  </si>
  <si>
    <t>NIDERLANDY</t>
  </si>
  <si>
    <t>SZWAJCARIA</t>
  </si>
  <si>
    <t>CHORWACJA</t>
  </si>
  <si>
    <t>ŁOTWA</t>
  </si>
  <si>
    <t>HISZPANIA</t>
  </si>
  <si>
    <t>LITWA</t>
  </si>
  <si>
    <t>AFGANISTAN</t>
  </si>
  <si>
    <t>22.02.2026 - 28.02.2026</t>
  </si>
  <si>
    <t>15.02.2026 - 21.02.2026</t>
  </si>
  <si>
    <t>08.02.2026 - 14.02.2026</t>
  </si>
  <si>
    <t>01.02.2026 - 07.02.2026</t>
  </si>
  <si>
    <t>25.01.2026 - 31.01.2026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</si>
  <si>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</si>
  <si>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</si>
  <si>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</si>
  <si>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MOŁDAWIA</t>
  </si>
  <si>
    <t>Warszawa, 18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</si>
</sst>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0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280</c:v>
                </c:pt>
                <c:pt idx="2">
                  <c:v>348</c:v>
                </c:pt>
                <c:pt idx="4">
                  <c:v>11</c:v>
                </c:pt>
                <c:pt idx="6">
                  <c:v>19</c:v>
                </c:pt>
                <c:pt idx="8">
                  <c:v>14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tygodniowy'!$C$286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258</c:v>
                </c:pt>
                <c:pt idx="2">
                  <c:v>330</c:v>
                </c:pt>
                <c:pt idx="4">
                  <c:v>5</c:v>
                </c:pt>
                <c:pt idx="6">
                  <c:v>8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21</c:v>
                </c:pt>
                <c:pt idx="2">
                  <c:v>25</c:v>
                </c:pt>
                <c:pt idx="4">
                  <c:v>43</c:v>
                </c:pt>
                <c:pt idx="6">
                  <c:v>68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tygodniowy'!$C$288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tygodniowy'!$G$288:$R$288</c:f>
              <c:numCache>
                <c:formatCode>General</c:formatCode>
                <c:ptCount val="12"/>
                <c:pt idx="0">
                  <c:v>13</c:v>
                </c:pt>
                <c:pt idx="2">
                  <c:v>20</c:v>
                </c:pt>
                <c:pt idx="4">
                  <c:v>3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tygodniowy'!$C$289</c:f>
              <c:strCache>
                <c:ptCount val="1"/>
                <c:pt idx="0">
                  <c:v>MOŁDAWIA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tygodniowy'!$G$289:$R$289</c:f>
              <c:numCache>
                <c:formatCode>General</c:formatCode>
                <c:ptCount val="12"/>
                <c:pt idx="0">
                  <c:v>10</c:v>
                </c:pt>
                <c:pt idx="2">
                  <c:v>15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tygodniowy'!$C$290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tygodniowy'!$G$290:$R$290</c:f>
              <c:numCache>
                <c:formatCode>General</c:formatCode>
                <c:ptCount val="12"/>
                <c:pt idx="0">
                  <c:v>129</c:v>
                </c:pt>
                <c:pt idx="2">
                  <c:v>149</c:v>
                </c:pt>
                <c:pt idx="4">
                  <c:v>35</c:v>
                </c:pt>
                <c:pt idx="6">
                  <c:v>44</c:v>
                </c:pt>
                <c:pt idx="8">
                  <c:v>15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93453456"/>
        <c:axId val="393455808"/>
        <c:axId val="0"/>
      </c:bar3DChart>
      <c:catAx>
        <c:axId val="39345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393455808"/>
        <c:crosses val="autoZero"/>
        <c:auto val="1"/>
        <c:lblAlgn val="ctr"/>
        <c:lblOffset val="100"/>
        <c:noMultiLvlLbl val="0"/>
      </c:catAx>
      <c:valAx>
        <c:axId val="393455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93453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tygodniowy'!$B$410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25.01.2026 - 31.01.2026</c:v>
                </c:pt>
                <c:pt idx="1">
                  <c:v>01.02.2026 - 07.02.2026</c:v>
                </c:pt>
                <c:pt idx="2">
                  <c:v>08.02.2026 - 14.02.2026</c:v>
                </c:pt>
                <c:pt idx="3">
                  <c:v>15.02.2026 - 21.02.2026</c:v>
                </c:pt>
                <c:pt idx="4">
                  <c:v>22.02.2026 - 28.02.2026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752</c:v>
                </c:pt>
                <c:pt idx="1">
                  <c:v>773</c:v>
                </c:pt>
                <c:pt idx="2">
                  <c:v>749</c:v>
                </c:pt>
                <c:pt idx="3">
                  <c:v>757</c:v>
                </c:pt>
                <c:pt idx="4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tygodniowy'!$B$411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25.01.2026 - 31.01.2026</c:v>
                </c:pt>
                <c:pt idx="1">
                  <c:v>01.02.2026 - 07.02.2026</c:v>
                </c:pt>
                <c:pt idx="2">
                  <c:v>08.02.2026 - 14.02.2026</c:v>
                </c:pt>
                <c:pt idx="3">
                  <c:v>15.02.2026 - 21.02.2026</c:v>
                </c:pt>
                <c:pt idx="4">
                  <c:v>22.02.2026 - 28.02.2026</c:v>
                </c:pt>
              </c:strCache>
            </c:strRef>
          </c:cat>
          <c:val>
            <c:numRef>
              <c:f>('Meldunek tygodniowy'!$J$411,'Meldunek tygodniowy'!$M$411,'Meldunek tygodniowy'!$P$411,'Meldunek tygodniowy'!$S$411,'Meldunek tygodniowy'!$V$411)</c:f>
              <c:numCache>
                <c:formatCode>#,##0</c:formatCode>
                <c:ptCount val="5"/>
                <c:pt idx="0">
                  <c:v>6073</c:v>
                </c:pt>
                <c:pt idx="1">
                  <c:v>6060</c:v>
                </c:pt>
                <c:pt idx="2">
                  <c:v>6085</c:v>
                </c:pt>
                <c:pt idx="3">
                  <c:v>6072</c:v>
                </c:pt>
                <c:pt idx="4">
                  <c:v>6076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tygodniowy'!$B$414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25.01.2026 - 31.01.2026</c:v>
                </c:pt>
                <c:pt idx="1">
                  <c:v>01.02.2026 - 07.02.2026</c:v>
                </c:pt>
                <c:pt idx="2">
                  <c:v>08.02.2026 - 14.02.2026</c:v>
                </c:pt>
                <c:pt idx="3">
                  <c:v>15.02.2026 - 21.02.2026</c:v>
                </c:pt>
                <c:pt idx="4">
                  <c:v>22.02.2026 - 28.02.2026</c:v>
                </c:pt>
              </c:strCache>
            </c:strRef>
          </c:cat>
          <c:val>
            <c:numRef>
              <c:f>('Meldunek tygodniowy'!$J$414,'Meldunek tygodniowy'!$M$414,'Meldunek tygodniowy'!$P$414,'Meldunek tygodniowy'!$S$414,'Meldunek tygodniowy'!$V$414)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94512096"/>
        <c:axId val="391793472"/>
        <c:axId val="0"/>
      </c:bar3DChart>
      <c:catAx>
        <c:axId val="39451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91793472"/>
        <c:crosses val="autoZero"/>
        <c:auto val="1"/>
        <c:lblAlgn val="ctr"/>
        <c:lblOffset val="100"/>
        <c:noMultiLvlLbl val="0"/>
      </c:catAx>
      <c:valAx>
        <c:axId val="3917934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94512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3092</c:v>
                </c:pt>
                <c:pt idx="2">
                  <c:v>438</c:v>
                </c:pt>
                <c:pt idx="3">
                  <c:v>1480</c:v>
                </c:pt>
                <c:pt idx="4">
                  <c:v>588</c:v>
                </c:pt>
                <c:pt idx="5">
                  <c:v>106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218</c:v>
                </c:pt>
                <c:pt idx="2">
                  <c:v>118</c:v>
                </c:pt>
                <c:pt idx="3">
                  <c:v>23</c:v>
                </c:pt>
                <c:pt idx="4">
                  <c:v>26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323</c:v>
                </c:pt>
                <c:pt idx="2">
                  <c:v>117</c:v>
                </c:pt>
                <c:pt idx="3">
                  <c:v>32</c:v>
                </c:pt>
                <c:pt idx="4">
                  <c:v>44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3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tygodniowy'!$C$120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542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25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91798176"/>
        <c:axId val="391798568"/>
        <c:axId val="0"/>
      </c:bar3DChart>
      <c:catAx>
        <c:axId val="39179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1798568"/>
        <c:crosses val="autoZero"/>
        <c:auto val="1"/>
        <c:lblAlgn val="ctr"/>
        <c:lblOffset val="100"/>
        <c:noMultiLvlLbl val="0"/>
      </c:catAx>
      <c:valAx>
        <c:axId val="391798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179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145</c:v>
                </c:pt>
                <c:pt idx="2">
                  <c:v>185</c:v>
                </c:pt>
                <c:pt idx="4">
                  <c:v>3</c:v>
                </c:pt>
                <c:pt idx="6">
                  <c:v>4</c:v>
                </c:pt>
                <c:pt idx="8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tygodniowy'!$C$254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118</c:v>
                </c:pt>
                <c:pt idx="2">
                  <c:v>148</c:v>
                </c:pt>
                <c:pt idx="4">
                  <c:v>3</c:v>
                </c:pt>
                <c:pt idx="6">
                  <c:v>4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12</c:v>
                </c:pt>
                <c:pt idx="2">
                  <c:v>15</c:v>
                </c:pt>
                <c:pt idx="4">
                  <c:v>24</c:v>
                </c:pt>
                <c:pt idx="6">
                  <c:v>38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tygodniowy'!$C$256</c:f>
              <c:strCache>
                <c:ptCount val="1"/>
                <c:pt idx="0">
                  <c:v>MOŁDAWIA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tygodniowy'!$G$256:$R$256</c:f>
              <c:numCache>
                <c:formatCode>General</c:formatCode>
                <c:ptCount val="12"/>
                <c:pt idx="0">
                  <c:v>5</c:v>
                </c:pt>
                <c:pt idx="2">
                  <c:v>10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tygodniowy'!$C$257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tygodniowy'!$G$257:$R$257</c:f>
              <c:numCache>
                <c:formatCode>General</c:formatCode>
                <c:ptCount val="12"/>
                <c:pt idx="0">
                  <c:v>8</c:v>
                </c:pt>
                <c:pt idx="2">
                  <c:v>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tygodniowy'!$C$258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tygodniowy'!$G$258:$R$258</c:f>
              <c:numCache>
                <c:formatCode>General</c:formatCode>
                <c:ptCount val="12"/>
                <c:pt idx="0">
                  <c:v>54</c:v>
                </c:pt>
                <c:pt idx="2">
                  <c:v>64</c:v>
                </c:pt>
                <c:pt idx="4">
                  <c:v>21</c:v>
                </c:pt>
                <c:pt idx="6">
                  <c:v>26</c:v>
                </c:pt>
                <c:pt idx="8">
                  <c:v>9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91798960"/>
        <c:axId val="391792688"/>
        <c:axId val="0"/>
      </c:bar3DChart>
      <c:catAx>
        <c:axId val="391798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91792688"/>
        <c:crosses val="autoZero"/>
        <c:auto val="1"/>
        <c:lblAlgn val="ctr"/>
        <c:lblOffset val="100"/>
        <c:noMultiLvlLbl val="0"/>
      </c:catAx>
      <c:valAx>
        <c:axId val="39179268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91798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tygodniowy'!$K$19:$K$20,'Meldunek tygodniowy'!$M$19:$M$20,'Meldunek tygodniowy'!$O$19:$O$20,'Meldunek tygodniowy'!$Q$19:$Q$20)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01.02.2026 - 28.02.2026 r.</c:v>
                  </c:pt>
                </c:lvl>
              </c:multiLvlStrCache>
            </c:multiLvlStrRef>
          </c:cat>
          <c:val>
            <c:numRef>
              <c:f>('Meldunek tygodniowy'!$K$21,'Meldunek tygodniowy'!$M$21,'Meldunek tygodniowy'!$O$21,'Meldunek tygodniowy'!$Q$21)</c:f>
              <c:numCache>
                <c:formatCode>#,##0</c:formatCode>
                <c:ptCount val="4"/>
                <c:pt idx="0">
                  <c:v>55098</c:v>
                </c:pt>
                <c:pt idx="1">
                  <c:v>24255</c:v>
                </c:pt>
                <c:pt idx="2">
                  <c:v>1815</c:v>
                </c:pt>
                <c:pt idx="3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tygodniowy'!$K$19:$K$20,'Meldunek tygodniowy'!$M$19:$M$20,'Meldunek tygodniowy'!$O$19:$O$20,'Meldunek tygodniowy'!$Q$19:$Q$20)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01.02.2026 - 28.02.2026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1827</c:v>
                </c:pt>
                <c:pt idx="1">
                  <c:v>1008</c:v>
                </c:pt>
                <c:pt idx="2">
                  <c:v>200</c:v>
                </c:pt>
                <c:pt idx="3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tygodniowy'!$G$23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tygodniowy'!$K$19:$K$20,'Meldunek tygodniowy'!$M$19:$M$20,'Meldunek tygodniowy'!$O$19:$O$20,'Meldunek tygodniowy'!$Q$19:$Q$20)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01.02.2026 - 28.02.2026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2845</c:v>
                </c:pt>
                <c:pt idx="1">
                  <c:v>1517</c:v>
                </c:pt>
                <c:pt idx="2">
                  <c:v>257</c:v>
                </c:pt>
                <c:pt idx="3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1792296"/>
        <c:axId val="391795432"/>
        <c:axId val="0"/>
      </c:bar3DChart>
      <c:catAx>
        <c:axId val="391792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1795432"/>
        <c:crosses val="autoZero"/>
        <c:auto val="1"/>
        <c:lblAlgn val="ctr"/>
        <c:lblOffset val="100"/>
        <c:noMultiLvlLbl val="0"/>
      </c:catAx>
      <c:valAx>
        <c:axId val="391795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91792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54618</c:v>
                </c:pt>
                <c:pt idx="3">
                  <c:v>52333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tygodniowy'!$D$190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5206</c:v>
                </c:pt>
                <c:pt idx="3">
                  <c:v>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tygodniowy'!$H$191:$K$191</c:f>
              <c:numCache>
                <c:formatCode>#,##0</c:formatCode>
                <c:ptCount val="4"/>
                <c:pt idx="0">
                  <c:v>6212</c:v>
                </c:pt>
                <c:pt idx="3">
                  <c:v>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1796608"/>
        <c:axId val="391797000"/>
        <c:axId val="392429560"/>
      </c:bar3DChart>
      <c:catAx>
        <c:axId val="39179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1797000"/>
        <c:crosses val="autoZero"/>
        <c:auto val="1"/>
        <c:lblAlgn val="ctr"/>
        <c:lblOffset val="100"/>
        <c:noMultiLvlLbl val="0"/>
      </c:catAx>
      <c:valAx>
        <c:axId val="39179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1796608"/>
        <c:crosses val="autoZero"/>
        <c:crossBetween val="between"/>
      </c:valAx>
      <c:serAx>
        <c:axId val="392429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179700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01.01.2026 - 28.02.2026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94385</c:v>
                </c:pt>
                <c:pt idx="1">
                  <c:v>45339</c:v>
                </c:pt>
                <c:pt idx="2">
                  <c:v>3934</c:v>
                </c:pt>
                <c:pt idx="3">
                  <c:v>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01.01.2026 - 28.02.2026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3465</c:v>
                </c:pt>
                <c:pt idx="1">
                  <c:v>2191</c:v>
                </c:pt>
                <c:pt idx="2">
                  <c:v>323</c:v>
                </c:pt>
                <c:pt idx="3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01.01.2026 - 28.02.2026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4983</c:v>
                </c:pt>
                <c:pt idx="1">
                  <c:v>2988</c:v>
                </c:pt>
                <c:pt idx="2">
                  <c:v>436</c:v>
                </c:pt>
                <c:pt idx="3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1791904"/>
        <c:axId val="391794256"/>
        <c:axId val="0"/>
      </c:bar3DChart>
      <c:catAx>
        <c:axId val="39179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1794256"/>
        <c:crosses val="autoZero"/>
        <c:auto val="1"/>
        <c:lblAlgn val="ctr"/>
        <c:lblOffset val="100"/>
        <c:noMultiLvlLbl val="0"/>
      </c:catAx>
      <c:valAx>
        <c:axId val="391794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91791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294</xdr:row>
      <xdr:rowOff>52389</xdr:rowOff>
    </xdr:from>
    <xdr:to>
      <xdr:col>24</xdr:col>
      <xdr:colOff>19051</xdr:colOff>
      <xdr:row>315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421</xdr:row>
      <xdr:rowOff>65086</xdr:rowOff>
    </xdr:from>
    <xdr:to>
      <xdr:col>23</xdr:col>
      <xdr:colOff>9525</xdr:colOff>
      <xdr:row>435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128</xdr:row>
      <xdr:rowOff>69397</xdr:rowOff>
    </xdr:from>
    <xdr:to>
      <xdr:col>23</xdr:col>
      <xdr:colOff>1</xdr:colOff>
      <xdr:row>150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259</xdr:row>
      <xdr:rowOff>142193</xdr:rowOff>
    </xdr:from>
    <xdr:to>
      <xdr:col>23</xdr:col>
      <xdr:colOff>238126</xdr:colOff>
      <xdr:row>278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25</xdr:row>
      <xdr:rowOff>9526</xdr:rowOff>
    </xdr:from>
    <xdr:to>
      <xdr:col>23</xdr:col>
      <xdr:colOff>9525</xdr:colOff>
      <xdr:row>39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193</xdr:row>
      <xdr:rowOff>1</xdr:rowOff>
    </xdr:from>
    <xdr:to>
      <xdr:col>21</xdr:col>
      <xdr:colOff>238125</xdr:colOff>
      <xdr:row>208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358</xdr:row>
      <xdr:rowOff>0</xdr:rowOff>
    </xdr:from>
    <xdr:to>
      <xdr:col>20</xdr:col>
      <xdr:colOff>234084</xdr:colOff>
      <xdr:row>358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287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63</xdr:row>
      <xdr:rowOff>0</xdr:rowOff>
    </xdr:from>
    <xdr:to>
      <xdr:col>22</xdr:col>
      <xdr:colOff>266700</xdr:colOff>
      <xdr:row>76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317</xdr:row>
      <xdr:rowOff>31751</xdr:rowOff>
    </xdr:from>
    <xdr:to>
      <xdr:col>25</xdr:col>
      <xdr:colOff>21167</xdr:colOff>
      <xdr:row>331</xdr:row>
      <xdr:rowOff>39687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67349689"/>
          <a:ext cx="8297334" cy="267493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348</xdr:row>
      <xdr:rowOff>0</xdr:rowOff>
    </xdr:from>
    <xdr:to>
      <xdr:col>25</xdr:col>
      <xdr:colOff>10584</xdr:colOff>
      <xdr:row>358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386</xdr:row>
      <xdr:rowOff>190499</xdr:rowOff>
    </xdr:from>
    <xdr:to>
      <xdr:col>25</xdr:col>
      <xdr:colOff>10584</xdr:colOff>
      <xdr:row>401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82280124"/>
          <a:ext cx="8297334" cy="283368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439</xdr:row>
      <xdr:rowOff>0</xdr:rowOff>
    </xdr:from>
    <xdr:to>
      <xdr:col>25</xdr:col>
      <xdr:colOff>10584</xdr:colOff>
      <xdr:row>446</xdr:row>
      <xdr:rowOff>134938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90455750"/>
          <a:ext cx="8297334" cy="146843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86</xdr:row>
      <xdr:rowOff>190499</xdr:rowOff>
    </xdr:from>
    <xdr:to>
      <xdr:col>25</xdr:col>
      <xdr:colOff>10584</xdr:colOff>
      <xdr:row>106</xdr:row>
      <xdr:rowOff>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9573874"/>
          <a:ext cx="8297334" cy="373062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154</xdr:row>
      <xdr:rowOff>190499</xdr:rowOff>
    </xdr:from>
    <xdr:to>
      <xdr:col>25</xdr:col>
      <xdr:colOff>10584</xdr:colOff>
      <xdr:row>162</xdr:row>
      <xdr:rowOff>19050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4499549"/>
          <a:ext cx="8297334" cy="135255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179</xdr:row>
      <xdr:rowOff>0</xdr:rowOff>
    </xdr:from>
    <xdr:to>
      <xdr:col>25</xdr:col>
      <xdr:colOff>10584</xdr:colOff>
      <xdr:row>183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39100125"/>
          <a:ext cx="8297334" cy="9715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210</xdr:row>
      <xdr:rowOff>0</xdr:rowOff>
    </xdr:from>
    <xdr:to>
      <xdr:col>25</xdr:col>
      <xdr:colOff>10584</xdr:colOff>
      <xdr:row>215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45224700"/>
          <a:ext cx="8297334" cy="117157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25</xdr:col>
      <xdr:colOff>10584</xdr:colOff>
      <xdr:row>242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51044475"/>
          <a:ext cx="8297334" cy="101917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451</xdr:row>
      <xdr:rowOff>190499</xdr:rowOff>
    </xdr:from>
    <xdr:to>
      <xdr:col>25</xdr:col>
      <xdr:colOff>10584</xdr:colOff>
      <xdr:row>463</xdr:row>
      <xdr:rowOff>127000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2932249"/>
          <a:ext cx="8297334" cy="222250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87</xdr:row>
      <xdr:rowOff>47624</xdr:rowOff>
    </xdr:from>
    <xdr:to>
      <xdr:col>25</xdr:col>
      <xdr:colOff>0</xdr:colOff>
      <xdr:row>106</xdr:row>
      <xdr:rowOff>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16002A2-36AB-415B-B0AA-DCE60F7B5CB1}"/>
            </a:ext>
          </a:extLst>
        </xdr:cNvPr>
        <xdr:cNvSpPr txBox="1"/>
      </xdr:nvSpPr>
      <xdr:spPr>
        <a:xfrm>
          <a:off x="38100" y="19621499"/>
          <a:ext cx="8248650" cy="369093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Dane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 luty 2026 r.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wskazują na utrzymujący się wysoki poziom migracji, zdominowany przez konkretne grupy narodowościowe i demograficzne. Cudzoziemcy złożyli blisko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tys. wniosków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 udzielenie zezwoleń na pobyt. Największym zainteresowaniem (92%) cieszyły się zezwolenia na pobyt czasowy (55,1 tys.), o pobyt stały ubiegało się 3% (1,8 tys.), a o pobyt rezydenta długoterminowego UE – 5% wnioskodawców (2,8 tys.).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Obywatele Ukrainy stanowili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68%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wszystkich zainteresowanych (40,5 tys.). Liczne wnioski składali również Białorusini (5,2 tys.) oraz Gruzini i Kolumbijczycy (po 1,7 tys.). Imigracja do Polski ma charakter wybitnie zarobkowy – aż 8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3%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wnioskodawców to osoby w wieku produkcyjnym (18–64 lata). W grupie tej 42% stanowią osoby w wieku 35–64 lat (25,4 tys.), a 40% – osoby w wieku 18–34 lat (24 tys.). Wśród małoletnich najliczniejszą grupą są dzieci do 13. roku życia (7,1 tys.). Przewaga mężczyzn (57%) wiąże się prawdopodobnie ze specyfiką branż, w których szukają oni zatrudnienia, takich jak budownictwo, transport i przemysł.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Cudzoziemcy wybierają województwa o silnych rynkach pracy. Najwięcej wniosków wpłynęło do urzędów wojewódzkich: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Mazowieckiego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(13,7 tys.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- 23%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Śląskiego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(7 tys. – 12%),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Zachodniopomorskiego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(6,3 tys.) oraz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Dolnośląskiego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(6 tys.). Te cztery ośrodki skupiły łącznie 55% całego ruchu migracyjnego </a:t>
          </a:r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kraju.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lutym urzędy wojewódzkie wydały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30,4 tys. decyzji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z czego 88% stanowiły zgody na pobyt, 7% odmowy, a 5% umorzenia. Spośród 26,8 tys. decyzji pozytywnych 91% dotyczyło pobytu czasowego (24,2 tys.), 6% pobytu rezydenta długoterminowego UE (1,5 tys.), a 4% pobytu stałego (1 tys.).</a:t>
          </a:r>
        </a:p>
        <a:p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Podsumowanie narastająco (od początku 2026 r.):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Wnioski: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Złożono 102,8 tys. wniosków, z czego 92% (94,4 tys.) dotyczyło pobytu czasowego. Głównymi grupami narodowościowymi byli Ukraińcy (67%), Białorusini (8%), Kolumbijczycy (3%), Gruzini (3%) oraz Hindusi (3%).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Decyzje: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Wydano blisko 58 tys. decyzji. 87% z nich było pozytywnych (z czego 90% dotyczyło pobytu czasowego). Najwięcej zgód otrzymali obywatele Ukrainy (71%), Białorusi (8%) oraz Indii (3%).</a:t>
          </a:r>
        </a:p>
        <a:p>
          <a:b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</xdr:txBody>
    </xdr:sp>
    <xdr:clientData/>
  </xdr:twoCellAnchor>
  <xdr:twoCellAnchor>
    <xdr:from>
      <xdr:col>0</xdr:col>
      <xdr:colOff>38100</xdr:colOff>
      <xdr:row>155</xdr:row>
      <xdr:rowOff>38100</xdr:rowOff>
    </xdr:from>
    <xdr:to>
      <xdr:col>25</xdr:col>
      <xdr:colOff>0</xdr:colOff>
      <xdr:row>162</xdr:row>
      <xdr:rowOff>9525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E8AD1B5-0761-4EDB-B624-2C105FB47981}"/>
            </a:ext>
          </a:extLst>
        </xdr:cNvPr>
        <xdr:cNvSpPr txBox="1"/>
      </xdr:nvSpPr>
      <xdr:spPr>
        <a:xfrm>
          <a:off x="38100" y="34537650"/>
          <a:ext cx="8248650" cy="13049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początku 2026 r. wydajność organu II instancji utrzymywała się na wysokim poziomie – wydano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3,4 tys. decyzji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przy wpływie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4,2 tys. odwołań. J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edynie 21% zaskarżonych decyzji zostało utrzymanych w mocy. Oznacza to, że aż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79%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spraw zakończyło się uchyleniem pierwotnego rozstrzygnięcia wojewody (poprzez uchylenie, zmianę na decyzję pozytywną lub przekazanie do ponownego rozpatrzenia). Warto podkreślić, że w blisko połowie wszystkich przypadków (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45%)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Szef UdSC przyznał cudzoziemcowi pobyt, zmieniając negatywną decyzję organu I instancji.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Odwołania dotyczące pobytu czasowego stanowiły ok. 73% ogółu spraw (3,1 tys.). W tej kategorii skuteczność odwołań jest najwyższa – odsetek decyzji pozytywnych (zmiana odmowy na zgodę) wyniósł 46%, co przewyższa średnią dla wszystkich typów spraw.</a:t>
          </a:r>
        </a:p>
        <a:p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</xdr:colOff>
      <xdr:row>179</xdr:row>
      <xdr:rowOff>47625</xdr:rowOff>
    </xdr:from>
    <xdr:to>
      <xdr:col>24</xdr:col>
      <xdr:colOff>247650</xdr:colOff>
      <xdr:row>183</xdr:row>
      <xdr:rowOff>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A8B9E95D-9351-4A0A-B16B-F6A615A71576}"/>
            </a:ext>
          </a:extLst>
        </xdr:cNvPr>
        <xdr:cNvSpPr txBox="1"/>
      </xdr:nvSpPr>
      <xdr:spPr>
        <a:xfrm>
          <a:off x="57150" y="39147750"/>
          <a:ext cx="8220075" cy="895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lutym br.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Wydział Wykazu Cudzoziemców zrealizowanie blisko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3,4 tys. spraw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Wpisy SIS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(29% – 983 spraw) stanowiły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największą część działań w zakresie prowadzenia tego Wykazu. Kolejne pozycja to alerty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pobytowe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(26% – 880 spraw). Co piąta sprawa dotyczy systemu SIS, co pokazuje, że Polska aktywnie współtworzy politykę bezpieczeństwa granic zewnętrznych UE.</a:t>
          </a:r>
          <a:r>
            <a:rPr lang="pl-PL" sz="1000"/>
            <a:t> </a:t>
          </a:r>
        </a:p>
      </xdr:txBody>
    </xdr:sp>
    <xdr:clientData/>
  </xdr:twoCellAnchor>
  <xdr:twoCellAnchor>
    <xdr:from>
      <xdr:col>0</xdr:col>
      <xdr:colOff>57150</xdr:colOff>
      <xdr:row>210</xdr:row>
      <xdr:rowOff>47625</xdr:rowOff>
    </xdr:from>
    <xdr:to>
      <xdr:col>24</xdr:col>
      <xdr:colOff>247650</xdr:colOff>
      <xdr:row>215</xdr:row>
      <xdr:rowOff>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F0E0B4F7-58BB-45D4-BECB-3132B615384B}"/>
            </a:ext>
          </a:extLst>
        </xdr:cNvPr>
        <xdr:cNvSpPr txBox="1"/>
      </xdr:nvSpPr>
      <xdr:spPr>
        <a:xfrm>
          <a:off x="57150" y="45272325"/>
          <a:ext cx="8220075" cy="11144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lutym br.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odnotowano ponad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66 tys. wniosków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dotyczących konsultacji wizowych, w tym ponad 54,6 tys. przekazanych przez państwa obszaru Schengen. W analizowanym okresie wydano blisko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63,2 tys. decyzji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z których 52 tys. dotyczyło zapytań partnerów zagranicznych. Statystyki wskazują na znaczne zaangażowanie Polski w europejskie procesy wizowe – wnioski z innych krajów strefy Schengen stanowiły aż 83% ogółu. Procedury te są realizowane za pośrednictwem systemu VIS (Visa Information System), służącego do weryfikacji osób ubiegających się o wizy pod kątem bezpieczeństwa publicznego.</a:t>
          </a:r>
        </a:p>
        <a:p>
          <a:br>
            <a:rPr lang="pl-PL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</xdr:txBody>
    </xdr:sp>
    <xdr:clientData/>
  </xdr:twoCellAnchor>
  <xdr:twoCellAnchor>
    <xdr:from>
      <xdr:col>0</xdr:col>
      <xdr:colOff>47625</xdr:colOff>
      <xdr:row>237</xdr:row>
      <xdr:rowOff>47626</xdr:rowOff>
    </xdr:from>
    <xdr:to>
      <xdr:col>25</xdr:col>
      <xdr:colOff>0</xdr:colOff>
      <xdr:row>242</xdr:row>
      <xdr:rowOff>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C422BD7D-F3D3-4CA5-8BDD-EAE1AFEBB8DE}"/>
            </a:ext>
          </a:extLst>
        </xdr:cNvPr>
        <xdr:cNvSpPr txBox="1"/>
      </xdr:nvSpPr>
      <xdr:spPr>
        <a:xfrm>
          <a:off x="47625" y="51092101"/>
          <a:ext cx="8239125" cy="9525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Lutowe statystyki Małego Ruchu Granicznego (MRG) potwierdzają stabilną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skalę działań, prowadzonych jedynie przez polskie placówki na Ukrainie. W lutym br. wydano łącznie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418 zezwoleń MRG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przy czym nie odnotowano żadnej decyzji odmownej, cofnięcia ani unieważnienia istniejących uprawnień. Obsługa ruchu skupia się w dwóch punktach: we Lwowie, który z liczbą 339 wydanych dokumentów (81%) dominuje w statystykach, oraz w Łucku, gdzie wydano 79 zezwoleń (19%).</a:t>
          </a:r>
        </a:p>
      </xdr:txBody>
    </xdr:sp>
    <xdr:clientData/>
  </xdr:twoCellAnchor>
  <xdr:twoCellAnchor>
    <xdr:from>
      <xdr:col>0</xdr:col>
      <xdr:colOff>38100</xdr:colOff>
      <xdr:row>317</xdr:row>
      <xdr:rowOff>85725</xdr:rowOff>
    </xdr:from>
    <xdr:to>
      <xdr:col>25</xdr:col>
      <xdr:colOff>9525</xdr:colOff>
      <xdr:row>331</xdr:row>
      <xdr:rowOff>39687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84C79BEA-5ED3-4FC7-99D5-49F4650E6075}"/>
            </a:ext>
          </a:extLst>
        </xdr:cNvPr>
        <xdr:cNvSpPr txBox="1"/>
      </xdr:nvSpPr>
      <xdr:spPr>
        <a:xfrm>
          <a:off x="38100" y="67403663"/>
          <a:ext cx="8258175" cy="26209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lutym br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cudzoziemcy złożyli 417 wniosków o udzielenie ochrony międzynarodowej na terytorium RP, obejmujących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527 osób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Oznacza to spadek liczby osób o 69% w porównaniu do lutego 2025 r. (z 1718 do 527). Najliczniej o ochronę ubiegali się obywatele Ukrainy (196 osób), Białorusi (155), Rosji (57), Mołdawii (11) oraz Demokratycznej Republiki Konga, Etiopii i Tadżykistanu (po 8 osób). Obywatele tych siedmiu państw odpowiadali za 84% wszystkich wniosków.</a:t>
          </a:r>
        </a:p>
        <a:p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Największy regres liczby wniosków odnotowano wśród obywateli Ukrainy (spadek o 82%). Znaczne spadki dotyczyły również pozostałych państw z grupy TOP 5: Tadżykistanu (o 67%), Rosji (o 53%) oraz Białorusi (o 40%). Aż 38% wszystkich wnioskodawców zarejestrowała Placówka Straży Granicznej w Warszawie.  Zdecydowaną większość stanowiły wnioski pierwsze (82%), natomiast kolejne – 18%. W strukturze demograficznej dominują młodzi mężczyźni w wieku 18–34 lata (60% ogółu). Kobiety stanowią 40% grupy, z przewagą tej samej kategorii wiekowej. Dzieci stanowią 20% populacji (104 osoby), z czego większość to osoby do 13. roku życia.</a:t>
          </a:r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początku roku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złożono łącznie 848 wniosków dotyczących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1 081 osób.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Najliczniejsze grupy wnioskodawców stanowili obywatele Ukrainy (384 osoby – 35%), Białorusi (343 osoby – 32%), Rosji (98 osób – 9%), Tadżykistanu (31 osób – 3%) oraz Mołdawii (16 osób – 1%). Wnioski pierwsze stanowiły 84% ogółu, kolejne 16%, </a:t>
          </a:r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Wśród wnioskodawców przeważają mężczyźni (63%). W podziale wiekowym najliczniejszą grupą są osoby w wieku 18–34 lata (42%), a następnie 35–64 lata (37%). Dorośli stanowią łącznie 81% wszystkich ubiegających się o ochronę. Ogólna liczba osób ubiegających się o ochronę międzynarodową spadła o ponad 2/3.</a:t>
          </a:r>
        </a:p>
        <a:p>
          <a:b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</xdr:txBody>
    </xdr:sp>
    <xdr:clientData/>
  </xdr:twoCellAnchor>
  <xdr:twoCellAnchor>
    <xdr:from>
      <xdr:col>0</xdr:col>
      <xdr:colOff>76200</xdr:colOff>
      <xdr:row>348</xdr:row>
      <xdr:rowOff>57150</xdr:rowOff>
    </xdr:from>
    <xdr:to>
      <xdr:col>25</xdr:col>
      <xdr:colOff>0</xdr:colOff>
      <xdr:row>358</xdr:row>
      <xdr:rowOff>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3BC998BD-A427-49CA-B2E0-49E0B1D8ED64}"/>
            </a:ext>
          </a:extLst>
        </xdr:cNvPr>
        <xdr:cNvSpPr txBox="1"/>
      </xdr:nvSpPr>
      <xdr:spPr>
        <a:xfrm>
          <a:off x="76200" y="72466200"/>
          <a:ext cx="8210550" cy="14573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początku roku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procedurami dublińskimi w ramach wniosków przychodzących (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objętych było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278 cudzoziemców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Z kolei Polska wystąpiła z wnioskami </a:t>
          </a:r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przejęcie osób do innych krajów europejskich (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w przypadku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82 osób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Skuteczność tych procedur jest wysoka: 80% wniosków IN oraz 72% wniosków OUT rozpatrzono pozytywnie. Dane te pokazują, że Polska przyjmuje w tym trybie niemal czterokrotnie więcej osób, niż przekazuje do innych państw członkowskich.</a:t>
          </a:r>
        </a:p>
        <a:p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000" b="0" i="0">
              <a:solidFill>
                <a:srgbClr val="0A0A0A"/>
              </a:solidFill>
              <a:effectLst/>
              <a:latin typeface="Google Sans"/>
            </a:rPr>
            <a:t>Głównymi partnerami Polski w ramach rozporządzenia Dublin III pozostają kraje Europy Zachodniej, z Niemcami na czele. W przypadku wniosków </a:t>
          </a:r>
          <a:r>
            <a:rPr lang="en-GB" sz="1000" b="1" i="0">
              <a:solidFill>
                <a:srgbClr val="0A0A0A"/>
              </a:solidFill>
              <a:effectLst/>
              <a:latin typeface="Google Sans"/>
            </a:rPr>
            <a:t>IN</a:t>
          </a:r>
          <a:r>
            <a:rPr lang="en-GB" sz="1000" b="0" i="0">
              <a:solidFill>
                <a:srgbClr val="0A0A0A"/>
              </a:solidFill>
              <a:effectLst/>
              <a:latin typeface="Google Sans"/>
            </a:rPr>
            <a:t> współpraca najczęściej dotyczyła Niemiec (44%), Francji (25%), Belgii i Niderlandów (po 5%) oraz Szwajcarii (4%). Procedury </a:t>
          </a:r>
          <a:r>
            <a:rPr lang="en-GB" sz="1000" b="1" i="0">
              <a:solidFill>
                <a:srgbClr val="0A0A0A"/>
              </a:solidFill>
              <a:effectLst/>
              <a:latin typeface="Google Sans"/>
            </a:rPr>
            <a:t>OUT</a:t>
          </a:r>
          <a:r>
            <a:rPr lang="en-GB" sz="1000" b="0" i="0">
              <a:solidFill>
                <a:srgbClr val="0A0A0A"/>
              </a:solidFill>
              <a:effectLst/>
              <a:latin typeface="Google Sans"/>
            </a:rPr>
            <a:t> kierowane były głównie do Chorwacji (18%), Łotwy i Niemiec (po 15%), Hiszpanii (12%) oraz Litwy (7%).</a:t>
          </a:r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 względem obywatelstwa, procedury powrotowe do Polski (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najczęściej dotyczyły obywateli Afganistanu (15%), Ukrainy (14%) i Rosji (12%). Natomiast wnioski o przejęcie z Polski (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obejmowały głównie obywateli Tadżykistanu (16%), Afganistanu (13%) oraz Białorusi (11%).</a:t>
          </a:r>
          <a:endParaRPr lang="pl-PL" sz="1000"/>
        </a:p>
      </xdr:txBody>
    </xdr:sp>
    <xdr:clientData/>
  </xdr:twoCellAnchor>
  <xdr:twoCellAnchor>
    <xdr:from>
      <xdr:col>0</xdr:col>
      <xdr:colOff>66675</xdr:colOff>
      <xdr:row>387</xdr:row>
      <xdr:rowOff>28574</xdr:rowOff>
    </xdr:from>
    <xdr:to>
      <xdr:col>24</xdr:col>
      <xdr:colOff>228600</xdr:colOff>
      <xdr:row>401</xdr:row>
      <xdr:rowOff>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CDED7326-2CE3-4AB9-B177-ACE958972BBB}"/>
            </a:ext>
          </a:extLst>
        </xdr:cNvPr>
        <xdr:cNvSpPr txBox="1"/>
      </xdr:nvSpPr>
      <xdr:spPr>
        <a:xfrm>
          <a:off x="66675" y="82308699"/>
          <a:ext cx="8194675" cy="277336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lutym br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Szef Urzędu do Spraw Cudzoziemców (UdSC) rozstrzygnął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740 spraw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przy czym większość zakończyła się decyzją odmowną (56%) lub umorzeniem postępowania (29%). Wydano 108 decyzji pozytywnych: w 17 przypadkach nadano status uchodźcy, a w 91 – ochronę uzupełniającą. Grupę osób z przyznaną ochroną zdominowali obywatele Białorusi (91 osób), co stanowi 84% wszystkich pozytywnych rozstrzygnięć. Status uchodźcy otrzymali głównie obywatele Białorusi (9 osób) oraz Nigerii i Tadżykistanu (po 2 osoby), natomiast ochronę uzupełniającą przyznawano najczęściej Białorusinom (82) i Ukraińcom (4).</a:t>
          </a:r>
        </a:p>
        <a:p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Aż 85% decyzji negatywnych (325 z 417) dotyczyło obywateli Ukrainy, Rosji (28) oraz Afganistanu (16). Odnotowano także wysoki odsetek umorzeń, szczególnie wobec obywateli Ukrainy (74) i Białorusi (27) – najczęściej z powodu opuszczenia terytorium Polski przez cudzoziemca w trakcie trwania procedury.</a:t>
          </a:r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Ogólny wskaźnik uznawalności wniosków wynosi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22%,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jednak jest on silnie zróżnicowany w zależności od kraju pochodzenia wnioskodawcy (TOP 5): Białoruś – 99%, Tadżykistan – 29%, Afganistan – 6%, Rosja – 3% oraz Ukraina – 1%. Liczba spraw w toku (8,6 tys. stan na 1 marca 2026 r.) pozostaje stabilna, choć na procesy wciąż wpływa rekordowy napływ wniosków z 2024 r. (ponad 17 tys. osób). Średni czas trwania postępowania wynosi obecnie 202 dni (ok. 6,5 miesiąca).</a:t>
          </a:r>
        </a:p>
        <a:p>
          <a:endParaRPr lang="pl-PL" sz="1000"/>
        </a:p>
        <a:p>
          <a:r>
            <a:rPr lang="pl-PL" sz="1000"/>
            <a:t>W ciągu </a:t>
          </a:r>
          <a:r>
            <a:rPr lang="pl-PL" sz="1000" b="1"/>
            <a:t>pierwszych dwóch miesięcy br</a:t>
          </a:r>
          <a:r>
            <a:rPr lang="pl-PL" sz="1000"/>
            <a:t>. Szef UdSC wydał łącznie </a:t>
          </a:r>
          <a:r>
            <a:rPr lang="pl-PL" sz="1000" b="1"/>
            <a:t>1 421 decyzji</a:t>
          </a:r>
          <a:r>
            <a:rPr lang="pl-PL" sz="1000"/>
            <a:t>. 217 z nich było pozytywnych (35 dotyczyło statusu uchodźcy, a 182 ochrony uzupełniającej) – w tej grupie dominują obywatele Białorusi (79%). Decyzję odmowną otrzymało 785 osób, z czego większość stanowili Ukraińcy (640 osób – 81%), Rosjanie (39 osób – 5%) oraz Afgańczycy (34 osoby – 4%). Umorzenia objęły 419 osób.</a:t>
          </a:r>
        </a:p>
        <a:p>
          <a:br>
            <a:rPr lang="pl-PL" sz="1000"/>
          </a:br>
          <a:endParaRPr lang="pl-PL" sz="1000"/>
        </a:p>
      </xdr:txBody>
    </xdr:sp>
    <xdr:clientData/>
  </xdr:twoCellAnchor>
  <xdr:twoCellAnchor>
    <xdr:from>
      <xdr:col>0</xdr:col>
      <xdr:colOff>55563</xdr:colOff>
      <xdr:row>439</xdr:row>
      <xdr:rowOff>47625</xdr:rowOff>
    </xdr:from>
    <xdr:to>
      <xdr:col>25</xdr:col>
      <xdr:colOff>0</xdr:colOff>
      <xdr:row>446</xdr:row>
      <xdr:rowOff>119063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6F1E1238-4AEC-4D7A-97F0-290DA225F7BB}"/>
            </a:ext>
          </a:extLst>
        </xdr:cNvPr>
        <xdr:cNvSpPr txBox="1"/>
      </xdr:nvSpPr>
      <xdr:spPr>
        <a:xfrm>
          <a:off x="55563" y="90503375"/>
          <a:ext cx="8231187" cy="14049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Dane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końca lutego 2026 r.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wskazują na wyraźną preferencję cudzoziemców do samodzielnego funkcjonowania poza ośrodkami.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 opieką Szefa Urzędu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Spraw Cudzoziemców (UdSC)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znajdowało się łącznie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6 817 osób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z czego jedynie 741 (11%) zamieszkiwało w jednym z dziewięciu ośrodków. Zdecydowana większość (89%) wybrała pobyt poza ośrodkami otwartymi, korzystając ze świadczeń pieniężnych na samodzielny wynajem mieszkania i wyżywienie.</a:t>
          </a:r>
        </a:p>
        <a:p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Obywatele Ukrainy i Białorusi znacznie częściej decydują się na niezależność – stanowią oni łącznie 70% osób pobierających świadczenia poza ośrodkami. Z kolei obywatele Rosji i Tadżykistanu częściej korzystają z pełnego zakwaterowania zapewnianego przez UdSC. W ośrodkach najliczniejszą grupę stanowili Rosjanie (29%), a następnie Tadżycy (12%), Ukraińcy (10%), Afgańczycy (5%) oraz Białorusini (4%). Wśród osób mieszkających samodzielnie dominują natomiast obywatele Ukrainy (42%), Białorusi (27%), Rosji (10%) oraz Tadżykistanu (3%).</a:t>
          </a:r>
        </a:p>
      </xdr:txBody>
    </xdr:sp>
    <xdr:clientData/>
  </xdr:twoCellAnchor>
  <xdr:twoCellAnchor>
    <xdr:from>
      <xdr:col>0</xdr:col>
      <xdr:colOff>55563</xdr:colOff>
      <xdr:row>452</xdr:row>
      <xdr:rowOff>31751</xdr:rowOff>
    </xdr:from>
    <xdr:to>
      <xdr:col>25</xdr:col>
      <xdr:colOff>7938</xdr:colOff>
      <xdr:row>463</xdr:row>
      <xdr:rowOff>142875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4FE19B1D-6B3F-4ADA-AD2E-A6640D0EE561}"/>
            </a:ext>
          </a:extLst>
        </xdr:cNvPr>
        <xdr:cNvSpPr txBox="1"/>
      </xdr:nvSpPr>
      <xdr:spPr>
        <a:xfrm>
          <a:off x="55563" y="92964001"/>
          <a:ext cx="8239125" cy="220662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Sytuację migracyjną w Polsce wciąż determinują konsekwencje wojny w Ukrainie. Według stanu na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 lutego 2026 r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., z ochrony czasowej w Polsce korzysta ponad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966 tys. osób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(z czego 963 tys. to obywatele Ukrainy). Kluczowym trendem jest zmiana profilu demograficznego nowych rejestracji. W wyniku złagodzenia przepisów mobilizacyjnych na Ukrainie w sierpniu 2025 r., </a:t>
          </a:r>
          <a:r>
            <a:rPr lang="pl-PL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 samym lutym br. zarejestrowano blisko 2,2 tys. mężczyzn w wieku 18–22 lata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Oznacza to ponad trzykrotny wzrost w porównaniu do lutego ubiegłego roku.</a:t>
          </a:r>
        </a:p>
        <a:p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Łączna liczba cudzoziemców posiadających ważne dokumenty pobytowe w RP przekroczyła barierę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milionów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niemal rok temu. Polska staje się krajem coraz bardziej różnorodnym pod względem narodowościowym: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Ukraina: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1,56 mln osób (dominująca grupa – 78% ogółu);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Białoruś: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141 tys. osób;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Kierunki azjatyckie: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odnotowuje się dynamiczny wzrost liczby obywateli Indii (26 tys.), Gruzji (23 tys.), Wietnamu (15 tys.) oraz Uzbekistanu (12 tys.) i Filipin (10 tys.).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Polska przestaje być krajem migracji wyłącznie z państw sąsiednich, stając się istotnym punktem docelowym dla pracowników z Azji i Dalekiego Wschodu.</a:t>
          </a:r>
        </a:p>
        <a:p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xmlns:xlrd2="http://schemas.microsoft.com/office/spreadsheetml/2017/richdata2"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xmlns:xlrd2="http://schemas.microsoft.com/office/spreadsheetml/2017/richdata2"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76"/>
  <sheetViews>
    <sheetView showGridLines="0" tabSelected="1" topLeftCell="A452" zoomScale="120" zoomScaleNormal="120" zoomScalePageLayoutView="70" workbookViewId="0">
      <selection activeCell="A402" sqref="A402:XFD402"/>
    </sheetView>
  </sheetViews>
  <sheetFormatPr defaultColWidth="4.140625" defaultRowHeight="15" x14ac:dyDescent="0.25"/>
  <cols>
    <col min="1" max="14" width="5" style="3" customWidth="1"/>
    <col min="15" max="15" width="5.42578125" style="3" bestFit="1" customWidth="1"/>
    <col min="16" max="24" width="5" style="3" customWidth="1"/>
    <col min="25" max="25" width="3.85546875" style="6" customWidth="1"/>
    <col min="26" max="27" width="4.140625" style="3"/>
    <col min="28" max="28" width="4.42578125" style="3" bestFit="1" customWidth="1"/>
    <col min="29" max="16384" width="4.140625" style="3"/>
  </cols>
  <sheetData>
    <row r="1" spans="1:25" x14ac:dyDescent="0.25">
      <c r="Y1" s="3"/>
    </row>
    <row r="2" spans="1:25" x14ac:dyDescent="0.25">
      <c r="Q2" s="5"/>
      <c r="Y2" s="3"/>
    </row>
    <row r="3" spans="1:25" x14ac:dyDescent="0.25">
      <c r="Y3" s="3"/>
    </row>
    <row r="4" spans="1:25" x14ac:dyDescent="0.25">
      <c r="Y4" s="3"/>
    </row>
    <row r="5" spans="1:25" x14ac:dyDescent="0.25">
      <c r="E5" s="80" t="s">
        <v>66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Y5" s="3"/>
    </row>
    <row r="6" spans="1:25" x14ac:dyDescent="0.25"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Y6" s="3"/>
    </row>
    <row r="7" spans="1:25" x14ac:dyDescent="0.25"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Y7" s="3"/>
    </row>
    <row r="8" spans="1:25" x14ac:dyDescent="0.25"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Y8" s="3"/>
    </row>
    <row r="9" spans="1:25" ht="19.5" x14ac:dyDescent="0.3">
      <c r="E9" s="81" t="str">
        <f>CONCATENATE("w okresie ",Arkusz18!A2," - ",Arkusz18!B2," r.")</f>
        <v>w okresie 01.02.2026 - 28.02.2026 r.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Y9" s="3"/>
    </row>
    <row r="10" spans="1:25" x14ac:dyDescent="0.25">
      <c r="Y10" s="3"/>
    </row>
    <row r="11" spans="1:25" x14ac:dyDescent="0.25">
      <c r="Y11" s="3"/>
    </row>
    <row r="12" spans="1:25" ht="18.75" x14ac:dyDescent="0.25">
      <c r="A12" s="8" t="s">
        <v>70</v>
      </c>
      <c r="Y12" s="3"/>
    </row>
    <row r="13" spans="1:25" ht="18.75" x14ac:dyDescent="0.25">
      <c r="A13" s="8"/>
      <c r="Y13" s="3"/>
    </row>
    <row r="15" spans="1:25" x14ac:dyDescent="0.25">
      <c r="A15" s="63" t="s">
        <v>139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spans="1:25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</row>
    <row r="17" spans="1:26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spans="1:26" ht="15.75" thickBo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6" ht="28.5" customHeight="1" x14ac:dyDescent="0.25">
      <c r="G19" s="163" t="s">
        <v>2</v>
      </c>
      <c r="H19" s="84"/>
      <c r="I19" s="84"/>
      <c r="J19" s="84"/>
      <c r="K19" s="84" t="s">
        <v>3</v>
      </c>
      <c r="L19" s="84"/>
      <c r="M19" s="156" t="str">
        <f>CONCATENATE("decyzje ",Arkusz18!A2," - ",Arkusz18!B2," r.")</f>
        <v>decyzje 01.02.2026 - 28.02.2026 r.</v>
      </c>
      <c r="N19" s="156"/>
      <c r="O19" s="156"/>
      <c r="P19" s="156"/>
      <c r="Q19" s="156"/>
      <c r="R19" s="157"/>
    </row>
    <row r="20" spans="1:26" ht="60" customHeight="1" x14ac:dyDescent="0.25">
      <c r="G20" s="164"/>
      <c r="H20" s="85"/>
      <c r="I20" s="85"/>
      <c r="J20" s="85"/>
      <c r="K20" s="85"/>
      <c r="L20" s="85"/>
      <c r="M20" s="82" t="s">
        <v>25</v>
      </c>
      <c r="N20" s="82"/>
      <c r="O20" s="82" t="s">
        <v>26</v>
      </c>
      <c r="P20" s="82"/>
      <c r="Q20" s="82" t="s">
        <v>27</v>
      </c>
      <c r="R20" s="83"/>
    </row>
    <row r="21" spans="1:26" x14ac:dyDescent="0.25">
      <c r="G21" s="161" t="s">
        <v>34</v>
      </c>
      <c r="H21" s="162"/>
      <c r="I21" s="162"/>
      <c r="J21" s="162"/>
      <c r="K21" s="64">
        <v>55098</v>
      </c>
      <c r="L21" s="64"/>
      <c r="M21" s="60">
        <v>24255</v>
      </c>
      <c r="N21" s="60"/>
      <c r="O21" s="60">
        <v>1815</v>
      </c>
      <c r="P21" s="60"/>
      <c r="Q21" s="60">
        <v>1111</v>
      </c>
      <c r="R21" s="77"/>
    </row>
    <row r="22" spans="1:26" x14ac:dyDescent="0.25">
      <c r="G22" s="159" t="s">
        <v>35</v>
      </c>
      <c r="H22" s="160"/>
      <c r="I22" s="160"/>
      <c r="J22" s="160"/>
      <c r="K22" s="158">
        <v>1827</v>
      </c>
      <c r="L22" s="158"/>
      <c r="M22" s="78">
        <v>1008</v>
      </c>
      <c r="N22" s="78"/>
      <c r="O22" s="78">
        <v>200</v>
      </c>
      <c r="P22" s="78"/>
      <c r="Q22" s="78">
        <f>Arkusz9!B12</f>
        <v>102</v>
      </c>
      <c r="R22" s="79"/>
    </row>
    <row r="23" spans="1:26" ht="15.75" thickBot="1" x14ac:dyDescent="0.3">
      <c r="G23" s="165" t="s">
        <v>24</v>
      </c>
      <c r="H23" s="166"/>
      <c r="I23" s="166"/>
      <c r="J23" s="166"/>
      <c r="K23" s="167">
        <v>2845</v>
      </c>
      <c r="L23" s="167"/>
      <c r="M23" s="86">
        <v>1517</v>
      </c>
      <c r="N23" s="86"/>
      <c r="O23" s="86">
        <f>Arkusz9!B6</f>
        <v>257</v>
      </c>
      <c r="P23" s="86"/>
      <c r="Q23" s="86">
        <f>Arkusz9!B8</f>
        <v>160</v>
      </c>
      <c r="R23" s="168"/>
    </row>
    <row r="24" spans="1:26" ht="15.75" thickBot="1" x14ac:dyDescent="0.3">
      <c r="G24" s="87" t="s">
        <v>72</v>
      </c>
      <c r="H24" s="88"/>
      <c r="I24" s="88"/>
      <c r="J24" s="88"/>
      <c r="K24" s="89">
        <f>SUM(K21:K23)</f>
        <v>59770</v>
      </c>
      <c r="L24" s="89"/>
      <c r="M24" s="89">
        <f>SUM(M21:M23)</f>
        <v>26780</v>
      </c>
      <c r="N24" s="89"/>
      <c r="O24" s="89">
        <f>SUM(O21:O23)</f>
        <v>2272</v>
      </c>
      <c r="P24" s="89"/>
      <c r="Q24" s="89">
        <f>SUM(Q21:Q23)</f>
        <v>1373</v>
      </c>
      <c r="R24" s="90"/>
    </row>
    <row r="28" spans="1:26" x14ac:dyDescent="0.25">
      <c r="V28" s="11"/>
      <c r="W28" s="11"/>
      <c r="Z28" s="11"/>
    </row>
    <row r="34" spans="7:26" x14ac:dyDescent="0.25">
      <c r="V34" s="24"/>
      <c r="W34" s="24"/>
      <c r="X34" s="24"/>
      <c r="Y34" s="26"/>
      <c r="Z34" s="24"/>
    </row>
    <row r="35" spans="7:26" x14ac:dyDescent="0.25">
      <c r="V35" s="24"/>
      <c r="W35" s="24"/>
      <c r="X35" s="24"/>
      <c r="Y35" s="26"/>
      <c r="Z35" s="24"/>
    </row>
    <row r="36" spans="7:26" x14ac:dyDescent="0.25">
      <c r="V36" s="24"/>
      <c r="W36" s="24"/>
      <c r="X36" s="24"/>
      <c r="Y36" s="26"/>
      <c r="Z36" s="24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ht="15.75" thickBot="1" x14ac:dyDescent="0.3">
      <c r="V42" s="24"/>
      <c r="W42" s="24"/>
      <c r="X42" s="24"/>
      <c r="Y42" s="26"/>
      <c r="Z42" s="24"/>
    </row>
    <row r="43" spans="7:26" ht="63.75" customHeight="1" x14ac:dyDescent="0.25">
      <c r="G43" s="297" t="s">
        <v>2</v>
      </c>
      <c r="H43" s="298"/>
      <c r="I43" s="298"/>
      <c r="J43" s="298"/>
      <c r="K43" s="298"/>
      <c r="L43" s="298"/>
      <c r="M43" s="298"/>
      <c r="N43" s="298"/>
      <c r="O43" s="301" t="s">
        <v>3</v>
      </c>
      <c r="P43" s="301"/>
      <c r="Q43" s="289" t="s">
        <v>77</v>
      </c>
      <c r="R43" s="290"/>
      <c r="U43" s="24"/>
      <c r="V43" s="24"/>
      <c r="W43" s="24"/>
      <c r="X43" s="24"/>
      <c r="Y43" s="26"/>
    </row>
    <row r="44" spans="7:26" x14ac:dyDescent="0.25">
      <c r="G44" s="299"/>
      <c r="H44" s="300"/>
      <c r="I44" s="300"/>
      <c r="J44" s="300"/>
      <c r="K44" s="300"/>
      <c r="L44" s="300"/>
      <c r="M44" s="300"/>
      <c r="N44" s="300"/>
      <c r="O44" s="302"/>
      <c r="P44" s="302"/>
      <c r="Q44" s="291"/>
      <c r="R44" s="292"/>
      <c r="U44" s="24"/>
      <c r="V44" s="24"/>
      <c r="W44" s="24"/>
      <c r="X44" s="24"/>
      <c r="Y44" s="26"/>
    </row>
    <row r="45" spans="7:26" x14ac:dyDescent="0.25">
      <c r="G45" s="246" t="s">
        <v>73</v>
      </c>
      <c r="H45" s="247"/>
      <c r="I45" s="247"/>
      <c r="J45" s="247"/>
      <c r="K45" s="247"/>
      <c r="L45" s="247"/>
      <c r="M45" s="247"/>
      <c r="N45" s="247"/>
      <c r="O45" s="287">
        <v>447</v>
      </c>
      <c r="P45" s="287"/>
      <c r="Q45" s="293">
        <f>Arkusz10!A3</f>
        <v>358</v>
      </c>
      <c r="R45" s="294"/>
      <c r="U45" s="24"/>
      <c r="V45" s="24"/>
      <c r="W45" s="24"/>
      <c r="X45" s="24"/>
      <c r="Y45" s="26"/>
    </row>
    <row r="46" spans="7:26" x14ac:dyDescent="0.25">
      <c r="G46" s="285" t="s">
        <v>74</v>
      </c>
      <c r="H46" s="286"/>
      <c r="I46" s="286"/>
      <c r="J46" s="286"/>
      <c r="K46" s="286"/>
      <c r="L46" s="286"/>
      <c r="M46" s="286"/>
      <c r="N46" s="286"/>
      <c r="O46" s="288">
        <v>93</v>
      </c>
      <c r="P46" s="288"/>
      <c r="Q46" s="295">
        <f>Arkusz10!A5</f>
        <v>34</v>
      </c>
      <c r="R46" s="296"/>
      <c r="U46" s="24"/>
      <c r="V46" s="24"/>
      <c r="W46" s="24"/>
      <c r="X46" s="24"/>
      <c r="Y46" s="26"/>
    </row>
    <row r="47" spans="7:26" x14ac:dyDescent="0.25">
      <c r="G47" s="246" t="s">
        <v>75</v>
      </c>
      <c r="H47" s="247"/>
      <c r="I47" s="247"/>
      <c r="J47" s="247"/>
      <c r="K47" s="247"/>
      <c r="L47" s="247"/>
      <c r="M47" s="247"/>
      <c r="N47" s="247"/>
      <c r="O47" s="287">
        <v>45</v>
      </c>
      <c r="P47" s="287"/>
      <c r="Q47" s="293">
        <f>Arkusz10!A7</f>
        <v>0</v>
      </c>
      <c r="R47" s="294"/>
      <c r="U47" s="24"/>
      <c r="V47" s="24"/>
      <c r="W47" s="24"/>
      <c r="X47" s="24"/>
      <c r="Y47" s="26"/>
    </row>
    <row r="48" spans="7:26" ht="15.75" thickBot="1" x14ac:dyDescent="0.3">
      <c r="G48" s="223" t="s">
        <v>76</v>
      </c>
      <c r="H48" s="224"/>
      <c r="I48" s="224"/>
      <c r="J48" s="224"/>
      <c r="K48" s="224"/>
      <c r="L48" s="224"/>
      <c r="M48" s="224"/>
      <c r="N48" s="224"/>
      <c r="O48" s="225">
        <v>13</v>
      </c>
      <c r="P48" s="225"/>
      <c r="Q48" s="304">
        <f>Arkusz10!A9</f>
        <v>3</v>
      </c>
      <c r="R48" s="305"/>
      <c r="U48" s="24"/>
      <c r="V48" s="24"/>
      <c r="W48" s="24"/>
      <c r="X48" s="24"/>
      <c r="Y48" s="26"/>
    </row>
    <row r="49" spans="7:26" ht="15.75" thickBot="1" x14ac:dyDescent="0.3">
      <c r="G49" s="221" t="s">
        <v>72</v>
      </c>
      <c r="H49" s="222"/>
      <c r="I49" s="222"/>
      <c r="J49" s="222"/>
      <c r="K49" s="222"/>
      <c r="L49" s="222"/>
      <c r="M49" s="222"/>
      <c r="N49" s="222"/>
      <c r="O49" s="284">
        <f>SUM(O45:O48)</f>
        <v>598</v>
      </c>
      <c r="P49" s="284"/>
      <c r="Q49" s="306">
        <f>SUM(Q45:Q48)</f>
        <v>395</v>
      </c>
      <c r="R49" s="307"/>
      <c r="U49" s="24"/>
      <c r="V49" s="24"/>
      <c r="W49" s="24"/>
      <c r="X49" s="24"/>
      <c r="Y49" s="26"/>
    </row>
    <row r="50" spans="7:26" x14ac:dyDescent="0.25">
      <c r="V50" s="24"/>
      <c r="W50" s="24"/>
      <c r="X50" s="24"/>
      <c r="Y50" s="26"/>
      <c r="Z50" s="24"/>
    </row>
    <row r="51" spans="7:26" x14ac:dyDescent="0.25">
      <c r="V51" s="24"/>
      <c r="W51" s="24"/>
      <c r="X51" s="24"/>
      <c r="Y51" s="26"/>
      <c r="Z51" s="24"/>
    </row>
    <row r="52" spans="7:26" ht="15.75" thickBot="1" x14ac:dyDescent="0.3">
      <c r="V52" s="24"/>
      <c r="W52" s="24"/>
      <c r="X52" s="24"/>
      <c r="Y52" s="26"/>
      <c r="Z52" s="24"/>
    </row>
    <row r="53" spans="7:26" ht="33" customHeight="1" x14ac:dyDescent="0.25">
      <c r="G53" s="163" t="s">
        <v>2</v>
      </c>
      <c r="H53" s="84"/>
      <c r="I53" s="84"/>
      <c r="J53" s="84"/>
      <c r="K53" s="84" t="s">
        <v>3</v>
      </c>
      <c r="L53" s="84"/>
      <c r="M53" s="156" t="str">
        <f>CONCATENATE("decyzje ",Arkusz18!C2," - ",Arkusz18!B2," r.")</f>
        <v>decyzje 01.01.2026 - 28.02.2026 r.</v>
      </c>
      <c r="N53" s="156"/>
      <c r="O53" s="156"/>
      <c r="P53" s="156"/>
      <c r="Q53" s="156"/>
      <c r="R53" s="157"/>
      <c r="V53" s="24"/>
      <c r="W53" s="24"/>
      <c r="X53" s="24"/>
      <c r="Y53" s="26"/>
      <c r="Z53" s="24"/>
    </row>
    <row r="54" spans="7:26" ht="63.75" customHeight="1" x14ac:dyDescent="0.25">
      <c r="G54" s="164"/>
      <c r="H54" s="85"/>
      <c r="I54" s="85"/>
      <c r="J54" s="85"/>
      <c r="K54" s="85"/>
      <c r="L54" s="85"/>
      <c r="M54" s="82" t="s">
        <v>25</v>
      </c>
      <c r="N54" s="82"/>
      <c r="O54" s="82" t="s">
        <v>26</v>
      </c>
      <c r="P54" s="82"/>
      <c r="Q54" s="82" t="s">
        <v>27</v>
      </c>
      <c r="R54" s="83"/>
      <c r="V54" s="24"/>
      <c r="W54" s="24"/>
      <c r="X54" s="24"/>
      <c r="Y54" s="26"/>
      <c r="Z54" s="24"/>
    </row>
    <row r="55" spans="7:26" x14ac:dyDescent="0.25">
      <c r="G55" s="161" t="s">
        <v>34</v>
      </c>
      <c r="H55" s="162"/>
      <c r="I55" s="162"/>
      <c r="J55" s="162"/>
      <c r="K55" s="64">
        <v>94385</v>
      </c>
      <c r="L55" s="64"/>
      <c r="M55" s="60">
        <v>45339</v>
      </c>
      <c r="N55" s="60"/>
      <c r="O55" s="60">
        <v>3934</v>
      </c>
      <c r="P55" s="60"/>
      <c r="Q55" s="60">
        <f>Arkusz11!B4</f>
        <v>2228</v>
      </c>
      <c r="R55" s="77"/>
      <c r="V55" s="24"/>
      <c r="W55" s="24"/>
      <c r="X55" s="24"/>
      <c r="Y55" s="26"/>
      <c r="Z55" s="24"/>
    </row>
    <row r="56" spans="7:26" x14ac:dyDescent="0.25">
      <c r="G56" s="159" t="s">
        <v>35</v>
      </c>
      <c r="H56" s="160"/>
      <c r="I56" s="160"/>
      <c r="J56" s="160"/>
      <c r="K56" s="158">
        <v>3465</v>
      </c>
      <c r="L56" s="158"/>
      <c r="M56" s="78">
        <v>2191</v>
      </c>
      <c r="N56" s="78"/>
      <c r="O56" s="78">
        <v>323</v>
      </c>
      <c r="P56" s="78"/>
      <c r="Q56" s="78">
        <f>Arkusz11!B12</f>
        <v>229</v>
      </c>
      <c r="R56" s="79"/>
      <c r="V56" s="24"/>
      <c r="W56" s="24"/>
      <c r="X56" s="24"/>
      <c r="Y56" s="26"/>
      <c r="Z56" s="24"/>
    </row>
    <row r="57" spans="7:26" ht="15.75" thickBot="1" x14ac:dyDescent="0.3">
      <c r="G57" s="165" t="s">
        <v>24</v>
      </c>
      <c r="H57" s="166"/>
      <c r="I57" s="166"/>
      <c r="J57" s="166"/>
      <c r="K57" s="167">
        <v>4983</v>
      </c>
      <c r="L57" s="167"/>
      <c r="M57" s="86">
        <v>2988</v>
      </c>
      <c r="N57" s="86"/>
      <c r="O57" s="86">
        <v>436</v>
      </c>
      <c r="P57" s="86"/>
      <c r="Q57" s="86">
        <f>Arkusz11!B8</f>
        <v>314</v>
      </c>
      <c r="R57" s="168"/>
      <c r="V57" s="24"/>
      <c r="W57" s="24"/>
      <c r="X57" s="24"/>
      <c r="Y57" s="26"/>
      <c r="Z57" s="24"/>
    </row>
    <row r="58" spans="7:26" ht="15.75" thickBot="1" x14ac:dyDescent="0.3">
      <c r="G58" s="87" t="s">
        <v>72</v>
      </c>
      <c r="H58" s="88"/>
      <c r="I58" s="88"/>
      <c r="J58" s="88"/>
      <c r="K58" s="89">
        <f>SUM(K55:L57)</f>
        <v>102833</v>
      </c>
      <c r="L58" s="89"/>
      <c r="M58" s="89">
        <f t="shared" ref="M58" si="0">SUM(M55:N57)</f>
        <v>50518</v>
      </c>
      <c r="N58" s="89"/>
      <c r="O58" s="89">
        <f t="shared" ref="O58" si="1">SUM(O55:P57)</f>
        <v>4693</v>
      </c>
      <c r="P58" s="89"/>
      <c r="Q58" s="89">
        <f t="shared" ref="Q58" si="2">SUM(Q55:R57)</f>
        <v>2771</v>
      </c>
      <c r="R58" s="90"/>
      <c r="V58" s="24"/>
      <c r="W58" s="24"/>
      <c r="X58" s="24"/>
      <c r="Y58" s="26"/>
      <c r="Z58" s="24"/>
    </row>
    <row r="59" spans="7:26" x14ac:dyDescent="0.25">
      <c r="V59" s="24"/>
      <c r="W59" s="24"/>
      <c r="X59" s="24"/>
      <c r="Y59" s="26"/>
      <c r="Z59" s="24"/>
    </row>
    <row r="60" spans="7:26" x14ac:dyDescent="0.25">
      <c r="V60" s="24"/>
      <c r="W60" s="24"/>
      <c r="X60" s="24"/>
      <c r="Y60" s="26"/>
      <c r="Z60" s="24"/>
    </row>
    <row r="61" spans="7:26" x14ac:dyDescent="0.25">
      <c r="V61" s="24"/>
      <c r="W61" s="24"/>
      <c r="X61" s="24"/>
      <c r="Y61" s="26"/>
      <c r="Z61" s="24"/>
    </row>
    <row r="63" spans="7:26" x14ac:dyDescent="0.25">
      <c r="N63" s="27"/>
      <c r="O63" s="27"/>
      <c r="P63" s="27"/>
      <c r="Q63" s="27"/>
      <c r="R63" s="27"/>
      <c r="S63" s="27"/>
      <c r="T63" s="27"/>
      <c r="U63" s="27"/>
      <c r="V63" s="28"/>
      <c r="W63" s="27"/>
      <c r="X63" s="29"/>
      <c r="Y63" s="30"/>
      <c r="Z63" s="29"/>
    </row>
    <row r="78" spans="7:18" ht="15.75" thickBot="1" x14ac:dyDescent="0.3"/>
    <row r="79" spans="7:18" ht="57.75" customHeight="1" x14ac:dyDescent="0.25">
      <c r="G79" s="297" t="s">
        <v>2</v>
      </c>
      <c r="H79" s="298"/>
      <c r="I79" s="298"/>
      <c r="J79" s="298"/>
      <c r="K79" s="298"/>
      <c r="L79" s="298"/>
      <c r="M79" s="298"/>
      <c r="N79" s="298"/>
      <c r="O79" s="301" t="s">
        <v>3</v>
      </c>
      <c r="P79" s="301"/>
      <c r="Q79" s="289" t="s">
        <v>77</v>
      </c>
      <c r="R79" s="290"/>
    </row>
    <row r="80" spans="7:18" x14ac:dyDescent="0.25">
      <c r="G80" s="299"/>
      <c r="H80" s="300"/>
      <c r="I80" s="300"/>
      <c r="J80" s="300"/>
      <c r="K80" s="300"/>
      <c r="L80" s="300"/>
      <c r="M80" s="300"/>
      <c r="N80" s="300"/>
      <c r="O80" s="302"/>
      <c r="P80" s="302"/>
      <c r="Q80" s="291"/>
      <c r="R80" s="292"/>
    </row>
    <row r="81" spans="1:25" x14ac:dyDescent="0.25">
      <c r="G81" s="246" t="s">
        <v>73</v>
      </c>
      <c r="H81" s="247"/>
      <c r="I81" s="247"/>
      <c r="J81" s="247"/>
      <c r="K81" s="247"/>
      <c r="L81" s="247"/>
      <c r="M81" s="247"/>
      <c r="N81" s="247"/>
      <c r="O81" s="287">
        <v>896</v>
      </c>
      <c r="P81" s="287"/>
      <c r="Q81" s="293">
        <f>Arkusz12!A3</f>
        <v>805</v>
      </c>
      <c r="R81" s="294"/>
    </row>
    <row r="82" spans="1:25" x14ac:dyDescent="0.25">
      <c r="G82" s="285" t="s">
        <v>74</v>
      </c>
      <c r="H82" s="286"/>
      <c r="I82" s="286"/>
      <c r="J82" s="286"/>
      <c r="K82" s="286"/>
      <c r="L82" s="286"/>
      <c r="M82" s="286"/>
      <c r="N82" s="286"/>
      <c r="O82" s="288">
        <v>186</v>
      </c>
      <c r="P82" s="288"/>
      <c r="Q82" s="295">
        <f>Arkusz12!A5</f>
        <v>80</v>
      </c>
      <c r="R82" s="296"/>
    </row>
    <row r="83" spans="1:25" x14ac:dyDescent="0.25">
      <c r="G83" s="246" t="s">
        <v>75</v>
      </c>
      <c r="H83" s="247"/>
      <c r="I83" s="247"/>
      <c r="J83" s="247"/>
      <c r="K83" s="247"/>
      <c r="L83" s="247"/>
      <c r="M83" s="247"/>
      <c r="N83" s="247"/>
      <c r="O83" s="287">
        <v>91</v>
      </c>
      <c r="P83" s="287"/>
      <c r="Q83" s="293">
        <f>Arkusz12!A7</f>
        <v>0</v>
      </c>
      <c r="R83" s="294"/>
    </row>
    <row r="84" spans="1:25" ht="15.75" thickBot="1" x14ac:dyDescent="0.3">
      <c r="G84" s="223" t="s">
        <v>76</v>
      </c>
      <c r="H84" s="224"/>
      <c r="I84" s="224"/>
      <c r="J84" s="224"/>
      <c r="K84" s="224"/>
      <c r="L84" s="224"/>
      <c r="M84" s="224"/>
      <c r="N84" s="224"/>
      <c r="O84" s="225">
        <v>28</v>
      </c>
      <c r="P84" s="225"/>
      <c r="Q84" s="304">
        <f>Arkusz12!A9</f>
        <v>8</v>
      </c>
      <c r="R84" s="305"/>
    </row>
    <row r="85" spans="1:25" ht="15.75" thickBot="1" x14ac:dyDescent="0.3">
      <c r="G85" s="221" t="s">
        <v>72</v>
      </c>
      <c r="H85" s="222"/>
      <c r="I85" s="222"/>
      <c r="J85" s="222"/>
      <c r="K85" s="222"/>
      <c r="L85" s="222"/>
      <c r="M85" s="222"/>
      <c r="N85" s="222"/>
      <c r="O85" s="284">
        <f>SUM(O81:P84)</f>
        <v>1201</v>
      </c>
      <c r="P85" s="284"/>
      <c r="Q85" s="284">
        <f>SUM(Q81:R84)</f>
        <v>893</v>
      </c>
      <c r="R85" s="308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8" s="53" customFormat="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</row>
    <row r="98" spans="1:28" s="53" customFormat="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 spans="1:28" s="53" customFormat="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</row>
    <row r="100" spans="1:28" s="53" customFormat="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 spans="1:28" s="53" customFormat="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</row>
    <row r="102" spans="1:28" s="55" customFormat="1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</row>
    <row r="103" spans="1:28" s="55" customFormat="1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</row>
    <row r="104" spans="1:28" s="55" customFormat="1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</row>
    <row r="105" spans="1:28" s="55" customFormat="1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</row>
    <row r="106" spans="1:28" s="55" customFormat="1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</row>
    <row r="108" spans="1:28" ht="36" customHeight="1" x14ac:dyDescent="0.25">
      <c r="A108" s="63" t="s">
        <v>140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</row>
    <row r="109" spans="1:28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</row>
    <row r="110" spans="1:28" ht="15.75" thickBot="1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309" t="str">
        <f>CONCATENATE(Arkusz18!C2," - ",Arkusz18!B2," r.")</f>
        <v>01.01.2026 - 28.02.2026 r.</v>
      </c>
      <c r="M110" s="309"/>
      <c r="N110" s="309"/>
      <c r="O110" s="309"/>
      <c r="P110" s="309"/>
      <c r="Q110" s="309"/>
      <c r="R110" s="309"/>
      <c r="S110" s="309"/>
      <c r="T110" s="309"/>
      <c r="U110" s="309"/>
      <c r="V110" s="309"/>
    </row>
    <row r="111" spans="1:28" ht="190.5" x14ac:dyDescent="0.25">
      <c r="C111" s="219" t="s">
        <v>2</v>
      </c>
      <c r="D111" s="220"/>
      <c r="E111" s="220"/>
      <c r="F111" s="220"/>
      <c r="G111" s="220"/>
      <c r="H111" s="220"/>
      <c r="I111" s="220"/>
      <c r="J111" s="220"/>
      <c r="K111" s="220"/>
      <c r="L111" s="61" t="s">
        <v>79</v>
      </c>
      <c r="M111" s="61"/>
      <c r="N111" s="31" t="s">
        <v>12</v>
      </c>
      <c r="O111" s="31" t="s">
        <v>94</v>
      </c>
      <c r="P111" s="31" t="s">
        <v>84</v>
      </c>
      <c r="Q111" s="31" t="s">
        <v>53</v>
      </c>
      <c r="R111" s="31" t="s">
        <v>39</v>
      </c>
      <c r="S111" s="31" t="s">
        <v>4</v>
      </c>
      <c r="T111" s="31" t="s">
        <v>42</v>
      </c>
      <c r="U111" s="31" t="s">
        <v>83</v>
      </c>
      <c r="V111" s="61" t="s">
        <v>78</v>
      </c>
      <c r="W111" s="62"/>
      <c r="Y111" s="3"/>
      <c r="Z111" s="6"/>
    </row>
    <row r="112" spans="1:28" x14ac:dyDescent="0.25">
      <c r="C112" s="66" t="s">
        <v>34</v>
      </c>
      <c r="D112" s="67"/>
      <c r="E112" s="67"/>
      <c r="F112" s="67"/>
      <c r="G112" s="67"/>
      <c r="H112" s="67"/>
      <c r="I112" s="67"/>
      <c r="J112" s="67"/>
      <c r="K112" s="67"/>
      <c r="L112" s="60">
        <f>Arkusz13!C2</f>
        <v>3092</v>
      </c>
      <c r="M112" s="60"/>
      <c r="N112" s="32">
        <v>438</v>
      </c>
      <c r="O112" s="32">
        <v>1480</v>
      </c>
      <c r="P112" s="32">
        <v>588</v>
      </c>
      <c r="Q112" s="32">
        <v>106</v>
      </c>
      <c r="R112" s="32">
        <f>Arkusz13!C82</f>
        <v>0</v>
      </c>
      <c r="S112" s="32">
        <f>Arkusz13!C98</f>
        <v>0</v>
      </c>
      <c r="T112" s="32">
        <f>Arkusz13!C114</f>
        <v>0</v>
      </c>
      <c r="U112" s="32">
        <v>262</v>
      </c>
      <c r="V112" s="64">
        <v>2874</v>
      </c>
      <c r="W112" s="65"/>
      <c r="Y112" s="3"/>
      <c r="Z112" s="6"/>
      <c r="AB112" s="51"/>
    </row>
    <row r="113" spans="1:26" x14ac:dyDescent="0.25">
      <c r="C113" s="71" t="s">
        <v>35</v>
      </c>
      <c r="D113" s="72"/>
      <c r="E113" s="72"/>
      <c r="F113" s="72"/>
      <c r="G113" s="72"/>
      <c r="H113" s="72"/>
      <c r="I113" s="72"/>
      <c r="J113" s="72"/>
      <c r="K113" s="72"/>
      <c r="L113" s="60">
        <f>Arkusz13!C3</f>
        <v>218</v>
      </c>
      <c r="M113" s="60"/>
      <c r="N113" s="32">
        <f>Arkusz13!C19</f>
        <v>118</v>
      </c>
      <c r="O113" s="32">
        <f>Arkusz13!C35</f>
        <v>23</v>
      </c>
      <c r="P113" s="32">
        <f>Arkusz13!C51</f>
        <v>26</v>
      </c>
      <c r="Q113" s="32">
        <f>Arkusz13!C67</f>
        <v>2</v>
      </c>
      <c r="R113" s="32">
        <f>Arkusz13!C83</f>
        <v>0</v>
      </c>
      <c r="S113" s="32">
        <f>Arkusz13!C99</f>
        <v>0</v>
      </c>
      <c r="T113" s="32">
        <f>Arkusz13!C115</f>
        <v>0</v>
      </c>
      <c r="U113" s="32">
        <f>Arkusz13!C131-SUM(N113:T113)</f>
        <v>33</v>
      </c>
      <c r="V113" s="64">
        <f t="shared" ref="V113:V126" si="3">SUM(N113:U113)</f>
        <v>202</v>
      </c>
      <c r="W113" s="65"/>
      <c r="Y113" s="3"/>
      <c r="Z113" s="6"/>
    </row>
    <row r="114" spans="1:26" x14ac:dyDescent="0.25">
      <c r="C114" s="66" t="s">
        <v>36</v>
      </c>
      <c r="D114" s="67"/>
      <c r="E114" s="67"/>
      <c r="F114" s="67"/>
      <c r="G114" s="67"/>
      <c r="H114" s="67"/>
      <c r="I114" s="67"/>
      <c r="J114" s="67"/>
      <c r="K114" s="67"/>
      <c r="L114" s="60">
        <f>Arkusz13!C4</f>
        <v>323</v>
      </c>
      <c r="M114" s="60"/>
      <c r="N114" s="32">
        <f>Arkusz13!C20</f>
        <v>117</v>
      </c>
      <c r="O114" s="32">
        <f>Arkusz13!C36</f>
        <v>32</v>
      </c>
      <c r="P114" s="32">
        <f>Arkusz13!C52</f>
        <v>44</v>
      </c>
      <c r="Q114" s="32">
        <f>Arkusz13!C68</f>
        <v>8</v>
      </c>
      <c r="R114" s="32">
        <f>Arkusz13!C84</f>
        <v>0</v>
      </c>
      <c r="S114" s="32">
        <f>Arkusz13!C100</f>
        <v>0</v>
      </c>
      <c r="T114" s="32">
        <f>Arkusz13!C116</f>
        <v>0</v>
      </c>
      <c r="U114" s="32">
        <f>Arkusz13!C132-SUM(N114:T114)</f>
        <v>25</v>
      </c>
      <c r="V114" s="64">
        <f t="shared" si="3"/>
        <v>226</v>
      </c>
      <c r="W114" s="65"/>
      <c r="Y114" s="3"/>
      <c r="Z114" s="6"/>
    </row>
    <row r="115" spans="1:26" x14ac:dyDescent="0.25">
      <c r="C115" s="71" t="s">
        <v>37</v>
      </c>
      <c r="D115" s="72"/>
      <c r="E115" s="72"/>
      <c r="F115" s="72"/>
      <c r="G115" s="72"/>
      <c r="H115" s="72"/>
      <c r="I115" s="72"/>
      <c r="J115" s="72"/>
      <c r="K115" s="72"/>
      <c r="L115" s="60">
        <f>Arkusz13!C5</f>
        <v>3</v>
      </c>
      <c r="M115" s="60"/>
      <c r="N115" s="32">
        <f>Arkusz13!C21</f>
        <v>7</v>
      </c>
      <c r="O115" s="32">
        <f>Arkusz13!C37</f>
        <v>0</v>
      </c>
      <c r="P115" s="32">
        <f>Arkusz13!C53</f>
        <v>0</v>
      </c>
      <c r="Q115" s="32">
        <f>Arkusz13!C69</f>
        <v>0</v>
      </c>
      <c r="R115" s="32">
        <f>Arkusz13!C85</f>
        <v>0</v>
      </c>
      <c r="S115" s="32">
        <f>Arkusz13!C101</f>
        <v>0</v>
      </c>
      <c r="T115" s="32">
        <f>Arkusz13!C117</f>
        <v>0</v>
      </c>
      <c r="U115" s="32">
        <f>Arkusz13!C133-SUM(N115:T115)</f>
        <v>2</v>
      </c>
      <c r="V115" s="64">
        <f t="shared" si="3"/>
        <v>9</v>
      </c>
      <c r="W115" s="65"/>
      <c r="Y115" s="3"/>
      <c r="Z115" s="6"/>
    </row>
    <row r="116" spans="1:26" x14ac:dyDescent="0.25">
      <c r="C116" s="66" t="s">
        <v>38</v>
      </c>
      <c r="D116" s="67"/>
      <c r="E116" s="67"/>
      <c r="F116" s="67"/>
      <c r="G116" s="67"/>
      <c r="H116" s="67"/>
      <c r="I116" s="67"/>
      <c r="J116" s="67"/>
      <c r="K116" s="67"/>
      <c r="L116" s="60">
        <f>Arkusz13!C6</f>
        <v>3</v>
      </c>
      <c r="M116" s="60"/>
      <c r="N116" s="32">
        <f>Arkusz13!C22</f>
        <v>1</v>
      </c>
      <c r="O116" s="32">
        <f>Arkusz13!C38</f>
        <v>0</v>
      </c>
      <c r="P116" s="32">
        <f>Arkusz13!C54</f>
        <v>3</v>
      </c>
      <c r="Q116" s="32">
        <f>Arkusz13!C70</f>
        <v>0</v>
      </c>
      <c r="R116" s="32">
        <f>Arkusz13!C86</f>
        <v>0</v>
      </c>
      <c r="S116" s="32">
        <f>Arkusz13!C102</f>
        <v>0</v>
      </c>
      <c r="T116" s="32">
        <f>Arkusz13!C118</f>
        <v>0</v>
      </c>
      <c r="U116" s="32">
        <f>Arkusz13!C134-SUM(N116:T116)</f>
        <v>2</v>
      </c>
      <c r="V116" s="64">
        <f t="shared" si="3"/>
        <v>6</v>
      </c>
      <c r="W116" s="65"/>
      <c r="Y116" s="3"/>
      <c r="Z116" s="6"/>
    </row>
    <row r="117" spans="1:26" x14ac:dyDescent="0.25">
      <c r="C117" s="71" t="s">
        <v>46</v>
      </c>
      <c r="D117" s="72"/>
      <c r="E117" s="72"/>
      <c r="F117" s="72"/>
      <c r="G117" s="72"/>
      <c r="H117" s="72"/>
      <c r="I117" s="72"/>
      <c r="J117" s="72"/>
      <c r="K117" s="72"/>
      <c r="L117" s="60">
        <f>Arkusz13!C7</f>
        <v>2</v>
      </c>
      <c r="M117" s="60"/>
      <c r="N117" s="32">
        <f>Arkusz13!C23</f>
        <v>2</v>
      </c>
      <c r="O117" s="32">
        <f>Arkusz13!C39</f>
        <v>0</v>
      </c>
      <c r="P117" s="32">
        <f>Arkusz13!C55</f>
        <v>1</v>
      </c>
      <c r="Q117" s="32">
        <f>Arkusz13!C71</f>
        <v>0</v>
      </c>
      <c r="R117" s="32">
        <f>Arkusz13!C87</f>
        <v>0</v>
      </c>
      <c r="S117" s="32">
        <f>Arkusz13!C103</f>
        <v>0</v>
      </c>
      <c r="T117" s="32">
        <f>Arkusz13!C119</f>
        <v>0</v>
      </c>
      <c r="U117" s="32">
        <f>Arkusz13!C135-SUM(N117:T117)</f>
        <v>0</v>
      </c>
      <c r="V117" s="64">
        <f t="shared" si="3"/>
        <v>3</v>
      </c>
      <c r="W117" s="65"/>
      <c r="Y117" s="3"/>
      <c r="Z117" s="6"/>
    </row>
    <row r="118" spans="1:26" x14ac:dyDescent="0.25">
      <c r="C118" s="66" t="s">
        <v>47</v>
      </c>
      <c r="D118" s="67"/>
      <c r="E118" s="67"/>
      <c r="F118" s="67"/>
      <c r="G118" s="67"/>
      <c r="H118" s="67"/>
      <c r="I118" s="67"/>
      <c r="J118" s="67"/>
      <c r="K118" s="67"/>
      <c r="L118" s="60">
        <f>Arkusz13!C8</f>
        <v>1</v>
      </c>
      <c r="M118" s="60"/>
      <c r="N118" s="32">
        <f>Arkusz13!C24</f>
        <v>0</v>
      </c>
      <c r="O118" s="32">
        <f>Arkusz13!C40</f>
        <v>0</v>
      </c>
      <c r="P118" s="32">
        <f>Arkusz13!C56</f>
        <v>0</v>
      </c>
      <c r="Q118" s="32">
        <f>Arkusz13!C72</f>
        <v>0</v>
      </c>
      <c r="R118" s="32">
        <f>Arkusz13!C88</f>
        <v>0</v>
      </c>
      <c r="S118" s="32">
        <f>Arkusz13!C104</f>
        <v>0</v>
      </c>
      <c r="T118" s="32">
        <f>Arkusz13!C120</f>
        <v>0</v>
      </c>
      <c r="U118" s="32">
        <f>Arkusz13!C136-SUM(N118:T118)</f>
        <v>0</v>
      </c>
      <c r="V118" s="64">
        <f t="shared" si="3"/>
        <v>0</v>
      </c>
      <c r="W118" s="65"/>
      <c r="Y118" s="3"/>
      <c r="Z118" s="6"/>
    </row>
    <row r="119" spans="1:26" x14ac:dyDescent="0.25">
      <c r="C119" s="71" t="s">
        <v>4</v>
      </c>
      <c r="D119" s="72"/>
      <c r="E119" s="72"/>
      <c r="F119" s="72"/>
      <c r="G119" s="72"/>
      <c r="H119" s="72"/>
      <c r="I119" s="72"/>
      <c r="J119" s="72"/>
      <c r="K119" s="72"/>
      <c r="L119" s="60">
        <f>Arkusz13!C9</f>
        <v>0</v>
      </c>
      <c r="M119" s="60"/>
      <c r="N119" s="32">
        <f>Arkusz13!C25</f>
        <v>0</v>
      </c>
      <c r="O119" s="32">
        <f>Arkusz13!C41</f>
        <v>0</v>
      </c>
      <c r="P119" s="32">
        <f>Arkusz13!C57</f>
        <v>0</v>
      </c>
      <c r="Q119" s="32">
        <f>Arkusz13!C73</f>
        <v>0</v>
      </c>
      <c r="R119" s="32">
        <f>Arkusz13!C89</f>
        <v>0</v>
      </c>
      <c r="S119" s="32">
        <f>Arkusz13!C105</f>
        <v>0</v>
      </c>
      <c r="T119" s="32">
        <f>Arkusz13!C121</f>
        <v>0</v>
      </c>
      <c r="U119" s="32">
        <f>Arkusz13!C137-SUM(N119:T119)</f>
        <v>0</v>
      </c>
      <c r="V119" s="64">
        <f t="shared" si="3"/>
        <v>0</v>
      </c>
      <c r="W119" s="65"/>
      <c r="Y119" s="3"/>
      <c r="Z119" s="6"/>
    </row>
    <row r="120" spans="1:26" x14ac:dyDescent="0.25">
      <c r="C120" s="66" t="s">
        <v>39</v>
      </c>
      <c r="D120" s="67"/>
      <c r="E120" s="67"/>
      <c r="F120" s="67"/>
      <c r="G120" s="67"/>
      <c r="H120" s="67"/>
      <c r="I120" s="67"/>
      <c r="J120" s="67"/>
      <c r="K120" s="67"/>
      <c r="L120" s="60">
        <f>Arkusz13!C10</f>
        <v>4</v>
      </c>
      <c r="M120" s="60"/>
      <c r="N120" s="32">
        <f>Arkusz13!C26</f>
        <v>0</v>
      </c>
      <c r="O120" s="32">
        <f>Arkusz13!C42</f>
        <v>0</v>
      </c>
      <c r="P120" s="32">
        <f>Arkusz13!C58</f>
        <v>0</v>
      </c>
      <c r="Q120" s="32">
        <f>Arkusz13!C74</f>
        <v>0</v>
      </c>
      <c r="R120" s="32">
        <f>Arkusz13!C90</f>
        <v>0</v>
      </c>
      <c r="S120" s="32">
        <f>Arkusz13!C106</f>
        <v>0</v>
      </c>
      <c r="T120" s="32">
        <f>Arkusz13!C122</f>
        <v>0</v>
      </c>
      <c r="U120" s="32">
        <f>Arkusz13!C138-SUM(N120:T120)</f>
        <v>0</v>
      </c>
      <c r="V120" s="64">
        <f t="shared" si="3"/>
        <v>0</v>
      </c>
      <c r="W120" s="65"/>
      <c r="Y120" s="3"/>
      <c r="Z120" s="6"/>
    </row>
    <row r="121" spans="1:26" x14ac:dyDescent="0.25">
      <c r="C121" s="71" t="s">
        <v>40</v>
      </c>
      <c r="D121" s="72"/>
      <c r="E121" s="72"/>
      <c r="F121" s="72"/>
      <c r="G121" s="72"/>
      <c r="H121" s="72"/>
      <c r="I121" s="72"/>
      <c r="J121" s="72"/>
      <c r="K121" s="72"/>
      <c r="L121" s="60">
        <f>Arkusz13!C11</f>
        <v>1</v>
      </c>
      <c r="M121" s="60"/>
      <c r="N121" s="32">
        <f>Arkusz13!C27</f>
        <v>0</v>
      </c>
      <c r="O121" s="32">
        <f>Arkusz13!C43</f>
        <v>0</v>
      </c>
      <c r="P121" s="32">
        <f>Arkusz13!C59</f>
        <v>0</v>
      </c>
      <c r="Q121" s="32">
        <f>Arkusz13!C75</f>
        <v>0</v>
      </c>
      <c r="R121" s="32">
        <f>Arkusz13!C91</f>
        <v>0</v>
      </c>
      <c r="S121" s="32">
        <f>Arkusz13!C107</f>
        <v>0</v>
      </c>
      <c r="T121" s="32">
        <f>Arkusz13!C123</f>
        <v>0</v>
      </c>
      <c r="U121" s="32">
        <f>Arkusz13!C139-SUM(N121:T121)</f>
        <v>0</v>
      </c>
      <c r="V121" s="64">
        <f t="shared" si="3"/>
        <v>0</v>
      </c>
      <c r="W121" s="65"/>
      <c r="Y121" s="3"/>
      <c r="Z121" s="6"/>
    </row>
    <row r="122" spans="1:26" x14ac:dyDescent="0.25">
      <c r="C122" s="66" t="s">
        <v>41</v>
      </c>
      <c r="D122" s="67"/>
      <c r="E122" s="67"/>
      <c r="F122" s="67"/>
      <c r="G122" s="67"/>
      <c r="H122" s="67"/>
      <c r="I122" s="67"/>
      <c r="J122" s="67"/>
      <c r="K122" s="67"/>
      <c r="L122" s="60">
        <f>Arkusz13!C12</f>
        <v>542</v>
      </c>
      <c r="M122" s="60"/>
      <c r="N122" s="32">
        <f>Arkusz13!C28</f>
        <v>2</v>
      </c>
      <c r="O122" s="32">
        <f>Arkusz13!C44</f>
        <v>0</v>
      </c>
      <c r="P122" s="32">
        <f>Arkusz13!C60</f>
        <v>0</v>
      </c>
      <c r="Q122" s="32">
        <f>Arkusz13!C76</f>
        <v>1</v>
      </c>
      <c r="R122" s="32">
        <f>Arkusz13!C92</f>
        <v>2</v>
      </c>
      <c r="S122" s="32">
        <f>Arkusz13!C108</f>
        <v>0</v>
      </c>
      <c r="T122" s="32">
        <f>Arkusz13!C124</f>
        <v>1</v>
      </c>
      <c r="U122" s="32">
        <f>Arkusz13!C140-SUM(N122:T122)</f>
        <v>2</v>
      </c>
      <c r="V122" s="64">
        <f t="shared" si="3"/>
        <v>8</v>
      </c>
      <c r="W122" s="65"/>
      <c r="Y122" s="3"/>
      <c r="Z122" s="6"/>
    </row>
    <row r="123" spans="1:26" x14ac:dyDescent="0.25">
      <c r="C123" s="66" t="s">
        <v>11</v>
      </c>
      <c r="D123" s="67"/>
      <c r="E123" s="67"/>
      <c r="F123" s="67"/>
      <c r="G123" s="67"/>
      <c r="H123" s="67"/>
      <c r="I123" s="67"/>
      <c r="J123" s="67"/>
      <c r="K123" s="67"/>
      <c r="L123" s="60">
        <f>Arkusz13!C14</f>
        <v>7</v>
      </c>
      <c r="M123" s="60"/>
      <c r="N123" s="32">
        <f>Arkusz13!C30</f>
        <v>6</v>
      </c>
      <c r="O123" s="32">
        <f>Arkusz13!C46</f>
        <v>0</v>
      </c>
      <c r="P123" s="32">
        <f>Arkusz13!C62</f>
        <v>0</v>
      </c>
      <c r="Q123" s="32">
        <f>Arkusz13!C78</f>
        <v>1</v>
      </c>
      <c r="R123" s="32">
        <f>Arkusz13!C94</f>
        <v>0</v>
      </c>
      <c r="S123" s="32">
        <f>Arkusz13!C110</f>
        <v>0</v>
      </c>
      <c r="T123" s="32">
        <f>Arkusz13!C126</f>
        <v>0</v>
      </c>
      <c r="U123" s="32">
        <f>Arkusz13!C142-SUM(N123:T123)</f>
        <v>6</v>
      </c>
      <c r="V123" s="64">
        <f t="shared" si="3"/>
        <v>13</v>
      </c>
      <c r="W123" s="65"/>
      <c r="Y123" s="3"/>
      <c r="Z123" s="6"/>
    </row>
    <row r="124" spans="1:26" x14ac:dyDescent="0.25">
      <c r="C124" s="71" t="s">
        <v>43</v>
      </c>
      <c r="D124" s="72"/>
      <c r="E124" s="72"/>
      <c r="F124" s="72"/>
      <c r="G124" s="72"/>
      <c r="H124" s="72"/>
      <c r="I124" s="72"/>
      <c r="J124" s="72"/>
      <c r="K124" s="72"/>
      <c r="L124" s="60">
        <f>Arkusz13!C15</f>
        <v>25</v>
      </c>
      <c r="M124" s="60"/>
      <c r="N124" s="32">
        <f>Arkusz13!C31</f>
        <v>13</v>
      </c>
      <c r="O124" s="32">
        <f>Arkusz13!C47</f>
        <v>0</v>
      </c>
      <c r="P124" s="32">
        <f>Arkusz13!C63</f>
        <v>0</v>
      </c>
      <c r="Q124" s="32">
        <f>Arkusz13!C79</f>
        <v>1</v>
      </c>
      <c r="R124" s="32">
        <f>Arkusz13!C95</f>
        <v>0</v>
      </c>
      <c r="S124" s="32">
        <f>Arkusz13!C111</f>
        <v>0</v>
      </c>
      <c r="T124" s="32">
        <f>Arkusz13!C127</f>
        <v>0</v>
      </c>
      <c r="U124" s="32">
        <f>Arkusz13!C143-SUM(N124:T124)</f>
        <v>8</v>
      </c>
      <c r="V124" s="64">
        <f t="shared" si="3"/>
        <v>22</v>
      </c>
      <c r="W124" s="65"/>
      <c r="Y124" s="3"/>
      <c r="Z124" s="6"/>
    </row>
    <row r="125" spans="1:26" x14ac:dyDescent="0.25">
      <c r="C125" s="66" t="s">
        <v>44</v>
      </c>
      <c r="D125" s="67"/>
      <c r="E125" s="67"/>
      <c r="F125" s="67"/>
      <c r="G125" s="67"/>
      <c r="H125" s="67"/>
      <c r="I125" s="67"/>
      <c r="J125" s="67"/>
      <c r="K125" s="67"/>
      <c r="L125" s="60">
        <f>Arkusz13!C16</f>
        <v>0</v>
      </c>
      <c r="M125" s="60"/>
      <c r="N125" s="32">
        <f>Arkusz13!C32</f>
        <v>0</v>
      </c>
      <c r="O125" s="32">
        <f>Arkusz13!C48</f>
        <v>0</v>
      </c>
      <c r="P125" s="32">
        <f>Arkusz13!C64</f>
        <v>0</v>
      </c>
      <c r="Q125" s="32">
        <f>Arkusz13!C80</f>
        <v>0</v>
      </c>
      <c r="R125" s="32">
        <f>Arkusz13!C96</f>
        <v>0</v>
      </c>
      <c r="S125" s="32">
        <f>Arkusz13!C112</f>
        <v>0</v>
      </c>
      <c r="T125" s="32">
        <f>Arkusz13!C128</f>
        <v>0</v>
      </c>
      <c r="U125" s="32">
        <f>Arkusz13!C144-SUM(N125:T125)</f>
        <v>0</v>
      </c>
      <c r="V125" s="64">
        <f t="shared" si="3"/>
        <v>0</v>
      </c>
      <c r="W125" s="65"/>
      <c r="Y125" s="3"/>
      <c r="Z125" s="6"/>
    </row>
    <row r="126" spans="1:26" ht="15.75" thickBot="1" x14ac:dyDescent="0.3">
      <c r="C126" s="58" t="s">
        <v>45</v>
      </c>
      <c r="D126" s="59"/>
      <c r="E126" s="59"/>
      <c r="F126" s="59"/>
      <c r="G126" s="59"/>
      <c r="H126" s="59"/>
      <c r="I126" s="59"/>
      <c r="J126" s="59"/>
      <c r="K126" s="59"/>
      <c r="L126" s="60">
        <f>Arkusz13!C17</f>
        <v>1</v>
      </c>
      <c r="M126" s="60"/>
      <c r="N126" s="32">
        <f>Arkusz13!C33</f>
        <v>1</v>
      </c>
      <c r="O126" s="32">
        <f>Arkusz13!C49</f>
        <v>0</v>
      </c>
      <c r="P126" s="32">
        <f>Arkusz13!C65</f>
        <v>0</v>
      </c>
      <c r="Q126" s="32">
        <f>Arkusz13!C81</f>
        <v>1</v>
      </c>
      <c r="R126" s="32">
        <f>Arkusz13!C97</f>
        <v>0</v>
      </c>
      <c r="S126" s="32">
        <f>Arkusz13!C113</f>
        <v>0</v>
      </c>
      <c r="T126" s="32">
        <f>Arkusz13!C129</f>
        <v>0</v>
      </c>
      <c r="U126" s="32">
        <f>Arkusz13!C145-SUM(N126:T126)</f>
        <v>0</v>
      </c>
      <c r="V126" s="64">
        <f t="shared" si="3"/>
        <v>2</v>
      </c>
      <c r="W126" s="65"/>
      <c r="Y126" s="3"/>
      <c r="Z126" s="6"/>
    </row>
    <row r="127" spans="1:26" ht="15.75" thickBot="1" x14ac:dyDescent="0.3">
      <c r="C127" s="114" t="s">
        <v>1</v>
      </c>
      <c r="D127" s="115"/>
      <c r="E127" s="115"/>
      <c r="F127" s="115"/>
      <c r="G127" s="115"/>
      <c r="H127" s="115"/>
      <c r="I127" s="115"/>
      <c r="J127" s="115"/>
      <c r="K127" s="115"/>
      <c r="L127" s="73">
        <f>SUM(L112:L126)</f>
        <v>4222</v>
      </c>
      <c r="M127" s="73"/>
      <c r="N127" s="33">
        <f t="shared" ref="N127:V127" si="4">SUM(N112:N126)</f>
        <v>705</v>
      </c>
      <c r="O127" s="33">
        <f t="shared" si="4"/>
        <v>1535</v>
      </c>
      <c r="P127" s="33">
        <f t="shared" si="4"/>
        <v>662</v>
      </c>
      <c r="Q127" s="33">
        <f t="shared" si="4"/>
        <v>120</v>
      </c>
      <c r="R127" s="33">
        <f t="shared" si="4"/>
        <v>2</v>
      </c>
      <c r="S127" s="33">
        <f t="shared" si="4"/>
        <v>0</v>
      </c>
      <c r="T127" s="33">
        <f t="shared" si="4"/>
        <v>1</v>
      </c>
      <c r="U127" s="33">
        <f t="shared" si="4"/>
        <v>340</v>
      </c>
      <c r="V127" s="73">
        <f t="shared" si="4"/>
        <v>3365</v>
      </c>
      <c r="W127" s="74"/>
      <c r="Y127" s="3"/>
      <c r="Z127" s="6"/>
    </row>
    <row r="128" spans="1:26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</row>
    <row r="152" spans="1:25" ht="15.75" thickBot="1" x14ac:dyDescent="0.3"/>
    <row r="153" spans="1:25" ht="31.5" customHeight="1" x14ac:dyDescent="0.25">
      <c r="D153" s="151" t="s">
        <v>2</v>
      </c>
      <c r="E153" s="116"/>
      <c r="F153" s="116"/>
      <c r="G153" s="116"/>
      <c r="H153" s="116"/>
      <c r="I153" s="116"/>
      <c r="J153" s="116"/>
      <c r="K153" s="116"/>
      <c r="L153" s="116" t="s">
        <v>3</v>
      </c>
      <c r="M153" s="116"/>
      <c r="N153" s="137" t="s">
        <v>86</v>
      </c>
      <c r="O153" s="137"/>
      <c r="P153" s="137"/>
      <c r="Q153" s="68" t="s">
        <v>87</v>
      </c>
      <c r="R153" s="69"/>
      <c r="S153" s="70"/>
    </row>
    <row r="154" spans="1:25" ht="15.75" thickBot="1" x14ac:dyDescent="0.3">
      <c r="D154" s="227" t="s">
        <v>85</v>
      </c>
      <c r="E154" s="228"/>
      <c r="F154" s="228"/>
      <c r="G154" s="228"/>
      <c r="H154" s="228"/>
      <c r="I154" s="228"/>
      <c r="J154" s="228"/>
      <c r="K154" s="228"/>
      <c r="L154" s="226">
        <f>Arkusz14!B2</f>
        <v>3</v>
      </c>
      <c r="M154" s="226"/>
      <c r="N154" s="226">
        <f>Arkusz14!B3</f>
        <v>0</v>
      </c>
      <c r="O154" s="226"/>
      <c r="P154" s="226"/>
      <c r="Q154" s="117">
        <f>Arkusz14!B4</f>
        <v>0</v>
      </c>
      <c r="R154" s="118"/>
      <c r="S154" s="119"/>
    </row>
    <row r="155" spans="1:2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s="53" customForma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4" spans="1:25" x14ac:dyDescent="0.25">
      <c r="A164" s="63" t="s">
        <v>141</v>
      </c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</row>
    <row r="165" spans="1:25" ht="15.75" thickBot="1" x14ac:dyDescent="0.3"/>
    <row r="166" spans="1:25" x14ac:dyDescent="0.25">
      <c r="G166" s="219" t="s">
        <v>23</v>
      </c>
      <c r="H166" s="220"/>
      <c r="I166" s="220"/>
      <c r="J166" s="220"/>
      <c r="K166" s="84" t="s">
        <v>8</v>
      </c>
      <c r="L166" s="113"/>
    </row>
    <row r="167" spans="1:25" x14ac:dyDescent="0.25">
      <c r="G167" s="111" t="s">
        <v>13</v>
      </c>
      <c r="H167" s="112"/>
      <c r="I167" s="112"/>
      <c r="J167" s="112"/>
      <c r="K167" s="64">
        <v>736</v>
      </c>
      <c r="L167" s="65"/>
    </row>
    <row r="168" spans="1:25" x14ac:dyDescent="0.25">
      <c r="G168" s="122" t="s">
        <v>14</v>
      </c>
      <c r="H168" s="123"/>
      <c r="I168" s="123"/>
      <c r="J168" s="123"/>
      <c r="K168" s="64">
        <v>983</v>
      </c>
      <c r="L168" s="65"/>
    </row>
    <row r="169" spans="1:25" x14ac:dyDescent="0.25">
      <c r="G169" s="111" t="s">
        <v>15</v>
      </c>
      <c r="H169" s="112"/>
      <c r="I169" s="112"/>
      <c r="J169" s="112"/>
      <c r="K169" s="64">
        <v>72</v>
      </c>
      <c r="L169" s="65"/>
    </row>
    <row r="170" spans="1:25" x14ac:dyDescent="0.25">
      <c r="G170" s="122" t="s">
        <v>80</v>
      </c>
      <c r="H170" s="123"/>
      <c r="I170" s="123"/>
      <c r="J170" s="123"/>
      <c r="K170" s="64">
        <v>363</v>
      </c>
      <c r="L170" s="65"/>
    </row>
    <row r="171" spans="1:25" x14ac:dyDescent="0.25">
      <c r="G171" s="111" t="s">
        <v>81</v>
      </c>
      <c r="H171" s="112"/>
      <c r="I171" s="112"/>
      <c r="J171" s="112"/>
      <c r="K171" s="64">
        <v>0</v>
      </c>
      <c r="L171" s="65"/>
    </row>
    <row r="172" spans="1:25" x14ac:dyDescent="0.25">
      <c r="G172" s="120" t="s">
        <v>91</v>
      </c>
      <c r="H172" s="121"/>
      <c r="I172" s="121"/>
      <c r="J172" s="121"/>
      <c r="K172" s="64">
        <v>43</v>
      </c>
      <c r="L172" s="65"/>
    </row>
    <row r="173" spans="1:25" x14ac:dyDescent="0.25">
      <c r="G173" s="93" t="s">
        <v>16</v>
      </c>
      <c r="H173" s="94"/>
      <c r="I173" s="94"/>
      <c r="J173" s="94"/>
      <c r="K173" s="64">
        <v>35</v>
      </c>
      <c r="L173" s="65"/>
    </row>
    <row r="174" spans="1:25" x14ac:dyDescent="0.25">
      <c r="G174" s="120" t="s">
        <v>17</v>
      </c>
      <c r="H174" s="121"/>
      <c r="I174" s="121"/>
      <c r="J174" s="121"/>
      <c r="K174" s="64">
        <v>130</v>
      </c>
      <c r="L174" s="65"/>
    </row>
    <row r="175" spans="1:25" x14ac:dyDescent="0.25">
      <c r="G175" s="93" t="s">
        <v>18</v>
      </c>
      <c r="H175" s="94"/>
      <c r="I175" s="94"/>
      <c r="J175" s="94"/>
      <c r="K175" s="64">
        <v>64</v>
      </c>
      <c r="L175" s="65"/>
    </row>
    <row r="176" spans="1:25" x14ac:dyDescent="0.25">
      <c r="G176" s="120" t="s">
        <v>19</v>
      </c>
      <c r="H176" s="121"/>
      <c r="I176" s="121"/>
      <c r="J176" s="121"/>
      <c r="K176" s="64">
        <v>43</v>
      </c>
      <c r="L176" s="65"/>
    </row>
    <row r="177" spans="1:25" ht="15.75" thickBot="1" x14ac:dyDescent="0.3">
      <c r="G177" s="102" t="s">
        <v>82</v>
      </c>
      <c r="H177" s="103"/>
      <c r="I177" s="103"/>
      <c r="J177" s="103"/>
      <c r="K177" s="64">
        <v>880</v>
      </c>
      <c r="L177" s="65"/>
    </row>
    <row r="178" spans="1:25" ht="15.75" thickBot="1" x14ac:dyDescent="0.3">
      <c r="G178" s="75" t="s">
        <v>1</v>
      </c>
      <c r="H178" s="76"/>
      <c r="I178" s="76"/>
      <c r="J178" s="76"/>
      <c r="K178" s="91">
        <f>SUM(K167:L177)</f>
        <v>3349</v>
      </c>
      <c r="L178" s="92"/>
    </row>
    <row r="180" spans="1:25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</row>
    <row r="181" spans="1:25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spans="1:25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</row>
    <row r="183" spans="1:25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</row>
    <row r="186" spans="1:25" x14ac:dyDescent="0.25">
      <c r="A186" s="10" t="s">
        <v>142</v>
      </c>
      <c r="B186" s="10"/>
      <c r="C186" s="10"/>
      <c r="D186" s="10"/>
      <c r="E186" s="10"/>
      <c r="F186" s="10"/>
    </row>
    <row r="187" spans="1:25" ht="15.75" thickBot="1" x14ac:dyDescent="0.3"/>
    <row r="188" spans="1:25" x14ac:dyDescent="0.25">
      <c r="D188" s="163" t="s">
        <v>28</v>
      </c>
      <c r="E188" s="84"/>
      <c r="F188" s="84"/>
      <c r="G188" s="84"/>
      <c r="H188" s="84" t="s">
        <v>3</v>
      </c>
      <c r="I188" s="84"/>
      <c r="J188" s="84"/>
      <c r="K188" s="84" t="s">
        <v>22</v>
      </c>
      <c r="L188" s="84"/>
      <c r="M188" s="113"/>
    </row>
    <row r="189" spans="1:25" x14ac:dyDescent="0.25">
      <c r="D189" s="261" t="s">
        <v>20</v>
      </c>
      <c r="E189" s="262"/>
      <c r="F189" s="262"/>
      <c r="G189" s="262"/>
      <c r="H189" s="64">
        <v>54618</v>
      </c>
      <c r="I189" s="64"/>
      <c r="J189" s="64"/>
      <c r="K189" s="64">
        <v>52333</v>
      </c>
      <c r="L189" s="64"/>
      <c r="M189" s="65"/>
    </row>
    <row r="190" spans="1:25" x14ac:dyDescent="0.25">
      <c r="D190" s="263" t="s">
        <v>138</v>
      </c>
      <c r="E190" s="264"/>
      <c r="F190" s="264"/>
      <c r="G190" s="264"/>
      <c r="H190" s="64">
        <v>5206</v>
      </c>
      <c r="I190" s="64"/>
      <c r="J190" s="64"/>
      <c r="K190" s="64">
        <v>4911</v>
      </c>
      <c r="L190" s="64"/>
      <c r="M190" s="65"/>
    </row>
    <row r="191" spans="1:25" ht="15.75" thickBot="1" x14ac:dyDescent="0.3">
      <c r="D191" s="109" t="s">
        <v>21</v>
      </c>
      <c r="E191" s="110"/>
      <c r="F191" s="110"/>
      <c r="G191" s="110"/>
      <c r="H191" s="64">
        <v>6212</v>
      </c>
      <c r="I191" s="64"/>
      <c r="J191" s="64"/>
      <c r="K191" s="64">
        <v>5916</v>
      </c>
      <c r="L191" s="64"/>
      <c r="M191" s="65"/>
    </row>
    <row r="192" spans="1:25" ht="15.75" thickBot="1" x14ac:dyDescent="0.3">
      <c r="D192" s="104" t="s">
        <v>1</v>
      </c>
      <c r="E192" s="105"/>
      <c r="F192" s="105"/>
      <c r="G192" s="105"/>
      <c r="H192" s="91">
        <v>66036</v>
      </c>
      <c r="I192" s="91"/>
      <c r="J192" s="91"/>
      <c r="K192" s="91">
        <v>63160</v>
      </c>
      <c r="L192" s="91"/>
      <c r="M192" s="92"/>
    </row>
    <row r="193" spans="4:29" x14ac:dyDescent="0.25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2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25">
      <c r="D195" s="36"/>
      <c r="E195" s="36"/>
      <c r="F195" s="36"/>
      <c r="G195" s="36"/>
      <c r="H195" s="37"/>
      <c r="I195" s="37"/>
      <c r="J195" s="37"/>
      <c r="K195" s="37"/>
      <c r="L195" s="37"/>
      <c r="M195" s="37"/>
    </row>
    <row r="196" spans="4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4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AC205" s="25"/>
    </row>
    <row r="206" spans="4:29" x14ac:dyDescent="0.2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2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08" spans="4:29" x14ac:dyDescent="0.25">
      <c r="D208" s="38"/>
      <c r="E208" s="38"/>
      <c r="F208" s="38"/>
      <c r="G208" s="38"/>
      <c r="H208" s="38"/>
      <c r="I208" s="38"/>
      <c r="J208" s="38"/>
      <c r="K208" s="38"/>
      <c r="L208" s="38"/>
      <c r="M208" s="38"/>
    </row>
    <row r="211" spans="1:25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</row>
    <row r="212" spans="1:25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</row>
    <row r="213" spans="1:25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</row>
    <row r="214" spans="1:25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</row>
    <row r="215" spans="1:25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</row>
    <row r="218" spans="1:25" x14ac:dyDescent="0.25">
      <c r="A218" s="10" t="s">
        <v>143</v>
      </c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25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25" ht="15.75" thickBo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25">
      <c r="D221" s="97" t="s">
        <v>49</v>
      </c>
      <c r="E221" s="98"/>
      <c r="F221" s="98"/>
      <c r="G221" s="106" t="str">
        <f>CONCATENATE(Arkusz18!A2," - ",Arkusz18!B2," r.")</f>
        <v>01.02.2026 - 28.02.2026 r.</v>
      </c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7"/>
    </row>
    <row r="222" spans="1:25" ht="31.5" customHeight="1" x14ac:dyDescent="0.25">
      <c r="D222" s="99"/>
      <c r="E222" s="100"/>
      <c r="F222" s="100"/>
      <c r="G222" s="101" t="s">
        <v>65</v>
      </c>
      <c r="H222" s="101"/>
      <c r="I222" s="101"/>
      <c r="J222" s="101" t="s">
        <v>90</v>
      </c>
      <c r="K222" s="101"/>
      <c r="L222" s="101"/>
      <c r="M222" s="101" t="s">
        <v>64</v>
      </c>
      <c r="N222" s="101"/>
      <c r="O222" s="101"/>
      <c r="P222" s="101" t="s">
        <v>89</v>
      </c>
      <c r="Q222" s="101"/>
      <c r="R222" s="108"/>
    </row>
    <row r="223" spans="1:25" x14ac:dyDescent="0.25">
      <c r="D223" s="265" t="s">
        <v>88</v>
      </c>
      <c r="E223" s="266"/>
      <c r="F223" s="266"/>
      <c r="G223" s="272">
        <f>Arkusz16!A2</f>
        <v>0</v>
      </c>
      <c r="H223" s="272"/>
      <c r="I223" s="272"/>
      <c r="J223" s="272">
        <f>Arkusz16!A3</f>
        <v>0</v>
      </c>
      <c r="K223" s="272"/>
      <c r="L223" s="272"/>
      <c r="M223" s="272">
        <f>Arkusz16!A4</f>
        <v>0</v>
      </c>
      <c r="N223" s="272"/>
      <c r="O223" s="272"/>
      <c r="P223" s="272">
        <f>Arkusz16!A5</f>
        <v>0</v>
      </c>
      <c r="Q223" s="272"/>
      <c r="R223" s="272"/>
    </row>
    <row r="224" spans="1:25" x14ac:dyDescent="0.25">
      <c r="D224" s="267" t="s">
        <v>51</v>
      </c>
      <c r="E224" s="268"/>
      <c r="F224" s="268"/>
      <c r="G224" s="269">
        <f>Arkusz16!A6</f>
        <v>201</v>
      </c>
      <c r="H224" s="269"/>
      <c r="I224" s="269"/>
      <c r="J224" s="275">
        <f>Arkusz16!A7</f>
        <v>0</v>
      </c>
      <c r="K224" s="276"/>
      <c r="L224" s="277"/>
      <c r="M224" s="275">
        <f>Arkusz16!A8</f>
        <v>0</v>
      </c>
      <c r="N224" s="276"/>
      <c r="O224" s="277"/>
      <c r="P224" s="275">
        <f>Arkusz16!A9</f>
        <v>0</v>
      </c>
      <c r="Q224" s="276"/>
      <c r="R224" s="277"/>
    </row>
    <row r="225" spans="1:25" ht="15.75" thickBot="1" x14ac:dyDescent="0.3">
      <c r="D225" s="125" t="s">
        <v>52</v>
      </c>
      <c r="E225" s="126"/>
      <c r="F225" s="126"/>
      <c r="G225" s="127">
        <f>Arkusz16!A10</f>
        <v>23</v>
      </c>
      <c r="H225" s="127"/>
      <c r="I225" s="127"/>
      <c r="J225" s="127">
        <f>Arkusz16!A11</f>
        <v>0</v>
      </c>
      <c r="K225" s="127"/>
      <c r="L225" s="127"/>
      <c r="M225" s="127">
        <f>Arkusz16!A12</f>
        <v>0</v>
      </c>
      <c r="N225" s="127"/>
      <c r="O225" s="127"/>
      <c r="P225" s="127">
        <f>Arkusz16!A13</f>
        <v>0</v>
      </c>
      <c r="Q225" s="127"/>
      <c r="R225" s="127"/>
    </row>
    <row r="226" spans="1:25" ht="15.75" thickBot="1" x14ac:dyDescent="0.3">
      <c r="D226" s="270" t="s">
        <v>50</v>
      </c>
      <c r="E226" s="271"/>
      <c r="F226" s="271"/>
      <c r="G226" s="95">
        <f>SUM(G223:I225)</f>
        <v>224</v>
      </c>
      <c r="H226" s="95"/>
      <c r="I226" s="95"/>
      <c r="J226" s="95">
        <f t="shared" ref="J226" si="5">SUM(J223:L225)</f>
        <v>0</v>
      </c>
      <c r="K226" s="95"/>
      <c r="L226" s="95"/>
      <c r="M226" s="95">
        <f t="shared" ref="M226" si="6">SUM(M223:O225)</f>
        <v>0</v>
      </c>
      <c r="N226" s="95"/>
      <c r="O226" s="95"/>
      <c r="P226" s="95">
        <f t="shared" ref="P226" si="7">SUM(P223:R225)</f>
        <v>0</v>
      </c>
      <c r="Q226" s="95"/>
      <c r="R226" s="96"/>
    </row>
    <row r="227" spans="1:25" x14ac:dyDescent="0.25">
      <c r="A227" s="39"/>
      <c r="B227" s="39"/>
      <c r="C227" s="39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</row>
    <row r="229" spans="1:25" ht="15.75" thickBot="1" x14ac:dyDescent="0.3"/>
    <row r="230" spans="1:25" x14ac:dyDescent="0.25">
      <c r="D230" s="97" t="s">
        <v>49</v>
      </c>
      <c r="E230" s="98"/>
      <c r="F230" s="98"/>
      <c r="G230" s="106" t="str">
        <f>CONCATENATE(Arkusz18!C2," - ",Arkusz18!B2," r.")</f>
        <v>01.01.2026 - 28.02.2026 r.</v>
      </c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7"/>
    </row>
    <row r="231" spans="1:25" ht="32.25" customHeight="1" x14ac:dyDescent="0.25">
      <c r="D231" s="99"/>
      <c r="E231" s="100"/>
      <c r="F231" s="100"/>
      <c r="G231" s="101" t="s">
        <v>65</v>
      </c>
      <c r="H231" s="101"/>
      <c r="I231" s="101"/>
      <c r="J231" s="101" t="s">
        <v>90</v>
      </c>
      <c r="K231" s="101"/>
      <c r="L231" s="101"/>
      <c r="M231" s="101" t="s">
        <v>64</v>
      </c>
      <c r="N231" s="101"/>
      <c r="O231" s="101"/>
      <c r="P231" s="101" t="s">
        <v>89</v>
      </c>
      <c r="Q231" s="101"/>
      <c r="R231" s="108"/>
    </row>
    <row r="232" spans="1:25" x14ac:dyDescent="0.25">
      <c r="D232" s="265" t="s">
        <v>88</v>
      </c>
      <c r="E232" s="266"/>
      <c r="F232" s="266"/>
      <c r="G232" s="272">
        <f>Arkusz17!A2</f>
        <v>0</v>
      </c>
      <c r="H232" s="272"/>
      <c r="I232" s="272"/>
      <c r="J232" s="272">
        <f>Arkusz17!A3</f>
        <v>0</v>
      </c>
      <c r="K232" s="272"/>
      <c r="L232" s="272"/>
      <c r="M232" s="272">
        <f>Arkusz17!A4</f>
        <v>0</v>
      </c>
      <c r="N232" s="272"/>
      <c r="O232" s="272"/>
      <c r="P232" s="272">
        <f>Arkusz17!A5</f>
        <v>0</v>
      </c>
      <c r="Q232" s="272"/>
      <c r="R232" s="272"/>
    </row>
    <row r="233" spans="1:25" x14ac:dyDescent="0.25">
      <c r="D233" s="267" t="s">
        <v>51</v>
      </c>
      <c r="E233" s="268"/>
      <c r="F233" s="268"/>
      <c r="G233" s="269">
        <f>Arkusz17!A6</f>
        <v>339</v>
      </c>
      <c r="H233" s="269"/>
      <c r="I233" s="269"/>
      <c r="J233" s="269">
        <f>Arkusz17!A7</f>
        <v>0</v>
      </c>
      <c r="K233" s="269"/>
      <c r="L233" s="269"/>
      <c r="M233" s="269">
        <f>Arkusz17!A8</f>
        <v>0</v>
      </c>
      <c r="N233" s="269"/>
      <c r="O233" s="269"/>
      <c r="P233" s="269">
        <f>Arkusz17!A9</f>
        <v>0</v>
      </c>
      <c r="Q233" s="269"/>
      <c r="R233" s="269"/>
    </row>
    <row r="234" spans="1:25" ht="15.75" thickBot="1" x14ac:dyDescent="0.3">
      <c r="D234" s="125" t="s">
        <v>52</v>
      </c>
      <c r="E234" s="126"/>
      <c r="F234" s="126"/>
      <c r="G234" s="127">
        <f>Arkusz17!A10</f>
        <v>79</v>
      </c>
      <c r="H234" s="127"/>
      <c r="I234" s="127"/>
      <c r="J234" s="127">
        <f>Arkusz17!A11</f>
        <v>0</v>
      </c>
      <c r="K234" s="127"/>
      <c r="L234" s="127"/>
      <c r="M234" s="127">
        <f>Arkusz17!A12</f>
        <v>0</v>
      </c>
      <c r="N234" s="127"/>
      <c r="O234" s="127"/>
      <c r="P234" s="127">
        <f>Arkusz17!A13</f>
        <v>0</v>
      </c>
      <c r="Q234" s="127"/>
      <c r="R234" s="127"/>
    </row>
    <row r="235" spans="1:25" ht="15.75" thickBot="1" x14ac:dyDescent="0.3">
      <c r="D235" s="270" t="s">
        <v>50</v>
      </c>
      <c r="E235" s="271"/>
      <c r="F235" s="271"/>
      <c r="G235" s="95">
        <f>SUM(G232:I234)</f>
        <v>418</v>
      </c>
      <c r="H235" s="95"/>
      <c r="I235" s="95"/>
      <c r="J235" s="95">
        <f t="shared" ref="J235" si="8">SUM(J232:L234)</f>
        <v>0</v>
      </c>
      <c r="K235" s="95"/>
      <c r="L235" s="95"/>
      <c r="M235" s="95">
        <f t="shared" ref="M235" si="9">SUM(M232:O234)</f>
        <v>0</v>
      </c>
      <c r="N235" s="95"/>
      <c r="O235" s="95"/>
      <c r="P235" s="95">
        <f t="shared" ref="P235" si="10">SUM(P232:R234)</f>
        <v>0</v>
      </c>
      <c r="Q235" s="95"/>
      <c r="R235" s="96"/>
    </row>
    <row r="238" spans="1:25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</row>
    <row r="239" spans="1:25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</row>
    <row r="240" spans="1:25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</row>
    <row r="241" spans="1:25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</row>
    <row r="242" spans="1:25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</row>
    <row r="245" spans="1:25" ht="18.75" x14ac:dyDescent="0.25">
      <c r="A245" s="8" t="s">
        <v>67</v>
      </c>
      <c r="F245" s="9"/>
    </row>
    <row r="246" spans="1:25" x14ac:dyDescent="0.25">
      <c r="F246" s="9"/>
    </row>
    <row r="247" spans="1:25" x14ac:dyDescent="0.25">
      <c r="A247" s="188" t="s">
        <v>144</v>
      </c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  <c r="U247" s="188"/>
    </row>
    <row r="248" spans="1:25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5" ht="15.75" thickBo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1:25" x14ac:dyDescent="0.25">
      <c r="C250" s="199" t="s">
        <v>0</v>
      </c>
      <c r="D250" s="200"/>
      <c r="E250" s="200"/>
      <c r="F250" s="200"/>
      <c r="G250" s="278" t="str">
        <f>CONCATENATE(Arkusz18!A2," - ",Arkusz18!B2," r.")</f>
        <v>01.02.2026 - 28.02.2026 r.</v>
      </c>
      <c r="H250" s="279"/>
      <c r="I250" s="279"/>
      <c r="J250" s="279"/>
      <c r="K250" s="279"/>
      <c r="L250" s="279"/>
      <c r="M250" s="279"/>
      <c r="N250" s="279"/>
      <c r="O250" s="279"/>
      <c r="P250" s="279"/>
      <c r="Q250" s="279"/>
      <c r="R250" s="279"/>
      <c r="S250" s="279"/>
      <c r="T250" s="279"/>
      <c r="U250" s="279"/>
      <c r="V250" s="280"/>
    </row>
    <row r="251" spans="1:25" x14ac:dyDescent="0.25">
      <c r="C251" s="201"/>
      <c r="D251" s="187"/>
      <c r="E251" s="187"/>
      <c r="F251" s="187"/>
      <c r="G251" s="193" t="s">
        <v>31</v>
      </c>
      <c r="H251" s="194"/>
      <c r="I251" s="194"/>
      <c r="J251" s="195"/>
      <c r="K251" s="193" t="s">
        <v>32</v>
      </c>
      <c r="L251" s="194"/>
      <c r="M251" s="194"/>
      <c r="N251" s="195"/>
      <c r="O251" s="193" t="s">
        <v>103</v>
      </c>
      <c r="P251" s="194"/>
      <c r="Q251" s="194"/>
      <c r="R251" s="195"/>
      <c r="S251" s="193" t="s">
        <v>55</v>
      </c>
      <c r="T251" s="194"/>
      <c r="U251" s="194"/>
      <c r="V251" s="283"/>
    </row>
    <row r="252" spans="1:25" x14ac:dyDescent="0.25">
      <c r="C252" s="201"/>
      <c r="D252" s="187"/>
      <c r="E252" s="187"/>
      <c r="F252" s="187"/>
      <c r="G252" s="259" t="s">
        <v>30</v>
      </c>
      <c r="H252" s="260"/>
      <c r="I252" s="193" t="s">
        <v>10</v>
      </c>
      <c r="J252" s="195"/>
      <c r="K252" s="259" t="s">
        <v>33</v>
      </c>
      <c r="L252" s="260"/>
      <c r="M252" s="193" t="s">
        <v>10</v>
      </c>
      <c r="N252" s="195"/>
      <c r="O252" s="259" t="s">
        <v>30</v>
      </c>
      <c r="P252" s="260"/>
      <c r="Q252" s="193" t="s">
        <v>10</v>
      </c>
      <c r="R252" s="195"/>
      <c r="S252" s="259" t="s">
        <v>30</v>
      </c>
      <c r="T252" s="260"/>
      <c r="U252" s="193" t="s">
        <v>10</v>
      </c>
      <c r="V252" s="283"/>
    </row>
    <row r="253" spans="1:25" x14ac:dyDescent="0.25">
      <c r="C253" s="152" t="str">
        <f>Arkusz2!B2</f>
        <v>UKRAINA</v>
      </c>
      <c r="D253" s="153"/>
      <c r="E253" s="153"/>
      <c r="F253" s="153"/>
      <c r="G253" s="202">
        <f>Arkusz2!F2</f>
        <v>145</v>
      </c>
      <c r="H253" s="203"/>
      <c r="I253" s="202">
        <f>Arkusz2!F8</f>
        <v>185</v>
      </c>
      <c r="J253" s="203"/>
      <c r="K253" s="202">
        <f>SUM(Arkusz2!F14,-G253)</f>
        <v>3</v>
      </c>
      <c r="L253" s="203"/>
      <c r="M253" s="202">
        <f>SUM(Arkusz2!F20,-I253)</f>
        <v>4</v>
      </c>
      <c r="N253" s="203"/>
      <c r="O253" s="202">
        <f>Arkusz2!F26</f>
        <v>7</v>
      </c>
      <c r="P253" s="203"/>
      <c r="Q253" s="202">
        <f>Arkusz2!F32</f>
        <v>7</v>
      </c>
      <c r="R253" s="203"/>
      <c r="S253" s="202">
        <f>SUM(Arkusz2!F14,O253)</f>
        <v>155</v>
      </c>
      <c r="T253" s="203"/>
      <c r="U253" s="202">
        <f>SUM(Arkusz2!F20,Q253)</f>
        <v>196</v>
      </c>
      <c r="V253" s="274"/>
    </row>
    <row r="254" spans="1:25" x14ac:dyDescent="0.25">
      <c r="C254" s="246" t="str">
        <f>Arkusz2!B3</f>
        <v>BIAŁORUŚ</v>
      </c>
      <c r="D254" s="247"/>
      <c r="E254" s="247"/>
      <c r="F254" s="247"/>
      <c r="G254" s="204">
        <f>Arkusz2!F3</f>
        <v>118</v>
      </c>
      <c r="H254" s="205"/>
      <c r="I254" s="204">
        <f>Arkusz2!F9</f>
        <v>148</v>
      </c>
      <c r="J254" s="205"/>
      <c r="K254" s="204">
        <f>SUM(Arkusz2!F15,-G254)</f>
        <v>3</v>
      </c>
      <c r="L254" s="205"/>
      <c r="M254" s="204">
        <f>SUM(Arkusz2!F21,-I254)</f>
        <v>4</v>
      </c>
      <c r="N254" s="205"/>
      <c r="O254" s="204">
        <f>Arkusz2!F27</f>
        <v>3</v>
      </c>
      <c r="P254" s="205"/>
      <c r="Q254" s="204">
        <f>Arkusz2!F33</f>
        <v>3</v>
      </c>
      <c r="R254" s="205"/>
      <c r="S254" s="204">
        <f>SUM(Arkusz2!F15,O254)</f>
        <v>124</v>
      </c>
      <c r="T254" s="205"/>
      <c r="U254" s="204">
        <f>SUM(Arkusz2!F21,Q254)</f>
        <v>155</v>
      </c>
      <c r="V254" s="273"/>
    </row>
    <row r="255" spans="1:25" x14ac:dyDescent="0.25">
      <c r="C255" s="152" t="str">
        <f>Arkusz2!B4</f>
        <v>ROSJA</v>
      </c>
      <c r="D255" s="153"/>
      <c r="E255" s="153"/>
      <c r="F255" s="153"/>
      <c r="G255" s="202">
        <f>Arkusz2!F4</f>
        <v>12</v>
      </c>
      <c r="H255" s="203"/>
      <c r="I255" s="202">
        <f>Arkusz2!F10</f>
        <v>15</v>
      </c>
      <c r="J255" s="203"/>
      <c r="K255" s="202">
        <f>SUM(Arkusz2!F16,-G255)</f>
        <v>24</v>
      </c>
      <c r="L255" s="203"/>
      <c r="M255" s="202">
        <f>SUM(Arkusz2!F22,-I255)</f>
        <v>38</v>
      </c>
      <c r="N255" s="203"/>
      <c r="O255" s="202">
        <f>Arkusz2!F28</f>
        <v>4</v>
      </c>
      <c r="P255" s="203"/>
      <c r="Q255" s="202">
        <f>Arkusz2!F34</f>
        <v>4</v>
      </c>
      <c r="R255" s="203"/>
      <c r="S255" s="202">
        <f>SUM(Arkusz2!F16,O255)</f>
        <v>40</v>
      </c>
      <c r="T255" s="203"/>
      <c r="U255" s="202">
        <f>SUM(Arkusz2!F22,Q255)</f>
        <v>57</v>
      </c>
      <c r="V255" s="274"/>
    </row>
    <row r="256" spans="1:25" x14ac:dyDescent="0.25">
      <c r="C256" s="246" t="s">
        <v>168</v>
      </c>
      <c r="D256" s="247"/>
      <c r="E256" s="247"/>
      <c r="F256" s="247"/>
      <c r="G256" s="204">
        <f>Arkusz2!F5</f>
        <v>5</v>
      </c>
      <c r="H256" s="205"/>
      <c r="I256" s="204">
        <f>Arkusz2!F11</f>
        <v>10</v>
      </c>
      <c r="J256" s="205"/>
      <c r="K256" s="204">
        <f>SUM(Arkusz2!F17,-G256)</f>
        <v>1</v>
      </c>
      <c r="L256" s="205"/>
      <c r="M256" s="204">
        <f>SUM(Arkusz2!F23,-I256)</f>
        <v>1</v>
      </c>
      <c r="N256" s="205"/>
      <c r="O256" s="204">
        <f>Arkusz2!F29</f>
        <v>0</v>
      </c>
      <c r="P256" s="205"/>
      <c r="Q256" s="204">
        <f>Arkusz2!F35</f>
        <v>0</v>
      </c>
      <c r="R256" s="205"/>
      <c r="S256" s="204">
        <f>SUM(Arkusz2!F17,O256)</f>
        <v>6</v>
      </c>
      <c r="T256" s="205"/>
      <c r="U256" s="204">
        <f>SUM(Arkusz2!F23,Q256)</f>
        <v>11</v>
      </c>
      <c r="V256" s="273"/>
    </row>
    <row r="257" spans="3:22" x14ac:dyDescent="0.25">
      <c r="C257" s="152" t="str">
        <f>Arkusz2!B6</f>
        <v>TADŻYKISTAN</v>
      </c>
      <c r="D257" s="153"/>
      <c r="E257" s="153"/>
      <c r="F257" s="153"/>
      <c r="G257" s="202">
        <f>Arkusz2!F6</f>
        <v>8</v>
      </c>
      <c r="H257" s="203"/>
      <c r="I257" s="202">
        <f>Arkusz2!F12</f>
        <v>8</v>
      </c>
      <c r="J257" s="203"/>
      <c r="K257" s="202">
        <f>SUM(Arkusz2!F18,-G257)</f>
        <v>0</v>
      </c>
      <c r="L257" s="203"/>
      <c r="M257" s="202">
        <f>SUM(Arkusz2!F24,-I257)</f>
        <v>0</v>
      </c>
      <c r="N257" s="203"/>
      <c r="O257" s="202">
        <f>Arkusz2!F30</f>
        <v>0</v>
      </c>
      <c r="P257" s="203"/>
      <c r="Q257" s="202">
        <f>Arkusz2!F36</f>
        <v>0</v>
      </c>
      <c r="R257" s="203"/>
      <c r="S257" s="202">
        <f>SUM(Arkusz2!F18,O257)</f>
        <v>8</v>
      </c>
      <c r="T257" s="203"/>
      <c r="U257" s="202">
        <f>SUM(Arkusz2!F24,Q257)</f>
        <v>8</v>
      </c>
      <c r="V257" s="274"/>
    </row>
    <row r="258" spans="3:22" ht="15.75" thickBot="1" x14ac:dyDescent="0.3">
      <c r="C258" s="248" t="str">
        <f>Arkusz2!B7</f>
        <v>Pozostałe</v>
      </c>
      <c r="D258" s="249"/>
      <c r="E258" s="249"/>
      <c r="F258" s="249"/>
      <c r="G258" s="149">
        <f>Arkusz2!F7</f>
        <v>54</v>
      </c>
      <c r="H258" s="150"/>
      <c r="I258" s="149">
        <f>Arkusz2!F13</f>
        <v>64</v>
      </c>
      <c r="J258" s="150"/>
      <c r="K258" s="149">
        <f>SUM(Arkusz2!F19,-G258)</f>
        <v>21</v>
      </c>
      <c r="L258" s="150"/>
      <c r="M258" s="149">
        <f>SUM(Arkusz2!F25,-I258)</f>
        <v>26</v>
      </c>
      <c r="N258" s="150"/>
      <c r="O258" s="149">
        <f>Arkusz2!F31</f>
        <v>9</v>
      </c>
      <c r="P258" s="150"/>
      <c r="Q258" s="149">
        <f>Arkusz2!F37</f>
        <v>10</v>
      </c>
      <c r="R258" s="150"/>
      <c r="S258" s="149">
        <f>SUM(Arkusz2!F19,O258)</f>
        <v>84</v>
      </c>
      <c r="T258" s="150"/>
      <c r="U258" s="149">
        <f>SUM(Arkusz2!F25,Q258)</f>
        <v>100</v>
      </c>
      <c r="V258" s="198"/>
    </row>
    <row r="259" spans="3:22" ht="15.75" thickBot="1" x14ac:dyDescent="0.3">
      <c r="C259" s="257" t="s">
        <v>1</v>
      </c>
      <c r="D259" s="258"/>
      <c r="E259" s="258"/>
      <c r="F259" s="258"/>
      <c r="G259" s="147">
        <f>SUM(G253:G258)</f>
        <v>342</v>
      </c>
      <c r="H259" s="148"/>
      <c r="I259" s="147">
        <f>SUM(I253:I258)</f>
        <v>430</v>
      </c>
      <c r="J259" s="148"/>
      <c r="K259" s="147">
        <f>SUM(K253:K258)</f>
        <v>52</v>
      </c>
      <c r="L259" s="148"/>
      <c r="M259" s="147">
        <f>SUM(M253:M258)</f>
        <v>73</v>
      </c>
      <c r="N259" s="148"/>
      <c r="O259" s="147">
        <f>SUM(O253:O258)</f>
        <v>23</v>
      </c>
      <c r="P259" s="148"/>
      <c r="Q259" s="147">
        <f>SUM(Q253:Q258)</f>
        <v>24</v>
      </c>
      <c r="R259" s="148"/>
      <c r="S259" s="147">
        <f>SUM(S253:S258)</f>
        <v>417</v>
      </c>
      <c r="T259" s="148"/>
      <c r="U259" s="147">
        <f>SUM(U253:U258)</f>
        <v>527</v>
      </c>
      <c r="V259" s="196"/>
    </row>
    <row r="263" spans="3:22" x14ac:dyDescent="0.25">
      <c r="M263" s="11"/>
      <c r="N263" s="11"/>
      <c r="O263" s="11"/>
      <c r="P263" s="11"/>
      <c r="Q263" s="11"/>
      <c r="R263" s="11"/>
      <c r="S263" s="11"/>
    </row>
    <row r="264" spans="3:22" x14ac:dyDescent="0.25">
      <c r="M264" s="11"/>
      <c r="N264" s="11"/>
      <c r="O264" s="11"/>
      <c r="P264" s="11"/>
      <c r="Q264" s="11"/>
      <c r="R264" s="11"/>
      <c r="S264" s="11"/>
    </row>
    <row r="265" spans="3:22" x14ac:dyDescent="0.25">
      <c r="M265" s="11"/>
      <c r="N265" s="11"/>
      <c r="O265" s="11"/>
      <c r="P265" s="11"/>
      <c r="Q265" s="11"/>
      <c r="R265" s="11"/>
      <c r="S265" s="11"/>
    </row>
    <row r="266" spans="3:22" x14ac:dyDescent="0.25">
      <c r="M266" s="11"/>
      <c r="N266" s="11"/>
      <c r="O266" s="11"/>
      <c r="P266" s="11"/>
      <c r="Q266" s="11"/>
      <c r="R266" s="11"/>
      <c r="S266" s="11"/>
    </row>
    <row r="267" spans="3:22" x14ac:dyDescent="0.25">
      <c r="M267" s="11"/>
      <c r="N267" s="11"/>
      <c r="O267" s="11"/>
      <c r="P267" s="11"/>
      <c r="Q267" s="11"/>
      <c r="R267" s="11"/>
      <c r="S267" s="11"/>
    </row>
    <row r="268" spans="3:22" x14ac:dyDescent="0.25">
      <c r="M268" s="11"/>
      <c r="N268" s="11"/>
      <c r="O268" s="11"/>
      <c r="P268" s="11"/>
      <c r="Q268" s="11"/>
      <c r="R268" s="11"/>
      <c r="S268" s="11"/>
    </row>
    <row r="269" spans="3:22" x14ac:dyDescent="0.25">
      <c r="M269" s="11"/>
      <c r="N269" s="11"/>
      <c r="O269" s="11"/>
      <c r="P269" s="11"/>
      <c r="Q269" s="11"/>
      <c r="R269" s="11"/>
      <c r="S269" s="11"/>
    </row>
    <row r="270" spans="3:22" x14ac:dyDescent="0.25">
      <c r="M270" s="11"/>
      <c r="N270" s="11"/>
      <c r="O270" s="11"/>
      <c r="P270" s="11"/>
      <c r="Q270" s="11"/>
      <c r="R270" s="11"/>
      <c r="S270" s="11"/>
    </row>
    <row r="271" spans="3:22" x14ac:dyDescent="0.25">
      <c r="D271" s="197"/>
      <c r="E271" s="197"/>
    </row>
    <row r="275" spans="1:22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</row>
    <row r="281" spans="1:22" ht="15.75" thickBot="1" x14ac:dyDescent="0.3"/>
    <row r="282" spans="1:22" x14ac:dyDescent="0.25">
      <c r="C282" s="199" t="s">
        <v>0</v>
      </c>
      <c r="D282" s="200"/>
      <c r="E282" s="200"/>
      <c r="F282" s="200"/>
      <c r="G282" s="189" t="str">
        <f>CONCATENATE(Arkusz18!C2," - ",Arkusz18!B2," r.")</f>
        <v>01.01.2026 - 28.02.2026 r.</v>
      </c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90"/>
    </row>
    <row r="283" spans="1:22" x14ac:dyDescent="0.25">
      <c r="C283" s="201"/>
      <c r="D283" s="187"/>
      <c r="E283" s="187"/>
      <c r="F283" s="187"/>
      <c r="G283" s="187" t="s">
        <v>31</v>
      </c>
      <c r="H283" s="187"/>
      <c r="I283" s="187"/>
      <c r="J283" s="187"/>
      <c r="K283" s="187" t="s">
        <v>32</v>
      </c>
      <c r="L283" s="187"/>
      <c r="M283" s="187"/>
      <c r="N283" s="187"/>
      <c r="O283" s="187" t="s">
        <v>135</v>
      </c>
      <c r="P283" s="187"/>
      <c r="Q283" s="187"/>
      <c r="R283" s="187"/>
      <c r="S283" s="187" t="s">
        <v>55</v>
      </c>
      <c r="T283" s="187"/>
      <c r="U283" s="187"/>
      <c r="V283" s="191"/>
    </row>
    <row r="284" spans="1:22" x14ac:dyDescent="0.25">
      <c r="C284" s="201"/>
      <c r="D284" s="187"/>
      <c r="E284" s="187"/>
      <c r="F284" s="187"/>
      <c r="G284" s="192" t="s">
        <v>30</v>
      </c>
      <c r="H284" s="192"/>
      <c r="I284" s="187" t="s">
        <v>10</v>
      </c>
      <c r="J284" s="187"/>
      <c r="K284" s="192" t="s">
        <v>33</v>
      </c>
      <c r="L284" s="192"/>
      <c r="M284" s="187" t="s">
        <v>10</v>
      </c>
      <c r="N284" s="187"/>
      <c r="O284" s="192" t="s">
        <v>30</v>
      </c>
      <c r="P284" s="192"/>
      <c r="Q284" s="187" t="s">
        <v>10</v>
      </c>
      <c r="R284" s="187"/>
      <c r="S284" s="192" t="s">
        <v>30</v>
      </c>
      <c r="T284" s="192"/>
      <c r="U284" s="187" t="s">
        <v>10</v>
      </c>
      <c r="V284" s="191"/>
    </row>
    <row r="285" spans="1:22" x14ac:dyDescent="0.25">
      <c r="C285" s="152" t="str">
        <f>Arkusz3!B2</f>
        <v>UKRAINA</v>
      </c>
      <c r="D285" s="153"/>
      <c r="E285" s="153"/>
      <c r="F285" s="153"/>
      <c r="G285" s="143">
        <f>Arkusz3!F2</f>
        <v>280</v>
      </c>
      <c r="H285" s="143"/>
      <c r="I285" s="143">
        <f>Arkusz3!F8</f>
        <v>348</v>
      </c>
      <c r="J285" s="143"/>
      <c r="K285" s="143">
        <f>SUM(Arkusz3!F14,-G285)</f>
        <v>11</v>
      </c>
      <c r="L285" s="143"/>
      <c r="M285" s="143">
        <f>SUM(Arkusz3!F20,-I285)</f>
        <v>19</v>
      </c>
      <c r="N285" s="143"/>
      <c r="O285" s="143">
        <f>Arkusz3!F26</f>
        <v>14</v>
      </c>
      <c r="P285" s="143"/>
      <c r="Q285" s="143">
        <f>Arkusz3!F32</f>
        <v>17</v>
      </c>
      <c r="R285" s="143"/>
      <c r="S285" s="143">
        <f>SUM(Arkusz3!F14,O285)</f>
        <v>305</v>
      </c>
      <c r="T285" s="143"/>
      <c r="U285" s="143">
        <f>SUM(Arkusz3!F20,Q285)</f>
        <v>384</v>
      </c>
      <c r="V285" s="173"/>
    </row>
    <row r="286" spans="1:22" x14ac:dyDescent="0.25">
      <c r="C286" s="246" t="str">
        <f>Arkusz3!B3</f>
        <v>BIAŁORUŚ</v>
      </c>
      <c r="D286" s="247"/>
      <c r="E286" s="247"/>
      <c r="F286" s="247"/>
      <c r="G286" s="145">
        <f>Arkusz3!F3</f>
        <v>258</v>
      </c>
      <c r="H286" s="145"/>
      <c r="I286" s="145">
        <f>Arkusz3!F9</f>
        <v>330</v>
      </c>
      <c r="J286" s="145"/>
      <c r="K286" s="145">
        <f>SUM(Arkusz3!F15,-G286)</f>
        <v>5</v>
      </c>
      <c r="L286" s="145"/>
      <c r="M286" s="145">
        <f>SUM(Arkusz3!F21,-I286)</f>
        <v>8</v>
      </c>
      <c r="N286" s="145"/>
      <c r="O286" s="145">
        <f>Arkusz3!F27</f>
        <v>5</v>
      </c>
      <c r="P286" s="145"/>
      <c r="Q286" s="145">
        <f>Arkusz3!F33</f>
        <v>5</v>
      </c>
      <c r="R286" s="145"/>
      <c r="S286" s="145">
        <f>SUM(Arkusz3!F15,O286)</f>
        <v>268</v>
      </c>
      <c r="T286" s="145"/>
      <c r="U286" s="145">
        <f>SUM(Arkusz3!F21,Q286)</f>
        <v>343</v>
      </c>
      <c r="V286" s="172"/>
    </row>
    <row r="287" spans="1:22" x14ac:dyDescent="0.25">
      <c r="C287" s="152" t="str">
        <f>Arkusz3!B4</f>
        <v>ROSJA</v>
      </c>
      <c r="D287" s="153"/>
      <c r="E287" s="153"/>
      <c r="F287" s="153"/>
      <c r="G287" s="143">
        <f>Arkusz3!F4</f>
        <v>21</v>
      </c>
      <c r="H287" s="143"/>
      <c r="I287" s="143">
        <f>Arkusz3!F10</f>
        <v>25</v>
      </c>
      <c r="J287" s="143"/>
      <c r="K287" s="143">
        <f>SUM(Arkusz3!F16,-G287)</f>
        <v>43</v>
      </c>
      <c r="L287" s="143"/>
      <c r="M287" s="143">
        <f>SUM(Arkusz3!F22,-I287)</f>
        <v>68</v>
      </c>
      <c r="N287" s="143"/>
      <c r="O287" s="143">
        <f>Arkusz3!F28</f>
        <v>5</v>
      </c>
      <c r="P287" s="143"/>
      <c r="Q287" s="143">
        <f>Arkusz3!F34</f>
        <v>5</v>
      </c>
      <c r="R287" s="143"/>
      <c r="S287" s="143">
        <f>SUM(Arkusz3!F16,O287)</f>
        <v>69</v>
      </c>
      <c r="T287" s="143"/>
      <c r="U287" s="143">
        <f>SUM(Arkusz3!F22,Q287)</f>
        <v>98</v>
      </c>
      <c r="V287" s="173"/>
    </row>
    <row r="288" spans="1:22" x14ac:dyDescent="0.25">
      <c r="C288" s="246" t="str">
        <f>Arkusz3!B5</f>
        <v>TADŻYKISTAN</v>
      </c>
      <c r="D288" s="247"/>
      <c r="E288" s="247"/>
      <c r="F288" s="247"/>
      <c r="G288" s="145">
        <f>Arkusz3!F5</f>
        <v>13</v>
      </c>
      <c r="H288" s="145"/>
      <c r="I288" s="145">
        <f>Arkusz3!F11</f>
        <v>20</v>
      </c>
      <c r="J288" s="145"/>
      <c r="K288" s="145">
        <f>SUM(Arkusz3!F17,-G288)</f>
        <v>3</v>
      </c>
      <c r="L288" s="145"/>
      <c r="M288" s="145">
        <f>SUM(Arkusz3!F23,-I288)</f>
        <v>11</v>
      </c>
      <c r="N288" s="145"/>
      <c r="O288" s="145">
        <f>Arkusz3!F29</f>
        <v>0</v>
      </c>
      <c r="P288" s="145"/>
      <c r="Q288" s="145">
        <f>Arkusz3!F35</f>
        <v>0</v>
      </c>
      <c r="R288" s="145"/>
      <c r="S288" s="145">
        <f>SUM(Arkusz3!F17,O288)</f>
        <v>16</v>
      </c>
      <c r="T288" s="145"/>
      <c r="U288" s="145">
        <f>SUM(Arkusz3!F23,Q288)</f>
        <v>31</v>
      </c>
      <c r="V288" s="172"/>
    </row>
    <row r="289" spans="1:26" x14ac:dyDescent="0.25">
      <c r="C289" s="152" t="s">
        <v>168</v>
      </c>
      <c r="D289" s="153"/>
      <c r="E289" s="153"/>
      <c r="F289" s="153"/>
      <c r="G289" s="143">
        <f>Arkusz3!F6</f>
        <v>10</v>
      </c>
      <c r="H289" s="143"/>
      <c r="I289" s="143">
        <f>Arkusz3!F12</f>
        <v>15</v>
      </c>
      <c r="J289" s="143"/>
      <c r="K289" s="143">
        <f>SUM(Arkusz3!F18,-G289)</f>
        <v>1</v>
      </c>
      <c r="L289" s="143"/>
      <c r="M289" s="143">
        <f>SUM(Arkusz3!F24,-I289)</f>
        <v>1</v>
      </c>
      <c r="N289" s="143"/>
      <c r="O289" s="143">
        <f>Arkusz3!F30</f>
        <v>0</v>
      </c>
      <c r="P289" s="143"/>
      <c r="Q289" s="143">
        <f>Arkusz3!F36</f>
        <v>0</v>
      </c>
      <c r="R289" s="143"/>
      <c r="S289" s="143">
        <f>SUM(Arkusz3!F18,O289)</f>
        <v>11</v>
      </c>
      <c r="T289" s="143"/>
      <c r="U289" s="143">
        <f>SUM(Arkusz3!F24,Q289)</f>
        <v>16</v>
      </c>
      <c r="V289" s="173"/>
    </row>
    <row r="290" spans="1:26" ht="15.75" thickBot="1" x14ac:dyDescent="0.3">
      <c r="C290" s="248" t="str">
        <f>Arkusz3!B7</f>
        <v>Pozostałe</v>
      </c>
      <c r="D290" s="249"/>
      <c r="E290" s="249"/>
      <c r="F290" s="249"/>
      <c r="G290" s="146">
        <f>Arkusz3!F7</f>
        <v>129</v>
      </c>
      <c r="H290" s="146"/>
      <c r="I290" s="146">
        <f>Arkusz3!F13</f>
        <v>149</v>
      </c>
      <c r="J290" s="146"/>
      <c r="K290" s="146">
        <f>SUM(Arkusz3!F19,-G290)</f>
        <v>35</v>
      </c>
      <c r="L290" s="146"/>
      <c r="M290" s="146">
        <f>SUM(Arkusz3!F25,-I290)</f>
        <v>44</v>
      </c>
      <c r="N290" s="146"/>
      <c r="O290" s="146">
        <f>Arkusz3!F31</f>
        <v>15</v>
      </c>
      <c r="P290" s="146"/>
      <c r="Q290" s="146">
        <f>Arkusz3!F37</f>
        <v>16</v>
      </c>
      <c r="R290" s="146"/>
      <c r="S290" s="146">
        <f>SUM(Arkusz3!F19,O290)</f>
        <v>179</v>
      </c>
      <c r="T290" s="146"/>
      <c r="U290" s="146">
        <f>SUM(Arkusz3!F25,Q290)</f>
        <v>209</v>
      </c>
      <c r="V290" s="176"/>
    </row>
    <row r="291" spans="1:26" x14ac:dyDescent="0.25">
      <c r="C291" s="250" t="s">
        <v>1</v>
      </c>
      <c r="D291" s="251"/>
      <c r="E291" s="251"/>
      <c r="F291" s="251"/>
      <c r="G291" s="144">
        <f>SUM(G285:G290)</f>
        <v>711</v>
      </c>
      <c r="H291" s="144"/>
      <c r="I291" s="144">
        <f>SUM(I285:I290)</f>
        <v>887</v>
      </c>
      <c r="J291" s="144"/>
      <c r="K291" s="144">
        <f>SUM(K285:K290)</f>
        <v>98</v>
      </c>
      <c r="L291" s="144"/>
      <c r="M291" s="144">
        <f>SUM(M285:M290)</f>
        <v>151</v>
      </c>
      <c r="N291" s="144"/>
      <c r="O291" s="144">
        <f>SUM(O285:O290)</f>
        <v>39</v>
      </c>
      <c r="P291" s="144"/>
      <c r="Q291" s="144">
        <f>SUM(Q285:Q290)</f>
        <v>43</v>
      </c>
      <c r="R291" s="144"/>
      <c r="S291" s="144">
        <f>SUM(S285:S290)</f>
        <v>848</v>
      </c>
      <c r="T291" s="144"/>
      <c r="U291" s="144">
        <f>SUM(U285:U290)</f>
        <v>1081</v>
      </c>
      <c r="V291" s="281"/>
    </row>
    <row r="292" spans="1:26" x14ac:dyDescent="0.25">
      <c r="A292" s="4"/>
      <c r="B292" s="12"/>
      <c r="C292" s="13"/>
      <c r="D292" s="13"/>
      <c r="E292" s="13"/>
      <c r="F292" s="13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2"/>
    </row>
    <row r="293" spans="1:26" x14ac:dyDescent="0.25">
      <c r="A293" s="252" t="s">
        <v>137</v>
      </c>
      <c r="B293" s="252"/>
      <c r="C293" s="252"/>
      <c r="D293" s="252"/>
      <c r="E293" s="252"/>
      <c r="F293" s="252"/>
      <c r="G293" s="252"/>
      <c r="H293" s="252"/>
      <c r="I293" s="252"/>
      <c r="J293" s="252"/>
      <c r="K293" s="252"/>
      <c r="L293" s="252"/>
      <c r="M293" s="252"/>
      <c r="N293" s="252"/>
      <c r="O293" s="252"/>
      <c r="P293" s="252"/>
      <c r="Q293" s="252"/>
      <c r="R293" s="252"/>
      <c r="S293" s="252"/>
      <c r="T293" s="252"/>
      <c r="U293" s="252"/>
      <c r="V293" s="252"/>
      <c r="W293" s="252"/>
      <c r="X293" s="252"/>
      <c r="Y293" s="252"/>
      <c r="Z293" s="252"/>
    </row>
    <row r="294" spans="1:26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6"/>
      <c r="Z294" s="15"/>
    </row>
    <row r="298" spans="1:26" x14ac:dyDescent="0.25">
      <c r="M298" s="11"/>
      <c r="N298" s="11"/>
      <c r="O298" s="11"/>
      <c r="P298" s="11"/>
      <c r="Q298" s="11"/>
      <c r="R298" s="11"/>
      <c r="S298" s="11"/>
    </row>
    <row r="299" spans="1:26" x14ac:dyDescent="0.25">
      <c r="M299" s="11"/>
      <c r="N299" s="11"/>
      <c r="O299" s="11"/>
      <c r="P299" s="11"/>
      <c r="Q299" s="11"/>
      <c r="R299" s="11"/>
      <c r="S299" s="11"/>
    </row>
    <row r="300" spans="1:26" x14ac:dyDescent="0.25">
      <c r="M300" s="11"/>
      <c r="N300" s="11"/>
      <c r="O300" s="11"/>
      <c r="P300" s="11"/>
      <c r="Q300" s="11"/>
      <c r="R300" s="11"/>
      <c r="S300" s="11"/>
    </row>
    <row r="301" spans="1:26" x14ac:dyDescent="0.25">
      <c r="M301" s="11"/>
      <c r="N301" s="11"/>
      <c r="O301" s="11"/>
      <c r="P301" s="11"/>
      <c r="Q301" s="11"/>
      <c r="R301" s="11"/>
      <c r="S301" s="11"/>
    </row>
    <row r="302" spans="1:26" x14ac:dyDescent="0.25">
      <c r="M302" s="11"/>
      <c r="N302" s="11"/>
      <c r="O302" s="11"/>
      <c r="P302" s="11"/>
      <c r="Q302" s="11"/>
      <c r="R302" s="11"/>
      <c r="S302" s="11"/>
    </row>
    <row r="303" spans="1:26" x14ac:dyDescent="0.25">
      <c r="M303" s="11"/>
      <c r="N303" s="11"/>
      <c r="O303" s="11"/>
      <c r="P303" s="11"/>
      <c r="Q303" s="11"/>
      <c r="R303" s="11"/>
      <c r="S303" s="11"/>
    </row>
    <row r="304" spans="1:26" x14ac:dyDescent="0.25">
      <c r="M304" s="11"/>
      <c r="N304" s="11"/>
      <c r="O304" s="11"/>
      <c r="P304" s="11"/>
      <c r="Q304" s="11"/>
      <c r="R304" s="11"/>
      <c r="S304" s="11"/>
    </row>
    <row r="305" spans="1:26" x14ac:dyDescent="0.25">
      <c r="M305" s="11"/>
      <c r="N305" s="11"/>
      <c r="O305" s="11"/>
      <c r="P305" s="11"/>
      <c r="Q305" s="11"/>
      <c r="R305" s="11"/>
      <c r="S305" s="11"/>
    </row>
    <row r="306" spans="1:26" x14ac:dyDescent="0.25">
      <c r="D306" s="197"/>
      <c r="E306" s="197"/>
    </row>
    <row r="311" spans="1:26" x14ac:dyDescent="0.25">
      <c r="V311" s="17"/>
      <c r="W311" s="17"/>
      <c r="X311" s="17"/>
      <c r="Y311" s="18"/>
      <c r="Z311" s="17"/>
    </row>
    <row r="312" spans="1:26" x14ac:dyDescent="0.25">
      <c r="V312" s="17"/>
      <c r="W312" s="17"/>
      <c r="X312" s="17"/>
      <c r="Y312" s="18"/>
      <c r="Z312" s="17"/>
    </row>
    <row r="313" spans="1:26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7"/>
      <c r="W314" s="17"/>
      <c r="X314" s="17"/>
      <c r="Y314" s="18"/>
      <c r="Z314" s="17"/>
    </row>
    <row r="315" spans="1:26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7"/>
      <c r="W315" s="17"/>
      <c r="X315" s="17"/>
      <c r="Y315" s="18"/>
      <c r="Z315" s="17"/>
    </row>
    <row r="316" spans="1:26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7"/>
      <c r="W316" s="17"/>
      <c r="X316" s="17"/>
      <c r="Y316" s="18"/>
      <c r="Z316" s="17"/>
    </row>
    <row r="317" spans="1:26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7"/>
      <c r="W317" s="17"/>
      <c r="X317" s="17"/>
      <c r="Y317" s="18"/>
      <c r="Z317" s="17"/>
    </row>
    <row r="318" spans="1:26" x14ac:dyDescent="0.25">
      <c r="A318" s="206"/>
      <c r="B318" s="206"/>
      <c r="C318" s="206"/>
      <c r="D318" s="206"/>
      <c r="E318" s="206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</row>
    <row r="319" spans="1:26" x14ac:dyDescent="0.25">
      <c r="A319" s="206"/>
      <c r="B319" s="206"/>
      <c r="C319" s="206"/>
      <c r="D319" s="206"/>
      <c r="E319" s="206"/>
      <c r="F319" s="206"/>
      <c r="G319" s="206"/>
      <c r="H319" s="206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</row>
    <row r="320" spans="1:26" x14ac:dyDescent="0.25">
      <c r="A320" s="206"/>
      <c r="B320" s="206"/>
      <c r="C320" s="206"/>
      <c r="D320" s="206"/>
      <c r="E320" s="206"/>
      <c r="F320" s="206"/>
      <c r="G320" s="206"/>
      <c r="H320" s="206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</row>
    <row r="321" spans="1:25" x14ac:dyDescent="0.25">
      <c r="A321" s="206"/>
      <c r="B321" s="206"/>
      <c r="C321" s="206"/>
      <c r="D321" s="206"/>
      <c r="E321" s="206"/>
      <c r="F321" s="206"/>
      <c r="G321" s="206"/>
      <c r="H321" s="206"/>
      <c r="I321" s="206"/>
      <c r="J321" s="206"/>
      <c r="K321" s="206"/>
      <c r="L321" s="206"/>
      <c r="M321" s="206"/>
      <c r="N321" s="206"/>
      <c r="O321" s="206"/>
      <c r="P321" s="206"/>
      <c r="Q321" s="206"/>
      <c r="R321" s="206"/>
      <c r="S321" s="206"/>
      <c r="T321" s="206"/>
      <c r="U321" s="206"/>
      <c r="V321" s="206"/>
      <c r="W321" s="206"/>
      <c r="X321" s="206"/>
      <c r="Y321" s="206"/>
    </row>
    <row r="322" spans="1:25" x14ac:dyDescent="0.25">
      <c r="A322" s="206"/>
      <c r="B322" s="206"/>
      <c r="C322" s="206"/>
      <c r="D322" s="206"/>
      <c r="E322" s="206"/>
      <c r="F322" s="206"/>
      <c r="G322" s="206"/>
      <c r="H322" s="206"/>
      <c r="I322" s="206"/>
      <c r="J322" s="206"/>
      <c r="K322" s="206"/>
      <c r="L322" s="206"/>
      <c r="M322" s="206"/>
      <c r="N322" s="206"/>
      <c r="O322" s="206"/>
      <c r="P322" s="206"/>
      <c r="Q322" s="206"/>
      <c r="R322" s="206"/>
      <c r="S322" s="206"/>
      <c r="T322" s="206"/>
      <c r="U322" s="206"/>
      <c r="V322" s="206"/>
      <c r="W322" s="206"/>
      <c r="X322" s="206"/>
      <c r="Y322" s="206"/>
    </row>
    <row r="323" spans="1:25" x14ac:dyDescent="0.25">
      <c r="A323" s="206"/>
      <c r="B323" s="206"/>
      <c r="C323" s="206"/>
      <c r="D323" s="206"/>
      <c r="E323" s="206"/>
      <c r="F323" s="206"/>
      <c r="G323" s="206"/>
      <c r="H323" s="206"/>
      <c r="I323" s="206"/>
      <c r="J323" s="206"/>
      <c r="K323" s="206"/>
      <c r="L323" s="206"/>
      <c r="M323" s="206"/>
      <c r="N323" s="206"/>
      <c r="O323" s="206"/>
      <c r="P323" s="206"/>
      <c r="Q323" s="206"/>
      <c r="R323" s="206"/>
      <c r="S323" s="206"/>
      <c r="T323" s="206"/>
      <c r="U323" s="206"/>
      <c r="V323" s="206"/>
      <c r="W323" s="206"/>
      <c r="X323" s="206"/>
      <c r="Y323" s="206"/>
    </row>
    <row r="324" spans="1:25" x14ac:dyDescent="0.25">
      <c r="A324" s="206"/>
      <c r="B324" s="206"/>
      <c r="C324" s="206"/>
      <c r="D324" s="206"/>
      <c r="E324" s="206"/>
      <c r="F324" s="206"/>
      <c r="G324" s="206"/>
      <c r="H324" s="206"/>
      <c r="I324" s="206"/>
      <c r="J324" s="206"/>
      <c r="K324" s="206"/>
      <c r="L324" s="206"/>
      <c r="M324" s="206"/>
      <c r="N324" s="206"/>
      <c r="O324" s="206"/>
      <c r="P324" s="206"/>
      <c r="Q324" s="206"/>
      <c r="R324" s="206"/>
      <c r="S324" s="206"/>
      <c r="T324" s="206"/>
      <c r="U324" s="206"/>
      <c r="V324" s="206"/>
      <c r="W324" s="206"/>
      <c r="X324" s="206"/>
      <c r="Y324" s="206"/>
    </row>
    <row r="325" spans="1:25" x14ac:dyDescent="0.25">
      <c r="A325" s="206"/>
      <c r="B325" s="206"/>
      <c r="C325" s="206"/>
      <c r="D325" s="206"/>
      <c r="E325" s="206"/>
      <c r="F325" s="206"/>
      <c r="G325" s="206"/>
      <c r="H325" s="206"/>
      <c r="I325" s="206"/>
      <c r="J325" s="206"/>
      <c r="K325" s="206"/>
      <c r="L325" s="206"/>
      <c r="M325" s="206"/>
      <c r="N325" s="206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  <c r="Y325" s="206"/>
    </row>
    <row r="326" spans="1:25" x14ac:dyDescent="0.25">
      <c r="A326" s="206"/>
      <c r="B326" s="206"/>
      <c r="C326" s="206"/>
      <c r="D326" s="206"/>
      <c r="E326" s="206"/>
      <c r="F326" s="206"/>
      <c r="G326" s="206"/>
      <c r="H326" s="206"/>
      <c r="I326" s="206"/>
      <c r="J326" s="206"/>
      <c r="K326" s="206"/>
      <c r="L326" s="206"/>
      <c r="M326" s="206"/>
      <c r="N326" s="206"/>
      <c r="O326" s="206"/>
      <c r="P326" s="206"/>
      <c r="Q326" s="206"/>
      <c r="R326" s="206"/>
      <c r="S326" s="206"/>
      <c r="T326" s="206"/>
      <c r="U326" s="206"/>
      <c r="V326" s="206"/>
      <c r="W326" s="206"/>
      <c r="X326" s="206"/>
      <c r="Y326" s="206"/>
    </row>
    <row r="327" spans="1:25" x14ac:dyDescent="0.25">
      <c r="A327" s="206"/>
      <c r="B327" s="206"/>
      <c r="C327" s="206"/>
      <c r="D327" s="206"/>
      <c r="E327" s="206"/>
      <c r="F327" s="206"/>
      <c r="G327" s="206"/>
      <c r="H327" s="206"/>
      <c r="I327" s="206"/>
      <c r="J327" s="206"/>
      <c r="K327" s="206"/>
      <c r="L327" s="206"/>
      <c r="M327" s="206"/>
      <c r="N327" s="206"/>
      <c r="O327" s="206"/>
      <c r="P327" s="206"/>
      <c r="Q327" s="206"/>
      <c r="R327" s="206"/>
      <c r="S327" s="206"/>
      <c r="T327" s="206"/>
      <c r="U327" s="206"/>
      <c r="V327" s="206"/>
      <c r="W327" s="206"/>
      <c r="X327" s="206"/>
      <c r="Y327" s="206"/>
    </row>
    <row r="330" spans="1:25" s="55" customFormat="1" x14ac:dyDescent="0.25">
      <c r="Y330" s="6"/>
    </row>
    <row r="331" spans="1:25" s="55" customFormat="1" x14ac:dyDescent="0.25">
      <c r="Y331" s="6"/>
    </row>
    <row r="332" spans="1:25" s="55" customFormat="1" x14ac:dyDescent="0.25">
      <c r="Y332" s="6"/>
    </row>
    <row r="334" spans="1:25" x14ac:dyDescent="0.25">
      <c r="A334" s="63" t="s">
        <v>145</v>
      </c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</row>
    <row r="335" spans="1:25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</row>
    <row r="337" spans="1:25" ht="15.75" thickBot="1" x14ac:dyDescent="0.3"/>
    <row r="338" spans="1:25" x14ac:dyDescent="0.25">
      <c r="A338" s="177" t="str">
        <f>CONCATENATE(Arkusz18!C2," - ",Arkusz18!B2," r.")</f>
        <v>01.01.2026 - 28.02.2026 r.</v>
      </c>
      <c r="B338" s="178"/>
      <c r="C338" s="178"/>
      <c r="D338" s="178"/>
      <c r="E338" s="178"/>
      <c r="F338" s="178"/>
      <c r="G338" s="178"/>
      <c r="H338" s="178"/>
      <c r="I338" s="179"/>
      <c r="M338" s="177" t="str">
        <f>CONCATENATE(Arkusz18!C2," - ",Arkusz18!B2," r.")</f>
        <v>01.01.2026 - 28.02.2026 r.</v>
      </c>
      <c r="N338" s="178"/>
      <c r="O338" s="178"/>
      <c r="P338" s="178"/>
      <c r="Q338" s="178"/>
      <c r="R338" s="178"/>
      <c r="S338" s="178"/>
      <c r="T338" s="178"/>
      <c r="U338" s="179"/>
    </row>
    <row r="339" spans="1:25" ht="52.5" customHeight="1" x14ac:dyDescent="0.25">
      <c r="A339" s="207" t="s">
        <v>56</v>
      </c>
      <c r="B339" s="208"/>
      <c r="C339" s="209"/>
      <c r="D339" s="180" t="s">
        <v>57</v>
      </c>
      <c r="E339" s="184"/>
      <c r="F339" s="180" t="s">
        <v>58</v>
      </c>
      <c r="G339" s="184"/>
      <c r="H339" s="180" t="s">
        <v>54</v>
      </c>
      <c r="I339" s="181"/>
      <c r="M339" s="207" t="s">
        <v>56</v>
      </c>
      <c r="N339" s="208"/>
      <c r="O339" s="209"/>
      <c r="P339" s="180" t="s">
        <v>59</v>
      </c>
      <c r="Q339" s="184"/>
      <c r="R339" s="180" t="s">
        <v>58</v>
      </c>
      <c r="S339" s="184"/>
      <c r="T339" s="180" t="s">
        <v>54</v>
      </c>
      <c r="U339" s="181"/>
    </row>
    <row r="340" spans="1:25" x14ac:dyDescent="0.25">
      <c r="A340" s="210"/>
      <c r="B340" s="211"/>
      <c r="C340" s="212"/>
      <c r="D340" s="182"/>
      <c r="E340" s="185"/>
      <c r="F340" s="182"/>
      <c r="G340" s="185"/>
      <c r="H340" s="182"/>
      <c r="I340" s="183"/>
      <c r="M340" s="210"/>
      <c r="N340" s="211"/>
      <c r="O340" s="212"/>
      <c r="P340" s="182"/>
      <c r="Q340" s="185"/>
      <c r="R340" s="182"/>
      <c r="S340" s="185"/>
      <c r="T340" s="182"/>
      <c r="U340" s="183"/>
    </row>
    <row r="341" spans="1:25" x14ac:dyDescent="0.25">
      <c r="A341" s="231" t="str">
        <f>Arkusz4!B2</f>
        <v>NIEMCY</v>
      </c>
      <c r="B341" s="232"/>
      <c r="C341" s="232"/>
      <c r="D341" s="186">
        <f>Arkusz4!C2</f>
        <v>121</v>
      </c>
      <c r="E341" s="186"/>
      <c r="F341" s="186">
        <f>Arkusz4!D2</f>
        <v>108</v>
      </c>
      <c r="G341" s="186"/>
      <c r="H341" s="186">
        <f>Arkusz4!E2</f>
        <v>21</v>
      </c>
      <c r="I341" s="186"/>
      <c r="M341" s="231" t="str">
        <f>Arkusz5!B2</f>
        <v>CHORWACJA</v>
      </c>
      <c r="N341" s="232"/>
      <c r="O341" s="232"/>
      <c r="P341" s="186">
        <f>Arkusz5!C2</f>
        <v>15</v>
      </c>
      <c r="Q341" s="186"/>
      <c r="R341" s="186">
        <f>Arkusz5!D2</f>
        <v>6</v>
      </c>
      <c r="S341" s="186"/>
      <c r="T341" s="186">
        <f>Arkusz5!E2</f>
        <v>0</v>
      </c>
      <c r="U341" s="245"/>
    </row>
    <row r="342" spans="1:25" x14ac:dyDescent="0.25">
      <c r="A342" s="233" t="str">
        <f>Arkusz4!B3</f>
        <v>FRANCJA</v>
      </c>
      <c r="B342" s="234"/>
      <c r="C342" s="234"/>
      <c r="D342" s="217">
        <f>Arkusz4!C3</f>
        <v>71</v>
      </c>
      <c r="E342" s="217"/>
      <c r="F342" s="217">
        <f>Arkusz4!D3</f>
        <v>44</v>
      </c>
      <c r="G342" s="217"/>
      <c r="H342" s="217">
        <f>Arkusz4!E3</f>
        <v>9</v>
      </c>
      <c r="I342" s="217"/>
      <c r="M342" s="233" t="str">
        <f>Arkusz5!B3</f>
        <v>ŁOTWA</v>
      </c>
      <c r="N342" s="234"/>
      <c r="O342" s="234"/>
      <c r="P342" s="217">
        <f>Arkusz5!C3</f>
        <v>12</v>
      </c>
      <c r="Q342" s="217"/>
      <c r="R342" s="217">
        <f>Arkusz5!D3</f>
        <v>11</v>
      </c>
      <c r="S342" s="217"/>
      <c r="T342" s="217">
        <f>Arkusz5!E3</f>
        <v>4</v>
      </c>
      <c r="U342" s="244"/>
    </row>
    <row r="343" spans="1:25" x14ac:dyDescent="0.25">
      <c r="A343" s="231" t="str">
        <f>Arkusz4!B4</f>
        <v>BELGIA</v>
      </c>
      <c r="B343" s="232"/>
      <c r="C343" s="232"/>
      <c r="D343" s="186">
        <f>Arkusz4!C4</f>
        <v>14</v>
      </c>
      <c r="E343" s="186"/>
      <c r="F343" s="186">
        <f>Arkusz4!D4</f>
        <v>12</v>
      </c>
      <c r="G343" s="186"/>
      <c r="H343" s="186">
        <f>Arkusz4!E4</f>
        <v>2</v>
      </c>
      <c r="I343" s="186"/>
      <c r="M343" s="231" t="str">
        <f>Arkusz5!B4</f>
        <v>NIEMCY</v>
      </c>
      <c r="N343" s="232"/>
      <c r="O343" s="232"/>
      <c r="P343" s="186">
        <f>Arkusz5!C4</f>
        <v>12</v>
      </c>
      <c r="Q343" s="186"/>
      <c r="R343" s="186">
        <f>Arkusz5!D4</f>
        <v>9</v>
      </c>
      <c r="S343" s="186"/>
      <c r="T343" s="186">
        <f>Arkusz5!E4</f>
        <v>2</v>
      </c>
      <c r="U343" s="245"/>
    </row>
    <row r="344" spans="1:25" x14ac:dyDescent="0.25">
      <c r="A344" s="233" t="str">
        <f>Arkusz4!B5</f>
        <v>NIDERLANDY</v>
      </c>
      <c r="B344" s="234"/>
      <c r="C344" s="234"/>
      <c r="D344" s="217">
        <f>Arkusz4!C5</f>
        <v>13</v>
      </c>
      <c r="E344" s="217"/>
      <c r="F344" s="217">
        <f>Arkusz4!D5</f>
        <v>14</v>
      </c>
      <c r="G344" s="217"/>
      <c r="H344" s="217">
        <f>Arkusz4!E5</f>
        <v>2</v>
      </c>
      <c r="I344" s="217"/>
      <c r="M344" s="233" t="str">
        <f>Arkusz5!B5</f>
        <v>HISZPANIA</v>
      </c>
      <c r="N344" s="234"/>
      <c r="O344" s="234"/>
      <c r="P344" s="217">
        <f>Arkusz5!C5</f>
        <v>10</v>
      </c>
      <c r="Q344" s="217"/>
      <c r="R344" s="217">
        <f>Arkusz5!D5</f>
        <v>10</v>
      </c>
      <c r="S344" s="217"/>
      <c r="T344" s="217">
        <f>Arkusz5!E5</f>
        <v>0</v>
      </c>
      <c r="U344" s="244"/>
    </row>
    <row r="345" spans="1:25" x14ac:dyDescent="0.25">
      <c r="A345" s="231" t="str">
        <f>Arkusz4!B6</f>
        <v>SZWAJCARIA</v>
      </c>
      <c r="B345" s="232"/>
      <c r="C345" s="232"/>
      <c r="D345" s="186">
        <f>Arkusz4!C6</f>
        <v>11</v>
      </c>
      <c r="E345" s="186"/>
      <c r="F345" s="186">
        <f>Arkusz4!D6</f>
        <v>9</v>
      </c>
      <c r="G345" s="186"/>
      <c r="H345" s="186">
        <f>Arkusz4!E6</f>
        <v>1</v>
      </c>
      <c r="I345" s="186"/>
      <c r="M345" s="231" t="str">
        <f>Arkusz5!B6</f>
        <v>LITWA</v>
      </c>
      <c r="N345" s="232"/>
      <c r="O345" s="232"/>
      <c r="P345" s="186">
        <f>Arkusz5!C6</f>
        <v>6</v>
      </c>
      <c r="Q345" s="186"/>
      <c r="R345" s="186">
        <f>Arkusz5!D6</f>
        <v>5</v>
      </c>
      <c r="S345" s="186"/>
      <c r="T345" s="186">
        <f>Arkusz5!E6</f>
        <v>3</v>
      </c>
      <c r="U345" s="245"/>
    </row>
    <row r="346" spans="1:25" ht="15.75" thickBot="1" x14ac:dyDescent="0.3">
      <c r="A346" s="235" t="str">
        <f>Arkusz4!B7</f>
        <v>Pozostałe</v>
      </c>
      <c r="B346" s="236"/>
      <c r="C346" s="236"/>
      <c r="D346" s="218">
        <f>Arkusz4!C7</f>
        <v>48</v>
      </c>
      <c r="E346" s="218"/>
      <c r="F346" s="218">
        <f>Arkusz4!D7</f>
        <v>36</v>
      </c>
      <c r="G346" s="218"/>
      <c r="H346" s="218">
        <f>Arkusz4!E7</f>
        <v>23</v>
      </c>
      <c r="I346" s="218"/>
      <c r="M346" s="235" t="str">
        <f>Arkusz5!B7</f>
        <v>Pozostałe</v>
      </c>
      <c r="N346" s="236"/>
      <c r="O346" s="236"/>
      <c r="P346" s="218">
        <f>Arkusz5!C7</f>
        <v>27</v>
      </c>
      <c r="Q346" s="218"/>
      <c r="R346" s="218">
        <f>Arkusz5!D7</f>
        <v>18</v>
      </c>
      <c r="S346" s="218"/>
      <c r="T346" s="218">
        <f>Arkusz5!E7</f>
        <v>6</v>
      </c>
      <c r="U346" s="282"/>
    </row>
    <row r="347" spans="1:25" ht="15.75" thickBot="1" x14ac:dyDescent="0.3">
      <c r="A347" s="215" t="s">
        <v>69</v>
      </c>
      <c r="B347" s="216"/>
      <c r="C347" s="216"/>
      <c r="D347" s="213">
        <f>SUM(D341:E346)</f>
        <v>278</v>
      </c>
      <c r="E347" s="213"/>
      <c r="F347" s="213">
        <f>SUM(F341:G346)</f>
        <v>223</v>
      </c>
      <c r="G347" s="213"/>
      <c r="H347" s="213">
        <f>SUM(H341:I346)</f>
        <v>58</v>
      </c>
      <c r="I347" s="214"/>
      <c r="M347" s="215" t="s">
        <v>69</v>
      </c>
      <c r="N347" s="216"/>
      <c r="O347" s="216"/>
      <c r="P347" s="213">
        <f>SUM(P341:Q346)</f>
        <v>82</v>
      </c>
      <c r="Q347" s="213"/>
      <c r="R347" s="213">
        <f t="shared" ref="R347" si="11">SUM(R341:S346)</f>
        <v>59</v>
      </c>
      <c r="S347" s="213"/>
      <c r="T347" s="213">
        <f>SUM(T341:U346)</f>
        <v>15</v>
      </c>
      <c r="U347" s="214"/>
    </row>
    <row r="349" spans="1:25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</row>
    <row r="350" spans="1:25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</row>
    <row r="351" spans="1:25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</row>
    <row r="352" spans="1:25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</row>
    <row r="353" spans="1:26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</row>
    <row r="354" spans="1:26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</row>
    <row r="355" spans="1:26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</row>
    <row r="356" spans="1:26" s="56" customFormat="1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</row>
    <row r="357" spans="1:26" s="56" customFormat="1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</row>
    <row r="358" spans="1:26" s="56" customFormat="1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</row>
    <row r="360" spans="1:26" x14ac:dyDescent="0.25">
      <c r="A360" s="252" t="s">
        <v>68</v>
      </c>
      <c r="B360" s="252"/>
      <c r="C360" s="252"/>
      <c r="D360" s="252"/>
      <c r="E360" s="252"/>
      <c r="F360" s="252"/>
      <c r="G360" s="252"/>
      <c r="H360" s="252"/>
      <c r="I360" s="252"/>
      <c r="J360" s="252"/>
      <c r="K360" s="252"/>
      <c r="L360" s="252"/>
      <c r="M360" s="252"/>
      <c r="N360" s="252"/>
      <c r="O360" s="252"/>
      <c r="P360" s="252"/>
      <c r="Q360" s="252"/>
      <c r="R360" s="252"/>
      <c r="S360" s="252"/>
      <c r="T360" s="252"/>
      <c r="U360" s="252"/>
      <c r="V360" s="252"/>
      <c r="W360" s="252"/>
      <c r="X360" s="252"/>
      <c r="Y360" s="252"/>
      <c r="Z360" s="252"/>
    </row>
    <row r="361" spans="1:26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1:26" x14ac:dyDescent="0.25">
      <c r="A362" s="63" t="s">
        <v>146</v>
      </c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</row>
    <row r="363" spans="1:26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</row>
    <row r="364" spans="1:26" ht="15.75" thickBot="1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</row>
    <row r="365" spans="1:26" x14ac:dyDescent="0.25">
      <c r="C365" s="136" t="s">
        <v>0</v>
      </c>
      <c r="D365" s="137"/>
      <c r="E365" s="137"/>
      <c r="F365" s="137"/>
      <c r="G365" s="189" t="str">
        <f>CONCATENATE(Arkusz18!A2," - ",Arkusz18!B2," r.")</f>
        <v>01.02.2026 - 28.02.2026 r.</v>
      </c>
      <c r="H365" s="189"/>
      <c r="I365" s="189"/>
      <c r="J365" s="189"/>
      <c r="K365" s="189"/>
      <c r="L365" s="189"/>
      <c r="M365" s="189"/>
      <c r="N365" s="189"/>
      <c r="O365" s="189"/>
      <c r="P365" s="189"/>
      <c r="Q365" s="189"/>
      <c r="R365" s="189"/>
      <c r="S365" s="189"/>
      <c r="T365" s="189"/>
      <c r="U365" s="190"/>
    </row>
    <row r="366" spans="1:26" ht="73.5" customHeight="1" x14ac:dyDescent="0.25">
      <c r="C366" s="138"/>
      <c r="D366" s="139"/>
      <c r="E366" s="139"/>
      <c r="F366" s="139"/>
      <c r="G366" s="240" t="s">
        <v>60</v>
      </c>
      <c r="H366" s="241"/>
      <c r="I366" s="242"/>
      <c r="J366" s="240" t="s">
        <v>61</v>
      </c>
      <c r="K366" s="241"/>
      <c r="L366" s="242"/>
      <c r="M366" s="240" t="s">
        <v>62</v>
      </c>
      <c r="N366" s="241"/>
      <c r="O366" s="242"/>
      <c r="P366" s="240" t="s">
        <v>71</v>
      </c>
      <c r="Q366" s="241"/>
      <c r="R366" s="242"/>
      <c r="S366" s="240" t="s">
        <v>63</v>
      </c>
      <c r="T366" s="241"/>
      <c r="U366" s="243"/>
    </row>
    <row r="367" spans="1:26" x14ac:dyDescent="0.25">
      <c r="C367" s="238" t="str">
        <f>Arkusz6!B2</f>
        <v>UKRAINA</v>
      </c>
      <c r="D367" s="239"/>
      <c r="E367" s="239"/>
      <c r="F367" s="239"/>
      <c r="G367" s="130">
        <f>Arkusz6!C2</f>
        <v>0</v>
      </c>
      <c r="H367" s="130"/>
      <c r="I367" s="130"/>
      <c r="J367" s="130">
        <f>Arkusz6!D2</f>
        <v>4</v>
      </c>
      <c r="K367" s="130"/>
      <c r="L367" s="130"/>
      <c r="M367" s="130">
        <f>Arkusz6!E2</f>
        <v>0</v>
      </c>
      <c r="N367" s="130"/>
      <c r="O367" s="130"/>
      <c r="P367" s="130">
        <f>Arkusz6!F2</f>
        <v>325</v>
      </c>
      <c r="Q367" s="130"/>
      <c r="R367" s="130"/>
      <c r="S367" s="130">
        <f>Arkusz6!G2</f>
        <v>74</v>
      </c>
      <c r="T367" s="130"/>
      <c r="U367" s="130"/>
      <c r="V367" s="51"/>
    </row>
    <row r="368" spans="1:26" x14ac:dyDescent="0.25">
      <c r="C368" s="229" t="str">
        <f>Arkusz6!B3</f>
        <v>BIAŁORUŚ</v>
      </c>
      <c r="D368" s="230"/>
      <c r="E368" s="230"/>
      <c r="F368" s="230"/>
      <c r="G368" s="237">
        <f>Arkusz6!C3</f>
        <v>9</v>
      </c>
      <c r="H368" s="237"/>
      <c r="I368" s="237"/>
      <c r="J368" s="237">
        <f>Arkusz6!D3</f>
        <v>82</v>
      </c>
      <c r="K368" s="237"/>
      <c r="L368" s="237"/>
      <c r="M368" s="237">
        <f>Arkusz6!E3</f>
        <v>0</v>
      </c>
      <c r="N368" s="237"/>
      <c r="O368" s="237"/>
      <c r="P368" s="237">
        <f>Arkusz6!F3</f>
        <v>1</v>
      </c>
      <c r="Q368" s="237"/>
      <c r="R368" s="237"/>
      <c r="S368" s="237">
        <f>Arkusz6!G3</f>
        <v>27</v>
      </c>
      <c r="T368" s="237"/>
      <c r="U368" s="237"/>
      <c r="V368" s="51"/>
    </row>
    <row r="369" spans="3:22" x14ac:dyDescent="0.25">
      <c r="C369" s="238" t="str">
        <f>Arkusz6!B4</f>
        <v>ROSJA</v>
      </c>
      <c r="D369" s="239"/>
      <c r="E369" s="239"/>
      <c r="F369" s="239"/>
      <c r="G369" s="130">
        <f>Arkusz6!C4</f>
        <v>0</v>
      </c>
      <c r="H369" s="130"/>
      <c r="I369" s="130"/>
      <c r="J369" s="130">
        <f>Arkusz6!D4</f>
        <v>0</v>
      </c>
      <c r="K369" s="130"/>
      <c r="L369" s="130"/>
      <c r="M369" s="130">
        <f>Arkusz6!E4</f>
        <v>0</v>
      </c>
      <c r="N369" s="130"/>
      <c r="O369" s="130"/>
      <c r="P369" s="130">
        <f>Arkusz6!F4</f>
        <v>28</v>
      </c>
      <c r="Q369" s="130"/>
      <c r="R369" s="130"/>
      <c r="S369" s="130">
        <f>Arkusz6!G4</f>
        <v>9</v>
      </c>
      <c r="T369" s="130"/>
      <c r="U369" s="130"/>
      <c r="V369" s="51"/>
    </row>
    <row r="370" spans="3:22" x14ac:dyDescent="0.25">
      <c r="C370" s="229" t="str">
        <f>Arkusz6!B5</f>
        <v>AFGANISTAN</v>
      </c>
      <c r="D370" s="230"/>
      <c r="E370" s="230"/>
      <c r="F370" s="230"/>
      <c r="G370" s="237">
        <f>Arkusz6!C5</f>
        <v>1</v>
      </c>
      <c r="H370" s="237"/>
      <c r="I370" s="237"/>
      <c r="J370" s="237">
        <f>Arkusz6!D5</f>
        <v>0</v>
      </c>
      <c r="K370" s="237"/>
      <c r="L370" s="237"/>
      <c r="M370" s="237">
        <f>Arkusz6!E5</f>
        <v>0</v>
      </c>
      <c r="N370" s="237"/>
      <c r="O370" s="237"/>
      <c r="P370" s="237">
        <f>Arkusz6!F5</f>
        <v>16</v>
      </c>
      <c r="Q370" s="237"/>
      <c r="R370" s="237"/>
      <c r="S370" s="237">
        <f>Arkusz6!G5</f>
        <v>18</v>
      </c>
      <c r="T370" s="237"/>
      <c r="U370" s="237"/>
      <c r="V370" s="51"/>
    </row>
    <row r="371" spans="3:22" x14ac:dyDescent="0.25">
      <c r="C371" s="238" t="str">
        <f>Arkusz6!B6</f>
        <v>TADŻYKISTAN</v>
      </c>
      <c r="D371" s="239"/>
      <c r="E371" s="239"/>
      <c r="F371" s="239"/>
      <c r="G371" s="130">
        <f>Arkusz6!C6</f>
        <v>2</v>
      </c>
      <c r="H371" s="130"/>
      <c r="I371" s="130"/>
      <c r="J371" s="130">
        <f>Arkusz6!D6</f>
        <v>0</v>
      </c>
      <c r="K371" s="130"/>
      <c r="L371" s="130"/>
      <c r="M371" s="130">
        <f>Arkusz6!E6</f>
        <v>0</v>
      </c>
      <c r="N371" s="130"/>
      <c r="O371" s="130"/>
      <c r="P371" s="130">
        <f>Arkusz6!F6</f>
        <v>4</v>
      </c>
      <c r="Q371" s="130"/>
      <c r="R371" s="130"/>
      <c r="S371" s="130">
        <f>Arkusz6!G6</f>
        <v>13</v>
      </c>
      <c r="T371" s="130"/>
      <c r="U371" s="130"/>
      <c r="V371" s="51"/>
    </row>
    <row r="372" spans="3:22" ht="15.75" thickBot="1" x14ac:dyDescent="0.3">
      <c r="C372" s="132" t="str">
        <f>Arkusz6!B7</f>
        <v>Pozostałe</v>
      </c>
      <c r="D372" s="133"/>
      <c r="E372" s="133"/>
      <c r="F372" s="133"/>
      <c r="G372" s="131">
        <f>Arkusz6!C7</f>
        <v>5</v>
      </c>
      <c r="H372" s="131"/>
      <c r="I372" s="131"/>
      <c r="J372" s="131">
        <f>Arkusz6!D7</f>
        <v>5</v>
      </c>
      <c r="K372" s="131"/>
      <c r="L372" s="131"/>
      <c r="M372" s="131">
        <f>Arkusz6!E7</f>
        <v>0</v>
      </c>
      <c r="N372" s="131"/>
      <c r="O372" s="131"/>
      <c r="P372" s="131">
        <f>Arkusz6!F7</f>
        <v>43</v>
      </c>
      <c r="Q372" s="131"/>
      <c r="R372" s="131"/>
      <c r="S372" s="131">
        <f>Arkusz6!G7</f>
        <v>74</v>
      </c>
      <c r="T372" s="131"/>
      <c r="U372" s="131"/>
    </row>
    <row r="373" spans="3:22" ht="15.75" thickBot="1" x14ac:dyDescent="0.3">
      <c r="C373" s="134" t="s">
        <v>1</v>
      </c>
      <c r="D373" s="135"/>
      <c r="E373" s="135"/>
      <c r="F373" s="135"/>
      <c r="G373" s="91">
        <f>SUM(G367:I372)</f>
        <v>17</v>
      </c>
      <c r="H373" s="91"/>
      <c r="I373" s="91"/>
      <c r="J373" s="91">
        <f t="shared" ref="J373" si="12">SUM(J367:L372)</f>
        <v>91</v>
      </c>
      <c r="K373" s="91"/>
      <c r="L373" s="91"/>
      <c r="M373" s="91">
        <f t="shared" ref="M373" si="13">SUM(M367:O372)</f>
        <v>0</v>
      </c>
      <c r="N373" s="91"/>
      <c r="O373" s="91"/>
      <c r="P373" s="91">
        <f t="shared" ref="P373" si="14">SUM(P367:R372)</f>
        <v>417</v>
      </c>
      <c r="Q373" s="91"/>
      <c r="R373" s="91"/>
      <c r="S373" s="91">
        <f>SUM(S367:U372)</f>
        <v>215</v>
      </c>
      <c r="T373" s="91"/>
      <c r="U373" s="92"/>
    </row>
    <row r="376" spans="3:22" ht="15.75" thickBot="1" x14ac:dyDescent="0.3"/>
    <row r="377" spans="3:22" x14ac:dyDescent="0.25">
      <c r="C377" s="136" t="s">
        <v>0</v>
      </c>
      <c r="D377" s="137"/>
      <c r="E377" s="137"/>
      <c r="F377" s="137"/>
      <c r="G377" s="189" t="str">
        <f>CONCATENATE(Arkusz18!C2," - ",Arkusz18!B2," r.")</f>
        <v>01.01.2026 - 28.02.2026 r.</v>
      </c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90"/>
    </row>
    <row r="378" spans="3:22" ht="71.25" customHeight="1" x14ac:dyDescent="0.25">
      <c r="C378" s="138"/>
      <c r="D378" s="139"/>
      <c r="E378" s="139"/>
      <c r="F378" s="139"/>
      <c r="G378" s="240" t="s">
        <v>60</v>
      </c>
      <c r="H378" s="241"/>
      <c r="I378" s="242"/>
      <c r="J378" s="240" t="s">
        <v>61</v>
      </c>
      <c r="K378" s="241"/>
      <c r="L378" s="242"/>
      <c r="M378" s="240" t="s">
        <v>62</v>
      </c>
      <c r="N378" s="241"/>
      <c r="O378" s="242"/>
      <c r="P378" s="240" t="s">
        <v>71</v>
      </c>
      <c r="Q378" s="241"/>
      <c r="R378" s="242"/>
      <c r="S378" s="240" t="s">
        <v>63</v>
      </c>
      <c r="T378" s="241"/>
      <c r="U378" s="243"/>
    </row>
    <row r="379" spans="3:22" x14ac:dyDescent="0.25">
      <c r="C379" s="238" t="str">
        <f>Arkusz7!B2</f>
        <v>UKRAINA</v>
      </c>
      <c r="D379" s="239"/>
      <c r="E379" s="239"/>
      <c r="F379" s="239"/>
      <c r="G379" s="130">
        <f>Arkusz7!C2</f>
        <v>0</v>
      </c>
      <c r="H379" s="130"/>
      <c r="I379" s="130"/>
      <c r="J379" s="130">
        <f>Arkusz7!D2</f>
        <v>6</v>
      </c>
      <c r="K379" s="130"/>
      <c r="L379" s="130"/>
      <c r="M379" s="130">
        <f>Arkusz7!E2</f>
        <v>0</v>
      </c>
      <c r="N379" s="130"/>
      <c r="O379" s="130"/>
      <c r="P379" s="130">
        <f>Arkusz7!F2</f>
        <v>640</v>
      </c>
      <c r="Q379" s="130"/>
      <c r="R379" s="130"/>
      <c r="S379" s="130">
        <f>Arkusz7!G2</f>
        <v>130</v>
      </c>
      <c r="T379" s="130"/>
      <c r="U379" s="130"/>
    </row>
    <row r="380" spans="3:22" x14ac:dyDescent="0.25">
      <c r="C380" s="229" t="str">
        <f>Arkusz7!B3</f>
        <v>BIAŁORUŚ</v>
      </c>
      <c r="D380" s="230"/>
      <c r="E380" s="230"/>
      <c r="F380" s="230"/>
      <c r="G380" s="237">
        <f>Arkusz7!C3</f>
        <v>14</v>
      </c>
      <c r="H380" s="237"/>
      <c r="I380" s="237"/>
      <c r="J380" s="237">
        <f>Arkusz7!D3</f>
        <v>157</v>
      </c>
      <c r="K380" s="237"/>
      <c r="L380" s="237"/>
      <c r="M380" s="237">
        <f>Arkusz7!E3</f>
        <v>0</v>
      </c>
      <c r="N380" s="237"/>
      <c r="O380" s="237"/>
      <c r="P380" s="237">
        <f>Arkusz7!F3</f>
        <v>1</v>
      </c>
      <c r="Q380" s="237"/>
      <c r="R380" s="237"/>
      <c r="S380" s="237">
        <f>Arkusz7!G3</f>
        <v>42</v>
      </c>
      <c r="T380" s="237"/>
      <c r="U380" s="237"/>
    </row>
    <row r="381" spans="3:22" x14ac:dyDescent="0.25">
      <c r="C381" s="238" t="str">
        <f>Arkusz7!B4</f>
        <v>AFGANISTAN</v>
      </c>
      <c r="D381" s="239"/>
      <c r="E381" s="239"/>
      <c r="F381" s="239"/>
      <c r="G381" s="130">
        <f>Arkusz7!C4</f>
        <v>2</v>
      </c>
      <c r="H381" s="130"/>
      <c r="I381" s="130"/>
      <c r="J381" s="130">
        <f>Arkusz7!D4</f>
        <v>0</v>
      </c>
      <c r="K381" s="130"/>
      <c r="L381" s="130"/>
      <c r="M381" s="130">
        <f>Arkusz7!E4</f>
        <v>0</v>
      </c>
      <c r="N381" s="130"/>
      <c r="O381" s="130"/>
      <c r="P381" s="130">
        <f>Arkusz7!F4</f>
        <v>34</v>
      </c>
      <c r="Q381" s="130"/>
      <c r="R381" s="130"/>
      <c r="S381" s="130">
        <f>Arkusz7!G4</f>
        <v>28</v>
      </c>
      <c r="T381" s="130"/>
      <c r="U381" s="130"/>
    </row>
    <row r="382" spans="3:22" x14ac:dyDescent="0.25">
      <c r="C382" s="229" t="str">
        <f>Arkusz7!B5</f>
        <v>ROSJA</v>
      </c>
      <c r="D382" s="230"/>
      <c r="E382" s="230"/>
      <c r="F382" s="230"/>
      <c r="G382" s="237">
        <f>Arkusz7!C5</f>
        <v>0</v>
      </c>
      <c r="H382" s="237"/>
      <c r="I382" s="237"/>
      <c r="J382" s="237">
        <f>Arkusz7!D5</f>
        <v>1</v>
      </c>
      <c r="K382" s="237"/>
      <c r="L382" s="237"/>
      <c r="M382" s="237">
        <f>Arkusz7!E5</f>
        <v>0</v>
      </c>
      <c r="N382" s="237"/>
      <c r="O382" s="237"/>
      <c r="P382" s="237">
        <f>Arkusz7!F5</f>
        <v>39</v>
      </c>
      <c r="Q382" s="237"/>
      <c r="R382" s="237"/>
      <c r="S382" s="237">
        <f>Arkusz7!G5</f>
        <v>24</v>
      </c>
      <c r="T382" s="237"/>
      <c r="U382" s="237"/>
    </row>
    <row r="383" spans="3:22" x14ac:dyDescent="0.25">
      <c r="C383" s="238" t="str">
        <f>Arkusz7!B6</f>
        <v>TADŻYKISTAN</v>
      </c>
      <c r="D383" s="239"/>
      <c r="E383" s="239"/>
      <c r="F383" s="239"/>
      <c r="G383" s="130">
        <f>Arkusz7!C6</f>
        <v>2</v>
      </c>
      <c r="H383" s="130"/>
      <c r="I383" s="130"/>
      <c r="J383" s="130">
        <f>Arkusz7!D6</f>
        <v>0</v>
      </c>
      <c r="K383" s="130"/>
      <c r="L383" s="130"/>
      <c r="M383" s="130">
        <f>Arkusz7!E6</f>
        <v>0</v>
      </c>
      <c r="N383" s="130"/>
      <c r="O383" s="130"/>
      <c r="P383" s="130">
        <f>Arkusz7!F6</f>
        <v>5</v>
      </c>
      <c r="Q383" s="130"/>
      <c r="R383" s="130"/>
      <c r="S383" s="130">
        <f>Arkusz7!G6</f>
        <v>22</v>
      </c>
      <c r="T383" s="130"/>
      <c r="U383" s="130"/>
    </row>
    <row r="384" spans="3:22" ht="15.75" thickBot="1" x14ac:dyDescent="0.3">
      <c r="C384" s="132" t="str">
        <f>Arkusz7!B7</f>
        <v>Pozostałe</v>
      </c>
      <c r="D384" s="133"/>
      <c r="E384" s="133"/>
      <c r="F384" s="133"/>
      <c r="G384" s="131">
        <f>Arkusz7!C7</f>
        <v>17</v>
      </c>
      <c r="H384" s="131"/>
      <c r="I384" s="131"/>
      <c r="J384" s="131">
        <f>Arkusz7!D7</f>
        <v>18</v>
      </c>
      <c r="K384" s="131"/>
      <c r="L384" s="131"/>
      <c r="M384" s="131">
        <f>Arkusz7!E7</f>
        <v>0</v>
      </c>
      <c r="N384" s="131"/>
      <c r="O384" s="131"/>
      <c r="P384" s="131">
        <f>Arkusz7!F7</f>
        <v>66</v>
      </c>
      <c r="Q384" s="131"/>
      <c r="R384" s="131"/>
      <c r="S384" s="131">
        <f>Arkusz7!G7</f>
        <v>173</v>
      </c>
      <c r="T384" s="131"/>
      <c r="U384" s="131"/>
    </row>
    <row r="385" spans="1:25" ht="15.75" thickBot="1" x14ac:dyDescent="0.3">
      <c r="C385" s="134" t="s">
        <v>1</v>
      </c>
      <c r="D385" s="135"/>
      <c r="E385" s="135"/>
      <c r="F385" s="135"/>
      <c r="G385" s="91">
        <f>SUM(G379:I384)</f>
        <v>35</v>
      </c>
      <c r="H385" s="91"/>
      <c r="I385" s="91"/>
      <c r="J385" s="91">
        <f t="shared" ref="J385" si="15">SUM(J379:L384)</f>
        <v>182</v>
      </c>
      <c r="K385" s="91"/>
      <c r="L385" s="91"/>
      <c r="M385" s="91">
        <f t="shared" ref="M385" si="16">SUM(M379:O384)</f>
        <v>0</v>
      </c>
      <c r="N385" s="91"/>
      <c r="O385" s="91"/>
      <c r="P385" s="91">
        <f t="shared" ref="P385" si="17">SUM(P379:R384)</f>
        <v>785</v>
      </c>
      <c r="Q385" s="91"/>
      <c r="R385" s="91"/>
      <c r="S385" s="91">
        <f>SUM(S379:U384)</f>
        <v>419</v>
      </c>
      <c r="T385" s="91"/>
      <c r="U385" s="92"/>
    </row>
    <row r="388" spans="1:25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</row>
    <row r="389" spans="1:25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</row>
    <row r="390" spans="1:25" ht="15" customHeight="1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</row>
    <row r="391" spans="1:25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</row>
    <row r="392" spans="1:25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</row>
    <row r="393" spans="1:25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</row>
    <row r="394" spans="1:25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</row>
    <row r="395" spans="1:25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</row>
    <row r="396" spans="1:25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</row>
    <row r="397" spans="1:25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</row>
    <row r="398" spans="1:25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</row>
    <row r="399" spans="1:25" s="55" customFormat="1" x14ac:dyDescent="0.25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</row>
    <row r="400" spans="1:25" s="55" customFormat="1" x14ac:dyDescent="0.25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</row>
    <row r="401" spans="1:25" s="55" customFormat="1" x14ac:dyDescent="0.25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</row>
    <row r="405" spans="1:25" x14ac:dyDescent="0.25">
      <c r="A405" s="63" t="s">
        <v>147</v>
      </c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</row>
    <row r="406" spans="1:25" x14ac:dyDescent="0.2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</row>
    <row r="407" spans="1:25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</row>
    <row r="408" spans="1:25" ht="15.75" thickBot="1" x14ac:dyDescent="0.3"/>
    <row r="409" spans="1:25" ht="30" customHeight="1" x14ac:dyDescent="0.25">
      <c r="B409" s="136" t="s">
        <v>9</v>
      </c>
      <c r="C409" s="137"/>
      <c r="D409" s="137"/>
      <c r="E409" s="137"/>
      <c r="F409" s="137"/>
      <c r="G409" s="137"/>
      <c r="H409" s="137"/>
      <c r="I409" s="137"/>
      <c r="J409" s="140" t="str">
        <f>Arkusz8!C6</f>
        <v>25.01.2026 - 31.01.2026</v>
      </c>
      <c r="K409" s="140"/>
      <c r="L409" s="140"/>
      <c r="M409" s="140" t="str">
        <f>Arkusz8!C10</f>
        <v>01.02.2026 - 07.02.2026</v>
      </c>
      <c r="N409" s="140"/>
      <c r="O409" s="140"/>
      <c r="P409" s="140" t="str">
        <f>Arkusz8!C9</f>
        <v>08.02.2026 - 14.02.2026</v>
      </c>
      <c r="Q409" s="140"/>
      <c r="R409" s="140"/>
      <c r="S409" s="140" t="str">
        <f>Arkusz8!C8</f>
        <v>15.02.2026 - 21.02.2026</v>
      </c>
      <c r="T409" s="140"/>
      <c r="U409" s="140"/>
      <c r="V409" s="140" t="str">
        <f>Arkusz8!C7</f>
        <v>22.02.2026 - 28.02.2026</v>
      </c>
      <c r="W409" s="140"/>
      <c r="X409" s="171"/>
    </row>
    <row r="410" spans="1:25" x14ac:dyDescent="0.25">
      <c r="B410" s="255" t="s">
        <v>29</v>
      </c>
      <c r="C410" s="256"/>
      <c r="D410" s="256"/>
      <c r="E410" s="256"/>
      <c r="F410" s="256"/>
      <c r="G410" s="256"/>
      <c r="H410" s="256"/>
      <c r="I410" s="256"/>
      <c r="J410" s="170">
        <f>Arkusz8!A6</f>
        <v>752</v>
      </c>
      <c r="K410" s="170"/>
      <c r="L410" s="170"/>
      <c r="M410" s="170">
        <f>Arkusz8!A5</f>
        <v>773</v>
      </c>
      <c r="N410" s="170"/>
      <c r="O410" s="170"/>
      <c r="P410" s="170">
        <f>Arkusz8!A4</f>
        <v>749</v>
      </c>
      <c r="Q410" s="170"/>
      <c r="R410" s="170"/>
      <c r="S410" s="170">
        <f>Arkusz8!A3</f>
        <v>757</v>
      </c>
      <c r="T410" s="170"/>
      <c r="U410" s="170"/>
      <c r="V410" s="170">
        <f>Arkusz8!A2</f>
        <v>741</v>
      </c>
      <c r="W410" s="170"/>
      <c r="X410" s="170"/>
    </row>
    <row r="411" spans="1:25" x14ac:dyDescent="0.25">
      <c r="B411" s="253" t="s">
        <v>5</v>
      </c>
      <c r="C411" s="254"/>
      <c r="D411" s="254"/>
      <c r="E411" s="254"/>
      <c r="F411" s="254"/>
      <c r="G411" s="254"/>
      <c r="H411" s="254"/>
      <c r="I411" s="254"/>
      <c r="J411" s="130">
        <f>Arkusz8!A11</f>
        <v>6073</v>
      </c>
      <c r="K411" s="130"/>
      <c r="L411" s="130"/>
      <c r="M411" s="130">
        <f>Arkusz8!A10</f>
        <v>6060</v>
      </c>
      <c r="N411" s="130"/>
      <c r="O411" s="130"/>
      <c r="P411" s="130">
        <f>Arkusz8!A9</f>
        <v>6085</v>
      </c>
      <c r="Q411" s="130"/>
      <c r="R411" s="130"/>
      <c r="S411" s="130">
        <f>Arkusz8!A8</f>
        <v>6072</v>
      </c>
      <c r="T411" s="130"/>
      <c r="U411" s="130"/>
      <c r="V411" s="130">
        <f>Arkusz8!A7</f>
        <v>6076</v>
      </c>
      <c r="W411" s="130"/>
      <c r="X411" s="130"/>
    </row>
    <row r="412" spans="1:25" x14ac:dyDescent="0.25">
      <c r="B412" s="255" t="s">
        <v>6</v>
      </c>
      <c r="C412" s="256"/>
      <c r="D412" s="256"/>
      <c r="E412" s="256"/>
      <c r="F412" s="256"/>
      <c r="G412" s="256"/>
      <c r="H412" s="256"/>
      <c r="I412" s="256"/>
      <c r="J412" s="170">
        <f>Arkusz8!A16</f>
        <v>127</v>
      </c>
      <c r="K412" s="170"/>
      <c r="L412" s="170"/>
      <c r="M412" s="170">
        <f>Arkusz8!A15</f>
        <v>75</v>
      </c>
      <c r="N412" s="170"/>
      <c r="O412" s="170"/>
      <c r="P412" s="170">
        <f>Arkusz8!A14</f>
        <v>102</v>
      </c>
      <c r="Q412" s="170"/>
      <c r="R412" s="170"/>
      <c r="S412" s="170">
        <f>Arkusz8!A13</f>
        <v>112</v>
      </c>
      <c r="T412" s="170"/>
      <c r="U412" s="170"/>
      <c r="V412" s="170">
        <f>Arkusz8!A12</f>
        <v>117</v>
      </c>
      <c r="W412" s="170"/>
      <c r="X412" s="170"/>
    </row>
    <row r="413" spans="1:25" x14ac:dyDescent="0.25">
      <c r="B413" s="174" t="s">
        <v>7</v>
      </c>
      <c r="C413" s="175"/>
      <c r="D413" s="175"/>
      <c r="E413" s="175"/>
      <c r="F413" s="175"/>
      <c r="G413" s="175"/>
      <c r="H413" s="175"/>
      <c r="I413" s="175"/>
      <c r="J413" s="130">
        <f>Arkusz8!A21</f>
        <v>81</v>
      </c>
      <c r="K413" s="130"/>
      <c r="L413" s="130"/>
      <c r="M413" s="130">
        <f>Arkusz8!A20</f>
        <v>109</v>
      </c>
      <c r="N413" s="130"/>
      <c r="O413" s="130"/>
      <c r="P413" s="130">
        <f>Arkusz8!A19</f>
        <v>105</v>
      </c>
      <c r="Q413" s="130"/>
      <c r="R413" s="130"/>
      <c r="S413" s="130">
        <f>Arkusz8!A18</f>
        <v>100</v>
      </c>
      <c r="T413" s="130"/>
      <c r="U413" s="130"/>
      <c r="V413" s="130">
        <f>Arkusz8!A17</f>
        <v>84</v>
      </c>
      <c r="W413" s="130"/>
      <c r="X413" s="130"/>
    </row>
    <row r="414" spans="1:25" ht="15.75" thickBot="1" x14ac:dyDescent="0.3">
      <c r="B414" s="141" t="s">
        <v>92</v>
      </c>
      <c r="C414" s="142"/>
      <c r="D414" s="142"/>
      <c r="E414" s="142"/>
      <c r="F414" s="142"/>
      <c r="G414" s="142"/>
      <c r="H414" s="142"/>
      <c r="I414" s="142"/>
      <c r="J414" s="169">
        <f>Arkusz8!A26</f>
        <v>0</v>
      </c>
      <c r="K414" s="169"/>
      <c r="L414" s="169"/>
      <c r="M414" s="169">
        <f>Arkusz8!A25</f>
        <v>0</v>
      </c>
      <c r="N414" s="169"/>
      <c r="O414" s="169"/>
      <c r="P414" s="169">
        <f>Arkusz8!A24</f>
        <v>0</v>
      </c>
      <c r="Q414" s="169"/>
      <c r="R414" s="169"/>
      <c r="S414" s="169">
        <f>Arkusz8!A23</f>
        <v>0</v>
      </c>
      <c r="T414" s="169"/>
      <c r="U414" s="169"/>
      <c r="V414" s="169">
        <f>Arkusz8!A22</f>
        <v>0</v>
      </c>
      <c r="W414" s="169"/>
      <c r="X414" s="169"/>
    </row>
    <row r="415" spans="1:25" ht="15.75" thickBot="1" x14ac:dyDescent="0.3">
      <c r="B415" s="154" t="s">
        <v>93</v>
      </c>
      <c r="C415" s="155"/>
      <c r="D415" s="155"/>
      <c r="E415" s="155"/>
      <c r="F415" s="155"/>
      <c r="G415" s="155"/>
      <c r="H415" s="155"/>
      <c r="I415" s="155"/>
      <c r="J415" s="128">
        <f>SUM(J410,J411,J414)</f>
        <v>6825</v>
      </c>
      <c r="K415" s="128"/>
      <c r="L415" s="128"/>
      <c r="M415" s="128">
        <f>SUM(M410,M411,M414)</f>
        <v>6833</v>
      </c>
      <c r="N415" s="128"/>
      <c r="O415" s="128"/>
      <c r="P415" s="128">
        <f>SUM(P410,P411,P414)</f>
        <v>6834</v>
      </c>
      <c r="Q415" s="128"/>
      <c r="R415" s="128"/>
      <c r="S415" s="128">
        <f>SUM(S410,S411,S414)</f>
        <v>6829</v>
      </c>
      <c r="T415" s="128"/>
      <c r="U415" s="128"/>
      <c r="V415" s="128">
        <f>SUM(V410,V411,V414)</f>
        <v>6817</v>
      </c>
      <c r="W415" s="128"/>
      <c r="X415" s="129"/>
    </row>
    <row r="416" spans="1:25" x14ac:dyDescent="0.2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2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2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2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2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spans="2:24" x14ac:dyDescent="0.25">
      <c r="B421" s="22"/>
      <c r="C421" s="22"/>
      <c r="D421" s="22"/>
      <c r="E421" s="22"/>
      <c r="F421" s="22"/>
      <c r="G421" s="22"/>
      <c r="H421" s="22"/>
      <c r="I421" s="22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36" spans="1:2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5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</row>
    <row r="441" spans="1:25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</row>
    <row r="442" spans="1:25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</row>
    <row r="443" spans="1:25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</row>
    <row r="444" spans="1:25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</row>
    <row r="445" spans="1:25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</row>
    <row r="446" spans="1:25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</row>
    <row r="447" spans="1:25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</row>
    <row r="450" spans="1:25" x14ac:dyDescent="0.25">
      <c r="A450" s="40" t="s">
        <v>48</v>
      </c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R450" s="41"/>
      <c r="S450" s="41"/>
      <c r="T450" s="41"/>
    </row>
    <row r="451" spans="1:25" x14ac:dyDescent="0.25">
      <c r="P451" s="42"/>
      <c r="Q451" s="42"/>
      <c r="R451" s="41"/>
      <c r="S451" s="41"/>
      <c r="T451" s="41"/>
      <c r="U451" s="42"/>
    </row>
    <row r="452" spans="1:25" x14ac:dyDescent="0.25"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5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</row>
    <row r="454" spans="1:25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</row>
    <row r="455" spans="1:25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</row>
    <row r="456" spans="1:25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</row>
    <row r="457" spans="1:25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</row>
    <row r="458" spans="1:25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</row>
    <row r="459" spans="1:25" x14ac:dyDescent="0.25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</row>
    <row r="460" spans="1:25" x14ac:dyDescent="0.25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</row>
    <row r="461" spans="1:25" x14ac:dyDescent="0.25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</row>
    <row r="462" spans="1:25" x14ac:dyDescent="0.25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</row>
    <row r="463" spans="1:25" x14ac:dyDescent="0.25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</row>
    <row r="464" spans="1:25" x14ac:dyDescent="0.25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</row>
    <row r="465" spans="1:24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</row>
    <row r="466" spans="1:24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</row>
    <row r="467" spans="1:24" x14ac:dyDescent="0.25">
      <c r="P467" s="44"/>
      <c r="Q467" s="44"/>
      <c r="R467" s="43"/>
      <c r="S467" s="43"/>
      <c r="T467" s="43"/>
      <c r="U467" s="44"/>
    </row>
    <row r="468" spans="1:24" x14ac:dyDescent="0.25">
      <c r="A468" s="45" t="s">
        <v>169</v>
      </c>
      <c r="B468" s="45"/>
      <c r="C468" s="45"/>
      <c r="D468" s="45"/>
      <c r="E468" s="45"/>
      <c r="F468" s="45"/>
      <c r="G468" s="45"/>
      <c r="H468" s="45"/>
      <c r="I468" s="45"/>
      <c r="N468" s="44"/>
      <c r="O468" s="44"/>
      <c r="P468" s="46"/>
      <c r="Q468" s="46"/>
      <c r="R468" s="43"/>
      <c r="S468" s="43"/>
      <c r="T468" s="43"/>
    </row>
    <row r="469" spans="1:24" x14ac:dyDescent="0.25">
      <c r="M469" s="47"/>
      <c r="N469" s="47"/>
      <c r="R469" s="43"/>
      <c r="S469" s="43"/>
      <c r="T469" s="43"/>
    </row>
    <row r="470" spans="1:24" x14ac:dyDescent="0.25">
      <c r="R470" s="43"/>
      <c r="S470" s="43"/>
      <c r="T470" s="43"/>
    </row>
    <row r="471" spans="1:24" x14ac:dyDescent="0.25">
      <c r="D471" s="7"/>
      <c r="E471" s="7"/>
      <c r="P471" s="47"/>
      <c r="Q471" s="47"/>
      <c r="R471" s="43"/>
      <c r="S471" s="43"/>
      <c r="T471" s="43"/>
      <c r="U471" s="47"/>
    </row>
    <row r="472" spans="1:24" x14ac:dyDescent="0.25">
      <c r="A472" s="48"/>
      <c r="B472" s="48"/>
      <c r="C472" s="48"/>
      <c r="D472" s="49"/>
      <c r="E472" s="49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U472" s="47"/>
    </row>
    <row r="473" spans="1:24" ht="17.25" customHeight="1" x14ac:dyDescent="0.25">
      <c r="A473" s="124"/>
      <c r="B473" s="124"/>
      <c r="C473" s="124"/>
      <c r="D473" s="49"/>
      <c r="E473" s="49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3"/>
      <c r="Q473" s="43"/>
      <c r="R473" s="50"/>
      <c r="U473" s="43"/>
    </row>
    <row r="474" spans="1:24" x14ac:dyDescent="0.25">
      <c r="A474" s="303"/>
      <c r="B474" s="303"/>
      <c r="C474" s="303"/>
      <c r="D474" s="303"/>
      <c r="E474" s="303"/>
      <c r="F474" s="303"/>
      <c r="G474" s="303"/>
      <c r="H474" s="303"/>
      <c r="I474" s="303"/>
      <c r="J474" s="303"/>
      <c r="K474" s="303"/>
      <c r="L474" s="303"/>
      <c r="M474" s="303"/>
      <c r="N474" s="303"/>
      <c r="O474" s="303"/>
      <c r="P474" s="303"/>
      <c r="Q474" s="303"/>
      <c r="R474" s="303"/>
      <c r="S474" s="303"/>
      <c r="T474" s="303"/>
      <c r="U474" s="303"/>
      <c r="V474" s="303"/>
      <c r="W474" s="303"/>
      <c r="X474" s="303"/>
    </row>
    <row r="475" spans="1:24" x14ac:dyDescent="0.2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U475" s="43"/>
    </row>
    <row r="476" spans="1:24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U476" s="43"/>
    </row>
  </sheetData>
  <sheetProtection formatCells="0" insertColumns="0" insertRows="0" deleteColumns="0" deleteRows="0"/>
  <mergeCells count="626">
    <mergeCell ref="A474:X474"/>
    <mergeCell ref="Q47:R47"/>
    <mergeCell ref="Q48:R48"/>
    <mergeCell ref="Q49:R49"/>
    <mergeCell ref="Q82:R82"/>
    <mergeCell ref="Q83:R83"/>
    <mergeCell ref="Q84:R84"/>
    <mergeCell ref="Q85:R85"/>
    <mergeCell ref="Q79:R80"/>
    <mergeCell ref="Q81:R81"/>
    <mergeCell ref="L110:V110"/>
    <mergeCell ref="O85:P85"/>
    <mergeCell ref="G79:N80"/>
    <mergeCell ref="O79:P80"/>
    <mergeCell ref="G81:N81"/>
    <mergeCell ref="O81:P81"/>
    <mergeCell ref="G82:N82"/>
    <mergeCell ref="O82:P82"/>
    <mergeCell ref="G83:N83"/>
    <mergeCell ref="O83:P83"/>
    <mergeCell ref="G53:J54"/>
    <mergeCell ref="K53:L54"/>
    <mergeCell ref="M53:R53"/>
    <mergeCell ref="M54:N54"/>
    <mergeCell ref="O257:P257"/>
    <mergeCell ref="M257:N257"/>
    <mergeCell ref="S385:U385"/>
    <mergeCell ref="P366:R366"/>
    <mergeCell ref="G23:J23"/>
    <mergeCell ref="O48:P48"/>
    <mergeCell ref="O49:P49"/>
    <mergeCell ref="G47:N47"/>
    <mergeCell ref="G48:N48"/>
    <mergeCell ref="G46:N46"/>
    <mergeCell ref="G49:N49"/>
    <mergeCell ref="O45:P45"/>
    <mergeCell ref="O46:P46"/>
    <mergeCell ref="O47:P47"/>
    <mergeCell ref="G45:N45"/>
    <mergeCell ref="Q43:R44"/>
    <mergeCell ref="Q45:R45"/>
    <mergeCell ref="Q46:R46"/>
    <mergeCell ref="M385:O385"/>
    <mergeCell ref="O54:P54"/>
    <mergeCell ref="Q54:R54"/>
    <mergeCell ref="G43:N44"/>
    <mergeCell ref="O43:P44"/>
    <mergeCell ref="G380:I380"/>
    <mergeCell ref="I256:J256"/>
    <mergeCell ref="G256:H256"/>
    <mergeCell ref="P380:R380"/>
    <mergeCell ref="S380:U380"/>
    <mergeCell ref="S382:U382"/>
    <mergeCell ref="P384:R384"/>
    <mergeCell ref="M383:O383"/>
    <mergeCell ref="M55:N55"/>
    <mergeCell ref="O55:P55"/>
    <mergeCell ref="Q55:R55"/>
    <mergeCell ref="U252:V252"/>
    <mergeCell ref="S252:T252"/>
    <mergeCell ref="S251:V251"/>
    <mergeCell ref="U255:V255"/>
    <mergeCell ref="S255:T255"/>
    <mergeCell ref="Q255:R255"/>
    <mergeCell ref="O255:P255"/>
    <mergeCell ref="M255:N255"/>
    <mergeCell ref="R342:S342"/>
    <mergeCell ref="M343:O343"/>
    <mergeCell ref="P343:Q343"/>
    <mergeCell ref="U257:V257"/>
    <mergeCell ref="S257:T257"/>
    <mergeCell ref="Q257:R257"/>
    <mergeCell ref="B410:I410"/>
    <mergeCell ref="B409:I409"/>
    <mergeCell ref="O289:P289"/>
    <mergeCell ref="M289:N289"/>
    <mergeCell ref="U291:V291"/>
    <mergeCell ref="S371:U371"/>
    <mergeCell ref="S368:U368"/>
    <mergeCell ref="R345:S345"/>
    <mergeCell ref="P346:Q346"/>
    <mergeCell ref="R346:S346"/>
    <mergeCell ref="A349:Y358"/>
    <mergeCell ref="S370:U370"/>
    <mergeCell ref="A343:C343"/>
    <mergeCell ref="A362:U362"/>
    <mergeCell ref="T346:U346"/>
    <mergeCell ref="M342:O342"/>
    <mergeCell ref="P342:Q342"/>
    <mergeCell ref="C368:F368"/>
    <mergeCell ref="J370:L370"/>
    <mergeCell ref="G381:I381"/>
    <mergeCell ref="J381:L381"/>
    <mergeCell ref="J380:L380"/>
    <mergeCell ref="M380:O380"/>
    <mergeCell ref="P383:R383"/>
    <mergeCell ref="D224:F224"/>
    <mergeCell ref="G224:I224"/>
    <mergeCell ref="J224:L224"/>
    <mergeCell ref="M224:O224"/>
    <mergeCell ref="P224:R224"/>
    <mergeCell ref="C254:F254"/>
    <mergeCell ref="C255:F255"/>
    <mergeCell ref="J235:L235"/>
    <mergeCell ref="G230:R230"/>
    <mergeCell ref="D232:F232"/>
    <mergeCell ref="G232:I232"/>
    <mergeCell ref="J232:L232"/>
    <mergeCell ref="M232:O232"/>
    <mergeCell ref="P232:R232"/>
    <mergeCell ref="M231:O231"/>
    <mergeCell ref="D226:F226"/>
    <mergeCell ref="G226:I226"/>
    <mergeCell ref="J226:L226"/>
    <mergeCell ref="M226:O226"/>
    <mergeCell ref="K255:L255"/>
    <mergeCell ref="I255:J255"/>
    <mergeCell ref="G255:H255"/>
    <mergeCell ref="G251:J251"/>
    <mergeCell ref="G250:V250"/>
    <mergeCell ref="P223:R223"/>
    <mergeCell ref="G223:I223"/>
    <mergeCell ref="J223:L223"/>
    <mergeCell ref="M223:O223"/>
    <mergeCell ref="G235:I235"/>
    <mergeCell ref="U256:V256"/>
    <mergeCell ref="S256:T256"/>
    <mergeCell ref="Q256:R256"/>
    <mergeCell ref="O256:P256"/>
    <mergeCell ref="M256:N256"/>
    <mergeCell ref="U254:V254"/>
    <mergeCell ref="S254:T254"/>
    <mergeCell ref="Q254:R254"/>
    <mergeCell ref="O254:P254"/>
    <mergeCell ref="M254:N254"/>
    <mergeCell ref="K254:L254"/>
    <mergeCell ref="I254:J254"/>
    <mergeCell ref="G254:H254"/>
    <mergeCell ref="U253:V253"/>
    <mergeCell ref="S253:T253"/>
    <mergeCell ref="Q253:R253"/>
    <mergeCell ref="O253:P253"/>
    <mergeCell ref="M253:N253"/>
    <mergeCell ref="K253:L253"/>
    <mergeCell ref="C250:F252"/>
    <mergeCell ref="C253:F253"/>
    <mergeCell ref="O251:R251"/>
    <mergeCell ref="M252:N252"/>
    <mergeCell ref="O252:P252"/>
    <mergeCell ref="Q252:R252"/>
    <mergeCell ref="P231:R231"/>
    <mergeCell ref="P235:R235"/>
    <mergeCell ref="D233:F233"/>
    <mergeCell ref="G233:I233"/>
    <mergeCell ref="J233:L233"/>
    <mergeCell ref="M235:O235"/>
    <mergeCell ref="M233:O233"/>
    <mergeCell ref="M234:O234"/>
    <mergeCell ref="P233:R233"/>
    <mergeCell ref="P234:R234"/>
    <mergeCell ref="D235:F235"/>
    <mergeCell ref="G253:H253"/>
    <mergeCell ref="C259:F259"/>
    <mergeCell ref="C256:F256"/>
    <mergeCell ref="C258:F258"/>
    <mergeCell ref="K177:L177"/>
    <mergeCell ref="C117:K117"/>
    <mergeCell ref="C118:K118"/>
    <mergeCell ref="C119:K119"/>
    <mergeCell ref="C120:K120"/>
    <mergeCell ref="C121:K121"/>
    <mergeCell ref="C122:K122"/>
    <mergeCell ref="C123:K123"/>
    <mergeCell ref="I259:J259"/>
    <mergeCell ref="G252:H252"/>
    <mergeCell ref="I252:J252"/>
    <mergeCell ref="K252:L252"/>
    <mergeCell ref="D188:G188"/>
    <mergeCell ref="K188:M188"/>
    <mergeCell ref="D189:G189"/>
    <mergeCell ref="K189:M189"/>
    <mergeCell ref="D190:G190"/>
    <mergeCell ref="K190:M190"/>
    <mergeCell ref="H190:J190"/>
    <mergeCell ref="H189:J189"/>
    <mergeCell ref="D223:F223"/>
    <mergeCell ref="M381:O381"/>
    <mergeCell ref="P381:R381"/>
    <mergeCell ref="B411:I411"/>
    <mergeCell ref="B412:I412"/>
    <mergeCell ref="C383:F383"/>
    <mergeCell ref="G383:I383"/>
    <mergeCell ref="J383:L383"/>
    <mergeCell ref="M410:O410"/>
    <mergeCell ref="P410:R410"/>
    <mergeCell ref="A405:Y406"/>
    <mergeCell ref="J385:L385"/>
    <mergeCell ref="J384:L384"/>
    <mergeCell ref="P382:R382"/>
    <mergeCell ref="G382:I382"/>
    <mergeCell ref="J382:L382"/>
    <mergeCell ref="M382:O382"/>
    <mergeCell ref="C385:F385"/>
    <mergeCell ref="C381:F381"/>
    <mergeCell ref="S383:U383"/>
    <mergeCell ref="S384:U384"/>
    <mergeCell ref="S411:U411"/>
    <mergeCell ref="C382:F382"/>
    <mergeCell ref="P385:R385"/>
    <mergeCell ref="M384:O384"/>
    <mergeCell ref="C367:F367"/>
    <mergeCell ref="F344:G344"/>
    <mergeCell ref="A341:C341"/>
    <mergeCell ref="C365:F366"/>
    <mergeCell ref="D339:E340"/>
    <mergeCell ref="K258:L258"/>
    <mergeCell ref="D306:E306"/>
    <mergeCell ref="F339:G340"/>
    <mergeCell ref="A342:C342"/>
    <mergeCell ref="K259:L259"/>
    <mergeCell ref="C285:F285"/>
    <mergeCell ref="C286:F286"/>
    <mergeCell ref="C287:F287"/>
    <mergeCell ref="C288:F288"/>
    <mergeCell ref="C289:F289"/>
    <mergeCell ref="C290:F290"/>
    <mergeCell ref="C291:F291"/>
    <mergeCell ref="A293:Z293"/>
    <mergeCell ref="A360:Z360"/>
    <mergeCell ref="R343:S343"/>
    <mergeCell ref="T343:U343"/>
    <mergeCell ref="T344:U344"/>
    <mergeCell ref="T345:U345"/>
    <mergeCell ref="J366:L366"/>
    <mergeCell ref="P368:R368"/>
    <mergeCell ref="M379:O379"/>
    <mergeCell ref="J379:L379"/>
    <mergeCell ref="S379:U379"/>
    <mergeCell ref="C369:F369"/>
    <mergeCell ref="G369:I369"/>
    <mergeCell ref="P378:R378"/>
    <mergeCell ref="C371:F371"/>
    <mergeCell ref="C372:F372"/>
    <mergeCell ref="G372:I372"/>
    <mergeCell ref="G368:I368"/>
    <mergeCell ref="M370:O370"/>
    <mergeCell ref="M368:O368"/>
    <mergeCell ref="J371:L371"/>
    <mergeCell ref="M371:O371"/>
    <mergeCell ref="P379:R379"/>
    <mergeCell ref="P372:R372"/>
    <mergeCell ref="P371:R371"/>
    <mergeCell ref="P370:R370"/>
    <mergeCell ref="G379:I379"/>
    <mergeCell ref="T342:U342"/>
    <mergeCell ref="S366:U366"/>
    <mergeCell ref="S369:U369"/>
    <mergeCell ref="S373:U373"/>
    <mergeCell ref="J367:L367"/>
    <mergeCell ref="S372:U372"/>
    <mergeCell ref="P369:R369"/>
    <mergeCell ref="P345:Q345"/>
    <mergeCell ref="P341:Q341"/>
    <mergeCell ref="M341:O341"/>
    <mergeCell ref="T341:U341"/>
    <mergeCell ref="P347:Q347"/>
    <mergeCell ref="R347:S347"/>
    <mergeCell ref="T347:U347"/>
    <mergeCell ref="R341:S341"/>
    <mergeCell ref="G365:U365"/>
    <mergeCell ref="M367:O367"/>
    <mergeCell ref="P367:R367"/>
    <mergeCell ref="S367:U367"/>
    <mergeCell ref="G366:I366"/>
    <mergeCell ref="P344:Q344"/>
    <mergeCell ref="R344:S344"/>
    <mergeCell ref="M366:O366"/>
    <mergeCell ref="P373:R373"/>
    <mergeCell ref="C380:F380"/>
    <mergeCell ref="M345:O345"/>
    <mergeCell ref="M344:O344"/>
    <mergeCell ref="A346:C346"/>
    <mergeCell ref="A345:C345"/>
    <mergeCell ref="A344:C344"/>
    <mergeCell ref="A347:C347"/>
    <mergeCell ref="G367:I367"/>
    <mergeCell ref="G371:I371"/>
    <mergeCell ref="J368:L368"/>
    <mergeCell ref="M369:O369"/>
    <mergeCell ref="G373:I373"/>
    <mergeCell ref="J373:L373"/>
    <mergeCell ref="M373:O373"/>
    <mergeCell ref="G370:I370"/>
    <mergeCell ref="M346:O346"/>
    <mergeCell ref="C379:F379"/>
    <mergeCell ref="G377:U377"/>
    <mergeCell ref="G378:I378"/>
    <mergeCell ref="J378:L378"/>
    <mergeCell ref="M378:O378"/>
    <mergeCell ref="J369:L369"/>
    <mergeCell ref="C370:F370"/>
    <mergeCell ref="S378:U378"/>
    <mergeCell ref="F346:G346"/>
    <mergeCell ref="D343:E343"/>
    <mergeCell ref="G166:J166"/>
    <mergeCell ref="O23:P23"/>
    <mergeCell ref="Q23:R23"/>
    <mergeCell ref="K23:L23"/>
    <mergeCell ref="A15:U17"/>
    <mergeCell ref="G55:J55"/>
    <mergeCell ref="K55:L55"/>
    <mergeCell ref="G85:N85"/>
    <mergeCell ref="G172:J172"/>
    <mergeCell ref="K172:L172"/>
    <mergeCell ref="G84:N84"/>
    <mergeCell ref="O84:P84"/>
    <mergeCell ref="C111:K111"/>
    <mergeCell ref="C112:K112"/>
    <mergeCell ref="C113:K113"/>
    <mergeCell ref="C114:K114"/>
    <mergeCell ref="C115:K115"/>
    <mergeCell ref="C116:K116"/>
    <mergeCell ref="N153:P153"/>
    <mergeCell ref="L154:M154"/>
    <mergeCell ref="N154:P154"/>
    <mergeCell ref="D154:K154"/>
    <mergeCell ref="O284:P284"/>
    <mergeCell ref="Q284:R284"/>
    <mergeCell ref="M339:O340"/>
    <mergeCell ref="D347:E347"/>
    <mergeCell ref="F347:G347"/>
    <mergeCell ref="H347:I347"/>
    <mergeCell ref="M347:O347"/>
    <mergeCell ref="A339:C340"/>
    <mergeCell ref="G257:H257"/>
    <mergeCell ref="I257:J257"/>
    <mergeCell ref="K257:L257"/>
    <mergeCell ref="H342:I342"/>
    <mergeCell ref="H343:I343"/>
    <mergeCell ref="H344:I344"/>
    <mergeCell ref="H345:I345"/>
    <mergeCell ref="H346:I346"/>
    <mergeCell ref="A338:I338"/>
    <mergeCell ref="D344:E344"/>
    <mergeCell ref="D342:E342"/>
    <mergeCell ref="F342:G342"/>
    <mergeCell ref="D345:E345"/>
    <mergeCell ref="F345:G345"/>
    <mergeCell ref="F343:G343"/>
    <mergeCell ref="D346:E346"/>
    <mergeCell ref="C282:F284"/>
    <mergeCell ref="I253:J253"/>
    <mergeCell ref="K256:L256"/>
    <mergeCell ref="A334:U334"/>
    <mergeCell ref="G283:J283"/>
    <mergeCell ref="K283:N283"/>
    <mergeCell ref="I290:J290"/>
    <mergeCell ref="K284:L284"/>
    <mergeCell ref="K285:L285"/>
    <mergeCell ref="K286:L286"/>
    <mergeCell ref="K288:L288"/>
    <mergeCell ref="I284:J284"/>
    <mergeCell ref="I286:J286"/>
    <mergeCell ref="S285:T285"/>
    <mergeCell ref="U285:V285"/>
    <mergeCell ref="I288:J288"/>
    <mergeCell ref="G284:H284"/>
    <mergeCell ref="G285:H285"/>
    <mergeCell ref="K289:L289"/>
    <mergeCell ref="S291:T291"/>
    <mergeCell ref="S286:T286"/>
    <mergeCell ref="A318:Y327"/>
    <mergeCell ref="M286:N286"/>
    <mergeCell ref="M287:N287"/>
    <mergeCell ref="O283:R283"/>
    <mergeCell ref="O285:P285"/>
    <mergeCell ref="Q285:R285"/>
    <mergeCell ref="K290:L290"/>
    <mergeCell ref="A247:U247"/>
    <mergeCell ref="M290:N290"/>
    <mergeCell ref="G282:V282"/>
    <mergeCell ref="S283:V283"/>
    <mergeCell ref="S284:T284"/>
    <mergeCell ref="U284:V284"/>
    <mergeCell ref="K251:N251"/>
    <mergeCell ref="M284:N284"/>
    <mergeCell ref="U259:V259"/>
    <mergeCell ref="S259:T259"/>
    <mergeCell ref="D271:E271"/>
    <mergeCell ref="G259:H259"/>
    <mergeCell ref="M259:N259"/>
    <mergeCell ref="G289:H289"/>
    <mergeCell ref="I289:J289"/>
    <mergeCell ref="I285:J285"/>
    <mergeCell ref="I287:J287"/>
    <mergeCell ref="U258:V258"/>
    <mergeCell ref="S258:T258"/>
    <mergeCell ref="G258:H258"/>
    <mergeCell ref="U286:V286"/>
    <mergeCell ref="S287:T287"/>
    <mergeCell ref="U287:V287"/>
    <mergeCell ref="U289:V289"/>
    <mergeCell ref="S289:T289"/>
    <mergeCell ref="U288:V288"/>
    <mergeCell ref="S288:T288"/>
    <mergeCell ref="V413:X413"/>
    <mergeCell ref="B413:I413"/>
    <mergeCell ref="S381:U381"/>
    <mergeCell ref="S410:U410"/>
    <mergeCell ref="U290:V290"/>
    <mergeCell ref="S290:T290"/>
    <mergeCell ref="Q291:R291"/>
    <mergeCell ref="G291:H291"/>
    <mergeCell ref="M338:U338"/>
    <mergeCell ref="T339:U340"/>
    <mergeCell ref="P339:Q340"/>
    <mergeCell ref="R339:S340"/>
    <mergeCell ref="D341:E341"/>
    <mergeCell ref="F341:G341"/>
    <mergeCell ref="H339:I340"/>
    <mergeCell ref="H341:I341"/>
    <mergeCell ref="G286:H286"/>
    <mergeCell ref="M414:O414"/>
    <mergeCell ref="P414:R414"/>
    <mergeCell ref="J409:L409"/>
    <mergeCell ref="V411:X411"/>
    <mergeCell ref="J412:L412"/>
    <mergeCell ref="S412:U412"/>
    <mergeCell ref="V414:X414"/>
    <mergeCell ref="J413:L413"/>
    <mergeCell ref="M413:O413"/>
    <mergeCell ref="P413:R413"/>
    <mergeCell ref="S413:U413"/>
    <mergeCell ref="M409:O409"/>
    <mergeCell ref="P411:R411"/>
    <mergeCell ref="M412:O412"/>
    <mergeCell ref="P412:R412"/>
    <mergeCell ref="V412:X412"/>
    <mergeCell ref="V409:X409"/>
    <mergeCell ref="J410:L410"/>
    <mergeCell ref="S409:U409"/>
    <mergeCell ref="V410:X410"/>
    <mergeCell ref="S414:U414"/>
    <mergeCell ref="J414:L414"/>
    <mergeCell ref="J415:L415"/>
    <mergeCell ref="M415:O415"/>
    <mergeCell ref="S415:U415"/>
    <mergeCell ref="B415:I415"/>
    <mergeCell ref="M19:R19"/>
    <mergeCell ref="M20:N20"/>
    <mergeCell ref="K22:L22"/>
    <mergeCell ref="G22:J22"/>
    <mergeCell ref="G21:J21"/>
    <mergeCell ref="G19:J20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O259:P259"/>
    <mergeCell ref="Q259:R259"/>
    <mergeCell ref="I258:J258"/>
    <mergeCell ref="M258:N258"/>
    <mergeCell ref="O258:P258"/>
    <mergeCell ref="Q258:R258"/>
    <mergeCell ref="L120:M120"/>
    <mergeCell ref="L121:M121"/>
    <mergeCell ref="L122:M122"/>
    <mergeCell ref="L123:M123"/>
    <mergeCell ref="L124:M124"/>
    <mergeCell ref="L125:M125"/>
    <mergeCell ref="L126:M126"/>
    <mergeCell ref="K175:L175"/>
    <mergeCell ref="G176:J176"/>
    <mergeCell ref="K176:L176"/>
    <mergeCell ref="A164:U164"/>
    <mergeCell ref="K167:L167"/>
    <mergeCell ref="K168:L168"/>
    <mergeCell ref="D153:K153"/>
    <mergeCell ref="K171:L171"/>
    <mergeCell ref="K170:L170"/>
    <mergeCell ref="L127:M127"/>
    <mergeCell ref="C257:F257"/>
    <mergeCell ref="K287:L287"/>
    <mergeCell ref="I291:J291"/>
    <mergeCell ref="K291:L291"/>
    <mergeCell ref="M291:N291"/>
    <mergeCell ref="O291:P291"/>
    <mergeCell ref="Q289:R289"/>
    <mergeCell ref="M285:N285"/>
    <mergeCell ref="G287:H287"/>
    <mergeCell ref="G288:H288"/>
    <mergeCell ref="G290:H290"/>
    <mergeCell ref="Q286:R286"/>
    <mergeCell ref="O287:P287"/>
    <mergeCell ref="Q287:R287"/>
    <mergeCell ref="O288:P288"/>
    <mergeCell ref="Q288:R288"/>
    <mergeCell ref="O290:P290"/>
    <mergeCell ref="Q290:R290"/>
    <mergeCell ref="O286:P286"/>
    <mergeCell ref="M288:N288"/>
    <mergeCell ref="A473:C473"/>
    <mergeCell ref="D234:F234"/>
    <mergeCell ref="G234:I234"/>
    <mergeCell ref="J234:L234"/>
    <mergeCell ref="D225:F225"/>
    <mergeCell ref="G225:I225"/>
    <mergeCell ref="J225:L225"/>
    <mergeCell ref="A238:Y242"/>
    <mergeCell ref="A453:Y464"/>
    <mergeCell ref="V415:X415"/>
    <mergeCell ref="P415:R415"/>
    <mergeCell ref="J411:L411"/>
    <mergeCell ref="M411:O411"/>
    <mergeCell ref="J372:L372"/>
    <mergeCell ref="M372:O372"/>
    <mergeCell ref="C384:F384"/>
    <mergeCell ref="G384:I384"/>
    <mergeCell ref="G385:I385"/>
    <mergeCell ref="C373:F373"/>
    <mergeCell ref="C377:F378"/>
    <mergeCell ref="P409:R409"/>
    <mergeCell ref="B414:I414"/>
    <mergeCell ref="M225:O225"/>
    <mergeCell ref="P225:R225"/>
    <mergeCell ref="K169:L169"/>
    <mergeCell ref="K166:L166"/>
    <mergeCell ref="C127:K127"/>
    <mergeCell ref="L153:M153"/>
    <mergeCell ref="Q154:S154"/>
    <mergeCell ref="G174:J174"/>
    <mergeCell ref="G173:J173"/>
    <mergeCell ref="G171:J171"/>
    <mergeCell ref="G170:J170"/>
    <mergeCell ref="G169:J169"/>
    <mergeCell ref="G168:J168"/>
    <mergeCell ref="K178:L178"/>
    <mergeCell ref="G175:J175"/>
    <mergeCell ref="V125:W125"/>
    <mergeCell ref="V126:W126"/>
    <mergeCell ref="P226:R226"/>
    <mergeCell ref="D230:F231"/>
    <mergeCell ref="G231:I231"/>
    <mergeCell ref="J231:L231"/>
    <mergeCell ref="H188:J188"/>
    <mergeCell ref="G177:J177"/>
    <mergeCell ref="D192:G192"/>
    <mergeCell ref="K192:M192"/>
    <mergeCell ref="H191:J191"/>
    <mergeCell ref="H192:J192"/>
    <mergeCell ref="D221:F222"/>
    <mergeCell ref="G221:R221"/>
    <mergeCell ref="G222:I222"/>
    <mergeCell ref="J222:L222"/>
    <mergeCell ref="M222:O222"/>
    <mergeCell ref="P222:R222"/>
    <mergeCell ref="D191:G191"/>
    <mergeCell ref="K191:M191"/>
    <mergeCell ref="A211:Y215"/>
    <mergeCell ref="G167:J167"/>
    <mergeCell ref="M23:N23"/>
    <mergeCell ref="M22:N22"/>
    <mergeCell ref="O22:P22"/>
    <mergeCell ref="G58:J58"/>
    <mergeCell ref="V119:W119"/>
    <mergeCell ref="V112:W112"/>
    <mergeCell ref="V113:W113"/>
    <mergeCell ref="V114:W114"/>
    <mergeCell ref="V115:W115"/>
    <mergeCell ref="V116:W116"/>
    <mergeCell ref="V117:W117"/>
    <mergeCell ref="V118:W118"/>
    <mergeCell ref="L119:M119"/>
    <mergeCell ref="L113:M113"/>
    <mergeCell ref="K24:L24"/>
    <mergeCell ref="M24:N24"/>
    <mergeCell ref="O24:P24"/>
    <mergeCell ref="Q24:R24"/>
    <mergeCell ref="G24:J24"/>
    <mergeCell ref="L116:M116"/>
    <mergeCell ref="L117:M117"/>
    <mergeCell ref="L118:M118"/>
    <mergeCell ref="M21:N21"/>
    <mergeCell ref="O21:P21"/>
    <mergeCell ref="Q21:R21"/>
    <mergeCell ref="Q22:R22"/>
    <mergeCell ref="E5:Q8"/>
    <mergeCell ref="E9:Q9"/>
    <mergeCell ref="Q20:R20"/>
    <mergeCell ref="K19:L20"/>
    <mergeCell ref="K21:L21"/>
    <mergeCell ref="O20:P20"/>
    <mergeCell ref="A388:Y398"/>
    <mergeCell ref="A440:Y447"/>
    <mergeCell ref="A88:Y96"/>
    <mergeCell ref="A156:Y161"/>
    <mergeCell ref="C126:K126"/>
    <mergeCell ref="L114:M114"/>
    <mergeCell ref="L115:M115"/>
    <mergeCell ref="V111:W111"/>
    <mergeCell ref="L111:M111"/>
    <mergeCell ref="L112:M112"/>
    <mergeCell ref="A108:U109"/>
    <mergeCell ref="V120:W120"/>
    <mergeCell ref="V121:W121"/>
    <mergeCell ref="V122:W122"/>
    <mergeCell ref="V123:W123"/>
    <mergeCell ref="C125:K125"/>
    <mergeCell ref="Q153:S153"/>
    <mergeCell ref="K174:L174"/>
    <mergeCell ref="K173:L173"/>
    <mergeCell ref="C124:K124"/>
    <mergeCell ref="V127:W127"/>
    <mergeCell ref="V124:W124"/>
    <mergeCell ref="A180:Y183"/>
    <mergeCell ref="G178:J178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339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79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0</v>
      </c>
      <c r="D2">
        <v>4</v>
      </c>
      <c r="E2">
        <v>0</v>
      </c>
      <c r="F2">
        <v>325</v>
      </c>
      <c r="G2">
        <v>74</v>
      </c>
    </row>
    <row r="3" spans="1:7" x14ac:dyDescent="0.25">
      <c r="A3">
        <v>2</v>
      </c>
      <c r="B3" t="s">
        <v>151</v>
      </c>
      <c r="C3">
        <v>9</v>
      </c>
      <c r="D3">
        <v>82</v>
      </c>
      <c r="E3">
        <v>0</v>
      </c>
      <c r="F3">
        <v>1</v>
      </c>
      <c r="G3">
        <v>27</v>
      </c>
    </row>
    <row r="4" spans="1:7" x14ac:dyDescent="0.25">
      <c r="A4">
        <v>3</v>
      </c>
      <c r="B4" t="s">
        <v>123</v>
      </c>
      <c r="C4">
        <v>0</v>
      </c>
      <c r="D4">
        <v>0</v>
      </c>
      <c r="E4">
        <v>0</v>
      </c>
      <c r="F4">
        <v>28</v>
      </c>
      <c r="G4">
        <v>9</v>
      </c>
    </row>
    <row r="5" spans="1:7" x14ac:dyDescent="0.25">
      <c r="A5">
        <v>4</v>
      </c>
      <c r="B5" t="s">
        <v>159</v>
      </c>
      <c r="C5">
        <v>1</v>
      </c>
      <c r="D5">
        <v>0</v>
      </c>
      <c r="E5">
        <v>0</v>
      </c>
      <c r="F5">
        <v>16</v>
      </c>
      <c r="G5">
        <v>18</v>
      </c>
    </row>
    <row r="6" spans="1:7" x14ac:dyDescent="0.25">
      <c r="A6">
        <v>5</v>
      </c>
      <c r="B6" t="s">
        <v>134</v>
      </c>
      <c r="C6">
        <v>2</v>
      </c>
      <c r="D6">
        <v>0</v>
      </c>
      <c r="E6">
        <v>0</v>
      </c>
      <c r="F6">
        <v>4</v>
      </c>
      <c r="G6">
        <v>13</v>
      </c>
    </row>
    <row r="7" spans="1:7" x14ac:dyDescent="0.25">
      <c r="A7">
        <v>6</v>
      </c>
      <c r="B7" t="s">
        <v>102</v>
      </c>
      <c r="C7">
        <v>5</v>
      </c>
      <c r="D7">
        <v>5</v>
      </c>
      <c r="E7">
        <v>0</v>
      </c>
      <c r="F7">
        <v>43</v>
      </c>
      <c r="G7">
        <v>74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0</v>
      </c>
      <c r="D2">
        <v>6</v>
      </c>
      <c r="E2">
        <v>0</v>
      </c>
      <c r="F2">
        <v>640</v>
      </c>
      <c r="G2">
        <v>130</v>
      </c>
    </row>
    <row r="3" spans="1:7" x14ac:dyDescent="0.25">
      <c r="A3">
        <v>2</v>
      </c>
      <c r="B3" t="s">
        <v>151</v>
      </c>
      <c r="C3">
        <v>14</v>
      </c>
      <c r="D3">
        <v>157</v>
      </c>
      <c r="E3">
        <v>0</v>
      </c>
      <c r="F3">
        <v>1</v>
      </c>
      <c r="G3">
        <v>42</v>
      </c>
    </row>
    <row r="4" spans="1:7" x14ac:dyDescent="0.25">
      <c r="A4">
        <v>3</v>
      </c>
      <c r="B4" t="s">
        <v>159</v>
      </c>
      <c r="C4">
        <v>2</v>
      </c>
      <c r="D4">
        <v>0</v>
      </c>
      <c r="E4">
        <v>0</v>
      </c>
      <c r="F4">
        <v>34</v>
      </c>
      <c r="G4">
        <v>28</v>
      </c>
    </row>
    <row r="5" spans="1:7" x14ac:dyDescent="0.25">
      <c r="A5">
        <v>4</v>
      </c>
      <c r="B5" t="s">
        <v>123</v>
      </c>
      <c r="C5">
        <v>0</v>
      </c>
      <c r="D5">
        <v>1</v>
      </c>
      <c r="E5">
        <v>0</v>
      </c>
      <c r="F5">
        <v>39</v>
      </c>
      <c r="G5">
        <v>24</v>
      </c>
    </row>
    <row r="6" spans="1:7" x14ac:dyDescent="0.25">
      <c r="A6">
        <v>5</v>
      </c>
      <c r="B6" t="s">
        <v>134</v>
      </c>
      <c r="C6">
        <v>2</v>
      </c>
      <c r="D6">
        <v>0</v>
      </c>
      <c r="E6">
        <v>0</v>
      </c>
      <c r="F6">
        <v>5</v>
      </c>
      <c r="G6">
        <v>22</v>
      </c>
    </row>
    <row r="7" spans="1:7" x14ac:dyDescent="0.25">
      <c r="A7">
        <v>6</v>
      </c>
      <c r="B7" t="s">
        <v>102</v>
      </c>
      <c r="C7">
        <v>17</v>
      </c>
      <c r="D7">
        <v>18</v>
      </c>
      <c r="E7">
        <v>0</v>
      </c>
      <c r="F7">
        <v>66</v>
      </c>
      <c r="G7">
        <v>173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741</v>
      </c>
      <c r="B2" t="s">
        <v>108</v>
      </c>
      <c r="C2" t="s">
        <v>160</v>
      </c>
    </row>
    <row r="3" spans="1:3" x14ac:dyDescent="0.25">
      <c r="A3">
        <v>757</v>
      </c>
      <c r="B3" t="s">
        <v>108</v>
      </c>
      <c r="C3" t="s">
        <v>161</v>
      </c>
    </row>
    <row r="4" spans="1:3" x14ac:dyDescent="0.25">
      <c r="A4">
        <v>749</v>
      </c>
      <c r="B4" t="s">
        <v>108</v>
      </c>
      <c r="C4" t="s">
        <v>162</v>
      </c>
    </row>
    <row r="5" spans="1:3" x14ac:dyDescent="0.25">
      <c r="A5">
        <v>773</v>
      </c>
      <c r="B5" t="s">
        <v>108</v>
      </c>
      <c r="C5" t="s">
        <v>163</v>
      </c>
    </row>
    <row r="6" spans="1:3" x14ac:dyDescent="0.25">
      <c r="A6">
        <v>752</v>
      </c>
      <c r="B6" t="s">
        <v>108</v>
      </c>
      <c r="C6" t="s">
        <v>164</v>
      </c>
    </row>
    <row r="7" spans="1:3" x14ac:dyDescent="0.25">
      <c r="A7">
        <v>6076</v>
      </c>
      <c r="B7" t="s">
        <v>5</v>
      </c>
      <c r="C7" t="s">
        <v>160</v>
      </c>
    </row>
    <row r="8" spans="1:3" x14ac:dyDescent="0.25">
      <c r="A8">
        <v>6072</v>
      </c>
      <c r="B8" t="s">
        <v>5</v>
      </c>
      <c r="C8" t="s">
        <v>161</v>
      </c>
    </row>
    <row r="9" spans="1:3" x14ac:dyDescent="0.25">
      <c r="A9">
        <v>6085</v>
      </c>
      <c r="B9" t="s">
        <v>5</v>
      </c>
      <c r="C9" t="s">
        <v>162</v>
      </c>
    </row>
    <row r="10" spans="1:3" x14ac:dyDescent="0.25">
      <c r="A10">
        <v>6060</v>
      </c>
      <c r="B10" t="s">
        <v>5</v>
      </c>
      <c r="C10" t="s">
        <v>163</v>
      </c>
    </row>
    <row r="11" spans="1:3" x14ac:dyDescent="0.25">
      <c r="A11">
        <v>6073</v>
      </c>
      <c r="B11" t="s">
        <v>5</v>
      </c>
      <c r="C11" t="s">
        <v>164</v>
      </c>
    </row>
    <row r="12" spans="1:3" x14ac:dyDescent="0.25">
      <c r="A12">
        <v>117</v>
      </c>
      <c r="B12" t="s">
        <v>6</v>
      </c>
      <c r="C12" t="s">
        <v>160</v>
      </c>
    </row>
    <row r="13" spans="1:3" x14ac:dyDescent="0.25">
      <c r="A13">
        <v>112</v>
      </c>
      <c r="B13" t="s">
        <v>6</v>
      </c>
      <c r="C13" t="s">
        <v>161</v>
      </c>
    </row>
    <row r="14" spans="1:3" x14ac:dyDescent="0.25">
      <c r="A14">
        <v>102</v>
      </c>
      <c r="B14" t="s">
        <v>6</v>
      </c>
      <c r="C14" t="s">
        <v>162</v>
      </c>
    </row>
    <row r="15" spans="1:3" x14ac:dyDescent="0.25">
      <c r="A15">
        <v>75</v>
      </c>
      <c r="B15" t="s">
        <v>6</v>
      </c>
      <c r="C15" t="s">
        <v>163</v>
      </c>
    </row>
    <row r="16" spans="1:3" x14ac:dyDescent="0.25">
      <c r="A16">
        <v>127</v>
      </c>
      <c r="B16" t="s">
        <v>6</v>
      </c>
      <c r="C16" t="s">
        <v>164</v>
      </c>
    </row>
    <row r="17" spans="1:3" x14ac:dyDescent="0.25">
      <c r="A17">
        <v>84</v>
      </c>
      <c r="B17" t="s">
        <v>7</v>
      </c>
      <c r="C17" t="s">
        <v>160</v>
      </c>
    </row>
    <row r="18" spans="1:3" x14ac:dyDescent="0.25">
      <c r="A18">
        <v>100</v>
      </c>
      <c r="B18" t="s">
        <v>7</v>
      </c>
      <c r="C18" t="s">
        <v>161</v>
      </c>
    </row>
    <row r="19" spans="1:3" x14ac:dyDescent="0.25">
      <c r="A19">
        <v>105</v>
      </c>
      <c r="B19" t="s">
        <v>7</v>
      </c>
      <c r="C19" t="s">
        <v>162</v>
      </c>
    </row>
    <row r="20" spans="1:3" x14ac:dyDescent="0.25">
      <c r="A20">
        <v>109</v>
      </c>
      <c r="B20" t="s">
        <v>7</v>
      </c>
      <c r="C20" t="s">
        <v>163</v>
      </c>
    </row>
    <row r="21" spans="1:3" x14ac:dyDescent="0.25">
      <c r="A21" s="2">
        <v>81</v>
      </c>
      <c r="B21" s="2" t="s">
        <v>7</v>
      </c>
      <c r="C21" s="2" t="s">
        <v>164</v>
      </c>
    </row>
    <row r="22" spans="1:3" x14ac:dyDescent="0.25">
      <c r="A22" s="2">
        <v>0</v>
      </c>
      <c r="B22" s="2" t="s">
        <v>132</v>
      </c>
      <c r="C22" s="2" t="s">
        <v>160</v>
      </c>
    </row>
    <row r="23" spans="1:3" x14ac:dyDescent="0.25">
      <c r="A23" s="2">
        <v>0</v>
      </c>
      <c r="B23" s="2" t="s">
        <v>132</v>
      </c>
      <c r="C23" s="2" t="s">
        <v>161</v>
      </c>
    </row>
    <row r="24" spans="1:3" x14ac:dyDescent="0.25">
      <c r="A24" s="2">
        <v>0</v>
      </c>
      <c r="B24" s="2" t="s">
        <v>132</v>
      </c>
      <c r="C24" s="2" t="s">
        <v>162</v>
      </c>
    </row>
    <row r="25" spans="1:3" x14ac:dyDescent="0.25">
      <c r="A25" s="2">
        <v>0</v>
      </c>
      <c r="B25" s="2" t="s">
        <v>132</v>
      </c>
      <c r="C25" s="2" t="s">
        <v>163</v>
      </c>
    </row>
    <row r="26" spans="1:3" x14ac:dyDescent="0.25">
      <c r="A26" s="2">
        <v>0</v>
      </c>
      <c r="B26" s="2" t="s">
        <v>132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1817</v>
      </c>
      <c r="C2" t="s">
        <v>34</v>
      </c>
    </row>
    <row r="3" spans="1:3" x14ac:dyDescent="0.25">
      <c r="A3" t="s">
        <v>112</v>
      </c>
      <c r="B3">
        <v>24261</v>
      </c>
      <c r="C3" t="s">
        <v>34</v>
      </c>
    </row>
    <row r="4" spans="1:3" x14ac:dyDescent="0.25">
      <c r="A4" t="s">
        <v>113</v>
      </c>
      <c r="B4">
        <v>1110</v>
      </c>
      <c r="C4" t="s">
        <v>34</v>
      </c>
    </row>
    <row r="5" spans="1:3" x14ac:dyDescent="0.25">
      <c r="A5" t="s">
        <v>30</v>
      </c>
      <c r="B5">
        <v>89197</v>
      </c>
      <c r="C5" t="s">
        <v>34</v>
      </c>
    </row>
    <row r="6" spans="1:3" x14ac:dyDescent="0.25">
      <c r="A6" t="s">
        <v>111</v>
      </c>
      <c r="B6">
        <v>257</v>
      </c>
      <c r="C6" t="s">
        <v>24</v>
      </c>
    </row>
    <row r="7" spans="1:3" x14ac:dyDescent="0.25">
      <c r="A7" t="s">
        <v>112</v>
      </c>
      <c r="B7">
        <v>1519</v>
      </c>
      <c r="C7" t="s">
        <v>24</v>
      </c>
    </row>
    <row r="8" spans="1:3" x14ac:dyDescent="0.25">
      <c r="A8" t="s">
        <v>113</v>
      </c>
      <c r="B8">
        <v>160</v>
      </c>
      <c r="C8" t="s">
        <v>24</v>
      </c>
    </row>
    <row r="9" spans="1:3" x14ac:dyDescent="0.25">
      <c r="A9" t="s">
        <v>30</v>
      </c>
      <c r="B9">
        <v>2929</v>
      </c>
      <c r="C9" t="s">
        <v>24</v>
      </c>
    </row>
    <row r="10" spans="1:3" x14ac:dyDescent="0.25">
      <c r="A10" t="s">
        <v>111</v>
      </c>
      <c r="B10">
        <v>200</v>
      </c>
      <c r="C10" t="s">
        <v>35</v>
      </c>
    </row>
    <row r="11" spans="1:3" x14ac:dyDescent="0.25">
      <c r="A11" t="s">
        <v>112</v>
      </c>
      <c r="B11">
        <v>1011</v>
      </c>
      <c r="C11" t="s">
        <v>35</v>
      </c>
    </row>
    <row r="12" spans="1:3" x14ac:dyDescent="0.25">
      <c r="A12" t="s">
        <v>113</v>
      </c>
      <c r="B12">
        <v>102</v>
      </c>
      <c r="C12" t="s">
        <v>35</v>
      </c>
    </row>
    <row r="13" spans="1:3" x14ac:dyDescent="0.25">
      <c r="A13" t="s">
        <v>30</v>
      </c>
      <c r="B13">
        <v>2448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437</v>
      </c>
      <c r="B2" t="s">
        <v>133</v>
      </c>
      <c r="C2" t="s">
        <v>3</v>
      </c>
      <c r="D2">
        <v>1</v>
      </c>
    </row>
    <row r="3" spans="1:4" x14ac:dyDescent="0.25">
      <c r="A3">
        <v>358</v>
      </c>
      <c r="B3" t="s">
        <v>133</v>
      </c>
      <c r="C3" t="s">
        <v>77</v>
      </c>
      <c r="D3">
        <v>1</v>
      </c>
    </row>
    <row r="4" spans="1:4" x14ac:dyDescent="0.25">
      <c r="A4">
        <v>63</v>
      </c>
      <c r="B4" t="s">
        <v>165</v>
      </c>
      <c r="C4" t="s">
        <v>3</v>
      </c>
      <c r="D4">
        <v>2</v>
      </c>
    </row>
    <row r="5" spans="1:4" x14ac:dyDescent="0.25">
      <c r="A5">
        <v>34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0</v>
      </c>
      <c r="B7" t="s">
        <v>166</v>
      </c>
      <c r="C7" t="s">
        <v>77</v>
      </c>
      <c r="D7">
        <v>3</v>
      </c>
    </row>
    <row r="8" spans="1:4" x14ac:dyDescent="0.25">
      <c r="A8">
        <v>7</v>
      </c>
      <c r="B8" t="s">
        <v>167</v>
      </c>
      <c r="C8" t="s">
        <v>3</v>
      </c>
      <c r="D8">
        <v>4</v>
      </c>
    </row>
    <row r="9" spans="1:4" x14ac:dyDescent="0.25">
      <c r="A9">
        <v>3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3939</v>
      </c>
      <c r="C2" t="s">
        <v>34</v>
      </c>
    </row>
    <row r="3" spans="1:3" x14ac:dyDescent="0.25">
      <c r="A3" t="s">
        <v>112</v>
      </c>
      <c r="B3">
        <v>45358</v>
      </c>
      <c r="C3" t="s">
        <v>34</v>
      </c>
    </row>
    <row r="4" spans="1:3" x14ac:dyDescent="0.25">
      <c r="A4" t="s">
        <v>113</v>
      </c>
      <c r="B4">
        <v>2228</v>
      </c>
      <c r="C4" t="s">
        <v>34</v>
      </c>
    </row>
    <row r="5" spans="1:3" x14ac:dyDescent="0.25">
      <c r="A5" t="s">
        <v>30</v>
      </c>
      <c r="B5">
        <v>147705</v>
      </c>
      <c r="C5" t="s">
        <v>34</v>
      </c>
    </row>
    <row r="6" spans="1:3" x14ac:dyDescent="0.25">
      <c r="A6" t="s">
        <v>111</v>
      </c>
      <c r="B6">
        <v>436</v>
      </c>
      <c r="C6" t="s">
        <v>24</v>
      </c>
    </row>
    <row r="7" spans="1:3" x14ac:dyDescent="0.25">
      <c r="A7" t="s">
        <v>112</v>
      </c>
      <c r="B7">
        <v>2991</v>
      </c>
      <c r="C7" t="s">
        <v>24</v>
      </c>
    </row>
    <row r="8" spans="1:3" x14ac:dyDescent="0.25">
      <c r="A8" t="s">
        <v>113</v>
      </c>
      <c r="B8">
        <v>314</v>
      </c>
      <c r="C8" t="s">
        <v>24</v>
      </c>
    </row>
    <row r="9" spans="1:3" x14ac:dyDescent="0.25">
      <c r="A9" t="s">
        <v>30</v>
      </c>
      <c r="B9">
        <v>5148</v>
      </c>
      <c r="C9" t="s">
        <v>24</v>
      </c>
    </row>
    <row r="10" spans="1:3" x14ac:dyDescent="0.25">
      <c r="A10" t="s">
        <v>111</v>
      </c>
      <c r="B10">
        <v>323</v>
      </c>
      <c r="C10" t="s">
        <v>35</v>
      </c>
    </row>
    <row r="11" spans="1:3" x14ac:dyDescent="0.25">
      <c r="A11" t="s">
        <v>112</v>
      </c>
      <c r="B11">
        <v>2196</v>
      </c>
      <c r="C11" t="s">
        <v>35</v>
      </c>
    </row>
    <row r="12" spans="1:3" x14ac:dyDescent="0.25">
      <c r="A12" t="s">
        <v>113</v>
      </c>
      <c r="B12">
        <v>229</v>
      </c>
      <c r="C12" t="s">
        <v>35</v>
      </c>
    </row>
    <row r="13" spans="1:3" x14ac:dyDescent="0.25">
      <c r="A13" t="s">
        <v>30</v>
      </c>
      <c r="B13">
        <v>4617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902</v>
      </c>
      <c r="B2" t="s">
        <v>133</v>
      </c>
      <c r="C2" t="s">
        <v>3</v>
      </c>
      <c r="D2">
        <v>1</v>
      </c>
    </row>
    <row r="3" spans="1:4" x14ac:dyDescent="0.25">
      <c r="A3">
        <v>805</v>
      </c>
      <c r="B3" t="s">
        <v>133</v>
      </c>
      <c r="C3" t="s">
        <v>77</v>
      </c>
      <c r="D3">
        <v>1</v>
      </c>
    </row>
    <row r="4" spans="1:4" x14ac:dyDescent="0.25">
      <c r="A4">
        <v>108</v>
      </c>
      <c r="B4" t="s">
        <v>165</v>
      </c>
      <c r="C4" t="s">
        <v>3</v>
      </c>
      <c r="D4">
        <v>2</v>
      </c>
    </row>
    <row r="5" spans="1:4" x14ac:dyDescent="0.25">
      <c r="A5">
        <v>80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0</v>
      </c>
      <c r="B7" t="s">
        <v>166</v>
      </c>
      <c r="C7" t="s">
        <v>77</v>
      </c>
      <c r="D7">
        <v>3</v>
      </c>
    </row>
    <row r="8" spans="1:4" x14ac:dyDescent="0.25">
      <c r="A8">
        <v>15</v>
      </c>
      <c r="B8" t="s">
        <v>167</v>
      </c>
      <c r="C8" t="s">
        <v>3</v>
      </c>
      <c r="D8">
        <v>4</v>
      </c>
    </row>
    <row r="9" spans="1:4" x14ac:dyDescent="0.25">
      <c r="A9">
        <v>8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3092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218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323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3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3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2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1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4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542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7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25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771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118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117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7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2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2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6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13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1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1319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23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32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557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26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44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3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53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2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8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1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1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1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1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2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1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3107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202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226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9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6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3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8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13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22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2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3</v>
      </c>
      <c r="C2" t="s">
        <v>85</v>
      </c>
      <c r="D2" t="s">
        <v>3</v>
      </c>
    </row>
    <row r="3" spans="1:4" x14ac:dyDescent="0.25">
      <c r="A3">
        <v>2</v>
      </c>
      <c r="B3">
        <v>0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145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118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12</v>
      </c>
      <c r="G4">
        <v>1</v>
      </c>
    </row>
    <row r="5" spans="1:7" x14ac:dyDescent="0.25">
      <c r="A5">
        <v>4</v>
      </c>
      <c r="B5" t="s">
        <v>152</v>
      </c>
      <c r="C5" t="s">
        <v>31</v>
      </c>
      <c r="D5" t="s">
        <v>30</v>
      </c>
      <c r="E5">
        <v>1</v>
      </c>
      <c r="F5">
        <v>5</v>
      </c>
      <c r="G5">
        <v>1</v>
      </c>
    </row>
    <row r="6" spans="1:7" x14ac:dyDescent="0.25">
      <c r="A6">
        <v>5</v>
      </c>
      <c r="B6" t="s">
        <v>134</v>
      </c>
      <c r="C6" t="s">
        <v>31</v>
      </c>
      <c r="D6" t="s">
        <v>30</v>
      </c>
      <c r="E6">
        <v>1</v>
      </c>
      <c r="F6">
        <v>8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54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185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148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15</v>
      </c>
      <c r="G10">
        <v>1</v>
      </c>
    </row>
    <row r="11" spans="1:7" x14ac:dyDescent="0.2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10</v>
      </c>
      <c r="G11">
        <v>1</v>
      </c>
    </row>
    <row r="12" spans="1:7" x14ac:dyDescent="0.25">
      <c r="A12">
        <v>5</v>
      </c>
      <c r="B12" t="s">
        <v>134</v>
      </c>
      <c r="C12" t="s">
        <v>31</v>
      </c>
      <c r="D12" t="s">
        <v>10</v>
      </c>
      <c r="E12">
        <v>2</v>
      </c>
      <c r="F12">
        <v>8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64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148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121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36</v>
      </c>
      <c r="G16">
        <v>2</v>
      </c>
    </row>
    <row r="17" spans="1:7" x14ac:dyDescent="0.2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6</v>
      </c>
      <c r="G17">
        <v>2</v>
      </c>
    </row>
    <row r="18" spans="1:7" x14ac:dyDescent="0.25">
      <c r="A18">
        <v>5</v>
      </c>
      <c r="B18" t="s">
        <v>134</v>
      </c>
      <c r="C18" s="2" t="s">
        <v>55</v>
      </c>
      <c r="D18" t="s">
        <v>30</v>
      </c>
      <c r="E18">
        <v>1</v>
      </c>
      <c r="F18" s="2">
        <v>8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75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189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152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53</v>
      </c>
      <c r="G22">
        <v>2</v>
      </c>
    </row>
    <row r="23" spans="1:7" x14ac:dyDescent="0.2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11</v>
      </c>
      <c r="G23">
        <v>2</v>
      </c>
    </row>
    <row r="24" spans="1:7" x14ac:dyDescent="0.25">
      <c r="A24">
        <v>5</v>
      </c>
      <c r="B24" t="s">
        <v>134</v>
      </c>
      <c r="C24" s="2" t="s">
        <v>55</v>
      </c>
      <c r="D24" t="s">
        <v>10</v>
      </c>
      <c r="E24">
        <v>2</v>
      </c>
      <c r="F24" s="2">
        <v>8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90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7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4</v>
      </c>
      <c r="G28">
        <v>3</v>
      </c>
    </row>
    <row r="29" spans="1:7" x14ac:dyDescent="0.2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9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7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3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4</v>
      </c>
      <c r="G34">
        <v>3</v>
      </c>
    </row>
    <row r="35" spans="1:7" x14ac:dyDescent="0.2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280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258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21</v>
      </c>
      <c r="G4">
        <v>1</v>
      </c>
    </row>
    <row r="5" spans="1:7" x14ac:dyDescent="0.25">
      <c r="A5">
        <v>4</v>
      </c>
      <c r="B5" t="s">
        <v>134</v>
      </c>
      <c r="C5" t="s">
        <v>31</v>
      </c>
      <c r="D5" t="s">
        <v>30</v>
      </c>
      <c r="E5">
        <v>1</v>
      </c>
      <c r="F5">
        <v>13</v>
      </c>
      <c r="G5">
        <v>1</v>
      </c>
    </row>
    <row r="6" spans="1:7" x14ac:dyDescent="0.25">
      <c r="A6">
        <v>5</v>
      </c>
      <c r="B6" t="s">
        <v>152</v>
      </c>
      <c r="C6" t="s">
        <v>31</v>
      </c>
      <c r="D6" t="s">
        <v>30</v>
      </c>
      <c r="E6">
        <v>1</v>
      </c>
      <c r="F6">
        <v>10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129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348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330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25</v>
      </c>
      <c r="G10">
        <v>1</v>
      </c>
    </row>
    <row r="11" spans="1:7" x14ac:dyDescent="0.25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20</v>
      </c>
      <c r="G11">
        <v>1</v>
      </c>
    </row>
    <row r="12" spans="1:7" x14ac:dyDescent="0.25">
      <c r="A12">
        <v>5</v>
      </c>
      <c r="B12" t="s">
        <v>152</v>
      </c>
      <c r="C12" t="s">
        <v>31</v>
      </c>
      <c r="D12" t="s">
        <v>10</v>
      </c>
      <c r="E12">
        <v>2</v>
      </c>
      <c r="F12">
        <v>15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149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291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263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64</v>
      </c>
      <c r="G16">
        <v>2</v>
      </c>
    </row>
    <row r="17" spans="1:7" x14ac:dyDescent="0.25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16</v>
      </c>
      <c r="G17">
        <v>2</v>
      </c>
    </row>
    <row r="18" spans="1:7" x14ac:dyDescent="0.25">
      <c r="A18">
        <v>5</v>
      </c>
      <c r="B18" t="s">
        <v>152</v>
      </c>
      <c r="C18" s="2" t="s">
        <v>55</v>
      </c>
      <c r="D18" t="s">
        <v>30</v>
      </c>
      <c r="E18">
        <v>1</v>
      </c>
      <c r="F18" s="2">
        <v>11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164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367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338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93</v>
      </c>
      <c r="G22">
        <v>2</v>
      </c>
    </row>
    <row r="23" spans="1:7" x14ac:dyDescent="0.25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31</v>
      </c>
      <c r="G23">
        <v>2</v>
      </c>
    </row>
    <row r="24" spans="1:7" x14ac:dyDescent="0.25">
      <c r="A24">
        <v>5</v>
      </c>
      <c r="B24" t="s">
        <v>152</v>
      </c>
      <c r="C24" s="2" t="s">
        <v>55</v>
      </c>
      <c r="D24" t="s">
        <v>10</v>
      </c>
      <c r="E24">
        <v>2</v>
      </c>
      <c r="F24" s="2">
        <v>16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193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14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5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5</v>
      </c>
      <c r="G28">
        <v>3</v>
      </c>
    </row>
    <row r="29" spans="1:7" x14ac:dyDescent="0.25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152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15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17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5</v>
      </c>
      <c r="G34">
        <v>3</v>
      </c>
    </row>
    <row r="35" spans="1:7" x14ac:dyDescent="0.25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152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121</v>
      </c>
      <c r="D2">
        <v>108</v>
      </c>
      <c r="E2">
        <v>21</v>
      </c>
    </row>
    <row r="3" spans="1:5" x14ac:dyDescent="0.25">
      <c r="A3">
        <v>2</v>
      </c>
      <c r="B3" t="s">
        <v>125</v>
      </c>
      <c r="C3">
        <v>71</v>
      </c>
      <c r="D3">
        <v>44</v>
      </c>
      <c r="E3">
        <v>9</v>
      </c>
    </row>
    <row r="4" spans="1:5" x14ac:dyDescent="0.25">
      <c r="A4">
        <v>3</v>
      </c>
      <c r="B4" t="s">
        <v>136</v>
      </c>
      <c r="C4">
        <v>14</v>
      </c>
      <c r="D4">
        <v>12</v>
      </c>
      <c r="E4">
        <v>2</v>
      </c>
    </row>
    <row r="5" spans="1:5" x14ac:dyDescent="0.25">
      <c r="A5" s="2">
        <v>4</v>
      </c>
      <c r="B5" s="2" t="s">
        <v>153</v>
      </c>
      <c r="C5" s="2">
        <v>13</v>
      </c>
      <c r="D5" s="2">
        <v>14</v>
      </c>
      <c r="E5" s="2">
        <v>2</v>
      </c>
    </row>
    <row r="6" spans="1:5" x14ac:dyDescent="0.25">
      <c r="A6" s="2">
        <v>5</v>
      </c>
      <c r="B6" s="2" t="s">
        <v>154</v>
      </c>
      <c r="C6" s="2">
        <v>11</v>
      </c>
      <c r="D6" s="2">
        <v>9</v>
      </c>
      <c r="E6" s="2">
        <v>1</v>
      </c>
    </row>
    <row r="7" spans="1:5" x14ac:dyDescent="0.25">
      <c r="A7" s="2">
        <v>6</v>
      </c>
      <c r="B7" s="2" t="s">
        <v>102</v>
      </c>
      <c r="C7" s="2">
        <v>48</v>
      </c>
      <c r="D7" s="2">
        <v>36</v>
      </c>
      <c r="E7" s="2">
        <v>23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155</v>
      </c>
      <c r="C2" s="2">
        <v>15</v>
      </c>
      <c r="D2" s="2">
        <v>6</v>
      </c>
      <c r="E2" s="2">
        <v>0</v>
      </c>
    </row>
    <row r="3" spans="1:5" x14ac:dyDescent="0.25">
      <c r="A3" s="2">
        <v>2</v>
      </c>
      <c r="B3" s="2" t="s">
        <v>156</v>
      </c>
      <c r="C3" s="2">
        <v>12</v>
      </c>
      <c r="D3" s="2">
        <v>11</v>
      </c>
      <c r="E3" s="2">
        <v>4</v>
      </c>
    </row>
    <row r="4" spans="1:5" x14ac:dyDescent="0.25">
      <c r="A4" s="2">
        <v>3</v>
      </c>
      <c r="B4" s="2" t="s">
        <v>124</v>
      </c>
      <c r="C4" s="2">
        <v>12</v>
      </c>
      <c r="D4" s="2">
        <v>9</v>
      </c>
      <c r="E4" s="2">
        <v>2</v>
      </c>
    </row>
    <row r="5" spans="1:5" x14ac:dyDescent="0.25">
      <c r="A5" s="2">
        <v>4</v>
      </c>
      <c r="B5" s="2" t="s">
        <v>157</v>
      </c>
      <c r="C5" s="2">
        <v>10</v>
      </c>
      <c r="D5" s="2">
        <v>10</v>
      </c>
      <c r="E5" s="2">
        <v>0</v>
      </c>
    </row>
    <row r="6" spans="1:5" x14ac:dyDescent="0.25">
      <c r="A6" s="2">
        <v>5</v>
      </c>
      <c r="B6" s="2" t="s">
        <v>158</v>
      </c>
      <c r="C6" s="2">
        <v>6</v>
      </c>
      <c r="D6" s="2">
        <v>5</v>
      </c>
      <c r="E6" s="2">
        <v>3</v>
      </c>
    </row>
    <row r="7" spans="1:5" x14ac:dyDescent="0.25">
      <c r="A7" s="2">
        <v>6</v>
      </c>
      <c r="B7" s="2" t="s">
        <v>102</v>
      </c>
      <c r="C7" s="2">
        <v>27</v>
      </c>
      <c r="D7" s="2">
        <v>18</v>
      </c>
      <c r="E7" s="2">
        <v>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201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23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Więckowski Artur</cp:lastModifiedBy>
  <cp:lastPrinted>2015-01-07T11:10:02Z</cp:lastPrinted>
  <dcterms:created xsi:type="dcterms:W3CDTF">2014-07-29T18:33:30Z</dcterms:created>
  <dcterms:modified xsi:type="dcterms:W3CDTF">2026-03-18T13:20:23Z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