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5C6FAMYZ\"/>
    </mc:Choice>
  </mc:AlternateContent>
  <xr:revisionPtr revIDLastSave="0" documentId="13_ncr:1_{EFBC21C1-3FFD-4881-B214-E6221A175351}" xr6:coauthVersionLast="47" xr6:coauthVersionMax="47" xr10:uidLastSave="{00000000-0000-0000-0000-000000000000}"/>
  <bookViews>
    <workbookView xWindow="29190" yWindow="390" windowWidth="25650" windowHeight="13695" xr2:uid="{00000000-000D-0000-FFFF-FFFF00000000}"/>
  </bookViews>
  <sheets>
    <sheet name="INFO" sheetId="35" r:id="rId1"/>
    <sheet name="HZ og 2004-2021" sheetId="1" r:id="rId2"/>
    <sheet name="EXP - wykresy" sheetId="30" r:id="rId3"/>
    <sheet name="IMP - wykresy" sheetId="31" r:id="rId4"/>
    <sheet name="CN2 OG 2022ost" sheetId="9" r:id="rId5"/>
    <sheet name="CN4 OG_2022ost" sheetId="2" r:id="rId6"/>
    <sheet name="Kraje GŁÓWNE 2022ost" sheetId="3" r:id="rId7"/>
    <sheet name="Kraje wg Ugrup 2022ost" sheetId="20" r:id="rId8"/>
    <sheet name="Kraje pozost. EXP 2022ost" sheetId="7" r:id="rId9"/>
    <sheet name="Kraje pozostałe IMP 2022" sheetId="36" r:id="rId10"/>
    <sheet name="cn4 Glowne EXP 2022ost" sheetId="33" r:id="rId11"/>
    <sheet name="cn4 Glowne IMP 2022ost" sheetId="34" r:id="rId12"/>
  </sheets>
  <externalReferences>
    <externalReference r:id="rId13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4" hidden="1">'CN2 OG 2022ost'!$A$1:$L$89</definedName>
    <definedName name="_xlnm._FilterDatabase" localSheetId="10" hidden="1">'cn4 Glowne EXP 2022ost'!$A$5:$G$35</definedName>
    <definedName name="_xlnm._FilterDatabase" localSheetId="11" hidden="1">'cn4 Glowne IMP 2022ost'!$A$5:$G$95</definedName>
    <definedName name="_xlnm._FilterDatabase" localSheetId="5" hidden="1">'CN4 OG_2022ost'!#REF!</definedName>
    <definedName name="_xlnm._FilterDatabase" localSheetId="6" hidden="1">'Kraje GŁÓWNE 2022ost'!$A$3:$E$74</definedName>
    <definedName name="_xlnm._FilterDatabase" localSheetId="8" hidden="1">'Kraje pozost. EXP 2022ost'!$A$7:$D$110</definedName>
    <definedName name="_xlnm._FilterDatabase" localSheetId="9" hidden="1">'Kraje pozostałe IMP 2022'!$A$7:$D$102</definedName>
    <definedName name="_xlnm._FilterDatabase" localSheetId="7" hidden="1">'Kraje wg Ugrup 2022ost'!$A$5:$I$160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'cn4 Glowne EXP 2022ost'!$1:$3</definedName>
    <definedName name="_xlnm.Print_Titles" localSheetId="11">'cn4 Glowne IMP 2022ost'!$1:$3</definedName>
    <definedName name="_xlnm.Print_Titles" localSheetId="5">'CN4 OG_2022ost'!$1:$3</definedName>
    <definedName name="_xlnm.Print_Titles" localSheetId="2">'EXP - wykresy'!$2:$4</definedName>
    <definedName name="_xlnm.Print_Titles" localSheetId="3">'IMP - wykresy'!$2:$4</definedName>
    <definedName name="_xlnm.Print_Titles" localSheetId="7">'Kraje wg Ugrup 2022ost'!$1:$3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1" l="1"/>
  <c r="T13" i="1"/>
  <c r="T12" i="1"/>
  <c r="I23" i="34"/>
  <c r="H23" i="34"/>
  <c r="E23" i="34"/>
  <c r="I21" i="34" l="1"/>
  <c r="I22" i="34"/>
  <c r="I25" i="34"/>
  <c r="I26" i="34"/>
  <c r="E21" i="34"/>
  <c r="E22" i="34"/>
  <c r="E25" i="34"/>
  <c r="E26" i="34"/>
  <c r="E27" i="34"/>
  <c r="H21" i="34"/>
  <c r="H22" i="34"/>
  <c r="H25" i="34"/>
  <c r="H26" i="34"/>
  <c r="H27" i="34"/>
  <c r="H28" i="34"/>
  <c r="H29" i="34"/>
  <c r="H30" i="34"/>
  <c r="H31" i="34"/>
  <c r="D59" i="36"/>
  <c r="T48" i="1"/>
  <c r="D13" i="36" l="1"/>
  <c r="D63" i="36"/>
  <c r="D64" i="36"/>
  <c r="D66" i="36"/>
  <c r="D61" i="36"/>
  <c r="D57" i="36"/>
  <c r="D54" i="36"/>
  <c r="D52" i="36"/>
  <c r="D49" i="36"/>
  <c r="D46" i="36"/>
  <c r="D43" i="36"/>
  <c r="D26" i="36"/>
  <c r="D23" i="36"/>
  <c r="D62" i="36"/>
  <c r="D60" i="36"/>
  <c r="D58" i="36"/>
  <c r="D56" i="36"/>
  <c r="D55" i="36"/>
  <c r="D53" i="36"/>
  <c r="D51" i="36"/>
  <c r="D50" i="36"/>
  <c r="D48" i="36"/>
  <c r="D47" i="36"/>
  <c r="D45" i="36"/>
  <c r="D44" i="36"/>
  <c r="C42" i="36"/>
  <c r="C44" i="7"/>
  <c r="C23" i="7"/>
  <c r="C6" i="7"/>
  <c r="L18" i="3"/>
  <c r="K18" i="3"/>
  <c r="L12" i="3"/>
  <c r="K12" i="3"/>
  <c r="L10" i="3"/>
  <c r="K10" i="3"/>
  <c r="L9" i="3"/>
  <c r="K9" i="3"/>
  <c r="L8" i="3"/>
  <c r="L7" i="3"/>
  <c r="K7" i="3"/>
  <c r="D16" i="3"/>
  <c r="D14" i="3"/>
  <c r="D13" i="3"/>
  <c r="E12" i="3"/>
  <c r="D11" i="3"/>
  <c r="E9" i="3"/>
  <c r="D8" i="3"/>
  <c r="E18" i="3"/>
  <c r="E15" i="3"/>
  <c r="L20" i="3"/>
  <c r="K20" i="3"/>
  <c r="E20" i="3"/>
  <c r="D20" i="3"/>
  <c r="E19" i="3"/>
  <c r="D19" i="3"/>
  <c r="L17" i="3"/>
  <c r="E17" i="3"/>
  <c r="D17" i="3"/>
  <c r="L16" i="3"/>
  <c r="E16" i="3"/>
  <c r="L14" i="3"/>
  <c r="K14" i="3"/>
  <c r="E14" i="3"/>
  <c r="L13" i="3"/>
  <c r="E13" i="3"/>
  <c r="L11" i="3"/>
  <c r="E11" i="3"/>
  <c r="E10" i="3"/>
  <c r="D10" i="3"/>
  <c r="E8" i="3"/>
  <c r="E7" i="3"/>
  <c r="K6" i="3"/>
  <c r="D6" i="3"/>
  <c r="D31" i="36" l="1"/>
  <c r="D28" i="36"/>
  <c r="D12" i="36"/>
  <c r="D32" i="36"/>
  <c r="D29" i="36"/>
  <c r="D22" i="36"/>
  <c r="D7" i="36"/>
  <c r="D10" i="36"/>
  <c r="D34" i="36"/>
  <c r="D8" i="36"/>
  <c r="D25" i="36"/>
  <c r="C21" i="36"/>
  <c r="D35" i="36"/>
  <c r="C6" i="36"/>
  <c r="D11" i="36"/>
  <c r="D24" i="36"/>
  <c r="D27" i="36"/>
  <c r="D30" i="36"/>
  <c r="D33" i="36"/>
  <c r="B6" i="36"/>
  <c r="B42" i="36"/>
  <c r="D42" i="36" s="1"/>
  <c r="B21" i="36"/>
  <c r="D9" i="36"/>
  <c r="K13" i="3"/>
  <c r="K16" i="3"/>
  <c r="K19" i="3"/>
  <c r="K17" i="3"/>
  <c r="K15" i="3"/>
  <c r="L19" i="3"/>
  <c r="L15" i="3"/>
  <c r="K8" i="3"/>
  <c r="K11" i="3"/>
  <c r="D9" i="3"/>
  <c r="D12" i="3"/>
  <c r="D15" i="3"/>
  <c r="D18" i="3"/>
  <c r="B6" i="7"/>
  <c r="B23" i="7"/>
  <c r="B44" i="7"/>
  <c r="D53" i="7"/>
  <c r="E28" i="34"/>
  <c r="E29" i="34"/>
  <c r="E30" i="34"/>
  <c r="J24" i="34"/>
  <c r="J25" i="34"/>
  <c r="K25" i="34" s="1"/>
  <c r="J26" i="34"/>
  <c r="K26" i="34" s="1"/>
  <c r="I27" i="34"/>
  <c r="J27" i="34"/>
  <c r="K27" i="34" s="1"/>
  <c r="I28" i="34"/>
  <c r="J28" i="34"/>
  <c r="I29" i="34"/>
  <c r="J29" i="34"/>
  <c r="I30" i="34"/>
  <c r="J30" i="34"/>
  <c r="I31" i="34"/>
  <c r="J31" i="34"/>
  <c r="I32" i="34"/>
  <c r="J32" i="34"/>
  <c r="I33" i="34"/>
  <c r="J33" i="34"/>
  <c r="D6" i="36" l="1"/>
  <c r="K31" i="34"/>
  <c r="D21" i="36"/>
  <c r="K28" i="34"/>
  <c r="K29" i="34"/>
  <c r="K33" i="34"/>
  <c r="K30" i="34"/>
  <c r="K32" i="34"/>
  <c r="D23" i="20" l="1"/>
  <c r="S12" i="1" l="1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4" i="20"/>
  <c r="D25" i="20"/>
  <c r="D26" i="20"/>
  <c r="D27" i="20"/>
  <c r="D28" i="20"/>
  <c r="D29" i="20"/>
  <c r="D30" i="20"/>
  <c r="D31" i="20"/>
  <c r="G22" i="20"/>
  <c r="J35" i="34"/>
  <c r="I35" i="34"/>
  <c r="H35" i="34"/>
  <c r="E35" i="34"/>
  <c r="J34" i="34"/>
  <c r="I34" i="34"/>
  <c r="H34" i="34"/>
  <c r="E34" i="34"/>
  <c r="H33" i="34"/>
  <c r="E33" i="34"/>
  <c r="H32" i="34"/>
  <c r="E32" i="34"/>
  <c r="E31" i="34"/>
  <c r="J23" i="34"/>
  <c r="K23" i="34" s="1"/>
  <c r="J22" i="34"/>
  <c r="K22" i="34" s="1"/>
  <c r="J21" i="34"/>
  <c r="K21" i="34" s="1"/>
  <c r="J20" i="34"/>
  <c r="I20" i="34"/>
  <c r="H20" i="34"/>
  <c r="E20" i="34"/>
  <c r="J19" i="34"/>
  <c r="I19" i="34"/>
  <c r="H19" i="34"/>
  <c r="E19" i="34"/>
  <c r="J18" i="34"/>
  <c r="I18" i="34"/>
  <c r="H18" i="34"/>
  <c r="E18" i="34"/>
  <c r="J17" i="34"/>
  <c r="I17" i="34"/>
  <c r="H17" i="34"/>
  <c r="E17" i="34"/>
  <c r="J16" i="34"/>
  <c r="I16" i="34"/>
  <c r="H16" i="34"/>
  <c r="E16" i="34"/>
  <c r="J15" i="34"/>
  <c r="I15" i="34"/>
  <c r="H15" i="34"/>
  <c r="E15" i="34"/>
  <c r="J14" i="34"/>
  <c r="I14" i="34"/>
  <c r="H14" i="34"/>
  <c r="E14" i="34"/>
  <c r="J13" i="34"/>
  <c r="I13" i="34"/>
  <c r="H13" i="34"/>
  <c r="E13" i="34"/>
  <c r="J12" i="34"/>
  <c r="I12" i="34"/>
  <c r="H12" i="34"/>
  <c r="E12" i="34"/>
  <c r="J11" i="34"/>
  <c r="I11" i="34"/>
  <c r="H11" i="34"/>
  <c r="E11" i="34"/>
  <c r="J10" i="34"/>
  <c r="I10" i="34"/>
  <c r="H10" i="34"/>
  <c r="E10" i="34"/>
  <c r="J9" i="34"/>
  <c r="I9" i="34"/>
  <c r="H9" i="34"/>
  <c r="E9" i="34"/>
  <c r="J8" i="34"/>
  <c r="I8" i="34"/>
  <c r="H8" i="34"/>
  <c r="E8" i="34"/>
  <c r="J7" i="34"/>
  <c r="I7" i="34"/>
  <c r="H7" i="34"/>
  <c r="E7" i="34"/>
  <c r="J6" i="34"/>
  <c r="I6" i="34"/>
  <c r="H6" i="34"/>
  <c r="E6" i="34"/>
  <c r="J5" i="34"/>
  <c r="I5" i="34"/>
  <c r="H5" i="34"/>
  <c r="E5" i="34"/>
  <c r="E4" i="34"/>
  <c r="J35" i="33"/>
  <c r="I35" i="33"/>
  <c r="H35" i="33"/>
  <c r="E35" i="33"/>
  <c r="J34" i="33"/>
  <c r="I34" i="33"/>
  <c r="H34" i="33"/>
  <c r="E34" i="33"/>
  <c r="J33" i="33"/>
  <c r="I33" i="33"/>
  <c r="H33" i="33"/>
  <c r="E33" i="33"/>
  <c r="J32" i="33"/>
  <c r="I32" i="33"/>
  <c r="H32" i="33"/>
  <c r="E32" i="33"/>
  <c r="J31" i="33"/>
  <c r="I31" i="33"/>
  <c r="H31" i="33"/>
  <c r="E31" i="33"/>
  <c r="J30" i="33"/>
  <c r="I30" i="33"/>
  <c r="H30" i="33"/>
  <c r="E30" i="33"/>
  <c r="J29" i="33"/>
  <c r="I29" i="33"/>
  <c r="H29" i="33"/>
  <c r="E29" i="33"/>
  <c r="J28" i="33"/>
  <c r="I28" i="33"/>
  <c r="H28" i="33"/>
  <c r="E28" i="33"/>
  <c r="J27" i="33"/>
  <c r="I27" i="33"/>
  <c r="H27" i="33"/>
  <c r="E27" i="33"/>
  <c r="J26" i="33"/>
  <c r="I26" i="33"/>
  <c r="H26" i="33"/>
  <c r="E26" i="33"/>
  <c r="J25" i="33"/>
  <c r="I25" i="33"/>
  <c r="H25" i="33"/>
  <c r="E25" i="33"/>
  <c r="J24" i="33"/>
  <c r="I24" i="33"/>
  <c r="H24" i="33"/>
  <c r="E24" i="33"/>
  <c r="J23" i="33"/>
  <c r="I23" i="33"/>
  <c r="H23" i="33"/>
  <c r="E23" i="33"/>
  <c r="J22" i="33"/>
  <c r="I22" i="33"/>
  <c r="H22" i="33"/>
  <c r="E22" i="33"/>
  <c r="J21" i="33"/>
  <c r="I21" i="33"/>
  <c r="H21" i="33"/>
  <c r="E21" i="33"/>
  <c r="J20" i="33"/>
  <c r="I20" i="33"/>
  <c r="H20" i="33"/>
  <c r="E20" i="33"/>
  <c r="J19" i="33"/>
  <c r="I19" i="33"/>
  <c r="H19" i="33"/>
  <c r="E19" i="33"/>
  <c r="J18" i="33"/>
  <c r="I18" i="33"/>
  <c r="H18" i="33"/>
  <c r="E18" i="33"/>
  <c r="J17" i="33"/>
  <c r="I17" i="33"/>
  <c r="H17" i="33"/>
  <c r="E17" i="33"/>
  <c r="J16" i="33"/>
  <c r="I16" i="33"/>
  <c r="H16" i="33"/>
  <c r="E16" i="33"/>
  <c r="J15" i="33"/>
  <c r="I15" i="33"/>
  <c r="H15" i="33"/>
  <c r="E15" i="33"/>
  <c r="J14" i="33"/>
  <c r="I14" i="33"/>
  <c r="H14" i="33"/>
  <c r="E14" i="33"/>
  <c r="J13" i="33"/>
  <c r="I13" i="33"/>
  <c r="H13" i="33"/>
  <c r="E13" i="33"/>
  <c r="J12" i="33"/>
  <c r="I12" i="33"/>
  <c r="H12" i="33"/>
  <c r="E12" i="33"/>
  <c r="J11" i="33"/>
  <c r="I11" i="33"/>
  <c r="H11" i="33"/>
  <c r="E11" i="33"/>
  <c r="J10" i="33"/>
  <c r="I10" i="33"/>
  <c r="H10" i="33"/>
  <c r="E10" i="33"/>
  <c r="J9" i="33"/>
  <c r="I9" i="33"/>
  <c r="H9" i="33"/>
  <c r="E9" i="33"/>
  <c r="J8" i="33"/>
  <c r="I8" i="33"/>
  <c r="H8" i="33"/>
  <c r="E8" i="33"/>
  <c r="J7" i="33"/>
  <c r="I7" i="33"/>
  <c r="H7" i="33"/>
  <c r="E7" i="33"/>
  <c r="J6" i="33"/>
  <c r="I6" i="33"/>
  <c r="H6" i="33"/>
  <c r="E6" i="33"/>
  <c r="J5" i="33"/>
  <c r="I5" i="33"/>
  <c r="H5" i="33"/>
  <c r="E5" i="33"/>
  <c r="E4" i="33"/>
  <c r="K20" i="34" l="1"/>
  <c r="K35" i="34"/>
  <c r="K8" i="34"/>
  <c r="K14" i="34"/>
  <c r="K6" i="34"/>
  <c r="K18" i="34"/>
  <c r="K7" i="34"/>
  <c r="K13" i="34"/>
  <c r="K12" i="34"/>
  <c r="K9" i="34"/>
  <c r="K19" i="34"/>
  <c r="K34" i="34"/>
  <c r="K5" i="34"/>
  <c r="K16" i="34"/>
  <c r="K11" i="34"/>
  <c r="K15" i="34"/>
  <c r="K10" i="34"/>
  <c r="K17" i="34"/>
  <c r="K16" i="33"/>
  <c r="K22" i="33"/>
  <c r="K24" i="33"/>
  <c r="K34" i="33"/>
  <c r="K6" i="33"/>
  <c r="K18" i="33"/>
  <c r="K7" i="33"/>
  <c r="K12" i="33"/>
  <c r="K30" i="33"/>
  <c r="K14" i="33"/>
  <c r="K17" i="33"/>
  <c r="K26" i="33"/>
  <c r="K32" i="33"/>
  <c r="K23" i="33"/>
  <c r="K29" i="33"/>
  <c r="K9" i="33"/>
  <c r="K19" i="33"/>
  <c r="K35" i="33"/>
  <c r="K13" i="33"/>
  <c r="K5" i="33"/>
  <c r="K15" i="33"/>
  <c r="K25" i="33"/>
  <c r="K8" i="33"/>
  <c r="K11" i="33"/>
  <c r="K21" i="33"/>
  <c r="K31" i="33"/>
  <c r="K27" i="33"/>
  <c r="K33" i="33"/>
  <c r="K10" i="33"/>
  <c r="K20" i="33"/>
  <c r="K28" i="33"/>
  <c r="I32" i="20"/>
  <c r="H32" i="20"/>
  <c r="D32" i="20" l="1"/>
  <c r="G17" i="31"/>
  <c r="F17" i="31"/>
  <c r="E17" i="31"/>
  <c r="G17" i="30"/>
  <c r="F17" i="30"/>
  <c r="E17" i="30"/>
  <c r="S13" i="1" l="1"/>
  <c r="S47" i="1" l="1"/>
  <c r="S48" i="1"/>
  <c r="I60" i="20" l="1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5" i="20"/>
  <c r="H45" i="20"/>
  <c r="G45" i="20"/>
  <c r="D45" i="20"/>
  <c r="I44" i="20"/>
  <c r="H44" i="20"/>
  <c r="G44" i="20"/>
  <c r="D44" i="20"/>
  <c r="D43" i="20"/>
  <c r="I42" i="20"/>
  <c r="H42" i="20"/>
  <c r="G42" i="20"/>
  <c r="D42" i="20"/>
  <c r="I41" i="20"/>
  <c r="H41" i="20"/>
  <c r="G41" i="20"/>
  <c r="D41" i="20"/>
  <c r="I40" i="20"/>
  <c r="H40" i="20"/>
  <c r="G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I33" i="20"/>
  <c r="H33" i="20"/>
  <c r="G33" i="20"/>
  <c r="D33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H25" i="20"/>
  <c r="G25" i="20"/>
  <c r="I24" i="20"/>
  <c r="H24" i="20"/>
  <c r="G24" i="20"/>
  <c r="I23" i="20"/>
  <c r="H23" i="20"/>
  <c r="G23" i="20"/>
  <c r="H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G5" i="20"/>
  <c r="I4" i="20"/>
  <c r="H4" i="20"/>
  <c r="G4" i="20"/>
  <c r="R7" i="1" l="1"/>
  <c r="D74" i="7" l="1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2" i="7"/>
  <c r="D51" i="7"/>
  <c r="D50" i="7"/>
  <c r="D49" i="7"/>
  <c r="D48" i="7"/>
  <c r="D47" i="7"/>
  <c r="D46" i="7"/>
  <c r="D45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D44" i="7" l="1"/>
  <c r="D23" i="7"/>
  <c r="D6" i="7"/>
</calcChain>
</file>

<file path=xl/sharedStrings.xml><?xml version="1.0" encoding="utf-8"?>
<sst xmlns="http://schemas.openxmlformats.org/spreadsheetml/2006/main" count="1090" uniqueCount="642">
  <si>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</si>
  <si>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</si>
  <si>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</si>
  <si>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</si>
  <si>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</si>
  <si>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</si>
  <si>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</si>
  <si>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</si>
  <si>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</si>
  <si>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</si>
  <si>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</si>
  <si>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</si>
  <si>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</si>
  <si>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</si>
  <si>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</si>
  <si>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</si>
  <si>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</si>
  <si>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</si>
  <si>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</si>
  <si>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</si>
  <si>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Źródło: MF/CIHZ</t>
  </si>
  <si>
    <t>Zmiana [%] w stosunku do roku poprzedniego</t>
  </si>
  <si>
    <t>-</t>
  </si>
  <si>
    <t>--</t>
  </si>
  <si>
    <t xml:space="preserve"> </t>
  </si>
  <si>
    <t>GUS - Polski handel OGÓŁEM [mld EUR]</t>
  </si>
  <si>
    <t>Udział handlu rolno-spożywczego w handlu OGÓŁEM [%]</t>
  </si>
  <si>
    <t>2003r.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</si>
  <si>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</si>
  <si>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</si>
  <si>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</si>
  <si>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</si>
  <si>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</si>
  <si>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</si>
  <si>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</si>
  <si>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</si>
  <si>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</si>
  <si>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</si>
  <si>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</si>
  <si>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</si>
  <si>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</si>
  <si>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</si>
  <si>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</si>
  <si>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</si>
  <si>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</si>
  <si>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</si>
  <si>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</si>
  <si>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</si>
  <si>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</si>
  <si>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</si>
  <si>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</si>
  <si>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</si>
  <si>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</si>
  <si>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</si>
  <si>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</si>
  <si>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</si>
  <si>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</si>
  <si>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</si>
  <si>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</si>
  <si>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</si>
  <si>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</si>
  <si>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</si>
  <si>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</si>
  <si>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</si>
  <si>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</si>
  <si>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</si>
  <si>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</si>
  <si>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</si>
  <si>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</si>
  <si>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</si>
  <si>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</si>
  <si>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</si>
  <si>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</si>
  <si>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</si>
  <si>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</si>
  <si>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</si>
  <si>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</si>
  <si>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</si>
  <si>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</si>
  <si>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</si>
  <si>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</si>
  <si>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</si>
  <si>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</si>
  <si>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</si>
  <si>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</si>
  <si>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</si>
  <si>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</si>
  <si>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</si>
  <si>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</si>
  <si>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</si>
  <si>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</si>
  <si>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</si>
  <si>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</si>
  <si>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</si>
  <si>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</si>
  <si>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</si>
  <si>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</si>
  <si>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</si>
  <si>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</si>
  <si>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</si>
  <si>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</si>
  <si>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</si>
  <si>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</si>
  <si>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</si>
  <si>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</si>
  <si>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</si>
  <si>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</si>
  <si>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</si>
  <si>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</si>
  <si>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</si>
  <si>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</si>
  <si>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</si>
  <si>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</si>
  <si>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</si>
  <si>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</si>
  <si>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</si>
  <si>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</si>
  <si>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</si>
  <si>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</si>
  <si>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</si>
  <si>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</si>
  <si>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</si>
  <si>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</si>
  <si>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</si>
  <si>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</si>
  <si>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</si>
  <si>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</si>
  <si>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</si>
  <si>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</si>
  <si>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</si>
  <si>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</si>
  <si>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</si>
  <si>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</si>
  <si>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</si>
  <si>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</si>
  <si>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</si>
  <si>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</si>
  <si>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</si>
  <si>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</si>
  <si>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</si>
  <si>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</si>
  <si>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</si>
  <si>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</si>
  <si>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</si>
  <si>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</si>
  <si>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</si>
  <si>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</si>
  <si>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</si>
  <si>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</si>
  <si>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</si>
  <si>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</si>
  <si>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</si>
  <si>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</si>
  <si>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</si>
  <si>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</si>
  <si>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</si>
  <si>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</si>
  <si>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</si>
  <si>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</si>
  <si>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</si>
  <si>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</si>
  <si>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</si>
  <si>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</si>
  <si>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</si>
  <si>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</si>
  <si>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</si>
  <si>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</si>
  <si>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</si>
  <si>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</si>
  <si>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</si>
  <si>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</si>
  <si>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</si>
  <si>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</si>
  <si>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</si>
  <si>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</si>
  <si>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</si>
  <si>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</si>
  <si>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</si>
  <si>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</si>
  <si>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</si>
  <si>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</si>
  <si>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</si>
  <si>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</si>
  <si>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</si>
  <si>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</si>
  <si>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</si>
  <si>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</si>
  <si>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</si>
  <si>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</si>
  <si>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</si>
  <si>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</si>
  <si>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</si>
  <si>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</si>
  <si>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</si>
  <si>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</si>
  <si>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</si>
  <si>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</si>
  <si>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</si>
  <si>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</si>
  <si>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</si>
  <si>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</si>
  <si>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</si>
  <si>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</si>
  <si>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</si>
  <si>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</si>
  <si>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</si>
  <si>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</si>
  <si>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</si>
  <si>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</si>
  <si>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</si>
  <si>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</si>
  <si>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</si>
  <si>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</si>
  <si>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</si>
  <si>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</si>
  <si>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</si>
  <si>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</si>
  <si>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</si>
  <si>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</si>
  <si>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</si>
  <si>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</si>
  <si>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</si>
  <si>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</si>
  <si>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</si>
  <si>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</si>
  <si>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</si>
  <si>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</si>
  <si>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</si>
  <si>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</si>
  <si>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</si>
  <si>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</si>
  <si>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</si>
  <si>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</si>
  <si>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</si>
  <si>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</si>
  <si>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</si>
  <si>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</si>
  <si>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</si>
  <si>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</si>
  <si>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</si>
  <si>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</si>
  <si>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</si>
  <si>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</si>
  <si>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1203</t>
  </si>
  <si>
    <t>Kopra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</si>
  <si>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</si>
  <si>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</si>
  <si>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</si>
  <si>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</si>
  <si>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</si>
  <si>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</si>
  <si>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</si>
  <si>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</si>
  <si>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</si>
  <si>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</si>
  <si>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</si>
  <si>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</si>
  <si>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</si>
  <si>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</si>
  <si>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</si>
  <si>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</si>
  <si>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</si>
  <si>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</si>
  <si>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</si>
  <si>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</si>
  <si>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</si>
  <si>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</si>
  <si>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</si>
  <si>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</si>
  <si>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</si>
  <si>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</si>
  <si>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</si>
  <si>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</si>
  <si>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</si>
  <si>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</si>
  <si>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</si>
  <si>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</si>
  <si>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</si>
  <si>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</si>
  <si>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</si>
  <si>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</si>
  <si>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</si>
  <si>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</si>
  <si>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</si>
  <si>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</si>
  <si>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</si>
  <si>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</si>
  <si>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</si>
  <si>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</si>
  <si>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</si>
  <si>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</si>
  <si>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</si>
  <si>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</si>
  <si>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</si>
  <si>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</si>
  <si>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</si>
  <si>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</si>
  <si>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</si>
  <si>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</si>
  <si>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</si>
  <si>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</si>
  <si>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</si>
  <si>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</si>
  <si>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</si>
  <si>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</si>
  <si>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</si>
  <si>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</si>
  <si>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</si>
  <si>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</si>
  <si>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</si>
  <si>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</si>
  <si>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</si>
  <si>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</si>
  <si>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</si>
  <si>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</si>
  <si>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</si>
  <si>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</si>
  <si>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</si>
  <si>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</si>
  <si>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</si>
  <si>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</si>
  <si>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</si>
  <si>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</si>
  <si>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</si>
  <si>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</si>
  <si>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</si>
  <si>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</si>
  <si>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</si>
  <si>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</si>
  <si>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</si>
  <si>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</si>
  <si>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</si>
  <si>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</si>
  <si>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</si>
  <si>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</si>
  <si>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</si>
  <si>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</si>
  <si>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</si>
  <si>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</si>
  <si>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</si>
  <si>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</si>
  <si>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</si>
  <si>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</si>
  <si>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</si>
  <si>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</si>
  <si>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</si>
  <si>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</si>
  <si>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</si>
  <si>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</si>
  <si>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</si>
  <si>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</si>
  <si>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</si>
  <si>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</si>
  <si>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</si>
  <si>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</si>
  <si>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</si>
  <si>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</si>
  <si>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</si>
  <si>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</si>
  <si>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</si>
  <si>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</si>
  <si>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</si>
  <si>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</si>
  <si>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</si>
  <si>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</si>
  <si>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</si>
  <si>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</si>
  <si>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</si>
  <si>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</si>
  <si>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</si>
  <si>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</si>
  <si>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</si>
  <si>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</si>
  <si>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</si>
  <si>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</si>
  <si>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</si>
  <si>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</si>
  <si>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</si>
  <si>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</si>
  <si>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</si>
  <si>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</si>
  <si>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</si>
  <si>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</si>
  <si>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</si>
  <si>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</si>
  <si>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</si>
  <si>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</si>
  <si>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</si>
  <si>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</si>
  <si>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</si>
  <si>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</si>
  <si>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</si>
  <si>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</si>
  <si>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</si>
  <si>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</si>
  <si>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</si>
  <si>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</si>
  <si>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</si>
  <si>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</si>
  <si>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</si>
  <si>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</si>
  <si>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</si>
  <si>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</si>
  <si>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</si>
  <si>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</si>
  <si>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</si>
  <si>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</si>
  <si>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</si>
  <si>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</si>
  <si>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</si>
  <si>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</si>
  <si>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</si>
  <si>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</si>
  <si>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2305</t>
  </si>
  <si>
    <t>Makuchy  pozostałe z ekstrakcji oleju z orzeszków ziemnych</t>
  </si>
  <si>
    <t>2306</t>
  </si>
  <si>
    <t xml:space="preserve">Makuchy i inne pozostałości stałe, nawet mielone </t>
  </si>
  <si>
    <t>2307</t>
  </si>
  <si>
    <t>Szlam i kamień winny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</si>
  <si>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</si>
  <si>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</si>
  <si>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</si>
  <si>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</si>
  <si>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</si>
  <si>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</si>
  <si>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</si>
  <si>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</si>
  <si>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</si>
  <si>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</si>
  <si>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 xml:space="preserve">Główni partnerzy 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</si>
  <si>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</si>
  <si>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</si>
  <si>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</si>
  <si>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</si>
  <si>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</si>
  <si>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</si>
  <si>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</si>
  <si>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</si>
  <si>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</si>
  <si>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</si>
  <si>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</si>
  <si>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</si>
  <si>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</si>
  <si>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</si>
  <si>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Arabia Saudyjska</t>
  </si>
  <si>
    <t>Rumunia</t>
  </si>
  <si>
    <t>Ukraina</t>
  </si>
  <si>
    <t>Węgry</t>
  </si>
  <si>
    <t>Brazylia</t>
  </si>
  <si>
    <t>Słowacja</t>
  </si>
  <si>
    <t>Chiny</t>
  </si>
  <si>
    <t>* - dane wstępne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</si>
  <si>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</si>
  <si>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</si>
  <si>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</si>
  <si>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</si>
  <si>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</si>
  <si>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</si>
  <si>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</si>
  <si>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</si>
  <si>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</si>
  <si>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</si>
  <si>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</si>
  <si>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</si>
  <si>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</si>
  <si>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</si>
  <si>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</si>
  <si>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</si>
  <si>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</si>
  <si>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</si>
  <si>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</si>
  <si>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</si>
  <si>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</si>
  <si>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</si>
  <si>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</si>
  <si>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</si>
  <si>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</si>
  <si>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</si>
  <si>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</si>
  <si>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</si>
  <si>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</si>
  <si>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</si>
  <si>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</si>
  <si>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</si>
  <si>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</si>
  <si>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</si>
  <si>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</si>
  <si>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</si>
  <si>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</si>
  <si>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</si>
  <si>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</si>
  <si>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</si>
  <si>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</si>
  <si>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</si>
  <si>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</si>
  <si>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</si>
  <si>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Państwa BLISKIEGO WSCHODU</t>
  </si>
  <si>
    <t>(ważniejsze)</t>
  </si>
  <si>
    <t>RAZEM</t>
  </si>
  <si>
    <t>Izrael</t>
  </si>
  <si>
    <t>Turcja</t>
  </si>
  <si>
    <t>Zjedn.Emiraty Arabskie</t>
  </si>
  <si>
    <t>Jordania</t>
  </si>
  <si>
    <t>Irak</t>
  </si>
  <si>
    <t>Kuwejt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</si>
  <si>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</si>
  <si>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</si>
  <si>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</si>
  <si>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</si>
  <si>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</si>
  <si>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</si>
  <si>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</si>
  <si>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</si>
  <si>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</si>
  <si>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</si>
  <si>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</si>
  <si>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</si>
  <si>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</si>
  <si>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</si>
  <si>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</si>
  <si>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</si>
  <si>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</si>
  <si>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</si>
  <si>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</si>
  <si>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</si>
  <si>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</si>
  <si>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</si>
  <si>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</si>
  <si>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</si>
  <si>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</si>
  <si>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Libia</t>
  </si>
  <si>
    <t>Wybrzeże Kości Słoniowej</t>
  </si>
  <si>
    <t>Gwinea</t>
  </si>
  <si>
    <t>Gabon</t>
  </si>
  <si>
    <t>Liberia</t>
  </si>
  <si>
    <t>Mauretania</t>
  </si>
  <si>
    <t>Sierra Leone</t>
  </si>
  <si>
    <t>Benin</t>
  </si>
  <si>
    <t>Gambia</t>
  </si>
  <si>
    <t>Burkina Faso</t>
  </si>
  <si>
    <t>Angola</t>
  </si>
  <si>
    <t>Gwinea Równikowa</t>
  </si>
  <si>
    <t>Czad</t>
  </si>
  <si>
    <t>Mali</t>
  </si>
  <si>
    <t>Togo</t>
  </si>
  <si>
    <t>Tunezja</t>
  </si>
  <si>
    <t>Komory</t>
  </si>
  <si>
    <t>Nigeria</t>
  </si>
  <si>
    <t>Niger</t>
  </si>
  <si>
    <t>Kamerun</t>
  </si>
  <si>
    <t>Tanzania</t>
  </si>
  <si>
    <t>Wydział Informacji Rynkowej</t>
  </si>
  <si>
    <t>Zakres danych: CN 01-24</t>
  </si>
  <si>
    <t>Źródło danych: Ministerstwo Finansów.</t>
  </si>
  <si>
    <t>Udział [%]</t>
  </si>
  <si>
    <t>RAZEM  (poz. HS - 0101 do 2403)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</si>
  <si>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</si>
  <si>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</si>
  <si>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</si>
  <si>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</si>
  <si>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</si>
  <si>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</si>
  <si>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</si>
  <si>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</si>
  <si>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</si>
  <si>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</si>
  <si>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</si>
  <si>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</si>
  <si>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</si>
  <si>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</si>
  <si>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</si>
  <si>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</si>
  <si>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</si>
  <si>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</si>
  <si>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</si>
  <si>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</si>
  <si>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</si>
  <si>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</si>
  <si>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</si>
  <si>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</si>
  <si>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</si>
  <si>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</si>
  <si>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</si>
  <si>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</si>
  <si>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</si>
  <si>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</si>
  <si>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</si>
  <si>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</si>
  <si>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</si>
  <si>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</si>
  <si>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</si>
  <si>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</si>
  <si>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</si>
  <si>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</si>
  <si>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</si>
  <si>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</si>
  <si>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</si>
  <si>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</si>
  <si>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</si>
  <si>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</si>
  <si>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</si>
  <si>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</si>
  <si>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</si>
  <si>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</si>
  <si>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Wartość [mln EUR]</t>
  </si>
  <si>
    <t>Wolumen [tys. ton]</t>
  </si>
  <si>
    <t>Eksport z Polski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</si>
  <si>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</si>
  <si>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</si>
  <si>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</si>
  <si>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</si>
  <si>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</si>
  <si>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</si>
  <si>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</si>
  <si>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</si>
  <si>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</si>
  <si>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</si>
  <si>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</si>
  <si>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</si>
  <si>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</si>
  <si>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Import do Polski</t>
  </si>
  <si>
    <t>2020r.</t>
  </si>
  <si>
    <t>Pozost.teryt.UE</t>
  </si>
  <si>
    <t>USA</t>
  </si>
  <si>
    <t>2404</t>
  </si>
  <si>
    <t>Produkty zaw. tytoń, nikotynę, przezn. do wdychania bez spalania;</t>
  </si>
  <si>
    <t>(SAD + INTRASTAT)</t>
  </si>
  <si>
    <t xml:space="preserve">Handel zagraniczny towarami rolno-spożywczymi </t>
  </si>
  <si>
    <r>
      <t xml:space="preserve">RAZEM  </t>
    </r>
    <r>
      <rPr>
        <b/>
        <i/>
        <sz val="10"/>
        <rFont val="Calibri"/>
        <family val="2"/>
        <charset val="238"/>
        <scheme val="minor"/>
      </rPr>
      <t>(poz. HS - 0101 do 2403)</t>
    </r>
  </si>
  <si>
    <r>
      <t xml:space="preserve">OGÓŁEM, </t>
    </r>
    <r>
      <rPr>
        <i/>
        <sz val="12"/>
        <rFont val="Calibri"/>
        <family val="2"/>
        <charset val="238"/>
        <scheme val="minor"/>
      </rPr>
      <t>w tym:</t>
    </r>
  </si>
  <si>
    <t>0309</t>
  </si>
  <si>
    <t>2021r.</t>
  </si>
  <si>
    <t>Wartość jednost. [EUR/kg]</t>
  </si>
  <si>
    <t>Mąki, mączki i granulki z ryb, skorup., mięcz. i pozost., do spoż. przez ludzi:</t>
  </si>
  <si>
    <t>Kenia</t>
  </si>
  <si>
    <t xml:space="preserve">  i Transformacji Energetycznej Obszarów Wiejskich</t>
  </si>
  <si>
    <t>Departament Rynków Rolnych  i Transformacji Energetycznej Obszarów Wiejskich</t>
  </si>
  <si>
    <t>2022r.*</t>
  </si>
  <si>
    <t>15 września 2022</t>
  </si>
  <si>
    <t>w 2022 roku  - DANE OSTATECZNE!</t>
  </si>
  <si>
    <t>2022r.</t>
  </si>
  <si>
    <t xml:space="preserve">                 w latach 2004 - 2022  [mld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</si>
</sst>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#,##0"/>
    <numFmt numFmtId="166" formatCode="#,###,##0.0"/>
    <numFmt numFmtId="167" formatCode="0.0"/>
    <numFmt numFmtId="168" formatCode="#,##0.00;[Red]#,##0.00"/>
    <numFmt numFmtId="169" formatCode="#,###,##0.00"/>
    <numFmt numFmtId="170" formatCode="#,##0.000"/>
  </numFmts>
  <fonts count="4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0"/>
      <color indexed="8"/>
      <name val="MS Sans Serif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16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8"/>
      <color indexed="12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342">
    <xf numFmtId="0" fontId="0" fillId="0" borderId="0" xfId="0"/>
    <xf numFmtId="0" fontId="3" fillId="0" borderId="0" xfId="0" applyFont="1"/>
    <xf numFmtId="0" fontId="6" fillId="0" borderId="23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Continuous" vertical="center"/>
    </xf>
    <xf numFmtId="49" fontId="4" fillId="0" borderId="48" xfId="0" applyNumberFormat="1" applyFont="1" applyBorder="1" applyAlignment="1">
      <alignment horizontal="centerContinuous"/>
    </xf>
    <xf numFmtId="164" fontId="3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43" xfId="0" applyFont="1" applyBorder="1"/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44" xfId="0" applyFont="1" applyBorder="1" applyAlignment="1">
      <alignment horizontal="center"/>
    </xf>
    <xf numFmtId="0" fontId="4" fillId="0" borderId="10" xfId="0" applyFont="1" applyBorder="1" applyAlignment="1">
      <alignment horizontal="centerContinuous" vertical="center"/>
    </xf>
    <xf numFmtId="0" fontId="12" fillId="0" borderId="45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11" fillId="0" borderId="46" xfId="0" applyFont="1" applyBorder="1"/>
    <xf numFmtId="0" fontId="12" fillId="0" borderId="14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164" fontId="4" fillId="0" borderId="49" xfId="0" applyNumberFormat="1" applyFont="1" applyBorder="1" applyAlignment="1">
      <alignment vertical="center"/>
    </xf>
    <xf numFmtId="164" fontId="4" fillId="3" borderId="23" xfId="0" applyNumberFormat="1" applyFont="1" applyFill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164" fontId="4" fillId="0" borderId="50" xfId="0" applyNumberFormat="1" applyFont="1" applyBorder="1" applyAlignment="1">
      <alignment vertical="center"/>
    </xf>
    <xf numFmtId="164" fontId="4" fillId="0" borderId="50" xfId="0" applyNumberFormat="1" applyFont="1" applyBorder="1"/>
    <xf numFmtId="164" fontId="4" fillId="3" borderId="25" xfId="0" applyNumberFormat="1" applyFont="1" applyFill="1" applyBorder="1"/>
    <xf numFmtId="0" fontId="4" fillId="0" borderId="51" xfId="0" applyFont="1" applyBorder="1"/>
    <xf numFmtId="164" fontId="4" fillId="0" borderId="41" xfId="0" applyNumberFormat="1" applyFont="1" applyBorder="1"/>
    <xf numFmtId="164" fontId="4" fillId="3" borderId="41" xfId="0" applyNumberFormat="1" applyFont="1" applyFill="1" applyBorder="1"/>
    <xf numFmtId="164" fontId="12" fillId="0" borderId="52" xfId="0" applyNumberFormat="1" applyFont="1" applyBorder="1"/>
    <xf numFmtId="164" fontId="4" fillId="3" borderId="42" xfId="0" applyNumberFormat="1" applyFont="1" applyFill="1" applyBorder="1"/>
    <xf numFmtId="164" fontId="11" fillId="0" borderId="0" xfId="0" applyNumberFormat="1" applyFont="1"/>
    <xf numFmtId="0" fontId="11" fillId="0" borderId="53" xfId="0" applyFont="1" applyBorder="1"/>
    <xf numFmtId="164" fontId="11" fillId="0" borderId="31" xfId="0" applyNumberFormat="1" applyFont="1" applyBorder="1"/>
    <xf numFmtId="164" fontId="11" fillId="3" borderId="31" xfId="0" applyNumberFormat="1" applyFont="1" applyFill="1" applyBorder="1"/>
    <xf numFmtId="164" fontId="12" fillId="0" borderId="32" xfId="0" applyNumberFormat="1" applyFont="1" applyBorder="1"/>
    <xf numFmtId="164" fontId="11" fillId="0" borderId="41" xfId="0" applyNumberFormat="1" applyFont="1" applyBorder="1"/>
    <xf numFmtId="164" fontId="11" fillId="3" borderId="42" xfId="0" applyNumberFormat="1" applyFont="1" applyFill="1" applyBorder="1"/>
    <xf numFmtId="167" fontId="11" fillId="0" borderId="0" xfId="0" applyNumberFormat="1" applyFont="1"/>
    <xf numFmtId="3" fontId="11" fillId="3" borderId="42" xfId="0" applyNumberFormat="1" applyFont="1" applyFill="1" applyBorder="1"/>
    <xf numFmtId="0" fontId="11" fillId="0" borderId="79" xfId="0" applyFont="1" applyBorder="1"/>
    <xf numFmtId="164" fontId="11" fillId="0" borderId="54" xfId="0" applyNumberFormat="1" applyFont="1" applyBorder="1"/>
    <xf numFmtId="164" fontId="11" fillId="3" borderId="54" xfId="0" quotePrefix="1" applyNumberFormat="1" applyFont="1" applyFill="1" applyBorder="1"/>
    <xf numFmtId="164" fontId="12" fillId="0" borderId="80" xfId="0" quotePrefix="1" applyNumberFormat="1" applyFont="1" applyBorder="1"/>
    <xf numFmtId="164" fontId="11" fillId="3" borderId="54" xfId="0" applyNumberFormat="1" applyFont="1" applyFill="1" applyBorder="1"/>
    <xf numFmtId="164" fontId="12" fillId="0" borderId="80" xfId="0" applyNumberFormat="1" applyFont="1" applyBorder="1"/>
    <xf numFmtId="164" fontId="11" fillId="0" borderId="81" xfId="0" applyNumberFormat="1" applyFont="1" applyBorder="1"/>
    <xf numFmtId="164" fontId="11" fillId="3" borderId="82" xfId="0" applyNumberFormat="1" applyFont="1" applyFill="1" applyBorder="1"/>
    <xf numFmtId="0" fontId="4" fillId="0" borderId="55" xfId="0" applyFont="1" applyBorder="1"/>
    <xf numFmtId="164" fontId="4" fillId="0" borderId="2" xfId="0" applyNumberFormat="1" applyFont="1" applyBorder="1"/>
    <xf numFmtId="164" fontId="4" fillId="3" borderId="2" xfId="0" applyNumberFormat="1" applyFont="1" applyFill="1" applyBorder="1"/>
    <xf numFmtId="164" fontId="12" fillId="0" borderId="56" xfId="0" applyNumberFormat="1" applyFont="1" applyBorder="1"/>
    <xf numFmtId="164" fontId="4" fillId="0" borderId="57" xfId="0" applyNumberFormat="1" applyFont="1" applyBorder="1"/>
    <xf numFmtId="164" fontId="4" fillId="3" borderId="4" xfId="0" applyNumberFormat="1" applyFont="1" applyFill="1" applyBorder="1"/>
    <xf numFmtId="164" fontId="11" fillId="3" borderId="42" xfId="0" quotePrefix="1" applyNumberFormat="1" applyFont="1" applyFill="1" applyBorder="1"/>
    <xf numFmtId="0" fontId="11" fillId="0" borderId="58" xfId="0" applyFont="1" applyBorder="1"/>
    <xf numFmtId="164" fontId="11" fillId="0" borderId="37" xfId="0" applyNumberFormat="1" applyFont="1" applyBorder="1"/>
    <xf numFmtId="164" fontId="11" fillId="3" borderId="37" xfId="0" applyNumberFormat="1" applyFont="1" applyFill="1" applyBorder="1"/>
    <xf numFmtId="164" fontId="12" fillId="0" borderId="36" xfId="0" applyNumberFormat="1" applyFont="1" applyBorder="1"/>
    <xf numFmtId="164" fontId="11" fillId="3" borderId="38" xfId="0" applyNumberFormat="1" applyFont="1" applyFill="1" applyBorder="1"/>
    <xf numFmtId="0" fontId="4" fillId="0" borderId="46" xfId="0" applyFont="1" applyBorder="1"/>
    <xf numFmtId="164" fontId="4" fillId="0" borderId="59" xfId="0" applyNumberFormat="1" applyFont="1" applyBorder="1"/>
    <xf numFmtId="164" fontId="4" fillId="3" borderId="59" xfId="0" applyNumberFormat="1" applyFont="1" applyFill="1" applyBorder="1"/>
    <xf numFmtId="164" fontId="12" fillId="0" borderId="30" xfId="0" applyNumberFormat="1" applyFont="1" applyBorder="1"/>
    <xf numFmtId="164" fontId="4" fillId="0" borderId="60" xfId="0" applyNumberFormat="1" applyFont="1" applyBorder="1"/>
    <xf numFmtId="164" fontId="4" fillId="3" borderId="61" xfId="0" applyNumberFormat="1" applyFont="1" applyFill="1" applyBorder="1"/>
    <xf numFmtId="164" fontId="11" fillId="0" borderId="62" xfId="0" applyNumberFormat="1" applyFont="1" applyBorder="1"/>
    <xf numFmtId="164" fontId="12" fillId="0" borderId="32" xfId="0" quotePrefix="1" applyNumberFormat="1" applyFont="1" applyBorder="1"/>
    <xf numFmtId="164" fontId="11" fillId="0" borderId="63" xfId="0" applyNumberFormat="1" applyFont="1" applyBorder="1"/>
    <xf numFmtId="164" fontId="11" fillId="0" borderId="60" xfId="0" applyNumberFormat="1" applyFont="1" applyBorder="1"/>
    <xf numFmtId="164" fontId="12" fillId="0" borderId="32" xfId="0" applyNumberFormat="1" applyFont="1" applyBorder="1" applyAlignment="1">
      <alignment horizontal="right"/>
    </xf>
    <xf numFmtId="164" fontId="12" fillId="0" borderId="36" xfId="0" quotePrefix="1" applyNumberFormat="1" applyFont="1" applyBorder="1"/>
    <xf numFmtId="168" fontId="11" fillId="0" borderId="0" xfId="0" applyNumberFormat="1" applyFont="1"/>
    <xf numFmtId="49" fontId="3" fillId="0" borderId="34" xfId="0" applyNumberFormat="1" applyFont="1" applyBorder="1"/>
    <xf numFmtId="0" fontId="5" fillId="0" borderId="13" xfId="0" applyFont="1" applyBorder="1"/>
    <xf numFmtId="0" fontId="2" fillId="4" borderId="0" xfId="2" applyFill="1"/>
    <xf numFmtId="0" fontId="3" fillId="4" borderId="0" xfId="2" applyFont="1" applyFill="1"/>
    <xf numFmtId="0" fontId="2" fillId="0" borderId="0" xfId="2"/>
    <xf numFmtId="0" fontId="3" fillId="0" borderId="0" xfId="2" applyFont="1"/>
    <xf numFmtId="0" fontId="14" fillId="0" borderId="0" xfId="2" applyFont="1"/>
    <xf numFmtId="0" fontId="11" fillId="0" borderId="0" xfId="2" applyFont="1" applyAlignment="1">
      <alignment vertical="center"/>
    </xf>
    <xf numFmtId="0" fontId="4" fillId="0" borderId="0" xfId="2" applyFont="1"/>
    <xf numFmtId="0" fontId="16" fillId="7" borderId="0" xfId="3" applyFont="1" applyFill="1"/>
    <xf numFmtId="0" fontId="18" fillId="0" borderId="0" xfId="3" applyFont="1"/>
    <xf numFmtId="0" fontId="19" fillId="0" borderId="0" xfId="2" applyFont="1"/>
    <xf numFmtId="0" fontId="17" fillId="0" borderId="0" xfId="3" applyFont="1"/>
    <xf numFmtId="0" fontId="9" fillId="0" borderId="0" xfId="2" applyFont="1"/>
    <xf numFmtId="0" fontId="6" fillId="0" borderId="0" xfId="2" applyFont="1"/>
    <xf numFmtId="0" fontId="5" fillId="0" borderId="0" xfId="2" applyFont="1"/>
    <xf numFmtId="0" fontId="21" fillId="0" borderId="0" xfId="4" applyFont="1" applyAlignment="1" applyProtection="1"/>
    <xf numFmtId="0" fontId="22" fillId="0" borderId="0" xfId="4" applyFont="1" applyAlignment="1" applyProtection="1"/>
    <xf numFmtId="0" fontId="24" fillId="0" borderId="0" xfId="5" applyFont="1" applyAlignment="1">
      <alignment vertical="center"/>
    </xf>
    <xf numFmtId="0" fontId="25" fillId="0" borderId="0" xfId="2" applyFont="1"/>
    <xf numFmtId="0" fontId="26" fillId="0" borderId="0" xfId="2" applyFont="1"/>
    <xf numFmtId="0" fontId="27" fillId="0" borderId="0" xfId="5" applyFont="1" applyAlignment="1">
      <alignment horizontal="left" vertical="center" indent="3"/>
    </xf>
    <xf numFmtId="0" fontId="11" fillId="0" borderId="0" xfId="2" applyFont="1" applyAlignment="1">
      <alignment horizontal="justify" vertical="center"/>
    </xf>
    <xf numFmtId="0" fontId="28" fillId="0" borderId="0" xfId="2" applyFont="1"/>
    <xf numFmtId="0" fontId="29" fillId="0" borderId="0" xfId="2" applyFont="1" applyAlignment="1">
      <alignment horizontal="justify" vertical="center"/>
    </xf>
    <xf numFmtId="0" fontId="30" fillId="0" borderId="0" xfId="2" applyFont="1"/>
    <xf numFmtId="0" fontId="16" fillId="0" borderId="0" xfId="3" applyFont="1"/>
    <xf numFmtId="49" fontId="5" fillId="0" borderId="21" xfId="0" applyNumberFormat="1" applyFont="1" applyBorder="1"/>
    <xf numFmtId="0" fontId="5" fillId="0" borderId="22" xfId="0" applyFont="1" applyBorder="1"/>
    <xf numFmtId="49" fontId="6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3" fillId="0" borderId="29" xfId="0" applyNumberFormat="1" applyFont="1" applyBorder="1"/>
    <xf numFmtId="0" fontId="3" fillId="0" borderId="30" xfId="0" applyFont="1" applyBorder="1"/>
    <xf numFmtId="49" fontId="5" fillId="0" borderId="26" xfId="0" applyNumberFormat="1" applyFont="1" applyBorder="1" applyAlignment="1">
      <alignment horizontal="centerContinuous"/>
    </xf>
    <xf numFmtId="0" fontId="5" fillId="0" borderId="27" xfId="0" applyFont="1" applyBorder="1" applyAlignment="1">
      <alignment horizontal="centerContinuous"/>
    </xf>
    <xf numFmtId="165" fontId="5" fillId="0" borderId="31" xfId="0" applyNumberFormat="1" applyFont="1" applyBorder="1"/>
    <xf numFmtId="165" fontId="5" fillId="3" borderId="31" xfId="0" applyNumberFormat="1" applyFont="1" applyFill="1" applyBorder="1"/>
    <xf numFmtId="0" fontId="3" fillId="0" borderId="32" xfId="0" applyFont="1" applyBorder="1"/>
    <xf numFmtId="49" fontId="3" fillId="0" borderId="64" xfId="0" applyNumberFormat="1" applyFont="1" applyBorder="1"/>
    <xf numFmtId="0" fontId="3" fillId="0" borderId="80" xfId="0" applyFont="1" applyBorder="1"/>
    <xf numFmtId="49" fontId="3" fillId="0" borderId="35" xfId="0" applyNumberFormat="1" applyFont="1" applyBorder="1"/>
    <xf numFmtId="0" fontId="3" fillId="0" borderId="36" xfId="0" applyFont="1" applyBorder="1"/>
    <xf numFmtId="0" fontId="9" fillId="0" borderId="0" xfId="0" applyFont="1"/>
    <xf numFmtId="0" fontId="6" fillId="0" borderId="24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28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49" fontId="9" fillId="0" borderId="34" xfId="0" applyNumberFormat="1" applyFont="1" applyBorder="1"/>
    <xf numFmtId="49" fontId="9" fillId="0" borderId="35" xfId="0" applyNumberFormat="1" applyFont="1" applyBorder="1"/>
    <xf numFmtId="0" fontId="32" fillId="0" borderId="0" xfId="0" applyFont="1"/>
    <xf numFmtId="0" fontId="33" fillId="0" borderId="0" xfId="0" applyFont="1"/>
    <xf numFmtId="0" fontId="34" fillId="0" borderId="23" xfId="0" applyFont="1" applyBorder="1" applyAlignment="1">
      <alignment horizontal="centerContinuous" vertical="center"/>
    </xf>
    <xf numFmtId="0" fontId="30" fillId="0" borderId="23" xfId="0" applyFont="1" applyBorder="1" applyAlignment="1">
      <alignment horizontal="centerContinuous" vertical="center"/>
    </xf>
    <xf numFmtId="0" fontId="30" fillId="0" borderId="25" xfId="0" applyFont="1" applyBorder="1" applyAlignment="1">
      <alignment horizontal="centerContinuous" vertical="center"/>
    </xf>
    <xf numFmtId="49" fontId="30" fillId="0" borderId="26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5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49" fontId="4" fillId="0" borderId="39" xfId="0" applyNumberFormat="1" applyFont="1" applyBorder="1" applyAlignment="1">
      <alignment horizontal="centerContinuous"/>
    </xf>
    <xf numFmtId="165" fontId="30" fillId="0" borderId="2" xfId="0" applyNumberFormat="1" applyFont="1" applyBorder="1"/>
    <xf numFmtId="164" fontId="35" fillId="0" borderId="4" xfId="0" applyNumberFormat="1" applyFont="1" applyBorder="1"/>
    <xf numFmtId="165" fontId="31" fillId="0" borderId="41" xfId="0" applyNumberFormat="1" applyFont="1" applyBorder="1"/>
    <xf numFmtId="164" fontId="35" fillId="0" borderId="42" xfId="0" applyNumberFormat="1" applyFont="1" applyBorder="1"/>
    <xf numFmtId="49" fontId="31" fillId="0" borderId="34" xfId="0" applyNumberFormat="1" applyFont="1" applyBorder="1"/>
    <xf numFmtId="165" fontId="31" fillId="0" borderId="31" xfId="0" applyNumberFormat="1" applyFont="1" applyBorder="1"/>
    <xf numFmtId="164" fontId="35" fillId="0" borderId="33" xfId="0" applyNumberFormat="1" applyFont="1" applyBorder="1"/>
    <xf numFmtId="49" fontId="31" fillId="0" borderId="35" xfId="0" applyNumberFormat="1" applyFont="1" applyBorder="1"/>
    <xf numFmtId="165" fontId="31" fillId="0" borderId="37" xfId="0" quotePrefix="1" applyNumberFormat="1" applyFont="1" applyBorder="1"/>
    <xf numFmtId="164" fontId="35" fillId="0" borderId="38" xfId="0" quotePrefix="1" applyNumberFormat="1" applyFont="1" applyBorder="1"/>
    <xf numFmtId="165" fontId="3" fillId="0" borderId="0" xfId="0" applyNumberFormat="1" applyFont="1"/>
    <xf numFmtId="165" fontId="34" fillId="0" borderId="23" xfId="0" applyNumberFormat="1" applyFont="1" applyBorder="1" applyAlignment="1">
      <alignment horizontal="centerContinuous" vertical="center"/>
    </xf>
    <xf numFmtId="165" fontId="30" fillId="0" borderId="23" xfId="0" applyNumberFormat="1" applyFont="1" applyBorder="1" applyAlignment="1">
      <alignment horizontal="centerContinuous" vertical="center"/>
    </xf>
    <xf numFmtId="165" fontId="30" fillId="0" borderId="10" xfId="0" applyNumberFormat="1" applyFont="1" applyBorder="1" applyAlignment="1">
      <alignment horizontal="centerContinuous" vertical="center"/>
    </xf>
    <xf numFmtId="165" fontId="35" fillId="0" borderId="14" xfId="0" applyNumberFormat="1" applyFont="1" applyBorder="1" applyAlignment="1">
      <alignment horizontal="center"/>
    </xf>
    <xf numFmtId="49" fontId="31" fillId="0" borderId="40" xfId="0" applyNumberFormat="1" applyFont="1" applyBorder="1"/>
    <xf numFmtId="49" fontId="31" fillId="0" borderId="64" xfId="0" applyNumberFormat="1" applyFont="1" applyBorder="1"/>
    <xf numFmtId="165" fontId="31" fillId="0" borderId="54" xfId="0" applyNumberFormat="1" applyFont="1" applyBorder="1"/>
    <xf numFmtId="165" fontId="31" fillId="0" borderId="37" xfId="0" applyNumberFormat="1" applyFont="1" applyBorder="1"/>
    <xf numFmtId="164" fontId="35" fillId="0" borderId="38" xfId="0" applyNumberFormat="1" applyFont="1" applyBorder="1"/>
    <xf numFmtId="164" fontId="36" fillId="0" borderId="42" xfId="0" applyNumberFormat="1" applyFont="1" applyBorder="1"/>
    <xf numFmtId="164" fontId="36" fillId="0" borderId="33" xfId="0" applyNumberFormat="1" applyFont="1" applyBorder="1"/>
    <xf numFmtId="0" fontId="17" fillId="0" borderId="0" xfId="0" applyFont="1"/>
    <xf numFmtId="165" fontId="30" fillId="0" borderId="65" xfId="0" applyNumberFormat="1" applyFont="1" applyBorder="1" applyAlignment="1">
      <alignment horizontal="centerContinuous" vertical="center"/>
    </xf>
    <xf numFmtId="165" fontId="30" fillId="0" borderId="11" xfId="0" applyNumberFormat="1" applyFont="1" applyBorder="1" applyAlignment="1">
      <alignment horizontal="centerContinuous" vertical="center"/>
    </xf>
    <xf numFmtId="165" fontId="35" fillId="6" borderId="14" xfId="0" applyNumberFormat="1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164" fontId="35" fillId="0" borderId="4" xfId="0" quotePrefix="1" applyNumberFormat="1" applyFont="1" applyBorder="1" applyAlignment="1">
      <alignment horizontal="center"/>
    </xf>
    <xf numFmtId="0" fontId="37" fillId="0" borderId="0" xfId="0" applyFont="1"/>
    <xf numFmtId="49" fontId="4" fillId="0" borderId="21" xfId="0" applyNumberFormat="1" applyFont="1" applyBorder="1"/>
    <xf numFmtId="0" fontId="30" fillId="0" borderId="65" xfId="0" applyFont="1" applyBorder="1" applyAlignment="1">
      <alignment horizontal="centerContinuous" vertical="center"/>
    </xf>
    <xf numFmtId="0" fontId="30" fillId="0" borderId="49" xfId="0" applyFont="1" applyBorder="1" applyAlignment="1">
      <alignment horizontal="centerContinuous" vertical="center"/>
    </xf>
    <xf numFmtId="49" fontId="4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Continuous" vertical="center"/>
    </xf>
    <xf numFmtId="0" fontId="4" fillId="0" borderId="8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5" borderId="16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1" fontId="3" fillId="0" borderId="0" xfId="0" applyNumberFormat="1" applyFont="1"/>
    <xf numFmtId="49" fontId="11" fillId="0" borderId="71" xfId="0" applyNumberFormat="1" applyFont="1" applyBorder="1"/>
    <xf numFmtId="3" fontId="11" fillId="0" borderId="72" xfId="0" applyNumberFormat="1" applyFont="1" applyBorder="1"/>
    <xf numFmtId="3" fontId="11" fillId="0" borderId="73" xfId="0" applyNumberFormat="1" applyFont="1" applyBorder="1"/>
    <xf numFmtId="165" fontId="11" fillId="5" borderId="33" xfId="0" applyNumberFormat="1" applyFont="1" applyFill="1" applyBorder="1"/>
    <xf numFmtId="165" fontId="11" fillId="3" borderId="33" xfId="0" applyNumberFormat="1" applyFont="1" applyFill="1" applyBorder="1"/>
    <xf numFmtId="1" fontId="11" fillId="0" borderId="0" xfId="0" applyNumberFormat="1" applyFont="1"/>
    <xf numFmtId="3" fontId="3" fillId="0" borderId="0" xfId="0" applyNumberFormat="1" applyFont="1"/>
    <xf numFmtId="49" fontId="11" fillId="0" borderId="34" xfId="0" applyNumberFormat="1" applyFont="1" applyBorder="1"/>
    <xf numFmtId="3" fontId="11" fillId="0" borderId="31" xfId="0" applyNumberFormat="1" applyFont="1" applyBorder="1"/>
    <xf numFmtId="3" fontId="11" fillId="0" borderId="74" xfId="0" applyNumberFormat="1" applyFont="1" applyBorder="1"/>
    <xf numFmtId="3" fontId="11" fillId="0" borderId="0" xfId="0" applyNumberFormat="1" applyFont="1"/>
    <xf numFmtId="165" fontId="11" fillId="0" borderId="0" xfId="0" applyNumberFormat="1" applyFont="1"/>
    <xf numFmtId="3" fontId="11" fillId="0" borderId="54" xfId="0" applyNumberFormat="1" applyFont="1" applyBorder="1"/>
    <xf numFmtId="3" fontId="11" fillId="0" borderId="75" xfId="0" applyNumberFormat="1" applyFont="1" applyBorder="1"/>
    <xf numFmtId="49" fontId="11" fillId="0" borderId="64" xfId="0" applyNumberFormat="1" applyFont="1" applyBorder="1"/>
    <xf numFmtId="49" fontId="11" fillId="0" borderId="35" xfId="0" applyNumberFormat="1" applyFont="1" applyBorder="1"/>
    <xf numFmtId="3" fontId="11" fillId="0" borderId="37" xfId="0" applyNumberFormat="1" applyFont="1" applyBorder="1"/>
    <xf numFmtId="3" fontId="11" fillId="0" borderId="76" xfId="0" applyNumberFormat="1" applyFont="1" applyBorder="1"/>
    <xf numFmtId="3" fontId="11" fillId="5" borderId="38" xfId="0" applyNumberFormat="1" applyFont="1" applyFill="1" applyBorder="1"/>
    <xf numFmtId="165" fontId="11" fillId="3" borderId="84" xfId="0" applyNumberFormat="1" applyFont="1" applyFill="1" applyBorder="1"/>
    <xf numFmtId="49" fontId="4" fillId="0" borderId="77" xfId="0" applyNumberFormat="1" applyFont="1" applyBorder="1"/>
    <xf numFmtId="165" fontId="4" fillId="0" borderId="59" xfId="0" applyNumberFormat="1" applyFont="1" applyBorder="1"/>
    <xf numFmtId="165" fontId="4" fillId="0" borderId="78" xfId="0" applyNumberFormat="1" applyFont="1" applyBorder="1"/>
    <xf numFmtId="165" fontId="4" fillId="5" borderId="4" xfId="0" applyNumberFormat="1" applyFont="1" applyFill="1" applyBorder="1"/>
    <xf numFmtId="165" fontId="4" fillId="3" borderId="4" xfId="0" applyNumberFormat="1" applyFont="1" applyFill="1" applyBorder="1"/>
    <xf numFmtId="49" fontId="10" fillId="0" borderId="0" xfId="0" applyNumberFormat="1" applyFont="1"/>
    <xf numFmtId="0" fontId="5" fillId="0" borderId="0" xfId="0" applyFont="1"/>
    <xf numFmtId="0" fontId="30" fillId="0" borderId="0" xfId="0" applyFont="1"/>
    <xf numFmtId="0" fontId="8" fillId="0" borderId="16" xfId="0" applyFont="1" applyBorder="1" applyAlignment="1">
      <alignment horizontal="center" wrapText="1"/>
    </xf>
    <xf numFmtId="165" fontId="4" fillId="0" borderId="4" xfId="0" applyNumberFormat="1" applyFont="1" applyBorder="1"/>
    <xf numFmtId="0" fontId="17" fillId="0" borderId="23" xfId="0" applyFont="1" applyBorder="1" applyAlignment="1">
      <alignment horizontal="centerContinuous" vertical="center"/>
    </xf>
    <xf numFmtId="0" fontId="5" fillId="0" borderId="67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/>
    </xf>
    <xf numFmtId="3" fontId="38" fillId="0" borderId="12" xfId="0" applyNumberFormat="1" applyFont="1" applyBorder="1" applyAlignment="1">
      <alignment horizontal="centerContinuous" vertical="center" wrapText="1"/>
    </xf>
    <xf numFmtId="0" fontId="30" fillId="0" borderId="28" xfId="0" applyFont="1" applyBorder="1" applyAlignment="1">
      <alignment horizontal="centerContinuous" vertical="center"/>
    </xf>
    <xf numFmtId="3" fontId="39" fillId="0" borderId="12" xfId="0" applyNumberFormat="1" applyFont="1" applyBorder="1" applyAlignment="1">
      <alignment horizontal="centerContinuous" vertical="center" wrapText="1"/>
    </xf>
    <xf numFmtId="49" fontId="11" fillId="0" borderId="29" xfId="0" applyNumberFormat="1" applyFont="1" applyBorder="1"/>
    <xf numFmtId="0" fontId="11" fillId="0" borderId="30" xfId="0" applyFont="1" applyBorder="1"/>
    <xf numFmtId="0" fontId="12" fillId="0" borderId="14" xfId="0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3" fontId="40" fillId="0" borderId="16" xfId="0" applyNumberFormat="1" applyFont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3" fontId="40" fillId="0" borderId="19" xfId="0" applyNumberFormat="1" applyFont="1" applyBorder="1" applyAlignment="1">
      <alignment horizontal="center" vertical="center" wrapText="1"/>
    </xf>
    <xf numFmtId="166" fontId="4" fillId="0" borderId="31" xfId="0" applyNumberFormat="1" applyFont="1" applyBorder="1"/>
    <xf numFmtId="166" fontId="4" fillId="3" borderId="31" xfId="0" applyNumberFormat="1" applyFont="1" applyFill="1" applyBorder="1"/>
    <xf numFmtId="164" fontId="40" fillId="0" borderId="33" xfId="0" applyNumberFormat="1" applyFont="1" applyBorder="1"/>
    <xf numFmtId="165" fontId="4" fillId="0" borderId="31" xfId="0" quotePrefix="1" applyNumberFormat="1" applyFont="1" applyBorder="1" applyAlignment="1">
      <alignment horizontal="center" wrapText="1"/>
    </xf>
    <xf numFmtId="164" fontId="4" fillId="3" borderId="70" xfId="0" quotePrefix="1" applyNumberFormat="1" applyFont="1" applyFill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3" borderId="31" xfId="0" applyNumberFormat="1" applyFont="1" applyFill="1" applyBorder="1" applyAlignment="1">
      <alignment horizontal="center"/>
    </xf>
    <xf numFmtId="166" fontId="11" fillId="0" borderId="31" xfId="0" applyNumberFormat="1" applyFont="1" applyBorder="1"/>
    <xf numFmtId="166" fontId="11" fillId="3" borderId="31" xfId="0" applyNumberFormat="1" applyFont="1" applyFill="1" applyBorder="1"/>
    <xf numFmtId="166" fontId="11" fillId="3" borderId="32" xfId="0" applyNumberFormat="1" applyFont="1" applyFill="1" applyBorder="1"/>
    <xf numFmtId="169" fontId="11" fillId="0" borderId="31" xfId="0" applyNumberFormat="1" applyFont="1" applyBorder="1"/>
    <xf numFmtId="169" fontId="11" fillId="3" borderId="31" xfId="0" applyNumberFormat="1" applyFont="1" applyFill="1" applyBorder="1"/>
    <xf numFmtId="166" fontId="3" fillId="0" borderId="0" xfId="0" applyNumberFormat="1" applyFont="1"/>
    <xf numFmtId="166" fontId="11" fillId="0" borderId="37" xfId="0" applyNumberFormat="1" applyFont="1" applyBorder="1"/>
    <xf numFmtId="166" fontId="11" fillId="3" borderId="37" xfId="0" applyNumberFormat="1" applyFont="1" applyFill="1" applyBorder="1"/>
    <xf numFmtId="164" fontId="40" fillId="0" borderId="38" xfId="0" applyNumberFormat="1" applyFont="1" applyBorder="1"/>
    <xf numFmtId="166" fontId="11" fillId="3" borderId="36" xfId="0" applyNumberFormat="1" applyFont="1" applyFill="1" applyBorder="1"/>
    <xf numFmtId="169" fontId="11" fillId="0" borderId="37" xfId="0" applyNumberFormat="1" applyFont="1" applyBorder="1"/>
    <xf numFmtId="169" fontId="11" fillId="3" borderId="37" xfId="0" applyNumberFormat="1" applyFont="1" applyFill="1" applyBorder="1"/>
    <xf numFmtId="164" fontId="40" fillId="0" borderId="68" xfId="0" quotePrefix="1" applyNumberFormat="1" applyFont="1" applyBorder="1"/>
    <xf numFmtId="164" fontId="4" fillId="3" borderId="70" xfId="0" quotePrefix="1" applyNumberFormat="1" applyFont="1" applyFill="1" applyBorder="1"/>
    <xf numFmtId="164" fontId="40" fillId="0" borderId="69" xfId="0" applyNumberFormat="1" applyFont="1" applyBorder="1"/>
    <xf numFmtId="166" fontId="11" fillId="0" borderId="31" xfId="0" quotePrefix="1" applyNumberFormat="1" applyFont="1" applyBorder="1"/>
    <xf numFmtId="166" fontId="11" fillId="0" borderId="35" xfId="0" applyNumberFormat="1" applyFont="1" applyBorder="1"/>
    <xf numFmtId="0" fontId="11" fillId="0" borderId="1" xfId="0" applyFont="1" applyBorder="1"/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164" fontId="42" fillId="2" borderId="4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wrapText="1"/>
    </xf>
    <xf numFmtId="164" fontId="31" fillId="0" borderId="6" xfId="0" applyNumberFormat="1" applyFont="1" applyBorder="1"/>
    <xf numFmtId="164" fontId="31" fillId="0" borderId="7" xfId="0" applyNumberFormat="1" applyFont="1" applyBorder="1"/>
    <xf numFmtId="164" fontId="31" fillId="0" borderId="8" xfId="0" applyNumberFormat="1" applyFont="1" applyBorder="1"/>
    <xf numFmtId="164" fontId="43" fillId="0" borderId="8" xfId="0" applyNumberFormat="1" applyFont="1" applyBorder="1"/>
    <xf numFmtId="164" fontId="44" fillId="2" borderId="8" xfId="0" applyNumberFormat="1" applyFont="1" applyFill="1" applyBorder="1"/>
    <xf numFmtId="0" fontId="30" fillId="3" borderId="9" xfId="0" applyFont="1" applyFill="1" applyBorder="1" applyAlignment="1">
      <alignment wrapText="1"/>
    </xf>
    <xf numFmtId="164" fontId="31" fillId="3" borderId="10" xfId="0" applyNumberFormat="1" applyFont="1" applyFill="1" applyBorder="1"/>
    <xf numFmtId="164" fontId="31" fillId="3" borderId="11" xfId="0" applyNumberFormat="1" applyFont="1" applyFill="1" applyBorder="1"/>
    <xf numFmtId="164" fontId="31" fillId="3" borderId="12" xfId="0" applyNumberFormat="1" applyFont="1" applyFill="1" applyBorder="1"/>
    <xf numFmtId="164" fontId="43" fillId="3" borderId="12" xfId="0" applyNumberFormat="1" applyFont="1" applyFill="1" applyBorder="1"/>
    <xf numFmtId="164" fontId="44" fillId="2" borderId="12" xfId="0" applyNumberFormat="1" applyFont="1" applyFill="1" applyBorder="1"/>
    <xf numFmtId="164" fontId="31" fillId="0" borderId="14" xfId="0" applyNumberFormat="1" applyFont="1" applyBorder="1"/>
    <xf numFmtId="164" fontId="31" fillId="0" borderId="15" xfId="0" applyNumberFormat="1" applyFont="1" applyBorder="1"/>
    <xf numFmtId="164" fontId="31" fillId="0" borderId="16" xfId="0" applyNumberFormat="1" applyFont="1" applyBorder="1"/>
    <xf numFmtId="164" fontId="43" fillId="0" borderId="16" xfId="0" applyNumberFormat="1" applyFont="1" applyBorder="1"/>
    <xf numFmtId="164" fontId="44" fillId="2" borderId="16" xfId="0" applyNumberFormat="1" applyFont="1" applyFill="1" applyBorder="1"/>
    <xf numFmtId="0" fontId="8" fillId="0" borderId="0" xfId="0" applyFont="1"/>
    <xf numFmtId="0" fontId="45" fillId="0" borderId="0" xfId="0" applyFont="1"/>
    <xf numFmtId="0" fontId="46" fillId="0" borderId="0" xfId="0" applyFont="1"/>
    <xf numFmtId="0" fontId="30" fillId="0" borderId="17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3" fontId="31" fillId="0" borderId="6" xfId="0" applyNumberFormat="1" applyFont="1" applyBorder="1"/>
    <xf numFmtId="164" fontId="31" fillId="0" borderId="18" xfId="0" applyNumberFormat="1" applyFont="1" applyBorder="1"/>
    <xf numFmtId="164" fontId="43" fillId="0" borderId="18" xfId="0" applyNumberFormat="1" applyFont="1" applyBorder="1"/>
    <xf numFmtId="164" fontId="44" fillId="2" borderId="18" xfId="0" applyNumberFormat="1" applyFont="1" applyFill="1" applyBorder="1"/>
    <xf numFmtId="0" fontId="30" fillId="3" borderId="13" xfId="0" applyFont="1" applyFill="1" applyBorder="1" applyAlignment="1">
      <alignment wrapText="1"/>
    </xf>
    <xf numFmtId="3" fontId="31" fillId="3" borderId="14" xfId="0" applyNumberFormat="1" applyFont="1" applyFill="1" applyBorder="1"/>
    <xf numFmtId="164" fontId="31" fillId="3" borderId="14" xfId="0" applyNumberFormat="1" applyFont="1" applyFill="1" applyBorder="1"/>
    <xf numFmtId="164" fontId="31" fillId="3" borderId="15" xfId="0" applyNumberFormat="1" applyFont="1" applyFill="1" applyBorder="1"/>
    <xf numFmtId="164" fontId="31" fillId="3" borderId="19" xfId="0" applyNumberFormat="1" applyFont="1" applyFill="1" applyBorder="1"/>
    <xf numFmtId="164" fontId="43" fillId="3" borderId="19" xfId="0" applyNumberFormat="1" applyFont="1" applyFill="1" applyBorder="1"/>
    <xf numFmtId="164" fontId="44" fillId="2" borderId="19" xfId="0" applyNumberFormat="1" applyFont="1" applyFill="1" applyBorder="1"/>
    <xf numFmtId="0" fontId="47" fillId="0" borderId="0" xfId="0" applyFont="1"/>
    <xf numFmtId="4" fontId="3" fillId="0" borderId="0" xfId="0" applyNumberFormat="1" applyFont="1"/>
    <xf numFmtId="0" fontId="34" fillId="0" borderId="0" xfId="0" applyFont="1"/>
    <xf numFmtId="164" fontId="31" fillId="3" borderId="20" xfId="0" applyNumberFormat="1" applyFont="1" applyFill="1" applyBorder="1"/>
    <xf numFmtId="164" fontId="43" fillId="3" borderId="20" xfId="0" applyNumberFormat="1" applyFont="1" applyFill="1" applyBorder="1"/>
    <xf numFmtId="0" fontId="30" fillId="0" borderId="13" xfId="0" applyFont="1" applyBorder="1"/>
    <xf numFmtId="164" fontId="31" fillId="0" borderId="19" xfId="0" applyNumberFormat="1" applyFont="1" applyBorder="1"/>
    <xf numFmtId="164" fontId="43" fillId="0" borderId="19" xfId="0" applyNumberFormat="1" applyFont="1" applyBorder="1"/>
    <xf numFmtId="0" fontId="48" fillId="0" borderId="0" xfId="0" applyFont="1"/>
    <xf numFmtId="0" fontId="4" fillId="0" borderId="28" xfId="0" applyFont="1" applyBorder="1" applyAlignment="1">
      <alignment horizontal="centerContinuous" vertical="center"/>
    </xf>
    <xf numFmtId="49" fontId="4" fillId="0" borderId="26" xfId="0" applyNumberFormat="1" applyFont="1" applyBorder="1" applyAlignment="1">
      <alignment horizontal="centerContinuous"/>
    </xf>
    <xf numFmtId="0" fontId="4" fillId="0" borderId="27" xfId="0" applyFont="1" applyBorder="1" applyAlignment="1">
      <alignment horizontal="centerContinuous"/>
    </xf>
    <xf numFmtId="0" fontId="11" fillId="0" borderId="32" xfId="0" applyFont="1" applyBorder="1"/>
    <xf numFmtId="0" fontId="11" fillId="0" borderId="36" xfId="0" applyFont="1" applyBorder="1"/>
    <xf numFmtId="166" fontId="11" fillId="0" borderId="0" xfId="0" applyNumberFormat="1" applyFont="1"/>
    <xf numFmtId="3" fontId="11" fillId="0" borderId="33" xfId="0" applyNumberFormat="1" applyFont="1" applyBorder="1"/>
    <xf numFmtId="3" fontId="11" fillId="3" borderId="33" xfId="0" applyNumberFormat="1" applyFont="1" applyFill="1" applyBorder="1"/>
    <xf numFmtId="3" fontId="11" fillId="0" borderId="38" xfId="0" applyNumberFormat="1" applyFont="1" applyBorder="1"/>
    <xf numFmtId="3" fontId="11" fillId="3" borderId="84" xfId="0" applyNumberFormat="1" applyFont="1" applyFill="1" applyBorder="1"/>
    <xf numFmtId="165" fontId="31" fillId="6" borderId="41" xfId="0" applyNumberFormat="1" applyFont="1" applyFill="1" applyBorder="1"/>
    <xf numFmtId="165" fontId="31" fillId="6" borderId="31" xfId="0" applyNumberFormat="1" applyFont="1" applyFill="1" applyBorder="1"/>
    <xf numFmtId="165" fontId="31" fillId="6" borderId="37" xfId="0" applyNumberFormat="1" applyFont="1" applyFill="1" applyBorder="1"/>
    <xf numFmtId="165" fontId="30" fillId="6" borderId="2" xfId="0" applyNumberFormat="1" applyFont="1" applyFill="1" applyBorder="1"/>
    <xf numFmtId="165" fontId="31" fillId="6" borderId="54" xfId="0" applyNumberFormat="1" applyFont="1" applyFill="1" applyBorder="1"/>
    <xf numFmtId="165" fontId="31" fillId="0" borderId="31" xfId="0" quotePrefix="1" applyNumberFormat="1" applyFont="1" applyBorder="1"/>
    <xf numFmtId="164" fontId="0" fillId="0" borderId="0" xfId="0" applyNumberFormat="1"/>
    <xf numFmtId="3" fontId="35" fillId="0" borderId="38" xfId="0" applyNumberFormat="1" applyFont="1" applyBorder="1"/>
    <xf numFmtId="0" fontId="7" fillId="0" borderId="14" xfId="0" applyFont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66" xfId="0" applyFont="1" applyFill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65" fontId="5" fillId="3" borderId="32" xfId="0" applyNumberFormat="1" applyFont="1" applyFill="1" applyBorder="1"/>
    <xf numFmtId="165" fontId="5" fillId="3" borderId="33" xfId="0" applyNumberFormat="1" applyFont="1" applyFill="1" applyBorder="1"/>
    <xf numFmtId="165" fontId="3" fillId="0" borderId="31" xfId="0" applyNumberFormat="1" applyFont="1" applyBorder="1"/>
    <xf numFmtId="165" fontId="3" fillId="3" borderId="31" xfId="0" applyNumberFormat="1" applyFont="1" applyFill="1" applyBorder="1"/>
    <xf numFmtId="165" fontId="3" fillId="3" borderId="32" xfId="0" applyNumberFormat="1" applyFont="1" applyFill="1" applyBorder="1"/>
    <xf numFmtId="165" fontId="3" fillId="3" borderId="33" xfId="0" applyNumberFormat="1" applyFont="1" applyFill="1" applyBorder="1"/>
    <xf numFmtId="165" fontId="3" fillId="0" borderId="54" xfId="0" applyNumberFormat="1" applyFont="1" applyBorder="1"/>
    <xf numFmtId="165" fontId="3" fillId="3" borderId="54" xfId="0" applyNumberFormat="1" applyFont="1" applyFill="1" applyBorder="1"/>
    <xf numFmtId="165" fontId="3" fillId="3" borderId="80" xfId="0" applyNumberFormat="1" applyFont="1" applyFill="1" applyBorder="1"/>
    <xf numFmtId="165" fontId="3" fillId="3" borderId="85" xfId="0" applyNumberFormat="1" applyFont="1" applyFill="1" applyBorder="1"/>
    <xf numFmtId="165" fontId="3" fillId="0" borderId="37" xfId="0" applyNumberFormat="1" applyFont="1" applyBorder="1"/>
    <xf numFmtId="165" fontId="3" fillId="3" borderId="37" xfId="0" applyNumberFormat="1" applyFont="1" applyFill="1" applyBorder="1"/>
    <xf numFmtId="165" fontId="3" fillId="3" borderId="36" xfId="0" applyNumberFormat="1" applyFont="1" applyFill="1" applyBorder="1"/>
    <xf numFmtId="165" fontId="3" fillId="3" borderId="38" xfId="0" applyNumberFormat="1" applyFont="1" applyFill="1" applyBorder="1"/>
    <xf numFmtId="166" fontId="4" fillId="0" borderId="31" xfId="0" quotePrefix="1" applyNumberFormat="1" applyFont="1" applyBorder="1"/>
    <xf numFmtId="166" fontId="4" fillId="3" borderId="32" xfId="0" applyNumberFormat="1" applyFont="1" applyFill="1" applyBorder="1"/>
    <xf numFmtId="166" fontId="4" fillId="3" borderId="33" xfId="0" applyNumberFormat="1" applyFont="1" applyFill="1" applyBorder="1"/>
    <xf numFmtId="166" fontId="11" fillId="3" borderId="33" xfId="0" applyNumberFormat="1" applyFont="1" applyFill="1" applyBorder="1"/>
    <xf numFmtId="166" fontId="11" fillId="3" borderId="38" xfId="0" applyNumberFormat="1" applyFont="1" applyFill="1" applyBorder="1"/>
    <xf numFmtId="170" fontId="0" fillId="0" borderId="0" xfId="0" applyNumberFormat="1"/>
    <xf numFmtId="0" fontId="12" fillId="3" borderId="14" xfId="0" applyFont="1" applyFill="1" applyBorder="1" applyAlignment="1">
      <alignment horizontal="center"/>
    </xf>
    <xf numFmtId="0" fontId="12" fillId="3" borderId="66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30" fillId="0" borderId="24" xfId="0" applyFont="1" applyBorder="1" applyAlignment="1">
      <alignment horizontal="centerContinuous" vertical="center"/>
    </xf>
    <xf numFmtId="0" fontId="15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/>
    </xf>
  </cellXfs>
  <cellStyles count="6">
    <cellStyle name="Hiperłącze 2" xfId="4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5" xr:uid="{81D9B4ED-E632-4BAD-82D3-70999D0B9351}"/>
    <cellStyle name="Normalny_DROB41_0" xfId="3" xr:uid="{EDE9AFBD-BC28-4B4C-B001-04C5823C186B}"/>
  </cellStyles>
  <dxfs count="43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Handel towarami rolno-spożywczymi w latach 2004 - 2022.</a:t>
            </a:r>
          </a:p>
        </c:rich>
      </c:tx>
      <c:layout>
        <c:manualLayout>
          <c:xMode val="edge"/>
          <c:yMode val="edge"/>
          <c:x val="0.21204630857464343"/>
          <c:y val="3.039178340149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1367122925988E-2"/>
          <c:y val="0.10767364187219769"/>
          <c:w val="0.8880255577079772"/>
          <c:h val="0.64220124738789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2004-2021'!$A$5</c:f>
              <c:strCache>
                <c:ptCount val="1"/>
                <c:pt idx="0">
                  <c:v>Eksport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5.3679270164807913E-3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2C-43CA-ADA1-AC028A94F838}"/>
                </c:ext>
              </c:extLst>
            </c:dLbl>
            <c:dLbl>
              <c:idx val="18"/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A87-412B-81B0-F1CA05743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2004-2021'!$B$4:$T$4</c:f>
              <c:strCache>
                <c:ptCount val="19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  <c:pt idx="18">
                  <c:v>2022r.</c:v>
                </c:pt>
              </c:strCache>
            </c:strRef>
          </c:cat>
          <c:val>
            <c:numRef>
              <c:f>'HZ og 2004-2021'!$B$5:$T$5</c:f>
              <c:numCache>
                <c:formatCode>#\ ##0.0</c:formatCode>
                <c:ptCount val="19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23.886533332999999</c:v>
                </c:pt>
                <c:pt idx="12">
                  <c:v>24.332446679</c:v>
                </c:pt>
                <c:pt idx="13">
                  <c:v>27.812920063</c:v>
                </c:pt>
                <c:pt idx="14">
                  <c:v>29.717377809999995</c:v>
                </c:pt>
                <c:pt idx="15">
                  <c:v>31.765595505999997</c:v>
                </c:pt>
                <c:pt idx="16">
                  <c:v>34.31</c:v>
                </c:pt>
                <c:pt idx="17">
                  <c:v>37.610504290000002</c:v>
                </c:pt>
                <c:pt idx="18">
                  <c:v>47.866567154999998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164-8911-667B70958BAB}"/>
            </c:ext>
          </c:extLst>
        </c:ser>
        <c:ser>
          <c:idx val="1"/>
          <c:order val="1"/>
          <c:tx>
            <c:strRef>
              <c:f>'HZ og 2004-2021'!$A$6</c:f>
              <c:strCache>
                <c:ptCount val="1"/>
                <c:pt idx="0">
                  <c:v>Import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7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72C-43CA-ADA1-AC028A94F838}"/>
                </c:ext>
              </c:extLst>
            </c:dLbl>
            <c:dLbl>
              <c:idx val="18"/>
              <c:layout>
                <c:manualLayout>
                  <c:x val="8.1833060556463603E-3"/>
                  <c:y val="-4.9205429225756754E-17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7-412B-81B0-F1CA05743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2004-2021'!$B$4:$T$4</c:f>
              <c:strCache>
                <c:ptCount val="19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  <c:pt idx="18">
                  <c:v>2022r.</c:v>
                </c:pt>
              </c:strCache>
            </c:strRef>
          </c:cat>
          <c:val>
            <c:numRef>
              <c:f>'HZ og 2004-2021'!$B$6:$T$6</c:f>
              <c:numCache>
                <c:formatCode>#\ ##0.0</c:formatCode>
                <c:ptCount val="19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16.068419342999999</c:v>
                </c:pt>
                <c:pt idx="12">
                  <c:v>17.292394244999997</c:v>
                </c:pt>
                <c:pt idx="13">
                  <c:v>19.284966443999998</c:v>
                </c:pt>
                <c:pt idx="14">
                  <c:v>20.032748971999997</c:v>
                </c:pt>
                <c:pt idx="15">
                  <c:v>21.270479161000011</c:v>
                </c:pt>
                <c:pt idx="16">
                  <c:v>22.702999999999999</c:v>
                </c:pt>
                <c:pt idx="17">
                  <c:v>24.967187337999999</c:v>
                </c:pt>
                <c:pt idx="18">
                  <c:v>32.247374174999997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3883600"/>
        <c:axId val="163883984"/>
      </c:barChart>
      <c:lineChart>
        <c:grouping val="standard"/>
        <c:varyColors val="0"/>
        <c:ser>
          <c:idx val="2"/>
          <c:order val="2"/>
          <c:tx>
            <c:strRef>
              <c:f>'HZ og 2004-2021'!$A$7</c:f>
              <c:strCache>
                <c:ptCount val="1"/>
                <c:pt idx="0">
                  <c:v>Saldo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marker>
          <c:cat>
            <c:strRef>
              <c:f>'HZ og 2004-2021'!$B$4:$S$4</c:f>
              <c:strCache>
                <c:ptCount val="18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</c:strCache>
            </c:strRef>
          </c:cat>
          <c:val>
            <c:numRef>
              <c:f>'HZ og 2004-2021'!$B$7:$T$7</c:f>
              <c:numCache>
                <c:formatCode>#\ ##0.0</c:formatCode>
                <c:ptCount val="19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7.8181139900000005</c:v>
                </c:pt>
                <c:pt idx="12">
                  <c:v>7.0400524340000006</c:v>
                </c:pt>
                <c:pt idx="13">
                  <c:v>8.5279536189999998</c:v>
                </c:pt>
                <c:pt idx="14">
                  <c:v>9.6846288379999983</c:v>
                </c:pt>
                <c:pt idx="15">
                  <c:v>10.495116345</c:v>
                </c:pt>
                <c:pt idx="16">
                  <c:v>11.607000000000003</c:v>
                </c:pt>
                <c:pt idx="17">
                  <c:v>12.643316952000003</c:v>
                </c:pt>
                <c:pt idx="18">
                  <c:v>15.619192980000001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83600"/>
        <c:axId val="163883984"/>
      </c:lineChart>
      <c:catAx>
        <c:axId val="1638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8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600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0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EKSPORT z Polski towarów rolno-spożywczych w latach 2019 - 2022.</a:t>
            </a:r>
          </a:p>
        </c:rich>
      </c:tx>
      <c:layout>
        <c:manualLayout>
          <c:xMode val="edge"/>
          <c:yMode val="edge"/>
          <c:x val="0.13825890424596518"/>
          <c:y val="2.766766476729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4865071627455922"/>
          <c:w val="0.90734824281150162"/>
          <c:h val="0.66282401232482679"/>
        </c:manualLayout>
      </c:layout>
      <c:lineChart>
        <c:grouping val="standard"/>
        <c:varyColors val="0"/>
        <c:ser>
          <c:idx val="1"/>
          <c:order val="0"/>
          <c:tx>
            <c:strRef>
              <c:f>'EXP - wykresy'!$D$4</c:f>
              <c:strCache>
                <c:ptCount val="1"/>
                <c:pt idx="0">
                  <c:v>2019r.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wykresy'!$D$5:$D$16</c:f>
              <c:numCache>
                <c:formatCode>#,##0</c:formatCode>
                <c:ptCount val="12"/>
                <c:pt idx="0">
                  <c:v>2552.0411570000001</c:v>
                </c:pt>
                <c:pt idx="1">
                  <c:v>2463.490679</c:v>
                </c:pt>
                <c:pt idx="2">
                  <c:v>2689.0482599999996</c:v>
                </c:pt>
                <c:pt idx="3">
                  <c:v>2666.1570929999998</c:v>
                </c:pt>
                <c:pt idx="4">
                  <c:v>2585.3537040000001</c:v>
                </c:pt>
                <c:pt idx="5">
                  <c:v>2399.9267159999999</c:v>
                </c:pt>
                <c:pt idx="6">
                  <c:v>2684.8709670000003</c:v>
                </c:pt>
                <c:pt idx="7">
                  <c:v>2661.9295480000001</c:v>
                </c:pt>
                <c:pt idx="8">
                  <c:v>2786.3605669999997</c:v>
                </c:pt>
                <c:pt idx="9">
                  <c:v>2948.1448700000001</c:v>
                </c:pt>
                <c:pt idx="10">
                  <c:v>2813.1891540000001</c:v>
                </c:pt>
                <c:pt idx="11">
                  <c:v>2515.0827910000003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61-4A23-9A4E-27C0906B87E0}"/>
            </c:ext>
          </c:extLst>
        </c:ser>
        <c:ser>
          <c:idx val="2"/>
          <c:order val="1"/>
          <c:tx>
            <c:strRef>
              <c:f>'EXP - wykresy'!$E$4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wykresy'!$E$5:$E$16</c:f>
              <c:numCache>
                <c:formatCode>#,##0</c:formatCode>
                <c:ptCount val="12"/>
                <c:pt idx="0">
                  <c:v>2684.8812659999999</c:v>
                </c:pt>
                <c:pt idx="1">
                  <c:v>2816.651253</c:v>
                </c:pt>
                <c:pt idx="2">
                  <c:v>3214.1244660000002</c:v>
                </c:pt>
                <c:pt idx="3">
                  <c:v>2642.00891</c:v>
                </c:pt>
                <c:pt idx="4">
                  <c:v>2621.6951839999997</c:v>
                </c:pt>
                <c:pt idx="5">
                  <c:v>2720.0890129999998</c:v>
                </c:pt>
                <c:pt idx="6">
                  <c:v>2823.3794619999999</c:v>
                </c:pt>
                <c:pt idx="7">
                  <c:v>2744.182429</c:v>
                </c:pt>
                <c:pt idx="8">
                  <c:v>3103.8271070000001</c:v>
                </c:pt>
                <c:pt idx="9">
                  <c:v>3181.860158</c:v>
                </c:pt>
                <c:pt idx="10">
                  <c:v>2935.594732</c:v>
                </c:pt>
                <c:pt idx="11">
                  <c:v>2821.6102220000002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61-4A23-9A4E-27C0906B87E0}"/>
            </c:ext>
          </c:extLst>
        </c:ser>
        <c:ser>
          <c:idx val="3"/>
          <c:order val="2"/>
          <c:tx>
            <c:strRef>
              <c:f>'EXP - wykresy'!$F$4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wykresy'!$F$5:$F$16</c:f>
              <c:numCache>
                <c:formatCode>#\ ###\ ##0</c:formatCode>
                <c:ptCount val="12"/>
                <c:pt idx="0">
                  <c:v>2619.2236640000001</c:v>
                </c:pt>
                <c:pt idx="1">
                  <c:v>2803.7162590000003</c:v>
                </c:pt>
                <c:pt idx="2">
                  <c:v>3372.1503520000001</c:v>
                </c:pt>
                <c:pt idx="3">
                  <c:v>2921.3475669999998</c:v>
                </c:pt>
                <c:pt idx="4">
                  <c:v>2964.6699759999997</c:v>
                </c:pt>
                <c:pt idx="5">
                  <c:v>3055.2508420000004</c:v>
                </c:pt>
                <c:pt idx="6">
                  <c:v>2979.0090599999999</c:v>
                </c:pt>
                <c:pt idx="7">
                  <c:v>3164.7699389999998</c:v>
                </c:pt>
                <c:pt idx="8">
                  <c:v>3429.3159679999999</c:v>
                </c:pt>
                <c:pt idx="9">
                  <c:v>3443.978838</c:v>
                </c:pt>
                <c:pt idx="10">
                  <c:v>3563.1576650000002</c:v>
                </c:pt>
                <c:pt idx="11" formatCode="#,##0">
                  <c:v>3293.9141600000003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61-4A23-9A4E-27C0906B87E0}"/>
            </c:ext>
          </c:extLst>
        </c:ser>
        <c:ser>
          <c:idx val="4"/>
          <c:order val="3"/>
          <c:tx>
            <c:strRef>
              <c:f>'EXP - wykresy'!$G$4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rgbClr val="EB3D0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9"/>
              <c:layout>
                <c:manualLayout>
                  <c:x val="-2.9924804943507206E-2"/>
                  <c:y val="-2.8590175581741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7-4988-8611-F5F1CC2F00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wykresy'!$G$5:$G$16</c:f>
              <c:numCache>
                <c:formatCode>#\ ###\ ##0</c:formatCode>
                <c:ptCount val="12"/>
                <c:pt idx="0">
                  <c:v>3051.5041759999999</c:v>
                </c:pt>
                <c:pt idx="1">
                  <c:v>3267.0827719999997</c:v>
                </c:pt>
                <c:pt idx="2">
                  <c:v>4134.687473</c:v>
                </c:pt>
                <c:pt idx="3">
                  <c:v>3713.072936</c:v>
                </c:pt>
                <c:pt idx="4">
                  <c:v>3973.7635180000002</c:v>
                </c:pt>
                <c:pt idx="5">
                  <c:v>4035.2608769999997</c:v>
                </c:pt>
                <c:pt idx="6">
                  <c:v>4116.5625289999998</c:v>
                </c:pt>
                <c:pt idx="7">
                  <c:v>4338.5688880000007</c:v>
                </c:pt>
                <c:pt idx="8">
                  <c:v>4302.5616960000007</c:v>
                </c:pt>
                <c:pt idx="9">
                  <c:v>4554.2894069999993</c:v>
                </c:pt>
                <c:pt idx="10">
                  <c:v>4381.5019309999998</c:v>
                </c:pt>
                <c:pt idx="11">
                  <c:v>3997.7109519999999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F61-4A23-9A4E-27C0906B87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8073856"/>
        <c:axId val="648075032"/>
      </c:lineChart>
      <c:catAx>
        <c:axId val="6480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8075032"/>
        <c:scaling>
          <c:orientation val="minMax"/>
          <c:max val="46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38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>
        <c:manualLayout>
          <c:xMode val="edge"/>
          <c:yMode val="edge"/>
          <c:x val="0.2324793888030155"/>
          <c:y val="0.929610364014685"/>
          <c:w val="0.49693791538316284"/>
          <c:h val="5.9018815312924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IMPORT do Polski towarów rolno-spożywczych w latach 2019 - 2022.</a:t>
            </a:r>
          </a:p>
        </c:rich>
      </c:tx>
      <c:layout>
        <c:manualLayout>
          <c:xMode val="edge"/>
          <c:yMode val="edge"/>
          <c:x val="0.16476138413613353"/>
          <c:y val="2.766766514828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0287574068169656E-2"/>
          <c:y val="0.11905426227504239"/>
          <c:w val="0.90734824281150162"/>
          <c:h val="0.67366705457667064"/>
        </c:manualLayout>
      </c:layout>
      <c:lineChart>
        <c:grouping val="standard"/>
        <c:varyColors val="0"/>
        <c:ser>
          <c:idx val="1"/>
          <c:order val="0"/>
          <c:tx>
            <c:strRef>
              <c:f>'IMP - wykresy'!$D$4</c:f>
              <c:strCache>
                <c:ptCount val="1"/>
                <c:pt idx="0">
                  <c:v>2019r.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wykresy'!$D$5:$D$16</c:f>
              <c:numCache>
                <c:formatCode>#,##0</c:formatCode>
                <c:ptCount val="12"/>
                <c:pt idx="0">
                  <c:v>1778.515535</c:v>
                </c:pt>
                <c:pt idx="1">
                  <c:v>1728.3880160000001</c:v>
                </c:pt>
                <c:pt idx="2">
                  <c:v>1833.2977060000001</c:v>
                </c:pt>
                <c:pt idx="3">
                  <c:v>1818.941368</c:v>
                </c:pt>
                <c:pt idx="4">
                  <c:v>1848.5233040000001</c:v>
                </c:pt>
                <c:pt idx="5">
                  <c:v>1533.821594</c:v>
                </c:pt>
                <c:pt idx="6">
                  <c:v>1729.6093559999999</c:v>
                </c:pt>
                <c:pt idx="7">
                  <c:v>1716.033952</c:v>
                </c:pt>
                <c:pt idx="8">
                  <c:v>1751.9427169999999</c:v>
                </c:pt>
                <c:pt idx="9">
                  <c:v>1896.0595209999999</c:v>
                </c:pt>
                <c:pt idx="10">
                  <c:v>1865.468267</c:v>
                </c:pt>
                <c:pt idx="11">
                  <c:v>1769.877825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79-4FC0-8E0C-D849372EB89C}"/>
            </c:ext>
          </c:extLst>
        </c:ser>
        <c:ser>
          <c:idx val="2"/>
          <c:order val="1"/>
          <c:tx>
            <c:strRef>
              <c:f>'IMP - wykresy'!$E$4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wykresy'!$E$5:$E$16</c:f>
              <c:numCache>
                <c:formatCode>#,##0</c:formatCode>
                <c:ptCount val="12"/>
                <c:pt idx="0">
                  <c:v>1952.8747760000001</c:v>
                </c:pt>
                <c:pt idx="1">
                  <c:v>1939.2377490000001</c:v>
                </c:pt>
                <c:pt idx="2">
                  <c:v>2171.8591820000001</c:v>
                </c:pt>
                <c:pt idx="3">
                  <c:v>1813.504899</c:v>
                </c:pt>
                <c:pt idx="4">
                  <c:v>1760.2437299999999</c:v>
                </c:pt>
                <c:pt idx="5">
                  <c:v>1752.308237</c:v>
                </c:pt>
                <c:pt idx="6">
                  <c:v>1824.018881</c:v>
                </c:pt>
                <c:pt idx="7">
                  <c:v>1733.375963</c:v>
                </c:pt>
                <c:pt idx="8">
                  <c:v>1958.051001</c:v>
                </c:pt>
                <c:pt idx="9">
                  <c:v>1990.135994</c:v>
                </c:pt>
                <c:pt idx="10">
                  <c:v>1908.2808210000001</c:v>
                </c:pt>
                <c:pt idx="11">
                  <c:v>1898.9181899999999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79-4FC0-8E0C-D849372EB89C}"/>
            </c:ext>
          </c:extLst>
        </c:ser>
        <c:ser>
          <c:idx val="3"/>
          <c:order val="2"/>
          <c:tx>
            <c:strRef>
              <c:f>'IMP - wykresy'!$F$4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1"/>
              <c:layout>
                <c:manualLayout>
                  <c:x val="-3.751993500812398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79-4FC0-8E0C-D849372EB8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wykresy'!$F$5:$F$16</c:f>
              <c:numCache>
                <c:formatCode>#,##0</c:formatCode>
                <c:ptCount val="12"/>
                <c:pt idx="0">
                  <c:v>1746.471681</c:v>
                </c:pt>
                <c:pt idx="1">
                  <c:v>1886.3993949999999</c:v>
                </c:pt>
                <c:pt idx="2">
                  <c:v>2282.6749460000001</c:v>
                </c:pt>
                <c:pt idx="3">
                  <c:v>1926.2661270000001</c:v>
                </c:pt>
                <c:pt idx="4">
                  <c:v>2016.590064</c:v>
                </c:pt>
                <c:pt idx="5">
                  <c:v>2019.2156359999999</c:v>
                </c:pt>
                <c:pt idx="6">
                  <c:v>1978.5080809999999</c:v>
                </c:pt>
                <c:pt idx="7">
                  <c:v>1963.8636509999999</c:v>
                </c:pt>
                <c:pt idx="8">
                  <c:v>2148.0627159999999</c:v>
                </c:pt>
                <c:pt idx="9">
                  <c:v>2211.1915240000003</c:v>
                </c:pt>
                <c:pt idx="10">
                  <c:v>2402.1317059999997</c:v>
                </c:pt>
                <c:pt idx="11">
                  <c:v>2385.811811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579-4FC0-8E0C-D849372EB89C}"/>
            </c:ext>
          </c:extLst>
        </c:ser>
        <c:ser>
          <c:idx val="4"/>
          <c:order val="3"/>
          <c:tx>
            <c:strRef>
              <c:f>'IMP - wykresy'!$G$4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rgbClr val="EB3D0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wykresy'!$G$5:$G$16</c:f>
              <c:numCache>
                <c:formatCode>#,##0</c:formatCode>
                <c:ptCount val="12"/>
                <c:pt idx="0">
                  <c:v>2137.807679</c:v>
                </c:pt>
                <c:pt idx="1">
                  <c:v>2289.0912080000003</c:v>
                </c:pt>
                <c:pt idx="2">
                  <c:v>2806.6424049999996</c:v>
                </c:pt>
                <c:pt idx="3">
                  <c:v>2514.8905299999997</c:v>
                </c:pt>
                <c:pt idx="4">
                  <c:v>2712.4227759999999</c:v>
                </c:pt>
                <c:pt idx="5">
                  <c:v>2603.3637840000001</c:v>
                </c:pt>
                <c:pt idx="6">
                  <c:v>2581.6460499999998</c:v>
                </c:pt>
                <c:pt idx="7">
                  <c:v>2700.0661529999998</c:v>
                </c:pt>
                <c:pt idx="8">
                  <c:v>2928.412323</c:v>
                </c:pt>
                <c:pt idx="9">
                  <c:v>3000.3152110000001</c:v>
                </c:pt>
                <c:pt idx="10">
                  <c:v>3027.6081669999999</c:v>
                </c:pt>
                <c:pt idx="11">
                  <c:v>2945.1078889999999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579-4FC0-8E0C-D849372EB8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81621000"/>
        <c:axId val="581621392"/>
      </c:lineChart>
      <c:catAx>
        <c:axId val="58162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16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621392"/>
        <c:scaling>
          <c:orientation val="minMax"/>
          <c:max val="3200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1621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2</xdr:col>
      <xdr:colOff>1200150</xdr:colOff>
      <xdr:row>3</xdr:row>
      <xdr:rowOff>146107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BDE393A-CC07-7EB9-B4E5-9710BD05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2524125" cy="784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315384</xdr:colOff>
      <xdr:row>14</xdr:row>
      <xdr:rowOff>30693</xdr:rowOff>
    </xdr:from>
    <xdr:to>
      <xdr:col>16</xdr:col>
      <xdr:colOff>275168</xdr:colOff>
      <xdr:row>38</xdr:row>
      <xdr:rowOff>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0.03813</cdr:y>
    </cdr:from>
    <cdr:to>
      <cdr:x>0.10063</cdr:x>
      <cdr:y>0.10622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648" y="148544"/>
          <a:ext cx="702386" cy="26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+mn-lt"/>
              <a:cs typeface="Times New Roman CE"/>
            </a:rPr>
            <a:t>mld EUR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74081</xdr:colOff>
      <xdr:row>20</xdr:row>
      <xdr:rowOff>179917</xdr:rowOff>
    </xdr:from>
    <xdr:to>
      <xdr:col>13</xdr:col>
      <xdr:colOff>21166</xdr:colOff>
      <xdr:row>49</xdr:row>
      <xdr:rowOff>42334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02FFAE90-69FA-424D-B85B-857E4F737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  <cdr:relSizeAnchor xmlns:cdr="http://schemas.openxmlformats.org/drawingml/2006/chartDrawing">
    <cdr:from>
      <cdr:x>0.0429</cdr:x>
      <cdr:y>0.81459</cdr:y>
    </cdr:from>
    <cdr:to>
      <cdr:x>0.15871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338667" y="46037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0.07775</cdr:x>
      <cdr:y>0.81459</cdr:y>
    </cdr:from>
    <cdr:to>
      <cdr:x>0.19357</cdr:x>
      <cdr:y>1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613834" y="45402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31748</xdr:colOff>
      <xdr:row>19</xdr:row>
      <xdr:rowOff>74083</xdr:rowOff>
    </xdr:from>
    <xdr:to>
      <xdr:col>12</xdr:col>
      <xdr:colOff>1068916</xdr:colOff>
      <xdr:row>46</xdr:row>
      <xdr:rowOff>10583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AA1F1E5F-1D8D-49E4-870B-2E1C87E77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AD3B-3ED5-4024-B05C-D45416E53101}">
  <sheetPr codeName="Arkusz1"/>
  <dimension ref="B1:AJ43"/>
  <sheetViews>
    <sheetView showGridLines="0" tabSelected="1" workbookViewId="0">
      <selection activeCell="B12" sqref="B12"/>
    </sheetView>
  </sheetViews>
  <sheetFormatPr defaultRowHeight="12.75" x14ac:dyDescent="0.2"/>
  <cols>
    <col min="1" max="1" width="7.85546875" style="81" customWidth="1"/>
    <col min="2" max="2" width="19.28515625" style="81" customWidth="1"/>
    <col min="3" max="3" width="18.7109375" style="81" customWidth="1"/>
    <col min="4" max="4" width="21" style="81" customWidth="1"/>
    <col min="5" max="5" width="14.7109375" style="81" customWidth="1"/>
    <col min="6" max="6" width="13.42578125" style="81" customWidth="1"/>
    <col min="7" max="7" width="12" style="81" customWidth="1"/>
    <col min="8" max="10" width="9.140625" style="81"/>
    <col min="11" max="11" width="17.85546875" style="81" customWidth="1"/>
    <col min="12" max="16384" width="9.140625" style="81"/>
  </cols>
  <sheetData>
    <row r="1" spans="2:36" ht="15" customHeight="1" x14ac:dyDescent="0.2">
      <c r="B1" s="79"/>
      <c r="C1" s="79"/>
      <c r="D1" s="79"/>
      <c r="E1" s="80"/>
      <c r="F1" s="80"/>
      <c r="G1" s="79"/>
      <c r="L1" s="82"/>
      <c r="M1" s="82"/>
      <c r="N1" s="82"/>
      <c r="O1" s="82"/>
      <c r="P1" s="82"/>
      <c r="Q1" s="82"/>
      <c r="R1" s="82"/>
      <c r="S1" s="82"/>
      <c r="T1" s="82"/>
    </row>
    <row r="2" spans="2:36" ht="15.75" x14ac:dyDescent="0.25">
      <c r="B2" s="79"/>
      <c r="C2" s="79"/>
      <c r="D2" s="341" t="s">
        <v>636</v>
      </c>
      <c r="E2" s="341"/>
      <c r="F2" s="341"/>
      <c r="G2" s="341"/>
      <c r="L2" s="82"/>
      <c r="M2" s="82"/>
      <c r="N2" s="82"/>
      <c r="O2" s="82"/>
      <c r="P2" s="82"/>
      <c r="Q2" s="82"/>
      <c r="R2" s="82"/>
      <c r="S2" s="82"/>
      <c r="T2" s="82"/>
      <c r="AI2" s="83"/>
      <c r="AJ2" s="83"/>
    </row>
    <row r="3" spans="2:36" ht="19.5" customHeight="1" x14ac:dyDescent="0.25">
      <c r="B3" s="79"/>
      <c r="C3" s="79"/>
      <c r="D3" s="341" t="s">
        <v>635</v>
      </c>
      <c r="E3" s="341"/>
      <c r="F3" s="341"/>
      <c r="G3" s="34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AI3" s="83"/>
      <c r="AJ3" s="83"/>
    </row>
    <row r="4" spans="2:36" ht="25.5" customHeight="1" x14ac:dyDescent="0.2">
      <c r="B4" s="80"/>
      <c r="C4" s="80"/>
      <c r="D4" s="340" t="s">
        <v>551</v>
      </c>
      <c r="E4" s="340"/>
      <c r="F4" s="340"/>
      <c r="G4" s="340"/>
      <c r="H4" s="84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2:36" ht="15.75" x14ac:dyDescent="0.2">
      <c r="B5" s="82"/>
      <c r="C5" s="82"/>
      <c r="D5" s="82"/>
      <c r="E5" s="82"/>
      <c r="F5" s="82"/>
      <c r="G5" s="82"/>
      <c r="H5" s="84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2:36" ht="30" customHeight="1" x14ac:dyDescent="0.35">
      <c r="B6" s="89" t="s">
        <v>638</v>
      </c>
      <c r="C6" s="82"/>
      <c r="D6" s="82"/>
      <c r="E6" s="82"/>
      <c r="F6" s="82"/>
      <c r="G6" s="82"/>
      <c r="H6" s="84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2:36" ht="16.5" customHeight="1" x14ac:dyDescent="0.2"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2:36" ht="23.25" customHeight="1" x14ac:dyDescent="0.2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2:36" ht="33" customHeight="1" x14ac:dyDescent="0.5">
      <c r="B9" s="86" t="s">
        <v>627</v>
      </c>
      <c r="C9" s="86"/>
      <c r="D9" s="86"/>
      <c r="E9" s="86"/>
      <c r="F9" s="86"/>
      <c r="G9" s="86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2:36" ht="31.5" x14ac:dyDescent="0.5">
      <c r="B10" s="86" t="s">
        <v>639</v>
      </c>
      <c r="C10" s="86"/>
      <c r="D10" s="86"/>
      <c r="E10" s="86"/>
      <c r="F10" s="86"/>
      <c r="G10" s="86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2:36" x14ac:dyDescent="0.2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2:36" ht="31.5" x14ac:dyDescent="0.5">
      <c r="B12" s="102"/>
      <c r="C12" s="87"/>
      <c r="D12" s="88"/>
      <c r="E12" s="103" t="s">
        <v>626</v>
      </c>
      <c r="F12" s="82"/>
      <c r="G12" s="82"/>
      <c r="Q12" s="82"/>
      <c r="R12" s="82"/>
      <c r="S12" s="82"/>
      <c r="T12" s="82"/>
    </row>
    <row r="13" spans="2:36" x14ac:dyDescent="0.2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2:36" x14ac:dyDescent="0.2">
      <c r="B14" s="82"/>
      <c r="C14" s="82"/>
      <c r="D14" s="82"/>
      <c r="E14"/>
      <c r="F14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2:36" x14ac:dyDescent="0.2"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2:36" x14ac:dyDescent="0.2">
      <c r="B16"/>
      <c r="C16"/>
      <c r="D16"/>
      <c r="E16"/>
      <c r="F16"/>
      <c r="G16"/>
      <c r="H16"/>
      <c r="I16"/>
      <c r="J16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2:20" x14ac:dyDescent="0.2">
      <c r="B17"/>
      <c r="C17"/>
      <c r="D17"/>
      <c r="E17"/>
      <c r="F17"/>
      <c r="G17"/>
      <c r="H17"/>
      <c r="I17"/>
      <c r="J17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2:20" ht="15" x14ac:dyDescent="0.25">
      <c r="B18" s="90"/>
      <c r="C18" s="90"/>
      <c r="D18" s="90"/>
      <c r="E18" s="90"/>
      <c r="F18" s="90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2:20" ht="18.75" x14ac:dyDescent="0.3">
      <c r="B19" s="102" t="s">
        <v>552</v>
      </c>
      <c r="C19" s="91"/>
      <c r="D19" s="91"/>
      <c r="E19" s="91"/>
      <c r="F19" s="91"/>
      <c r="G19" s="92"/>
      <c r="H19" s="92"/>
      <c r="I19" s="92"/>
      <c r="J19" s="9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2:20" ht="15" x14ac:dyDescent="0.25">
      <c r="C20" s="90"/>
      <c r="D20" s="90"/>
      <c r="E20" s="90"/>
      <c r="F20" s="90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spans="2:20" ht="15" x14ac:dyDescent="0.25">
      <c r="B21" s="90"/>
      <c r="C21" s="90"/>
      <c r="D21" s="90"/>
      <c r="E21" s="90"/>
      <c r="F21" s="90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2" spans="2:20" ht="15.75" x14ac:dyDescent="0.25">
      <c r="B22" s="85" t="s">
        <v>553</v>
      </c>
      <c r="C22" s="90"/>
      <c r="D22" s="90"/>
      <c r="E22" s="90"/>
      <c r="F22" s="90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spans="2:20" ht="15" x14ac:dyDescent="0.25">
      <c r="B23" s="90"/>
      <c r="C23" s="90"/>
      <c r="D23" s="90"/>
      <c r="E23" s="90"/>
      <c r="F23" s="90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spans="2:20" ht="15" x14ac:dyDescent="0.25">
      <c r="B24" s="90"/>
      <c r="C24" s="93"/>
      <c r="D24" s="90"/>
      <c r="E24" s="90"/>
      <c r="F24" s="9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  <row r="25" spans="2:20" ht="15" x14ac:dyDescent="0.25">
      <c r="B25" s="90"/>
      <c r="C25" s="93"/>
      <c r="D25" s="90"/>
      <c r="E25" s="90"/>
      <c r="F25" s="90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</row>
    <row r="26" spans="2:20" ht="15" x14ac:dyDescent="0.25">
      <c r="B26" s="91"/>
      <c r="C26" s="90"/>
      <c r="D26" s="90"/>
      <c r="E26" s="90"/>
      <c r="F26" s="90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</row>
    <row r="27" spans="2:20" ht="15" x14ac:dyDescent="0.25">
      <c r="B27" s="91"/>
      <c r="C27" s="91"/>
      <c r="D27" s="91"/>
      <c r="E27" s="91"/>
      <c r="F27" s="91"/>
      <c r="G27" s="92"/>
      <c r="H27" s="92"/>
      <c r="I27" s="92"/>
      <c r="J27" s="92"/>
      <c r="K27" s="82"/>
      <c r="L27" s="82"/>
      <c r="M27" s="82"/>
      <c r="N27" s="82"/>
      <c r="O27" s="82"/>
      <c r="P27" s="82"/>
      <c r="Q27" s="82"/>
      <c r="R27" s="82"/>
      <c r="S27" s="82"/>
      <c r="T27" s="82"/>
    </row>
    <row r="28" spans="2:20" ht="15.75" x14ac:dyDescent="0.25">
      <c r="B28" s="90"/>
      <c r="C28" s="94"/>
      <c r="D28" s="90"/>
      <c r="E28" s="90"/>
      <c r="F28" s="90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</row>
    <row r="29" spans="2:20" ht="15" x14ac:dyDescent="0.25">
      <c r="B29" s="90"/>
      <c r="C29" s="90"/>
      <c r="D29" s="90"/>
      <c r="E29" s="90"/>
      <c r="F29" s="90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2:20" ht="15" x14ac:dyDescent="0.25">
      <c r="B30" s="90"/>
      <c r="C30" s="90"/>
      <c r="D30" s="90"/>
      <c r="E30" s="90"/>
      <c r="F30" s="90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</row>
    <row r="31" spans="2:20" ht="15" x14ac:dyDescent="0.25">
      <c r="B31" s="95"/>
      <c r="C31" s="96"/>
      <c r="D31" s="96"/>
      <c r="E31" s="96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82"/>
      <c r="R31" s="82"/>
      <c r="S31" s="82"/>
      <c r="T31" s="82"/>
    </row>
    <row r="32" spans="2:20" ht="15" x14ac:dyDescent="0.25">
      <c r="B32" s="98"/>
      <c r="C32" s="96"/>
      <c r="D32" s="96"/>
      <c r="E32" s="96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82"/>
      <c r="R32" s="82"/>
      <c r="S32" s="82"/>
      <c r="T32" s="82"/>
    </row>
    <row r="33" spans="2:20" ht="15.75" x14ac:dyDescent="0.25">
      <c r="B33" s="98"/>
      <c r="C33" s="90"/>
      <c r="D33" s="90"/>
      <c r="E33" s="90"/>
      <c r="F33" s="90"/>
      <c r="G33" s="82"/>
      <c r="H33" s="82"/>
      <c r="I33" s="82"/>
      <c r="J33" s="82"/>
      <c r="K33" s="82"/>
      <c r="L33" s="82"/>
      <c r="M33" s="82"/>
      <c r="N33" s="99"/>
      <c r="O33" s="82"/>
      <c r="P33" s="82"/>
      <c r="Q33" s="82"/>
      <c r="R33" s="82"/>
      <c r="S33" s="82"/>
      <c r="T33" s="82"/>
    </row>
    <row r="34" spans="2:20" ht="15.75" x14ac:dyDescent="0.25">
      <c r="B34" s="90"/>
      <c r="C34" s="90"/>
      <c r="D34" s="90"/>
      <c r="E34" s="90"/>
      <c r="F34" s="90"/>
      <c r="G34" s="82"/>
      <c r="H34" s="82"/>
      <c r="I34" s="82"/>
      <c r="J34" s="82"/>
      <c r="K34" s="82"/>
      <c r="L34" s="82"/>
      <c r="M34" s="82"/>
      <c r="N34" s="99"/>
      <c r="O34" s="82"/>
      <c r="P34" s="82"/>
      <c r="Q34" s="82"/>
      <c r="R34" s="82"/>
      <c r="S34" s="82"/>
      <c r="T34" s="82"/>
    </row>
    <row r="35" spans="2:20" ht="15.75" x14ac:dyDescent="0.2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99"/>
      <c r="O35" s="82"/>
      <c r="P35" s="82"/>
      <c r="Q35" s="82"/>
      <c r="R35" s="82"/>
      <c r="S35" s="82"/>
      <c r="T35" s="82"/>
    </row>
    <row r="36" spans="2:20" ht="15.75" x14ac:dyDescent="0.2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99"/>
      <c r="O36" s="82"/>
      <c r="P36" s="82"/>
      <c r="Q36" s="82"/>
      <c r="R36" s="82"/>
      <c r="S36" s="82"/>
      <c r="T36" s="82"/>
    </row>
    <row r="37" spans="2:20" ht="15.75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N37" s="101"/>
    </row>
    <row r="38" spans="2:20" ht="15.75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N38" s="101"/>
    </row>
    <row r="39" spans="2:20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2:20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2:20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2:20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2:20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</sheetData>
  <mergeCells count="3">
    <mergeCell ref="D4:G4"/>
    <mergeCell ref="D2:G2"/>
    <mergeCell ref="D3:G3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1183-D2C4-482B-83C2-7628D0B7F34B}">
  <sheetPr codeName="Arkusz8"/>
  <dimension ref="A1:D67"/>
  <sheetViews>
    <sheetView showGridLines="0" showZeros="0" zoomScale="90" zoomScaleNormal="90" workbookViewId="0">
      <selection activeCell="A14" sqref="A14"/>
    </sheetView>
  </sheetViews>
  <sheetFormatPr defaultColWidth="8.7109375" defaultRowHeight="12.75" x14ac:dyDescent="0.2"/>
  <cols>
    <col min="1" max="1" width="34.42578125" style="1" customWidth="1"/>
    <col min="2" max="2" width="15.28515625" style="1" customWidth="1"/>
    <col min="3" max="3" width="15.7109375" style="1" bestFit="1" customWidth="1"/>
    <col min="4" max="4" width="14" style="1" bestFit="1" customWidth="1"/>
    <col min="5" max="5" width="6.140625" style="1" customWidth="1"/>
    <col min="6" max="6" width="5" style="1" customWidth="1"/>
    <col min="7" max="7" width="19.5703125" style="1" customWidth="1"/>
    <col min="8" max="8" width="20.42578125" style="1" customWidth="1"/>
    <col min="9" max="9" width="8.7109375" style="1"/>
    <col min="10" max="10" width="20.28515625" style="1" customWidth="1"/>
    <col min="11" max="11" width="16.85546875" style="1" customWidth="1"/>
    <col min="12" max="16384" width="8.7109375" style="1"/>
  </cols>
  <sheetData>
    <row r="1" spans="1:4" ht="26.25" x14ac:dyDescent="0.4">
      <c r="A1" s="127" t="s">
        <v>496</v>
      </c>
    </row>
    <row r="2" spans="1:4" ht="21.75" thickBot="1" x14ac:dyDescent="0.4">
      <c r="A2" s="128" t="s">
        <v>497</v>
      </c>
    </row>
    <row r="3" spans="1:4" ht="21" x14ac:dyDescent="0.2">
      <c r="A3" s="104"/>
      <c r="B3" s="129" t="s">
        <v>431</v>
      </c>
      <c r="C3" s="130"/>
      <c r="D3" s="131"/>
    </row>
    <row r="4" spans="1:4" ht="18.75" x14ac:dyDescent="0.3">
      <c r="A4" s="132" t="s">
        <v>432</v>
      </c>
      <c r="B4" s="133" t="s">
        <v>33</v>
      </c>
      <c r="C4" s="133"/>
      <c r="D4" s="134"/>
    </row>
    <row r="5" spans="1:4" ht="19.5" thickBot="1" x14ac:dyDescent="0.35">
      <c r="A5" s="108"/>
      <c r="B5" s="135" t="s">
        <v>631</v>
      </c>
      <c r="C5" s="135" t="s">
        <v>640</v>
      </c>
      <c r="D5" s="136" t="s">
        <v>433</v>
      </c>
    </row>
    <row r="6" spans="1:4" ht="21.75" customHeight="1" thickBot="1" x14ac:dyDescent="0.35">
      <c r="A6" s="137" t="s">
        <v>498</v>
      </c>
      <c r="B6" s="138">
        <f>(SUM(B7:B13))</f>
        <v>300015.45600000006</v>
      </c>
      <c r="C6" s="138">
        <f>(SUM(C7:C13))</f>
        <v>374684.27999999997</v>
      </c>
      <c r="D6" s="139">
        <f t="shared" ref="D6:D13" si="0">((C6-B6)/B6)*100</f>
        <v>24.888325753457146</v>
      </c>
    </row>
    <row r="7" spans="1:4" ht="18.75" x14ac:dyDescent="0.3">
      <c r="A7" s="142" t="s">
        <v>500</v>
      </c>
      <c r="B7" s="140">
        <v>249000.046</v>
      </c>
      <c r="C7" s="140">
        <v>317500.54200000002</v>
      </c>
      <c r="D7" s="141">
        <f t="shared" si="0"/>
        <v>27.510234275217769</v>
      </c>
    </row>
    <row r="8" spans="1:4" ht="18.75" x14ac:dyDescent="0.3">
      <c r="A8" s="142" t="s">
        <v>499</v>
      </c>
      <c r="B8" s="143">
        <v>36307.728999999999</v>
      </c>
      <c r="C8" s="143">
        <v>38880.800999999999</v>
      </c>
      <c r="D8" s="144">
        <f t="shared" si="0"/>
        <v>7.0868436855414458</v>
      </c>
    </row>
    <row r="9" spans="1:4" ht="18.75" x14ac:dyDescent="0.3">
      <c r="A9" s="142" t="s">
        <v>501</v>
      </c>
      <c r="B9" s="143">
        <v>4708.9539999999997</v>
      </c>
      <c r="C9" s="143">
        <v>9369.902</v>
      </c>
      <c r="D9" s="144">
        <f t="shared" si="0"/>
        <v>98.980537928380713</v>
      </c>
    </row>
    <row r="10" spans="1:4" ht="18.75" x14ac:dyDescent="0.3">
      <c r="A10" s="142" t="s">
        <v>505</v>
      </c>
      <c r="B10" s="143">
        <v>6717.3829999999998</v>
      </c>
      <c r="C10" s="143">
        <v>7499.2610000000004</v>
      </c>
      <c r="D10" s="144">
        <f t="shared" si="0"/>
        <v>11.639622156426107</v>
      </c>
    </row>
    <row r="11" spans="1:4" ht="18.75" x14ac:dyDescent="0.3">
      <c r="A11" s="142" t="s">
        <v>506</v>
      </c>
      <c r="B11" s="308">
        <v>1504.83</v>
      </c>
      <c r="C11" s="308">
        <v>947.255</v>
      </c>
      <c r="D11" s="144">
        <f t="shared" si="0"/>
        <v>-37.052358073669453</v>
      </c>
    </row>
    <row r="12" spans="1:4" ht="18.75" x14ac:dyDescent="0.3">
      <c r="A12" s="142" t="s">
        <v>444</v>
      </c>
      <c r="B12" s="143">
        <v>1499.9670000000001</v>
      </c>
      <c r="C12" s="143">
        <v>315.81200000000001</v>
      </c>
      <c r="D12" s="144">
        <f t="shared" si="0"/>
        <v>-78.945403465542924</v>
      </c>
    </row>
    <row r="13" spans="1:4" ht="19.5" thickBot="1" x14ac:dyDescent="0.35">
      <c r="A13" s="145" t="s">
        <v>502</v>
      </c>
      <c r="B13" s="156">
        <v>276.54700000000003</v>
      </c>
      <c r="C13" s="156">
        <v>170.70699999999999</v>
      </c>
      <c r="D13" s="147">
        <f t="shared" si="0"/>
        <v>-38.271975468907641</v>
      </c>
    </row>
    <row r="14" spans="1:4" ht="15.75" x14ac:dyDescent="0.25">
      <c r="A14" s="8"/>
      <c r="B14" s="148"/>
      <c r="C14" s="148"/>
    </row>
    <row r="15" spans="1:4" ht="8.25" customHeight="1" x14ac:dyDescent="0.2">
      <c r="B15" s="148"/>
      <c r="C15" s="148"/>
    </row>
    <row r="16" spans="1:4" ht="26.25" x14ac:dyDescent="0.4">
      <c r="A16" s="127" t="s">
        <v>507</v>
      </c>
      <c r="B16" s="148"/>
      <c r="C16" s="148"/>
    </row>
    <row r="17" spans="1:4" ht="21.75" thickBot="1" x14ac:dyDescent="0.4">
      <c r="A17" s="128" t="s">
        <v>497</v>
      </c>
      <c r="B17" s="148"/>
      <c r="C17" s="148"/>
    </row>
    <row r="18" spans="1:4" ht="21" x14ac:dyDescent="0.2">
      <c r="A18" s="104"/>
      <c r="B18" s="149" t="s">
        <v>431</v>
      </c>
      <c r="C18" s="150"/>
      <c r="D18" s="131"/>
    </row>
    <row r="19" spans="1:4" ht="18.75" x14ac:dyDescent="0.3">
      <c r="A19" s="132" t="s">
        <v>432</v>
      </c>
      <c r="B19" s="151" t="s">
        <v>33</v>
      </c>
      <c r="C19" s="151"/>
      <c r="D19" s="134"/>
    </row>
    <row r="20" spans="1:4" ht="19.5" thickBot="1" x14ac:dyDescent="0.35">
      <c r="A20" s="108"/>
      <c r="B20" s="152" t="s">
        <v>631</v>
      </c>
      <c r="C20" s="152" t="s">
        <v>640</v>
      </c>
      <c r="D20" s="136" t="s">
        <v>433</v>
      </c>
    </row>
    <row r="21" spans="1:4" ht="19.5" thickBot="1" x14ac:dyDescent="0.35">
      <c r="A21" s="137" t="s">
        <v>498</v>
      </c>
      <c r="B21" s="138">
        <f>SUM(B22:B35)</f>
        <v>1047236.1319999999</v>
      </c>
      <c r="C21" s="138">
        <f>SUM(C22:C35)</f>
        <v>1393928.1909999996</v>
      </c>
      <c r="D21" s="139">
        <f t="shared" ref="D21:D35" si="1">((C21-B21)/B21)*100</f>
        <v>33.105433283503224</v>
      </c>
    </row>
    <row r="22" spans="1:4" ht="18.75" x14ac:dyDescent="0.3">
      <c r="A22" s="153" t="s">
        <v>450</v>
      </c>
      <c r="B22" s="140">
        <v>410557.84</v>
      </c>
      <c r="C22" s="140">
        <v>554457.59699999995</v>
      </c>
      <c r="D22" s="141">
        <f t="shared" si="1"/>
        <v>35.049813444069152</v>
      </c>
    </row>
    <row r="23" spans="1:4" ht="18.75" x14ac:dyDescent="0.3">
      <c r="A23" s="142" t="s">
        <v>508</v>
      </c>
      <c r="B23" s="143">
        <v>212513.9</v>
      </c>
      <c r="C23" s="143">
        <v>305039.13299999997</v>
      </c>
      <c r="D23" s="144">
        <f t="shared" si="1"/>
        <v>43.538438191572396</v>
      </c>
    </row>
    <row r="24" spans="1:4" ht="18.75" x14ac:dyDescent="0.3">
      <c r="A24" s="142" t="s">
        <v>518</v>
      </c>
      <c r="B24" s="143">
        <v>163599.85999999999</v>
      </c>
      <c r="C24" s="143">
        <v>205342.29800000001</v>
      </c>
      <c r="D24" s="144">
        <f t="shared" si="1"/>
        <v>25.514959487129161</v>
      </c>
    </row>
    <row r="25" spans="1:4" ht="18.75" x14ac:dyDescent="0.3">
      <c r="A25" s="142" t="s">
        <v>517</v>
      </c>
      <c r="B25" s="143">
        <v>104000.12</v>
      </c>
      <c r="C25" s="143">
        <v>131940.55900000001</v>
      </c>
      <c r="D25" s="144">
        <f t="shared" si="1"/>
        <v>26.86577573179725</v>
      </c>
    </row>
    <row r="26" spans="1:4" ht="18.75" x14ac:dyDescent="0.3">
      <c r="A26" s="142" t="s">
        <v>520</v>
      </c>
      <c r="B26" s="143">
        <v>34589.438000000002</v>
      </c>
      <c r="C26" s="143">
        <v>51254.898000000001</v>
      </c>
      <c r="D26" s="144">
        <f t="shared" si="1"/>
        <v>48.180777033729193</v>
      </c>
    </row>
    <row r="27" spans="1:4" ht="18.75" x14ac:dyDescent="0.3">
      <c r="A27" s="142" t="s">
        <v>514</v>
      </c>
      <c r="B27" s="143">
        <v>45904.237999999998</v>
      </c>
      <c r="C27" s="143">
        <v>50803.237000000001</v>
      </c>
      <c r="D27" s="144">
        <f t="shared" si="1"/>
        <v>10.672215057790533</v>
      </c>
    </row>
    <row r="28" spans="1:4" ht="18.75" x14ac:dyDescent="0.3">
      <c r="A28" s="142" t="s">
        <v>513</v>
      </c>
      <c r="B28" s="143">
        <v>24656.145</v>
      </c>
      <c r="C28" s="143">
        <v>30604.435000000001</v>
      </c>
      <c r="D28" s="144">
        <f t="shared" si="1"/>
        <v>24.124979797125629</v>
      </c>
    </row>
    <row r="29" spans="1:4" ht="18.75" x14ac:dyDescent="0.3">
      <c r="A29" s="142" t="s">
        <v>512</v>
      </c>
      <c r="B29" s="143">
        <v>20908.194</v>
      </c>
      <c r="C29" s="143">
        <v>25675.409</v>
      </c>
      <c r="D29" s="144">
        <f t="shared" si="1"/>
        <v>22.800701964024249</v>
      </c>
    </row>
    <row r="30" spans="1:4" ht="18.75" x14ac:dyDescent="0.3">
      <c r="A30" s="142" t="s">
        <v>516</v>
      </c>
      <c r="B30" s="143">
        <v>9268.0759999999991</v>
      </c>
      <c r="C30" s="143">
        <v>14524.77</v>
      </c>
      <c r="D30" s="144">
        <f t="shared" si="1"/>
        <v>56.718287592807847</v>
      </c>
    </row>
    <row r="31" spans="1:4" ht="18.75" x14ac:dyDescent="0.3">
      <c r="A31" s="142" t="s">
        <v>510</v>
      </c>
      <c r="B31" s="143">
        <v>7571.7839999999997</v>
      </c>
      <c r="C31" s="143">
        <v>11145.957</v>
      </c>
      <c r="D31" s="144">
        <f t="shared" si="1"/>
        <v>47.203842581880316</v>
      </c>
    </row>
    <row r="32" spans="1:4" ht="18.75" x14ac:dyDescent="0.3">
      <c r="A32" s="142" t="s">
        <v>515</v>
      </c>
      <c r="B32" s="143">
        <v>7287.6559999999999</v>
      </c>
      <c r="C32" s="143">
        <v>7041.5590000000002</v>
      </c>
      <c r="D32" s="144">
        <f t="shared" si="1"/>
        <v>-3.3769019832988794</v>
      </c>
    </row>
    <row r="33" spans="1:4" ht="18.75" x14ac:dyDescent="0.3">
      <c r="A33" s="142" t="s">
        <v>511</v>
      </c>
      <c r="B33" s="143">
        <v>5387.482</v>
      </c>
      <c r="C33" s="143">
        <v>2633.6419999999998</v>
      </c>
      <c r="D33" s="144">
        <f t="shared" si="1"/>
        <v>-51.11553040919673</v>
      </c>
    </row>
    <row r="34" spans="1:4" ht="18.75" x14ac:dyDescent="0.3">
      <c r="A34" s="154" t="s">
        <v>509</v>
      </c>
      <c r="B34" s="155">
        <v>648.78599999999994</v>
      </c>
      <c r="C34" s="155">
        <v>2732.5450000000001</v>
      </c>
      <c r="D34" s="144">
        <f t="shared" si="1"/>
        <v>321.17816968923501</v>
      </c>
    </row>
    <row r="35" spans="1:4" ht="19.5" thickBot="1" x14ac:dyDescent="0.35">
      <c r="A35" s="145" t="s">
        <v>519</v>
      </c>
      <c r="B35" s="156">
        <v>342.613</v>
      </c>
      <c r="C35" s="156">
        <v>732.15200000000004</v>
      </c>
      <c r="D35" s="157">
        <f t="shared" si="1"/>
        <v>113.69650305154796</v>
      </c>
    </row>
    <row r="36" spans="1:4" ht="15.75" x14ac:dyDescent="0.25">
      <c r="A36" s="8"/>
      <c r="B36" s="148"/>
      <c r="C36" s="148"/>
    </row>
    <row r="37" spans="1:4" ht="31.5" customHeight="1" x14ac:dyDescent="0.4">
      <c r="A37" s="127" t="s">
        <v>521</v>
      </c>
      <c r="B37" s="148"/>
      <c r="C37" s="148"/>
    </row>
    <row r="38" spans="1:4" ht="21.75" thickBot="1" x14ac:dyDescent="0.4">
      <c r="A38" s="128" t="s">
        <v>497</v>
      </c>
      <c r="B38" s="148"/>
      <c r="C38" s="148"/>
    </row>
    <row r="39" spans="1:4" ht="21" x14ac:dyDescent="0.2">
      <c r="A39" s="104"/>
      <c r="B39" s="149" t="s">
        <v>431</v>
      </c>
      <c r="C39" s="150"/>
      <c r="D39" s="131"/>
    </row>
    <row r="40" spans="1:4" ht="18.75" x14ac:dyDescent="0.3">
      <c r="A40" s="132" t="s">
        <v>432</v>
      </c>
      <c r="B40" s="151" t="s">
        <v>33</v>
      </c>
      <c r="C40" s="151"/>
      <c r="D40" s="134"/>
    </row>
    <row r="41" spans="1:4" ht="19.5" thickBot="1" x14ac:dyDescent="0.35">
      <c r="A41" s="108"/>
      <c r="B41" s="152" t="s">
        <v>631</v>
      </c>
      <c r="C41" s="152" t="s">
        <v>640</v>
      </c>
      <c r="D41" s="136" t="s">
        <v>433</v>
      </c>
    </row>
    <row r="42" spans="1:4" ht="19.5" thickBot="1" x14ac:dyDescent="0.35">
      <c r="A42" s="137" t="s">
        <v>498</v>
      </c>
      <c r="B42" s="138">
        <f>SUM(B43:B66)</f>
        <v>455307.25799999997</v>
      </c>
      <c r="C42" s="138">
        <f>SUM(C43:C66)</f>
        <v>556947.65600000019</v>
      </c>
      <c r="D42" s="139">
        <f t="shared" ref="D42:D66" si="2">((C42-B42)/B42)*100</f>
        <v>22.323474140620931</v>
      </c>
    </row>
    <row r="43" spans="1:4" ht="18.75" x14ac:dyDescent="0.3">
      <c r="A43" s="153" t="s">
        <v>523</v>
      </c>
      <c r="B43" s="140">
        <v>75656.3</v>
      </c>
      <c r="C43" s="140">
        <v>109550.48699999999</v>
      </c>
      <c r="D43" s="158">
        <f t="shared" si="2"/>
        <v>44.800217562846697</v>
      </c>
    </row>
    <row r="44" spans="1:4" ht="18.75" x14ac:dyDescent="0.3">
      <c r="A44" s="142" t="s">
        <v>525</v>
      </c>
      <c r="B44" s="143">
        <v>59980.269</v>
      </c>
      <c r="C44" s="143">
        <v>96293.453999999998</v>
      </c>
      <c r="D44" s="159">
        <f t="shared" si="2"/>
        <v>60.54188419861871</v>
      </c>
    </row>
    <row r="45" spans="1:4" ht="18.75" x14ac:dyDescent="0.3">
      <c r="A45" s="142" t="s">
        <v>531</v>
      </c>
      <c r="B45" s="143">
        <v>94918.952999999994</v>
      </c>
      <c r="C45" s="143">
        <v>89406.441999999995</v>
      </c>
      <c r="D45" s="159">
        <f t="shared" si="2"/>
        <v>-5.8075977723858783</v>
      </c>
    </row>
    <row r="46" spans="1:4" ht="18.75" x14ac:dyDescent="0.3">
      <c r="A46" s="142" t="s">
        <v>524</v>
      </c>
      <c r="B46" s="143">
        <v>65292.065999999999</v>
      </c>
      <c r="C46" s="143">
        <v>83779.698000000004</v>
      </c>
      <c r="D46" s="159">
        <f t="shared" si="2"/>
        <v>28.315281063399045</v>
      </c>
    </row>
    <row r="47" spans="1:4" ht="18.75" x14ac:dyDescent="0.3">
      <c r="A47" s="142" t="s">
        <v>526</v>
      </c>
      <c r="B47" s="143">
        <v>38282.911999999997</v>
      </c>
      <c r="C47" s="143">
        <v>48274.883999999998</v>
      </c>
      <c r="D47" s="159">
        <f t="shared" si="2"/>
        <v>26.100344717768603</v>
      </c>
    </row>
    <row r="48" spans="1:4" ht="18.75" x14ac:dyDescent="0.3">
      <c r="A48" s="142" t="s">
        <v>634</v>
      </c>
      <c r="B48" s="143">
        <v>27757.145</v>
      </c>
      <c r="C48" s="143">
        <v>42183.529000000002</v>
      </c>
      <c r="D48" s="159">
        <f t="shared" si="2"/>
        <v>51.97358734120531</v>
      </c>
    </row>
    <row r="49" spans="1:4" ht="18.75" x14ac:dyDescent="0.3">
      <c r="A49" s="142" t="s">
        <v>550</v>
      </c>
      <c r="B49" s="308">
        <v>30300.401999999998</v>
      </c>
      <c r="C49" s="308">
        <v>32387.61</v>
      </c>
      <c r="D49" s="144">
        <f t="shared" si="2"/>
        <v>6.8883838570854685</v>
      </c>
    </row>
    <row r="50" spans="1:4" ht="18.75" x14ac:dyDescent="0.3">
      <c r="A50" s="142" t="s">
        <v>528</v>
      </c>
      <c r="B50" s="143">
        <v>39694.027999999998</v>
      </c>
      <c r="C50" s="143">
        <v>31540.832999999999</v>
      </c>
      <c r="D50" s="144">
        <f t="shared" si="2"/>
        <v>-20.540104924599742</v>
      </c>
    </row>
    <row r="51" spans="1:4" ht="18.75" x14ac:dyDescent="0.3">
      <c r="A51" s="142" t="s">
        <v>547</v>
      </c>
      <c r="B51" s="143">
        <v>6993.768</v>
      </c>
      <c r="C51" s="143">
        <v>9506.3610000000008</v>
      </c>
      <c r="D51" s="144">
        <f t="shared" si="2"/>
        <v>35.926170270446498</v>
      </c>
    </row>
    <row r="52" spans="1:4" ht="18.75" x14ac:dyDescent="0.3">
      <c r="A52" s="142" t="s">
        <v>529</v>
      </c>
      <c r="B52" s="143">
        <v>966.25</v>
      </c>
      <c r="C52" s="143">
        <v>4589.973</v>
      </c>
      <c r="D52" s="144">
        <f t="shared" si="2"/>
        <v>375.02954721862875</v>
      </c>
    </row>
    <row r="53" spans="1:4" ht="18.75" x14ac:dyDescent="0.3">
      <c r="A53" s="142" t="s">
        <v>549</v>
      </c>
      <c r="B53" s="143">
        <v>10100.934999999999</v>
      </c>
      <c r="C53" s="143">
        <v>3681.384</v>
      </c>
      <c r="D53" s="144">
        <f t="shared" si="2"/>
        <v>-63.55402742419389</v>
      </c>
    </row>
    <row r="54" spans="1:4" ht="18.75" x14ac:dyDescent="0.3">
      <c r="A54" s="142" t="s">
        <v>545</v>
      </c>
      <c r="B54" s="143">
        <v>1645.3140000000001</v>
      </c>
      <c r="C54" s="143">
        <v>2479.2190000000001</v>
      </c>
      <c r="D54" s="144">
        <f t="shared" si="2"/>
        <v>50.683638503045614</v>
      </c>
    </row>
    <row r="55" spans="1:4" ht="18.75" x14ac:dyDescent="0.3">
      <c r="A55" s="142" t="s">
        <v>527</v>
      </c>
      <c r="B55" s="143">
        <v>1086.4269999999999</v>
      </c>
      <c r="C55" s="143">
        <v>1115.329</v>
      </c>
      <c r="D55" s="144">
        <f t="shared" si="2"/>
        <v>2.6602799819960334</v>
      </c>
    </row>
    <row r="56" spans="1:4" ht="18.75" x14ac:dyDescent="0.3">
      <c r="A56" s="142" t="s">
        <v>539</v>
      </c>
      <c r="B56" s="143">
        <v>372.50700000000001</v>
      </c>
      <c r="C56" s="143">
        <v>506.49</v>
      </c>
      <c r="D56" s="144">
        <f t="shared" si="2"/>
        <v>35.967914696905027</v>
      </c>
    </row>
    <row r="57" spans="1:4" ht="18.75" x14ac:dyDescent="0.3">
      <c r="A57" s="142" t="s">
        <v>543</v>
      </c>
      <c r="B57" s="143">
        <v>312.88</v>
      </c>
      <c r="C57" s="143">
        <v>397.50299999999999</v>
      </c>
      <c r="D57" s="144">
        <f t="shared" si="2"/>
        <v>27.046471490667344</v>
      </c>
    </row>
    <row r="58" spans="1:4" ht="18.75" x14ac:dyDescent="0.3">
      <c r="A58" s="142" t="s">
        <v>544</v>
      </c>
      <c r="B58" s="143">
        <v>156.233</v>
      </c>
      <c r="C58" s="143">
        <v>357.29</v>
      </c>
      <c r="D58" s="144">
        <f t="shared" si="2"/>
        <v>128.69048152438987</v>
      </c>
    </row>
    <row r="59" spans="1:4" ht="18.75" x14ac:dyDescent="0.3">
      <c r="A59" s="142" t="s">
        <v>536</v>
      </c>
      <c r="B59" s="308">
        <v>7.5999999999999998E-2</v>
      </c>
      <c r="C59" s="143">
        <v>295.90899999999999</v>
      </c>
      <c r="D59" s="144">
        <f t="shared" si="2"/>
        <v>389253.94736842107</v>
      </c>
    </row>
    <row r="60" spans="1:4" ht="18.75" x14ac:dyDescent="0.3">
      <c r="A60" s="142" t="s">
        <v>522</v>
      </c>
      <c r="B60" s="143">
        <v>334.464</v>
      </c>
      <c r="C60" s="143">
        <v>167.91200000000001</v>
      </c>
      <c r="D60" s="144">
        <f t="shared" si="2"/>
        <v>-49.796689628779177</v>
      </c>
    </row>
    <row r="61" spans="1:4" ht="18.75" x14ac:dyDescent="0.3">
      <c r="A61" s="142" t="s">
        <v>537</v>
      </c>
      <c r="B61" s="143">
        <v>208.33799999999999</v>
      </c>
      <c r="C61" s="143">
        <v>126.59699999999999</v>
      </c>
      <c r="D61" s="144">
        <f t="shared" si="2"/>
        <v>-39.234801140454458</v>
      </c>
    </row>
    <row r="62" spans="1:4" ht="18.75" x14ac:dyDescent="0.3">
      <c r="A62" s="142" t="s">
        <v>535</v>
      </c>
      <c r="B62" s="143">
        <v>72.724000000000004</v>
      </c>
      <c r="C62" s="143">
        <v>112.496</v>
      </c>
      <c r="D62" s="144">
        <f t="shared" si="2"/>
        <v>54.688961003245126</v>
      </c>
    </row>
    <row r="63" spans="1:4" ht="18.75" x14ac:dyDescent="0.3">
      <c r="A63" s="142" t="s">
        <v>548</v>
      </c>
      <c r="B63" s="143">
        <v>858.14</v>
      </c>
      <c r="C63" s="143">
        <v>98.268000000000001</v>
      </c>
      <c r="D63" s="144">
        <f t="shared" si="2"/>
        <v>-88.548721653809409</v>
      </c>
    </row>
    <row r="64" spans="1:4" ht="18.75" x14ac:dyDescent="0.3">
      <c r="A64" s="142" t="s">
        <v>546</v>
      </c>
      <c r="B64" s="143">
        <v>88.85</v>
      </c>
      <c r="C64" s="143">
        <v>69.647999999999996</v>
      </c>
      <c r="D64" s="144">
        <f t="shared" si="2"/>
        <v>-21.611705120990433</v>
      </c>
    </row>
    <row r="65" spans="1:4" ht="18.75" x14ac:dyDescent="0.3">
      <c r="A65" s="142" t="s">
        <v>541</v>
      </c>
      <c r="B65" s="308" t="s">
        <v>23</v>
      </c>
      <c r="C65" s="143">
        <v>16.75</v>
      </c>
      <c r="D65" s="144" t="s">
        <v>23</v>
      </c>
    </row>
    <row r="66" spans="1:4" ht="19.5" thickBot="1" x14ac:dyDescent="0.35">
      <c r="A66" s="145" t="s">
        <v>532</v>
      </c>
      <c r="B66" s="156">
        <v>228.27699999999999</v>
      </c>
      <c r="C66" s="156">
        <v>9.59</v>
      </c>
      <c r="D66" s="157">
        <f t="shared" si="2"/>
        <v>-95.798963539909849</v>
      </c>
    </row>
    <row r="67" spans="1:4" ht="15.75" x14ac:dyDescent="0.25">
      <c r="A67" s="8"/>
      <c r="C67" s="148"/>
    </row>
  </sheetData>
  <sortState xmlns:xlrd2="http://schemas.microsoft.com/office/spreadsheetml/2017/richdata2" ref="A44:C66">
    <sortCondition descending="1" ref="C43:C66"/>
  </sortState>
  <conditionalFormatting sqref="D6:D13 D21:D35 D42:D66">
    <cfRule type="cellIs" dxfId="25" priority="5" stopIfTrue="1" operator="lessThan">
      <formula>0</formula>
    </cfRule>
    <cfRule type="cellIs" dxfId="24" priority="6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2022r. (dane ostateczne) 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FC6D-4FF3-4650-848D-AAB27312FF25}">
  <sheetPr codeName="Arkusz9"/>
  <dimension ref="A1:N37"/>
  <sheetViews>
    <sheetView showGridLines="0" showZeros="0" zoomScale="90" zoomScaleNormal="90" workbookViewId="0">
      <selection activeCell="D8" sqref="D8"/>
    </sheetView>
  </sheetViews>
  <sheetFormatPr defaultColWidth="8.7109375" defaultRowHeight="12.75" x14ac:dyDescent="0.2"/>
  <cols>
    <col min="1" max="1" width="5.85546875" style="1" customWidth="1"/>
    <col min="2" max="2" width="53" style="1" bestFit="1" customWidth="1"/>
    <col min="3" max="3" width="9.7109375" style="1" customWidth="1"/>
    <col min="4" max="4" width="11" style="1" customWidth="1"/>
    <col min="5" max="5" width="9.28515625" style="1" bestFit="1" customWidth="1"/>
    <col min="6" max="6" width="9" style="1" customWidth="1"/>
    <col min="7" max="7" width="10.28515625" style="1" customWidth="1"/>
    <col min="8" max="8" width="9.28515625" style="1" customWidth="1"/>
    <col min="9" max="9" width="10.28515625" style="1" customWidth="1"/>
    <col min="10" max="10" width="10.42578125" style="1" bestFit="1" customWidth="1"/>
    <col min="11" max="11" width="10.5703125" style="1" customWidth="1"/>
    <col min="12" max="16384" width="8.7109375" style="1"/>
  </cols>
  <sheetData>
    <row r="1" spans="1:14" ht="23.25" x14ac:dyDescent="0.2">
      <c r="A1" s="104"/>
      <c r="B1" s="105"/>
      <c r="C1" s="208" t="s">
        <v>28</v>
      </c>
      <c r="D1" s="3"/>
      <c r="E1" s="3"/>
      <c r="F1" s="3"/>
      <c r="G1" s="4"/>
      <c r="H1" s="209"/>
      <c r="I1" s="2"/>
      <c r="J1" s="3"/>
      <c r="K1" s="5"/>
    </row>
    <row r="2" spans="1:14" ht="18.75" x14ac:dyDescent="0.25">
      <c r="A2" s="106" t="s">
        <v>31</v>
      </c>
      <c r="B2" s="210" t="s">
        <v>32</v>
      </c>
      <c r="C2" s="133" t="s">
        <v>604</v>
      </c>
      <c r="D2" s="133"/>
      <c r="E2" s="211"/>
      <c r="F2" s="211" t="s">
        <v>605</v>
      </c>
      <c r="G2" s="212"/>
      <c r="H2" s="211"/>
      <c r="I2" s="133" t="s">
        <v>632</v>
      </c>
      <c r="J2" s="133"/>
      <c r="K2" s="213"/>
    </row>
    <row r="3" spans="1:14" ht="32.25" thickBot="1" x14ac:dyDescent="0.3">
      <c r="A3" s="214"/>
      <c r="B3" s="215"/>
      <c r="C3" s="216" t="s">
        <v>631</v>
      </c>
      <c r="D3" s="217" t="s">
        <v>640</v>
      </c>
      <c r="E3" s="218" t="s">
        <v>433</v>
      </c>
      <c r="F3" s="216" t="s">
        <v>631</v>
      </c>
      <c r="G3" s="219" t="s">
        <v>640</v>
      </c>
      <c r="H3" s="220" t="s">
        <v>433</v>
      </c>
      <c r="I3" s="216" t="s">
        <v>631</v>
      </c>
      <c r="J3" s="217" t="s">
        <v>640</v>
      </c>
      <c r="K3" s="218" t="s">
        <v>433</v>
      </c>
    </row>
    <row r="4" spans="1:14" ht="15.75" x14ac:dyDescent="0.25">
      <c r="A4" s="110" t="s">
        <v>555</v>
      </c>
      <c r="B4" s="111"/>
      <c r="C4" s="221">
        <v>37610.50428999999</v>
      </c>
      <c r="D4" s="222">
        <v>47866.567155000004</v>
      </c>
      <c r="E4" s="223">
        <f t="shared" ref="E4:E35" si="0">((D4-C4)/C4)*100</f>
        <v>27.269144773809721</v>
      </c>
      <c r="F4" s="224"/>
      <c r="G4" s="225"/>
      <c r="H4" s="223" t="s">
        <v>23</v>
      </c>
      <c r="I4" s="226" t="s">
        <v>23</v>
      </c>
      <c r="J4" s="227" t="s">
        <v>23</v>
      </c>
      <c r="K4" s="223" t="s">
        <v>23</v>
      </c>
    </row>
    <row r="5" spans="1:14" ht="15.75" x14ac:dyDescent="0.25">
      <c r="A5" s="125" t="s">
        <v>59</v>
      </c>
      <c r="B5" s="114" t="s">
        <v>60</v>
      </c>
      <c r="C5" s="228">
        <v>2731.952671</v>
      </c>
      <c r="D5" s="229">
        <v>4296.8920900000003</v>
      </c>
      <c r="E5" s="223">
        <f t="shared" si="0"/>
        <v>57.2828158998513</v>
      </c>
      <c r="F5" s="228">
        <v>1481.5311399999998</v>
      </c>
      <c r="G5" s="230">
        <v>1592.2568670000001</v>
      </c>
      <c r="H5" s="223">
        <f t="shared" ref="H5:H28" si="1">((G5-F5)/F5)*100</f>
        <v>7.4737360566042677</v>
      </c>
      <c r="I5" s="231">
        <f>C5/F5</f>
        <v>1.8440062427577462</v>
      </c>
      <c r="J5" s="232">
        <f>D5/G5</f>
        <v>2.698617402163165</v>
      </c>
      <c r="K5" s="223">
        <f t="shared" ref="K5:K28" si="2">((J5-I5)/I5)*100</f>
        <v>46.345350660382351</v>
      </c>
    </row>
    <row r="6" spans="1:14" ht="15.75" x14ac:dyDescent="0.25">
      <c r="A6" s="125" t="s">
        <v>425</v>
      </c>
      <c r="B6" s="114" t="s">
        <v>426</v>
      </c>
      <c r="C6" s="228">
        <v>3451.9987470000001</v>
      </c>
      <c r="D6" s="229">
        <v>3538.8254270000002</v>
      </c>
      <c r="E6" s="223">
        <f t="shared" si="0"/>
        <v>2.5152581551617845</v>
      </c>
      <c r="F6" s="228">
        <v>187.42970499999998</v>
      </c>
      <c r="G6" s="230">
        <v>200.83838399999999</v>
      </c>
      <c r="H6" s="223">
        <f t="shared" si="1"/>
        <v>7.1539775405398025</v>
      </c>
      <c r="I6" s="231">
        <f t="shared" ref="I6:J35" si="3">C6/F6</f>
        <v>18.417564851846723</v>
      </c>
      <c r="J6" s="232">
        <f t="shared" si="3"/>
        <v>17.620264396271981</v>
      </c>
      <c r="K6" s="223">
        <f t="shared" si="2"/>
        <v>-4.3290221155094626</v>
      </c>
    </row>
    <row r="7" spans="1:14" ht="15.75" x14ac:dyDescent="0.25">
      <c r="A7" s="125" t="s">
        <v>355</v>
      </c>
      <c r="B7" s="114" t="s">
        <v>356</v>
      </c>
      <c r="C7" s="228">
        <v>2003.142253</v>
      </c>
      <c r="D7" s="229">
        <v>2512.971767</v>
      </c>
      <c r="E7" s="223">
        <f t="shared" si="0"/>
        <v>25.451488192436429</v>
      </c>
      <c r="F7" s="228">
        <v>767.45943699999998</v>
      </c>
      <c r="G7" s="230">
        <v>811.78145299999994</v>
      </c>
      <c r="H7" s="223">
        <f t="shared" si="1"/>
        <v>5.7751607268333016</v>
      </c>
      <c r="I7" s="231">
        <f t="shared" si="3"/>
        <v>2.6100952785599794</v>
      </c>
      <c r="J7" s="232">
        <f t="shared" si="3"/>
        <v>3.0956259935640587</v>
      </c>
      <c r="K7" s="223">
        <f t="shared" si="2"/>
        <v>18.602030316378045</v>
      </c>
    </row>
    <row r="8" spans="1:14" ht="15.75" x14ac:dyDescent="0.25">
      <c r="A8" s="125" t="s">
        <v>345</v>
      </c>
      <c r="B8" s="114" t="s">
        <v>346</v>
      </c>
      <c r="C8" s="228">
        <v>1980.469773</v>
      </c>
      <c r="D8" s="229">
        <v>2254.9715610000003</v>
      </c>
      <c r="E8" s="223">
        <f t="shared" si="0"/>
        <v>13.860438151711202</v>
      </c>
      <c r="F8" s="228">
        <v>443.86290200000002</v>
      </c>
      <c r="G8" s="230">
        <v>457.35660999999999</v>
      </c>
      <c r="H8" s="223">
        <f t="shared" si="1"/>
        <v>3.0400621316173817</v>
      </c>
      <c r="I8" s="231">
        <f>C8/F8</f>
        <v>4.4618952475555167</v>
      </c>
      <c r="J8" s="232">
        <f t="shared" si="3"/>
        <v>4.9304448906948135</v>
      </c>
      <c r="K8" s="223">
        <f t="shared" si="2"/>
        <v>10.501134991817555</v>
      </c>
      <c r="M8" s="233"/>
      <c r="N8" s="233"/>
    </row>
    <row r="9" spans="1:14" ht="15.75" x14ac:dyDescent="0.25">
      <c r="A9" s="125" t="s">
        <v>421</v>
      </c>
      <c r="B9" s="114" t="s">
        <v>422</v>
      </c>
      <c r="C9" s="228">
        <v>1594.267169</v>
      </c>
      <c r="D9" s="229">
        <v>1931.152194</v>
      </c>
      <c r="E9" s="223">
        <f t="shared" si="0"/>
        <v>21.131026941444848</v>
      </c>
      <c r="F9" s="228">
        <v>1043.6490490000001</v>
      </c>
      <c r="G9" s="230">
        <v>1051.361521</v>
      </c>
      <c r="H9" s="223">
        <f t="shared" si="1"/>
        <v>0.73899094790435949</v>
      </c>
      <c r="I9" s="231">
        <f t="shared" si="3"/>
        <v>1.5275893467517545</v>
      </c>
      <c r="J9" s="232">
        <f t="shared" si="3"/>
        <v>1.8368107976437915</v>
      </c>
      <c r="K9" s="223">
        <f t="shared" si="2"/>
        <v>20.242446148865948</v>
      </c>
    </row>
    <row r="10" spans="1:14" ht="15.75" x14ac:dyDescent="0.25">
      <c r="A10" s="125" t="s">
        <v>385</v>
      </c>
      <c r="B10" s="114" t="s">
        <v>386</v>
      </c>
      <c r="C10" s="228">
        <v>1420.481628</v>
      </c>
      <c r="D10" s="229">
        <v>1743.6951999999999</v>
      </c>
      <c r="E10" s="223">
        <f t="shared" si="0"/>
        <v>22.753801642269455</v>
      </c>
      <c r="F10" s="228">
        <v>293.33403199999998</v>
      </c>
      <c r="G10" s="230">
        <v>320.90945400000004</v>
      </c>
      <c r="H10" s="223">
        <f t="shared" si="1"/>
        <v>9.4006896547210257</v>
      </c>
      <c r="I10" s="231">
        <f t="shared" si="3"/>
        <v>4.8425394704968978</v>
      </c>
      <c r="J10" s="232">
        <f>D10/G10</f>
        <v>5.4336049569920108</v>
      </c>
      <c r="K10" s="223">
        <f>((J10-I10)/I10)*100</f>
        <v>12.205692696903577</v>
      </c>
    </row>
    <row r="11" spans="1:14" ht="15.75" x14ac:dyDescent="0.25">
      <c r="A11" s="125" t="s">
        <v>319</v>
      </c>
      <c r="B11" s="114" t="s">
        <v>320</v>
      </c>
      <c r="C11" s="228">
        <v>1158.30952</v>
      </c>
      <c r="D11" s="229">
        <v>1620.990108</v>
      </c>
      <c r="E11" s="223">
        <f t="shared" si="0"/>
        <v>39.944469074207376</v>
      </c>
      <c r="F11" s="228">
        <v>338.42441700000001</v>
      </c>
      <c r="G11" s="230">
        <v>395.94595199999998</v>
      </c>
      <c r="H11" s="223">
        <f t="shared" si="1"/>
        <v>16.996863143004241</v>
      </c>
      <c r="I11" s="231">
        <f t="shared" si="3"/>
        <v>3.4226535137977354</v>
      </c>
      <c r="J11" s="232">
        <f t="shared" si="3"/>
        <v>4.0939681282560505</v>
      </c>
      <c r="K11" s="223">
        <f t="shared" si="2"/>
        <v>19.61386426502262</v>
      </c>
    </row>
    <row r="12" spans="1:14" ht="15.75" x14ac:dyDescent="0.25">
      <c r="A12" s="125" t="s">
        <v>47</v>
      </c>
      <c r="B12" s="114" t="s">
        <v>48</v>
      </c>
      <c r="C12" s="228">
        <v>1177.21397</v>
      </c>
      <c r="D12" s="229">
        <v>1498.942626</v>
      </c>
      <c r="E12" s="223">
        <f t="shared" si="0"/>
        <v>27.329666840430033</v>
      </c>
      <c r="F12" s="228">
        <v>267.39121699999998</v>
      </c>
      <c r="G12" s="230">
        <v>256.40724599999999</v>
      </c>
      <c r="H12" s="223">
        <f t="shared" si="1"/>
        <v>-4.1078278947359728</v>
      </c>
      <c r="I12" s="231">
        <f t="shared" si="3"/>
        <v>4.402590269073797</v>
      </c>
      <c r="J12" s="232">
        <f t="shared" si="3"/>
        <v>5.8459448763004147</v>
      </c>
      <c r="K12" s="223">
        <f t="shared" si="2"/>
        <v>32.784213815342532</v>
      </c>
    </row>
    <row r="13" spans="1:14" ht="15.75" x14ac:dyDescent="0.25">
      <c r="A13" s="125" t="s">
        <v>205</v>
      </c>
      <c r="B13" s="114" t="s">
        <v>206</v>
      </c>
      <c r="C13" s="228">
        <v>838.61190699999997</v>
      </c>
      <c r="D13" s="229">
        <v>1340.5557749999998</v>
      </c>
      <c r="E13" s="223">
        <f t="shared" si="0"/>
        <v>59.854130833370093</v>
      </c>
      <c r="F13" s="228">
        <v>3594.9489779999999</v>
      </c>
      <c r="G13" s="230">
        <v>3645.5463870000003</v>
      </c>
      <c r="H13" s="223">
        <f t="shared" si="1"/>
        <v>1.4074583341694489</v>
      </c>
      <c r="I13" s="231">
        <f t="shared" si="3"/>
        <v>0.23327505122661021</v>
      </c>
      <c r="J13" s="232">
        <f t="shared" si="3"/>
        <v>0.36772424012499605</v>
      </c>
      <c r="K13" s="223">
        <f t="shared" si="2"/>
        <v>57.635477172300767</v>
      </c>
    </row>
    <row r="14" spans="1:14" ht="15.75" x14ac:dyDescent="0.25">
      <c r="A14" s="125" t="s">
        <v>213</v>
      </c>
      <c r="B14" s="114" t="s">
        <v>214</v>
      </c>
      <c r="C14" s="228">
        <v>544.92898400000001</v>
      </c>
      <c r="D14" s="229">
        <v>1239.425442</v>
      </c>
      <c r="E14" s="223">
        <f t="shared" si="0"/>
        <v>127.44714970051949</v>
      </c>
      <c r="F14" s="228">
        <v>2319.8624199999999</v>
      </c>
      <c r="G14" s="230">
        <v>3919.6350120000002</v>
      </c>
      <c r="H14" s="223">
        <f t="shared" si="1"/>
        <v>68.959804607723257</v>
      </c>
      <c r="I14" s="231">
        <f t="shared" si="3"/>
        <v>0.23489711256239068</v>
      </c>
      <c r="J14" s="232">
        <f t="shared" si="3"/>
        <v>0.31620940169313905</v>
      </c>
      <c r="K14" s="223">
        <f t="shared" si="2"/>
        <v>34.616129693442325</v>
      </c>
    </row>
    <row r="15" spans="1:14" ht="15.75" x14ac:dyDescent="0.25">
      <c r="A15" s="125" t="s">
        <v>93</v>
      </c>
      <c r="B15" s="114" t="s">
        <v>94</v>
      </c>
      <c r="C15" s="228">
        <v>925.57207299999993</v>
      </c>
      <c r="D15" s="229">
        <v>1149.4366470000002</v>
      </c>
      <c r="E15" s="223">
        <f t="shared" si="0"/>
        <v>24.186617177677132</v>
      </c>
      <c r="F15" s="228">
        <v>288.36546199999998</v>
      </c>
      <c r="G15" s="230">
        <v>279.05800400000004</v>
      </c>
      <c r="H15" s="223">
        <f t="shared" si="1"/>
        <v>-3.227660460946582</v>
      </c>
      <c r="I15" s="231">
        <f t="shared" si="3"/>
        <v>3.2097188983055118</v>
      </c>
      <c r="J15" s="232">
        <f t="shared" si="3"/>
        <v>4.1189882767168369</v>
      </c>
      <c r="K15" s="223">
        <f t="shared" si="2"/>
        <v>28.328629615862944</v>
      </c>
    </row>
    <row r="16" spans="1:14" ht="15.75" x14ac:dyDescent="0.25">
      <c r="A16" s="125" t="s">
        <v>75</v>
      </c>
      <c r="B16" s="114" t="s">
        <v>76</v>
      </c>
      <c r="C16" s="228">
        <v>942.79701599999999</v>
      </c>
      <c r="D16" s="229">
        <v>1057.4028330000001</v>
      </c>
      <c r="E16" s="223">
        <f t="shared" si="0"/>
        <v>12.1559376042828</v>
      </c>
      <c r="F16" s="228">
        <v>76.662847999999997</v>
      </c>
      <c r="G16" s="230">
        <v>73.889956999999995</v>
      </c>
      <c r="H16" s="223">
        <f t="shared" si="1"/>
        <v>-3.6169945056045942</v>
      </c>
      <c r="I16" s="231">
        <f t="shared" si="3"/>
        <v>12.297964928200946</v>
      </c>
      <c r="J16" s="232">
        <f t="shared" si="3"/>
        <v>14.310508165541362</v>
      </c>
      <c r="K16" s="223">
        <f t="shared" si="2"/>
        <v>16.364847754000134</v>
      </c>
    </row>
    <row r="17" spans="1:11" ht="15.75" x14ac:dyDescent="0.25">
      <c r="A17" s="125" t="s">
        <v>73</v>
      </c>
      <c r="B17" s="114" t="s">
        <v>74</v>
      </c>
      <c r="C17" s="228">
        <v>757.10349100000008</v>
      </c>
      <c r="D17" s="229">
        <v>949.63837100000001</v>
      </c>
      <c r="E17" s="223">
        <f t="shared" si="0"/>
        <v>25.430457300585864</v>
      </c>
      <c r="F17" s="228">
        <v>108.27937300000001</v>
      </c>
      <c r="G17" s="230">
        <v>106.701829</v>
      </c>
      <c r="H17" s="223">
        <f t="shared" si="1"/>
        <v>-1.4569201467393085</v>
      </c>
      <c r="I17" s="231">
        <f>C17/F17</f>
        <v>6.9921303570902653</v>
      </c>
      <c r="J17" s="232">
        <f t="shared" si="3"/>
        <v>8.8999258953658611</v>
      </c>
      <c r="K17" s="223">
        <f t="shared" si="2"/>
        <v>27.284896602950546</v>
      </c>
    </row>
    <row r="18" spans="1:11" ht="15.75" x14ac:dyDescent="0.25">
      <c r="A18" s="125" t="s">
        <v>373</v>
      </c>
      <c r="B18" s="114" t="s">
        <v>374</v>
      </c>
      <c r="C18" s="228">
        <v>682.81888900000001</v>
      </c>
      <c r="D18" s="229">
        <v>873.62271200000009</v>
      </c>
      <c r="E18" s="223">
        <f t="shared" si="0"/>
        <v>27.94354785343381</v>
      </c>
      <c r="F18" s="228">
        <v>683.26329599999997</v>
      </c>
      <c r="G18" s="230">
        <v>767.96933700000011</v>
      </c>
      <c r="H18" s="223">
        <f t="shared" si="1"/>
        <v>12.397276642238975</v>
      </c>
      <c r="I18" s="231">
        <f t="shared" si="3"/>
        <v>0.99934958162892451</v>
      </c>
      <c r="J18" s="232">
        <f t="shared" si="3"/>
        <v>1.1375749914869322</v>
      </c>
      <c r="K18" s="223">
        <f t="shared" si="2"/>
        <v>13.831537271742524</v>
      </c>
    </row>
    <row r="19" spans="1:11" ht="15.75" x14ac:dyDescent="0.25">
      <c r="A19" s="125" t="s">
        <v>51</v>
      </c>
      <c r="B19" s="114" t="s">
        <v>52</v>
      </c>
      <c r="C19" s="228">
        <v>756.60787600000003</v>
      </c>
      <c r="D19" s="229">
        <v>815.59977400000002</v>
      </c>
      <c r="E19" s="223">
        <f t="shared" si="0"/>
        <v>7.7968918737504636</v>
      </c>
      <c r="F19" s="228">
        <v>413.49343400000004</v>
      </c>
      <c r="G19" s="230">
        <v>352.55296700000002</v>
      </c>
      <c r="H19" s="223">
        <f t="shared" si="1"/>
        <v>-14.737952767588567</v>
      </c>
      <c r="I19" s="231">
        <f t="shared" si="3"/>
        <v>1.8297941727413258</v>
      </c>
      <c r="J19" s="232">
        <f t="shared" si="3"/>
        <v>2.3134106087384025</v>
      </c>
      <c r="K19" s="223">
        <f t="shared" si="2"/>
        <v>26.430100346889922</v>
      </c>
    </row>
    <row r="20" spans="1:11" ht="15.75" x14ac:dyDescent="0.25">
      <c r="A20" s="125" t="s">
        <v>347</v>
      </c>
      <c r="B20" s="114" t="s">
        <v>348</v>
      </c>
      <c r="C20" s="228">
        <v>625.30725199999995</v>
      </c>
      <c r="D20" s="229">
        <v>811.50014199999998</v>
      </c>
      <c r="E20" s="223">
        <f t="shared" si="0"/>
        <v>29.776224312843897</v>
      </c>
      <c r="F20" s="228">
        <v>255.07777200000001</v>
      </c>
      <c r="G20" s="230">
        <v>272.58694700000001</v>
      </c>
      <c r="H20" s="223">
        <f t="shared" si="1"/>
        <v>6.864249621876108</v>
      </c>
      <c r="I20" s="231">
        <f t="shared" si="3"/>
        <v>2.451437642320319</v>
      </c>
      <c r="J20" s="232">
        <f t="shared" si="3"/>
        <v>2.9770322861424465</v>
      </c>
      <c r="K20" s="223">
        <f t="shared" si="2"/>
        <v>21.440261614186728</v>
      </c>
    </row>
    <row r="21" spans="1:11" ht="15.75" x14ac:dyDescent="0.25">
      <c r="A21" s="125" t="s">
        <v>389</v>
      </c>
      <c r="B21" s="114" t="s">
        <v>390</v>
      </c>
      <c r="C21" s="228">
        <v>666.05334499999992</v>
      </c>
      <c r="D21" s="229">
        <v>791.06144600000005</v>
      </c>
      <c r="E21" s="223">
        <f t="shared" si="0"/>
        <v>18.768481824830431</v>
      </c>
      <c r="F21" s="228">
        <v>1342.3842529999999</v>
      </c>
      <c r="G21" s="230">
        <v>1453.8424269999998</v>
      </c>
      <c r="H21" s="223">
        <f t="shared" si="1"/>
        <v>8.3030007057152115</v>
      </c>
      <c r="I21" s="231">
        <f t="shared" si="3"/>
        <v>0.49617189974590675</v>
      </c>
      <c r="J21" s="232">
        <f t="shared" si="3"/>
        <v>0.54411773333122027</v>
      </c>
      <c r="K21" s="223">
        <f t="shared" si="2"/>
        <v>9.6631497289280031</v>
      </c>
    </row>
    <row r="22" spans="1:11" ht="15.75" x14ac:dyDescent="0.25">
      <c r="A22" s="125" t="s">
        <v>83</v>
      </c>
      <c r="B22" s="114" t="s">
        <v>84</v>
      </c>
      <c r="C22" s="228">
        <v>521.31336499999998</v>
      </c>
      <c r="D22" s="229">
        <v>706.35642900000005</v>
      </c>
      <c r="E22" s="223">
        <f t="shared" si="0"/>
        <v>35.495553427831275</v>
      </c>
      <c r="F22" s="228">
        <v>877.66362300000003</v>
      </c>
      <c r="G22" s="230">
        <v>843.81154299999992</v>
      </c>
      <c r="H22" s="223">
        <f t="shared" si="1"/>
        <v>-3.8570676866255531</v>
      </c>
      <c r="I22" s="231">
        <f t="shared" si="3"/>
        <v>0.59397854865861288</v>
      </c>
      <c r="J22" s="232">
        <f t="shared" si="3"/>
        <v>0.83710211700671189</v>
      </c>
      <c r="K22" s="223">
        <f t="shared" si="2"/>
        <v>40.931371831044601</v>
      </c>
    </row>
    <row r="23" spans="1:11" ht="15.75" x14ac:dyDescent="0.25">
      <c r="A23" s="125" t="s">
        <v>177</v>
      </c>
      <c r="B23" s="114" t="s">
        <v>178</v>
      </c>
      <c r="C23" s="228">
        <v>619.59308099999998</v>
      </c>
      <c r="D23" s="229">
        <v>696.55442700000003</v>
      </c>
      <c r="E23" s="223">
        <f t="shared" si="0"/>
        <v>12.421272664276257</v>
      </c>
      <c r="F23" s="228">
        <v>384.42892099999995</v>
      </c>
      <c r="G23" s="230">
        <v>329.422978</v>
      </c>
      <c r="H23" s="223">
        <f t="shared" si="1"/>
        <v>-14.308482009343921</v>
      </c>
      <c r="I23" s="231">
        <f t="shared" si="3"/>
        <v>1.6117233827992876</v>
      </c>
      <c r="J23" s="232">
        <f t="shared" si="3"/>
        <v>2.1144682475671144</v>
      </c>
      <c r="K23" s="223">
        <f t="shared" si="2"/>
        <v>31.192999377762021</v>
      </c>
    </row>
    <row r="24" spans="1:11" ht="15.75" x14ac:dyDescent="0.25">
      <c r="A24" s="125" t="s">
        <v>323</v>
      </c>
      <c r="B24" s="114" t="s">
        <v>324</v>
      </c>
      <c r="C24" s="228">
        <v>627.70828200000005</v>
      </c>
      <c r="D24" s="229">
        <v>611.87647500000003</v>
      </c>
      <c r="E24" s="223">
        <f t="shared" si="0"/>
        <v>-2.5221599672951305</v>
      </c>
      <c r="F24" s="228">
        <v>153.74581799999999</v>
      </c>
      <c r="G24" s="230">
        <v>131.21362999999999</v>
      </c>
      <c r="H24" s="223">
        <f t="shared" si="1"/>
        <v>-14.655480255079192</v>
      </c>
      <c r="I24" s="231">
        <f t="shared" si="3"/>
        <v>4.0827665439329222</v>
      </c>
      <c r="J24" s="232">
        <f t="shared" si="3"/>
        <v>4.6632081971971973</v>
      </c>
      <c r="K24" s="223">
        <f t="shared" si="2"/>
        <v>14.216871011809964</v>
      </c>
    </row>
    <row r="25" spans="1:11" ht="15.75" x14ac:dyDescent="0.25">
      <c r="A25" s="125" t="s">
        <v>49</v>
      </c>
      <c r="B25" s="114" t="s">
        <v>50</v>
      </c>
      <c r="C25" s="228">
        <v>419.61646399999995</v>
      </c>
      <c r="D25" s="229">
        <v>590.36134800000002</v>
      </c>
      <c r="E25" s="223">
        <f t="shared" si="0"/>
        <v>40.690701783331384</v>
      </c>
      <c r="F25" s="228">
        <v>107.52860000000001</v>
      </c>
      <c r="G25" s="230">
        <v>107.854866</v>
      </c>
      <c r="H25" s="223">
        <f t="shared" si="1"/>
        <v>0.30342253130794011</v>
      </c>
      <c r="I25" s="231">
        <f t="shared" si="3"/>
        <v>3.9023707553153293</v>
      </c>
      <c r="J25" s="232">
        <f t="shared" si="3"/>
        <v>5.4736644705487834</v>
      </c>
      <c r="K25" s="223">
        <f t="shared" si="2"/>
        <v>40.265105848623719</v>
      </c>
    </row>
    <row r="26" spans="1:11" ht="15.75" x14ac:dyDescent="0.25">
      <c r="A26" s="125" t="s">
        <v>145</v>
      </c>
      <c r="B26" s="114" t="s">
        <v>146</v>
      </c>
      <c r="C26" s="228">
        <v>499.36265700000001</v>
      </c>
      <c r="D26" s="229">
        <v>581.15319799999997</v>
      </c>
      <c r="E26" s="223">
        <f t="shared" si="0"/>
        <v>16.378986264485523</v>
      </c>
      <c r="F26" s="228">
        <v>311.11245700000001</v>
      </c>
      <c r="G26" s="230">
        <v>343.13441499999999</v>
      </c>
      <c r="H26" s="223">
        <f t="shared" si="1"/>
        <v>10.292727687210538</v>
      </c>
      <c r="I26" s="231">
        <f t="shared" si="3"/>
        <v>1.6050873109205011</v>
      </c>
      <c r="J26" s="232">
        <f t="shared" si="3"/>
        <v>1.6936604799608923</v>
      </c>
      <c r="K26" s="223">
        <f t="shared" si="2"/>
        <v>5.5182773197300676</v>
      </c>
    </row>
    <row r="27" spans="1:11" ht="15.75" x14ac:dyDescent="0.25">
      <c r="A27" s="125" t="s">
        <v>427</v>
      </c>
      <c r="B27" s="114" t="s">
        <v>428</v>
      </c>
      <c r="C27" s="228">
        <v>604.674893</v>
      </c>
      <c r="D27" s="229">
        <v>578.20057400000007</v>
      </c>
      <c r="E27" s="223">
        <f t="shared" si="0"/>
        <v>-4.37827323516803</v>
      </c>
      <c r="F27" s="228">
        <v>47.230976999999996</v>
      </c>
      <c r="G27" s="230">
        <v>44.929241000000005</v>
      </c>
      <c r="H27" s="223">
        <f t="shared" si="1"/>
        <v>-4.8733609723973972</v>
      </c>
      <c r="I27" s="231">
        <f t="shared" si="3"/>
        <v>12.80250656258921</v>
      </c>
      <c r="J27" s="232">
        <f t="shared" si="3"/>
        <v>12.869137362013305</v>
      </c>
      <c r="K27" s="223">
        <f t="shared" si="2"/>
        <v>0.52045120303862835</v>
      </c>
    </row>
    <row r="28" spans="1:11" ht="15.75" x14ac:dyDescent="0.25">
      <c r="A28" s="125" t="s">
        <v>333</v>
      </c>
      <c r="B28" s="114" t="s">
        <v>334</v>
      </c>
      <c r="C28" s="228">
        <v>425.138216</v>
      </c>
      <c r="D28" s="229">
        <v>523.44509700000003</v>
      </c>
      <c r="E28" s="223">
        <f t="shared" si="0"/>
        <v>23.123510731390006</v>
      </c>
      <c r="F28" s="228">
        <v>117.25368300000001</v>
      </c>
      <c r="G28" s="230">
        <v>129.10753500000001</v>
      </c>
      <c r="H28" s="223">
        <f t="shared" si="1"/>
        <v>10.109577538813857</v>
      </c>
      <c r="I28" s="231">
        <f t="shared" si="3"/>
        <v>3.625798398162043</v>
      </c>
      <c r="J28" s="232">
        <f t="shared" si="3"/>
        <v>4.054334218370756</v>
      </c>
      <c r="K28" s="223">
        <f t="shared" si="2"/>
        <v>11.819074674034347</v>
      </c>
    </row>
    <row r="29" spans="1:11" ht="15.75" x14ac:dyDescent="0.25">
      <c r="A29" s="125" t="s">
        <v>85</v>
      </c>
      <c r="B29" s="114" t="s">
        <v>86</v>
      </c>
      <c r="C29" s="228">
        <v>337.23182400000002</v>
      </c>
      <c r="D29" s="229">
        <v>522.11976200000004</v>
      </c>
      <c r="E29" s="223">
        <f t="shared" si="0"/>
        <v>54.825175099726067</v>
      </c>
      <c r="F29" s="228">
        <v>139.51332399999998</v>
      </c>
      <c r="G29" s="230">
        <v>144.971732</v>
      </c>
      <c r="H29" s="223">
        <f>((G29-F29)/F29)*100</f>
        <v>3.9124635866320698</v>
      </c>
      <c r="I29" s="231">
        <f t="shared" si="3"/>
        <v>2.4172015570355132</v>
      </c>
      <c r="J29" s="232">
        <f t="shared" si="3"/>
        <v>3.6015280689341562</v>
      </c>
      <c r="K29" s="223">
        <f>((J29-I29)/I29)*100</f>
        <v>48.995769858394276</v>
      </c>
    </row>
    <row r="30" spans="1:11" ht="15.75" x14ac:dyDescent="0.25">
      <c r="A30" s="125" t="s">
        <v>379</v>
      </c>
      <c r="B30" s="114" t="s">
        <v>380</v>
      </c>
      <c r="C30" s="228">
        <v>425.20014500000002</v>
      </c>
      <c r="D30" s="229">
        <v>495.37726799999996</v>
      </c>
      <c r="E30" s="223">
        <f t="shared" si="0"/>
        <v>16.504491784686465</v>
      </c>
      <c r="F30" s="228">
        <v>251.58065299999998</v>
      </c>
      <c r="G30" s="230">
        <v>244.97366699999998</v>
      </c>
      <c r="H30" s="223">
        <f t="shared" ref="H30:H35" si="4">((G30-F30)/F30)*100</f>
        <v>-2.6261900194686301</v>
      </c>
      <c r="I30" s="231">
        <f t="shared" si="3"/>
        <v>1.6901146408901326</v>
      </c>
      <c r="J30" s="232">
        <f t="shared" si="3"/>
        <v>2.0221653782894142</v>
      </c>
      <c r="K30" s="223">
        <f t="shared" ref="K30:K35" si="5">((J30-I30)/I30)*100</f>
        <v>19.6466399003798</v>
      </c>
    </row>
    <row r="31" spans="1:11" ht="15.75" x14ac:dyDescent="0.25">
      <c r="A31" s="125" t="s">
        <v>185</v>
      </c>
      <c r="B31" s="114" t="s">
        <v>186</v>
      </c>
      <c r="C31" s="228">
        <v>339.47555699999998</v>
      </c>
      <c r="D31" s="229">
        <v>488.87357000000003</v>
      </c>
      <c r="E31" s="223">
        <f t="shared" si="0"/>
        <v>44.00847422425764</v>
      </c>
      <c r="F31" s="228">
        <v>66.401083</v>
      </c>
      <c r="G31" s="230">
        <v>71.635172000000011</v>
      </c>
      <c r="H31" s="223">
        <f t="shared" si="4"/>
        <v>7.882535590571635</v>
      </c>
      <c r="I31" s="231">
        <f t="shared" si="3"/>
        <v>5.1125003036471552</v>
      </c>
      <c r="J31" s="232">
        <f t="shared" si="3"/>
        <v>6.8244907683058251</v>
      </c>
      <c r="K31" s="223">
        <f t="shared" si="5"/>
        <v>33.486364068034781</v>
      </c>
    </row>
    <row r="32" spans="1:11" ht="15.75" x14ac:dyDescent="0.25">
      <c r="A32" s="125" t="s">
        <v>91</v>
      </c>
      <c r="B32" s="114" t="s">
        <v>92</v>
      </c>
      <c r="C32" s="228">
        <v>210.219144</v>
      </c>
      <c r="D32" s="229">
        <v>475.66272499999997</v>
      </c>
      <c r="E32" s="223">
        <f t="shared" si="0"/>
        <v>126.2699371471135</v>
      </c>
      <c r="F32" s="228">
        <v>49.383949000000001</v>
      </c>
      <c r="G32" s="230">
        <v>74.595269000000002</v>
      </c>
      <c r="H32" s="223">
        <f t="shared" si="4"/>
        <v>51.051648380731962</v>
      </c>
      <c r="I32" s="231">
        <f t="shared" si="3"/>
        <v>4.2568313846266124</v>
      </c>
      <c r="J32" s="232">
        <f t="shared" si="3"/>
        <v>6.3765803297793582</v>
      </c>
      <c r="K32" s="223">
        <f t="shared" si="5"/>
        <v>49.796403794807091</v>
      </c>
    </row>
    <row r="33" spans="1:11" ht="15.75" x14ac:dyDescent="0.25">
      <c r="A33" s="125" t="s">
        <v>353</v>
      </c>
      <c r="B33" s="114" t="s">
        <v>354</v>
      </c>
      <c r="C33" s="228">
        <v>423.15968599999997</v>
      </c>
      <c r="D33" s="229">
        <v>472.50238100000001</v>
      </c>
      <c r="E33" s="223">
        <f t="shared" si="0"/>
        <v>11.660537766823103</v>
      </c>
      <c r="F33" s="228">
        <v>177.258059</v>
      </c>
      <c r="G33" s="230">
        <v>163.62652700000001</v>
      </c>
      <c r="H33" s="223">
        <f t="shared" si="4"/>
        <v>-7.6902184740723092</v>
      </c>
      <c r="I33" s="231">
        <f t="shared" si="3"/>
        <v>2.3872521700127605</v>
      </c>
      <c r="J33" s="232">
        <f t="shared" si="3"/>
        <v>2.8876881375108572</v>
      </c>
      <c r="K33" s="223">
        <f t="shared" si="5"/>
        <v>20.962844804762362</v>
      </c>
    </row>
    <row r="34" spans="1:11" ht="15.75" x14ac:dyDescent="0.25">
      <c r="A34" s="125" t="s">
        <v>317</v>
      </c>
      <c r="B34" s="114" t="s">
        <v>318</v>
      </c>
      <c r="C34" s="228">
        <v>371.08086800000001</v>
      </c>
      <c r="D34" s="229">
        <v>461.82991399999997</v>
      </c>
      <c r="E34" s="223">
        <f t="shared" si="0"/>
        <v>24.455328696708762</v>
      </c>
      <c r="F34" s="228">
        <v>121.55627</v>
      </c>
      <c r="G34" s="230">
        <v>124.46746499999999</v>
      </c>
      <c r="H34" s="223">
        <f t="shared" si="4"/>
        <v>2.3949361065455466</v>
      </c>
      <c r="I34" s="231">
        <f t="shared" si="3"/>
        <v>3.0527497100725451</v>
      </c>
      <c r="J34" s="232">
        <f t="shared" si="3"/>
        <v>3.7104468545253977</v>
      </c>
      <c r="K34" s="223">
        <f t="shared" si="5"/>
        <v>21.54441755518906</v>
      </c>
    </row>
    <row r="35" spans="1:11" ht="15.75" customHeight="1" thickBot="1" x14ac:dyDescent="0.3">
      <c r="A35" s="126" t="s">
        <v>95</v>
      </c>
      <c r="B35" s="118" t="s">
        <v>96</v>
      </c>
      <c r="C35" s="234">
        <v>200.71830300000002</v>
      </c>
      <c r="D35" s="235">
        <v>428.67506500000002</v>
      </c>
      <c r="E35" s="236">
        <f t="shared" si="0"/>
        <v>113.57049087845266</v>
      </c>
      <c r="F35" s="234">
        <v>149.588583</v>
      </c>
      <c r="G35" s="237">
        <v>228.826301</v>
      </c>
      <c r="H35" s="236">
        <f t="shared" si="4"/>
        <v>52.970431573644895</v>
      </c>
      <c r="I35" s="238">
        <f t="shared" si="3"/>
        <v>1.3418022884807994</v>
      </c>
      <c r="J35" s="239">
        <f t="shared" si="3"/>
        <v>1.8733644826955447</v>
      </c>
      <c r="K35" s="236">
        <f t="shared" si="5"/>
        <v>39.615537905855319</v>
      </c>
    </row>
    <row r="36" spans="1:11" ht="8.25" customHeight="1" x14ac:dyDescent="0.2"/>
    <row r="37" spans="1:11" x14ac:dyDescent="0.2">
      <c r="C37" s="7"/>
      <c r="D37" s="7"/>
    </row>
  </sheetData>
  <conditionalFormatting sqref="E4:E35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4:H35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4:K35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Wiejskich&amp;C&amp;"-,Standardowy"&amp;14
EKSPORT z Polski  WAŻNIEJSZYCH towarów rolno-spożywczych w 2022 r. - DANE OSTATECZNE!</oddHeader>
    <oddFooter>&amp;L&amp;"-,Pogrubiona kursywa"&amp;12Źródło: Min. Finansów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B6CE-FE03-42DB-8708-E0F566EB2BA1}">
  <sheetPr codeName="Arkusz13"/>
  <dimension ref="A1:K36"/>
  <sheetViews>
    <sheetView showGridLines="0" showZeros="0" zoomScale="90" zoomScaleNormal="90" workbookViewId="0">
      <selection activeCell="A36" sqref="A36"/>
    </sheetView>
  </sheetViews>
  <sheetFormatPr defaultColWidth="8.7109375" defaultRowHeight="12.75" x14ac:dyDescent="0.2"/>
  <cols>
    <col min="1" max="1" width="4.85546875" style="1" bestFit="1" customWidth="1"/>
    <col min="2" max="2" width="57.42578125" style="1" customWidth="1"/>
    <col min="3" max="3" width="9.42578125" style="1" customWidth="1"/>
    <col min="4" max="4" width="9" style="1" bestFit="1" customWidth="1"/>
    <col min="5" max="5" width="9.28515625" style="1" bestFit="1" customWidth="1"/>
    <col min="6" max="7" width="9" style="1" bestFit="1" customWidth="1"/>
    <col min="8" max="8" width="9.42578125" style="1" bestFit="1" customWidth="1"/>
    <col min="9" max="9" width="10" style="1" customWidth="1"/>
    <col min="10" max="10" width="9.85546875" style="1" customWidth="1"/>
    <col min="11" max="11" width="11.5703125" style="1" customWidth="1"/>
    <col min="12" max="16384" width="8.7109375" style="1"/>
  </cols>
  <sheetData>
    <row r="1" spans="1:11" ht="23.25" x14ac:dyDescent="0.2">
      <c r="A1" s="104"/>
      <c r="B1" s="105"/>
      <c r="C1" s="208" t="s">
        <v>29</v>
      </c>
      <c r="D1" s="3"/>
      <c r="E1" s="3"/>
      <c r="F1" s="3"/>
      <c r="G1" s="4"/>
      <c r="H1" s="209"/>
      <c r="I1" s="2"/>
      <c r="J1" s="3"/>
      <c r="K1" s="5"/>
    </row>
    <row r="2" spans="1:11" ht="18.75" x14ac:dyDescent="0.25">
      <c r="A2" s="106" t="s">
        <v>31</v>
      </c>
      <c r="B2" s="210" t="s">
        <v>32</v>
      </c>
      <c r="C2" s="133" t="s">
        <v>604</v>
      </c>
      <c r="D2" s="133"/>
      <c r="E2" s="211"/>
      <c r="F2" s="133" t="s">
        <v>605</v>
      </c>
      <c r="G2" s="212"/>
      <c r="H2" s="211"/>
      <c r="I2" s="133" t="s">
        <v>632</v>
      </c>
      <c r="J2" s="133"/>
      <c r="K2" s="213"/>
    </row>
    <row r="3" spans="1:11" s="9" customFormat="1" ht="31.5" customHeight="1" thickBot="1" x14ac:dyDescent="0.3">
      <c r="A3" s="214"/>
      <c r="B3" s="215"/>
      <c r="C3" s="216" t="s">
        <v>631</v>
      </c>
      <c r="D3" s="217" t="s">
        <v>640</v>
      </c>
      <c r="E3" s="218" t="s">
        <v>433</v>
      </c>
      <c r="F3" s="216" t="s">
        <v>631</v>
      </c>
      <c r="G3" s="219" t="s">
        <v>640</v>
      </c>
      <c r="H3" s="220" t="s">
        <v>433</v>
      </c>
      <c r="I3" s="216" t="s">
        <v>631</v>
      </c>
      <c r="J3" s="217" t="s">
        <v>637</v>
      </c>
      <c r="K3" s="218" t="s">
        <v>433</v>
      </c>
    </row>
    <row r="4" spans="1:11" ht="15.75" x14ac:dyDescent="0.25">
      <c r="A4" s="110" t="s">
        <v>555</v>
      </c>
      <c r="B4" s="111"/>
      <c r="C4" s="221">
        <v>24967.187338</v>
      </c>
      <c r="D4" s="222">
        <v>32247.374175000008</v>
      </c>
      <c r="E4" s="223">
        <f t="shared" ref="E4:E35" si="0">((D4-C4)/C4)*100</f>
        <v>29.159018749058614</v>
      </c>
      <c r="F4" s="240" t="s">
        <v>23</v>
      </c>
      <c r="G4" s="241" t="s">
        <v>23</v>
      </c>
      <c r="H4" s="242" t="s">
        <v>23</v>
      </c>
      <c r="I4" s="112" t="s">
        <v>23</v>
      </c>
      <c r="J4" s="113" t="s">
        <v>23</v>
      </c>
      <c r="K4" s="223" t="s">
        <v>23</v>
      </c>
    </row>
    <row r="5" spans="1:11" ht="15.75" x14ac:dyDescent="0.25">
      <c r="A5" s="77" t="s">
        <v>51</v>
      </c>
      <c r="B5" s="114" t="s">
        <v>52</v>
      </c>
      <c r="C5" s="228">
        <v>1274.1888269999999</v>
      </c>
      <c r="D5" s="229">
        <v>1617.9182330000001</v>
      </c>
      <c r="E5" s="223">
        <f t="shared" si="0"/>
        <v>26.9763318211862</v>
      </c>
      <c r="F5" s="228">
        <v>725.93073300000003</v>
      </c>
      <c r="G5" s="230">
        <v>746.63037499999996</v>
      </c>
      <c r="H5" s="242">
        <f t="shared" ref="H5:H19" si="1">((G5-F5)/F5)*100</f>
        <v>2.8514624135633508</v>
      </c>
      <c r="I5" s="231">
        <f t="shared" ref="I5:J35" si="2">(C5/F5)</f>
        <v>1.7552484955889034</v>
      </c>
      <c r="J5" s="232">
        <f t="shared" si="2"/>
        <v>2.166960101241528</v>
      </c>
      <c r="K5" s="223">
        <f t="shared" ref="K5:K34" si="3">((J5-I5)/I5)*100</f>
        <v>23.456029541531741</v>
      </c>
    </row>
    <row r="6" spans="1:11" ht="15.75" x14ac:dyDescent="0.25">
      <c r="A6" s="77" t="s">
        <v>421</v>
      </c>
      <c r="B6" s="114" t="s">
        <v>422</v>
      </c>
      <c r="C6" s="228">
        <v>1353.9022600000001</v>
      </c>
      <c r="D6" s="229">
        <v>1545.3775479999999</v>
      </c>
      <c r="E6" s="223">
        <f t="shared" si="0"/>
        <v>14.14247495236472</v>
      </c>
      <c r="F6" s="228">
        <v>888.72586200000001</v>
      </c>
      <c r="G6" s="230">
        <v>871.64252599999998</v>
      </c>
      <c r="H6" s="223">
        <f t="shared" si="1"/>
        <v>-1.9222278466787805</v>
      </c>
      <c r="I6" s="231">
        <f t="shared" si="2"/>
        <v>1.5234194456242796</v>
      </c>
      <c r="J6" s="232">
        <f t="shared" si="2"/>
        <v>1.7729487741858982</v>
      </c>
      <c r="K6" s="223">
        <f t="shared" si="3"/>
        <v>16.37955516967715</v>
      </c>
    </row>
    <row r="7" spans="1:11" ht="15.75" x14ac:dyDescent="0.25">
      <c r="A7" s="77" t="s">
        <v>69</v>
      </c>
      <c r="B7" s="114" t="s">
        <v>70</v>
      </c>
      <c r="C7" s="228">
        <v>1231.2309779999998</v>
      </c>
      <c r="D7" s="229">
        <v>1494.7005319999998</v>
      </c>
      <c r="E7" s="223">
        <f t="shared" si="0"/>
        <v>21.398873055320415</v>
      </c>
      <c r="F7" s="228">
        <v>246.671492</v>
      </c>
      <c r="G7" s="230">
        <v>219.549364</v>
      </c>
      <c r="H7" s="223">
        <f t="shared" si="1"/>
        <v>-10.995242206586241</v>
      </c>
      <c r="I7" s="231">
        <f t="shared" si="2"/>
        <v>4.9913792956666425</v>
      </c>
      <c r="J7" s="232">
        <f t="shared" si="2"/>
        <v>6.8080385420747556</v>
      </c>
      <c r="K7" s="223">
        <f t="shared" si="3"/>
        <v>36.395936649921182</v>
      </c>
    </row>
    <row r="8" spans="1:11" ht="15.75" x14ac:dyDescent="0.25">
      <c r="A8" s="77" t="s">
        <v>411</v>
      </c>
      <c r="B8" s="114" t="s">
        <v>412</v>
      </c>
      <c r="C8" s="228">
        <v>1125.1109210000002</v>
      </c>
      <c r="D8" s="229">
        <v>1429.7519480000001</v>
      </c>
      <c r="E8" s="223">
        <f t="shared" si="0"/>
        <v>27.076532750142938</v>
      </c>
      <c r="F8" s="228">
        <v>2694.8501219999998</v>
      </c>
      <c r="G8" s="230">
        <v>2688.4093939999998</v>
      </c>
      <c r="H8" s="223">
        <f t="shared" si="1"/>
        <v>-0.23900134361535511</v>
      </c>
      <c r="I8" s="231">
        <f t="shared" si="2"/>
        <v>0.4175040800283884</v>
      </c>
      <c r="J8" s="232">
        <f t="shared" si="2"/>
        <v>0.53182076777105625</v>
      </c>
      <c r="K8" s="223">
        <f t="shared" si="3"/>
        <v>27.380974991883871</v>
      </c>
    </row>
    <row r="9" spans="1:11" ht="15.75" x14ac:dyDescent="0.25">
      <c r="A9" s="77" t="s">
        <v>345</v>
      </c>
      <c r="B9" s="114" t="s">
        <v>346</v>
      </c>
      <c r="C9" s="228">
        <v>930.50704799999994</v>
      </c>
      <c r="D9" s="229">
        <v>1026.6087950000001</v>
      </c>
      <c r="E9" s="223">
        <f t="shared" si="0"/>
        <v>10.327890283749916</v>
      </c>
      <c r="F9" s="228">
        <v>249.30429899999999</v>
      </c>
      <c r="G9" s="230">
        <v>244.44697600000001</v>
      </c>
      <c r="H9" s="223">
        <f t="shared" si="1"/>
        <v>-1.9483510791765288</v>
      </c>
      <c r="I9" s="231">
        <f t="shared" si="2"/>
        <v>3.7324147707537123</v>
      </c>
      <c r="J9" s="232">
        <f t="shared" si="2"/>
        <v>4.1997197584477384</v>
      </c>
      <c r="K9" s="223">
        <f t="shared" si="3"/>
        <v>12.520178393776421</v>
      </c>
    </row>
    <row r="10" spans="1:11" ht="15.75" x14ac:dyDescent="0.25">
      <c r="A10" s="77" t="s">
        <v>185</v>
      </c>
      <c r="B10" s="114" t="s">
        <v>186</v>
      </c>
      <c r="C10" s="228">
        <v>634.18983100000003</v>
      </c>
      <c r="D10" s="229">
        <v>917.81777800000009</v>
      </c>
      <c r="E10" s="223">
        <f t="shared" si="0"/>
        <v>44.722878408941256</v>
      </c>
      <c r="F10" s="228">
        <v>196.81234899999998</v>
      </c>
      <c r="G10" s="230">
        <v>194.80695800000001</v>
      </c>
      <c r="H10" s="223">
        <f t="shared" si="1"/>
        <v>-1.0189355546993522</v>
      </c>
      <c r="I10" s="231">
        <f t="shared" si="2"/>
        <v>3.2223071073655043</v>
      </c>
      <c r="J10" s="232">
        <f t="shared" si="2"/>
        <v>4.7114219503391661</v>
      </c>
      <c r="K10" s="223">
        <f t="shared" si="3"/>
        <v>46.212691508201189</v>
      </c>
    </row>
    <row r="11" spans="1:11" ht="15.75" x14ac:dyDescent="0.25">
      <c r="A11" s="77" t="s">
        <v>385</v>
      </c>
      <c r="B11" s="114" t="s">
        <v>386</v>
      </c>
      <c r="C11" s="228">
        <v>762.49309499999993</v>
      </c>
      <c r="D11" s="229">
        <v>880.28784999999993</v>
      </c>
      <c r="E11" s="223">
        <f t="shared" si="0"/>
        <v>15.448632357778926</v>
      </c>
      <c r="F11" s="228">
        <v>169.723468</v>
      </c>
      <c r="G11" s="230">
        <v>157.286993</v>
      </c>
      <c r="H11" s="223">
        <f t="shared" si="1"/>
        <v>-7.3274928603273652</v>
      </c>
      <c r="I11" s="231">
        <f t="shared" si="2"/>
        <v>4.4925613645839473</v>
      </c>
      <c r="J11" s="232">
        <f t="shared" si="2"/>
        <v>5.5966983233000072</v>
      </c>
      <c r="K11" s="223">
        <f t="shared" si="3"/>
        <v>24.577003386537228</v>
      </c>
    </row>
    <row r="12" spans="1:11" ht="15.75" x14ac:dyDescent="0.25">
      <c r="A12" s="77" t="s">
        <v>73</v>
      </c>
      <c r="B12" s="114" t="s">
        <v>74</v>
      </c>
      <c r="C12" s="228">
        <v>693.53762500000005</v>
      </c>
      <c r="D12" s="229">
        <v>867.79648999999995</v>
      </c>
      <c r="E12" s="223">
        <f t="shared" si="0"/>
        <v>25.12608670654312</v>
      </c>
      <c r="F12" s="228">
        <v>218.58822800000002</v>
      </c>
      <c r="G12" s="230">
        <v>208.57836600000002</v>
      </c>
      <c r="H12" s="223">
        <f t="shared" si="1"/>
        <v>-4.5793234574370576</v>
      </c>
      <c r="I12" s="231">
        <f t="shared" si="2"/>
        <v>3.1728040953788232</v>
      </c>
      <c r="J12" s="232">
        <f t="shared" si="2"/>
        <v>4.160529716682122</v>
      </c>
      <c r="K12" s="223">
        <f t="shared" si="3"/>
        <v>31.130999318297569</v>
      </c>
    </row>
    <row r="13" spans="1:11" ht="15.75" x14ac:dyDescent="0.25">
      <c r="A13" s="77" t="s">
        <v>297</v>
      </c>
      <c r="B13" s="114" t="s">
        <v>298</v>
      </c>
      <c r="C13" s="228">
        <v>249.385198</v>
      </c>
      <c r="D13" s="229">
        <v>734.87422300000003</v>
      </c>
      <c r="E13" s="223">
        <f t="shared" si="0"/>
        <v>194.6743547305482</v>
      </c>
      <c r="F13" s="228">
        <v>209.450164</v>
      </c>
      <c r="G13" s="230">
        <v>510.09064000000001</v>
      </c>
      <c r="H13" s="223">
        <f t="shared" si="1"/>
        <v>143.53795206386187</v>
      </c>
      <c r="I13" s="231">
        <f t="shared" si="2"/>
        <v>1.1906660431165859</v>
      </c>
      <c r="J13" s="232">
        <f t="shared" si="2"/>
        <v>1.4406738045614795</v>
      </c>
      <c r="K13" s="223">
        <f t="shared" si="3"/>
        <v>20.997303390839527</v>
      </c>
    </row>
    <row r="14" spans="1:11" ht="15.75" x14ac:dyDescent="0.25">
      <c r="A14" s="77" t="s">
        <v>247</v>
      </c>
      <c r="B14" s="114" t="s">
        <v>248</v>
      </c>
      <c r="C14" s="228">
        <v>297.99904100000003</v>
      </c>
      <c r="D14" s="229">
        <v>704.58293999999989</v>
      </c>
      <c r="E14" s="223">
        <f t="shared" si="0"/>
        <v>136.43798907393122</v>
      </c>
      <c r="F14" s="228">
        <v>505.83694799999995</v>
      </c>
      <c r="G14" s="230">
        <v>1027.190928</v>
      </c>
      <c r="H14" s="223">
        <f t="shared" si="1"/>
        <v>103.0675956079033</v>
      </c>
      <c r="I14" s="231">
        <f t="shared" si="2"/>
        <v>0.5891207476603707</v>
      </c>
      <c r="J14" s="232">
        <f t="shared" si="2"/>
        <v>0.68593181734175124</v>
      </c>
      <c r="K14" s="223">
        <f t="shared" si="3"/>
        <v>16.433145508090696</v>
      </c>
    </row>
    <row r="15" spans="1:11" ht="15.75" x14ac:dyDescent="0.25">
      <c r="A15" s="77" t="s">
        <v>355</v>
      </c>
      <c r="B15" s="114" t="s">
        <v>356</v>
      </c>
      <c r="C15" s="228">
        <v>544.84801000000004</v>
      </c>
      <c r="D15" s="229">
        <v>695.85824000000002</v>
      </c>
      <c r="E15" s="223">
        <f t="shared" si="0"/>
        <v>27.716028548952572</v>
      </c>
      <c r="F15" s="228">
        <v>229.31760800000001</v>
      </c>
      <c r="G15" s="230">
        <v>249.918353</v>
      </c>
      <c r="H15" s="223">
        <f t="shared" si="1"/>
        <v>8.9834989906226426</v>
      </c>
      <c r="I15" s="231">
        <f t="shared" si="2"/>
        <v>2.3759536598689799</v>
      </c>
      <c r="J15" s="232">
        <f t="shared" si="2"/>
        <v>2.7843422927807149</v>
      </c>
      <c r="K15" s="223">
        <f t="shared" si="3"/>
        <v>17.188409008543342</v>
      </c>
    </row>
    <row r="16" spans="1:11" ht="15.75" x14ac:dyDescent="0.25">
      <c r="A16" s="77" t="s">
        <v>213</v>
      </c>
      <c r="B16" s="114" t="s">
        <v>214</v>
      </c>
      <c r="C16" s="228">
        <v>156.59196499999999</v>
      </c>
      <c r="D16" s="229">
        <v>633.88489500000003</v>
      </c>
      <c r="E16" s="223">
        <f t="shared" si="0"/>
        <v>304.8003963677192</v>
      </c>
      <c r="F16" s="228">
        <v>221.886718</v>
      </c>
      <c r="G16" s="230">
        <v>2027.6294680000001</v>
      </c>
      <c r="H16" s="223">
        <f t="shared" si="1"/>
        <v>813.81290699878673</v>
      </c>
      <c r="I16" s="231">
        <f t="shared" si="2"/>
        <v>0.70572933076598121</v>
      </c>
      <c r="J16" s="232">
        <f t="shared" si="2"/>
        <v>0.31262363513844926</v>
      </c>
      <c r="K16" s="223">
        <f t="shared" si="3"/>
        <v>-55.702048716164974</v>
      </c>
    </row>
    <row r="17" spans="1:11" ht="15.75" x14ac:dyDescent="0.25">
      <c r="A17" s="77" t="s">
        <v>423</v>
      </c>
      <c r="B17" s="114" t="s">
        <v>424</v>
      </c>
      <c r="C17" s="228">
        <v>578.32389499999999</v>
      </c>
      <c r="D17" s="229">
        <v>590.33134199999995</v>
      </c>
      <c r="E17" s="223">
        <f t="shared" si="0"/>
        <v>2.0762495037490987</v>
      </c>
      <c r="F17" s="228">
        <v>137.167957</v>
      </c>
      <c r="G17" s="230">
        <v>140.33311499999999</v>
      </c>
      <c r="H17" s="223">
        <f t="shared" si="1"/>
        <v>2.3075053891777295</v>
      </c>
      <c r="I17" s="231">
        <f t="shared" si="2"/>
        <v>4.2161734245265459</v>
      </c>
      <c r="J17" s="232">
        <f t="shared" si="2"/>
        <v>4.2066431861075699</v>
      </c>
      <c r="K17" s="223">
        <f t="shared" si="3"/>
        <v>-0.22604000024135937</v>
      </c>
    </row>
    <row r="18" spans="1:11" ht="15.75" x14ac:dyDescent="0.25">
      <c r="A18" s="77" t="s">
        <v>93</v>
      </c>
      <c r="B18" s="114" t="s">
        <v>94</v>
      </c>
      <c r="C18" s="228">
        <v>426.822048</v>
      </c>
      <c r="D18" s="229">
        <v>543.333439</v>
      </c>
      <c r="E18" s="223">
        <f t="shared" si="0"/>
        <v>27.297416229069782</v>
      </c>
      <c r="F18" s="228">
        <v>108.654595</v>
      </c>
      <c r="G18" s="230">
        <v>108.011473</v>
      </c>
      <c r="H18" s="223">
        <f t="shared" si="1"/>
        <v>-0.59189581443840944</v>
      </c>
      <c r="I18" s="231">
        <f t="shared" si="2"/>
        <v>3.9282466424912816</v>
      </c>
      <c r="J18" s="232">
        <f t="shared" si="2"/>
        <v>5.0303307964330788</v>
      </c>
      <c r="K18" s="223">
        <f t="shared" si="3"/>
        <v>28.055370607861295</v>
      </c>
    </row>
    <row r="19" spans="1:11" ht="15.75" x14ac:dyDescent="0.25">
      <c r="A19" s="77" t="s">
        <v>401</v>
      </c>
      <c r="B19" s="114" t="s">
        <v>402</v>
      </c>
      <c r="C19" s="228">
        <v>400.82042200000001</v>
      </c>
      <c r="D19" s="229">
        <v>491.857845</v>
      </c>
      <c r="E19" s="223">
        <f t="shared" si="0"/>
        <v>22.712770608280032</v>
      </c>
      <c r="F19" s="228">
        <v>95.147114000000002</v>
      </c>
      <c r="G19" s="230">
        <v>105.421025</v>
      </c>
      <c r="H19" s="223">
        <f t="shared" si="1"/>
        <v>10.797921837124768</v>
      </c>
      <c r="I19" s="231">
        <f t="shared" si="2"/>
        <v>4.2126387774620255</v>
      </c>
      <c r="J19" s="232">
        <f t="shared" si="2"/>
        <v>4.6656522738229871</v>
      </c>
      <c r="K19" s="223">
        <f t="shared" si="3"/>
        <v>10.753675315923648</v>
      </c>
    </row>
    <row r="20" spans="1:11" ht="15.75" x14ac:dyDescent="0.25">
      <c r="A20" s="77" t="s">
        <v>165</v>
      </c>
      <c r="B20" s="114" t="s">
        <v>166</v>
      </c>
      <c r="C20" s="228">
        <v>440.17403200000001</v>
      </c>
      <c r="D20" s="229">
        <v>480.52400499999999</v>
      </c>
      <c r="E20" s="223">
        <f t="shared" si="0"/>
        <v>9.1668226807164253</v>
      </c>
      <c r="F20" s="228">
        <v>524.05323599999997</v>
      </c>
      <c r="G20" s="230">
        <v>514.01345200000003</v>
      </c>
      <c r="H20" s="223">
        <f>((G20-F20)/F20)*100</f>
        <v>-1.9157946770125358</v>
      </c>
      <c r="I20" s="231">
        <f t="shared" si="2"/>
        <v>0.83994144442226104</v>
      </c>
      <c r="J20" s="232">
        <f t="shared" si="2"/>
        <v>0.93484713898110194</v>
      </c>
      <c r="K20" s="223">
        <f t="shared" si="3"/>
        <v>11.299084619418931</v>
      </c>
    </row>
    <row r="21" spans="1:11" ht="15.75" x14ac:dyDescent="0.25">
      <c r="A21" s="77" t="s">
        <v>301</v>
      </c>
      <c r="B21" s="114" t="s">
        <v>302</v>
      </c>
      <c r="C21" s="228">
        <v>292.234239</v>
      </c>
      <c r="D21" s="229">
        <v>467.84432900000002</v>
      </c>
      <c r="E21" s="223">
        <f t="shared" si="0"/>
        <v>60.09223648841504</v>
      </c>
      <c r="F21" s="228">
        <v>244.950108</v>
      </c>
      <c r="G21" s="230">
        <v>288.46362199999999</v>
      </c>
      <c r="H21" s="223">
        <f t="shared" ref="H21:H31" si="4">((G21-F21)/F21)*100</f>
        <v>17.76423548259876</v>
      </c>
      <c r="I21" s="231">
        <f t="shared" si="2"/>
        <v>1.1930357630215864</v>
      </c>
      <c r="J21" s="232">
        <f t="shared" si="2"/>
        <v>1.621848626028831</v>
      </c>
      <c r="K21" s="223">
        <f t="shared" si="3"/>
        <v>35.943001567798412</v>
      </c>
    </row>
    <row r="22" spans="1:11" ht="15.75" x14ac:dyDescent="0.25">
      <c r="A22" s="77" t="s">
        <v>39</v>
      </c>
      <c r="B22" s="114" t="s">
        <v>40</v>
      </c>
      <c r="C22" s="228">
        <v>351.629143</v>
      </c>
      <c r="D22" s="229">
        <v>467.80894599999999</v>
      </c>
      <c r="E22" s="223">
        <f t="shared" si="0"/>
        <v>33.040436298535134</v>
      </c>
      <c r="F22" s="228">
        <v>221.54270199999999</v>
      </c>
      <c r="G22" s="230">
        <v>247.378062</v>
      </c>
      <c r="H22" s="223">
        <f t="shared" si="4"/>
        <v>11.661571230633456</v>
      </c>
      <c r="I22" s="231">
        <f t="shared" si="2"/>
        <v>1.5871845013427706</v>
      </c>
      <c r="J22" s="232">
        <f t="shared" si="2"/>
        <v>1.891068845061936</v>
      </c>
      <c r="K22" s="223">
        <f t="shared" si="3"/>
        <v>19.146125952091698</v>
      </c>
    </row>
    <row r="23" spans="1:11" ht="15.75" x14ac:dyDescent="0.25">
      <c r="A23" s="77" t="s">
        <v>347</v>
      </c>
      <c r="B23" s="114" t="s">
        <v>348</v>
      </c>
      <c r="C23" s="243">
        <v>370.98119300000002</v>
      </c>
      <c r="D23" s="229">
        <v>460.85997499999996</v>
      </c>
      <c r="E23" s="223">
        <f t="shared" si="0"/>
        <v>24.227314941002938</v>
      </c>
      <c r="F23" s="243">
        <v>161.13878200000002</v>
      </c>
      <c r="G23" s="230">
        <v>179.91706600000001</v>
      </c>
      <c r="H23" s="223">
        <f t="shared" si="4"/>
        <v>11.653485130600021</v>
      </c>
      <c r="I23" s="231">
        <f t="shared" si="2"/>
        <v>2.3022464759600827</v>
      </c>
      <c r="J23" s="232">
        <f t="shared" si="2"/>
        <v>2.5615133975117179</v>
      </c>
      <c r="K23" s="223">
        <f t="shared" si="3"/>
        <v>11.261475444044962</v>
      </c>
    </row>
    <row r="24" spans="1:11" ht="15.75" x14ac:dyDescent="0.25">
      <c r="A24" s="77" t="s">
        <v>624</v>
      </c>
      <c r="B24" s="114" t="s">
        <v>625</v>
      </c>
      <c r="C24" s="243">
        <v>0</v>
      </c>
      <c r="D24" s="229">
        <v>456.742189</v>
      </c>
      <c r="E24" s="223" t="s">
        <v>23</v>
      </c>
      <c r="F24" s="228">
        <v>0</v>
      </c>
      <c r="G24" s="230">
        <v>8.4360879999999998</v>
      </c>
      <c r="H24" s="223" t="s">
        <v>23</v>
      </c>
      <c r="I24" s="231" t="s">
        <v>23</v>
      </c>
      <c r="J24" s="232">
        <f t="shared" ref="J24:J33" si="5">(D24/G24)</f>
        <v>54.141468059602985</v>
      </c>
      <c r="K24" s="223" t="s">
        <v>23</v>
      </c>
    </row>
    <row r="25" spans="1:11" ht="15.75" x14ac:dyDescent="0.25">
      <c r="A25" s="77" t="s">
        <v>71</v>
      </c>
      <c r="B25" s="114" t="s">
        <v>72</v>
      </c>
      <c r="C25" s="228">
        <v>324.09359699999999</v>
      </c>
      <c r="D25" s="229">
        <v>417.28056800000002</v>
      </c>
      <c r="E25" s="223">
        <f t="shared" si="0"/>
        <v>28.753104616256898</v>
      </c>
      <c r="F25" s="228">
        <v>121.03163000000001</v>
      </c>
      <c r="G25" s="230">
        <v>117.26523</v>
      </c>
      <c r="H25" s="223">
        <f t="shared" si="4"/>
        <v>-3.111913803028187</v>
      </c>
      <c r="I25" s="231">
        <f t="shared" si="2"/>
        <v>2.6777594997274679</v>
      </c>
      <c r="J25" s="232">
        <f t="shared" si="5"/>
        <v>3.5584338853042801</v>
      </c>
      <c r="K25" s="223">
        <f t="shared" si="3"/>
        <v>32.88847955413636</v>
      </c>
    </row>
    <row r="26" spans="1:11" ht="15.75" x14ac:dyDescent="0.25">
      <c r="A26" s="77" t="s">
        <v>393</v>
      </c>
      <c r="B26" s="114" t="s">
        <v>394</v>
      </c>
      <c r="C26" s="243">
        <v>359.30659399999996</v>
      </c>
      <c r="D26" s="229">
        <v>382.84644400000002</v>
      </c>
      <c r="E26" s="223">
        <f t="shared" si="0"/>
        <v>6.5514661832229164</v>
      </c>
      <c r="F26" s="228">
        <v>157.450928</v>
      </c>
      <c r="G26" s="230">
        <v>154.32413399999999</v>
      </c>
      <c r="H26" s="223">
        <f t="shared" si="4"/>
        <v>-1.9858847703965379</v>
      </c>
      <c r="I26" s="231">
        <f t="shared" si="2"/>
        <v>2.2820227137689524</v>
      </c>
      <c r="J26" s="232">
        <f t="shared" si="5"/>
        <v>2.4807943778903696</v>
      </c>
      <c r="K26" s="223">
        <f t="shared" si="3"/>
        <v>8.7103280314475526</v>
      </c>
    </row>
    <row r="27" spans="1:11" ht="15.75" x14ac:dyDescent="0.25">
      <c r="A27" s="77" t="s">
        <v>295</v>
      </c>
      <c r="B27" s="114" t="s">
        <v>296</v>
      </c>
      <c r="C27" s="228">
        <v>260.96222299999999</v>
      </c>
      <c r="D27" s="229">
        <v>374.16316899999998</v>
      </c>
      <c r="E27" s="223">
        <f t="shared" si="0"/>
        <v>43.378288511896983</v>
      </c>
      <c r="F27" s="228">
        <v>249.701806</v>
      </c>
      <c r="G27" s="230">
        <v>246.03689300000002</v>
      </c>
      <c r="H27" s="223">
        <f t="shared" si="4"/>
        <v>-1.467715856248146</v>
      </c>
      <c r="I27" s="231">
        <f t="shared" ref="I27:I33" si="6">(C27/F27)</f>
        <v>1.0450954567785544</v>
      </c>
      <c r="J27" s="232">
        <f t="shared" si="5"/>
        <v>1.5207604210804269</v>
      </c>
      <c r="K27" s="223">
        <f t="shared" si="3"/>
        <v>45.514020869259333</v>
      </c>
    </row>
    <row r="28" spans="1:11" ht="15.75" x14ac:dyDescent="0.25">
      <c r="A28" s="77" t="s">
        <v>85</v>
      </c>
      <c r="B28" s="114" t="s">
        <v>86</v>
      </c>
      <c r="C28" s="243">
        <v>233.603026</v>
      </c>
      <c r="D28" s="229">
        <v>355.46504599999997</v>
      </c>
      <c r="E28" s="223">
        <f t="shared" si="0"/>
        <v>52.1662848665325</v>
      </c>
      <c r="F28" s="228">
        <v>118.86500100000001</v>
      </c>
      <c r="G28" s="230">
        <v>126.23712699999999</v>
      </c>
      <c r="H28" s="223">
        <f t="shared" si="4"/>
        <v>6.2020998090093649</v>
      </c>
      <c r="I28" s="231">
        <f t="shared" si="6"/>
        <v>1.9652801416289054</v>
      </c>
      <c r="J28" s="232">
        <f t="shared" si="5"/>
        <v>2.815851837312489</v>
      </c>
      <c r="K28" s="223">
        <f t="shared" ref="K28:K33" si="7">((J28-I28)/I28)*100</f>
        <v>43.279921150508073</v>
      </c>
    </row>
    <row r="29" spans="1:11" ht="15.75" x14ac:dyDescent="0.25">
      <c r="A29" s="77" t="s">
        <v>389</v>
      </c>
      <c r="B29" s="114" t="s">
        <v>390</v>
      </c>
      <c r="C29" s="228">
        <v>275.526456</v>
      </c>
      <c r="D29" s="229">
        <v>345.68042700000001</v>
      </c>
      <c r="E29" s="223">
        <f t="shared" si="0"/>
        <v>25.461791226320575</v>
      </c>
      <c r="F29" s="228">
        <v>297.14429799999999</v>
      </c>
      <c r="G29" s="230">
        <v>332.06962800000002</v>
      </c>
      <c r="H29" s="223">
        <f t="shared" si="4"/>
        <v>11.753659832974494</v>
      </c>
      <c r="I29" s="231">
        <f t="shared" si="6"/>
        <v>0.92724799989263129</v>
      </c>
      <c r="J29" s="232">
        <f t="shared" si="5"/>
        <v>1.0409877864530266</v>
      </c>
      <c r="K29" s="223">
        <f t="shared" si="7"/>
        <v>12.266382518330108</v>
      </c>
    </row>
    <row r="30" spans="1:11" ht="15.75" x14ac:dyDescent="0.25">
      <c r="A30" s="77" t="s">
        <v>161</v>
      </c>
      <c r="B30" s="114" t="s">
        <v>162</v>
      </c>
      <c r="C30" s="228">
        <v>286.98337199999997</v>
      </c>
      <c r="D30" s="229">
        <v>341.68143300000003</v>
      </c>
      <c r="E30" s="223">
        <f t="shared" si="0"/>
        <v>19.059662104743843</v>
      </c>
      <c r="F30" s="228">
        <v>523.174125</v>
      </c>
      <c r="G30" s="230">
        <v>488.22320100000002</v>
      </c>
      <c r="H30" s="223">
        <f t="shared" si="4"/>
        <v>-6.6805528656448718</v>
      </c>
      <c r="I30" s="231">
        <f t="shared" si="6"/>
        <v>0.54854274759861255</v>
      </c>
      <c r="J30" s="232">
        <f t="shared" si="5"/>
        <v>0.69984677561441822</v>
      </c>
      <c r="K30" s="223">
        <f t="shared" si="7"/>
        <v>27.582905558076941</v>
      </c>
    </row>
    <row r="31" spans="1:11" ht="15.75" x14ac:dyDescent="0.25">
      <c r="A31" s="77" t="s">
        <v>371</v>
      </c>
      <c r="B31" s="114" t="s">
        <v>372</v>
      </c>
      <c r="C31" s="228">
        <v>278.0324</v>
      </c>
      <c r="D31" s="229">
        <v>328.16427299999998</v>
      </c>
      <c r="E31" s="223">
        <f t="shared" si="0"/>
        <v>18.030946393298041</v>
      </c>
      <c r="F31" s="228">
        <v>139.71653800000001</v>
      </c>
      <c r="G31" s="230">
        <v>144.66837599999999</v>
      </c>
      <c r="H31" s="223">
        <f t="shared" si="4"/>
        <v>3.5442031923235753</v>
      </c>
      <c r="I31" s="231">
        <f t="shared" si="6"/>
        <v>1.9899748732680449</v>
      </c>
      <c r="J31" s="232">
        <f t="shared" si="5"/>
        <v>2.2683898310989541</v>
      </c>
      <c r="K31" s="223">
        <f t="shared" si="7"/>
        <v>13.990878054338495</v>
      </c>
    </row>
    <row r="32" spans="1:11" ht="15.75" x14ac:dyDescent="0.25">
      <c r="A32" s="77" t="s">
        <v>131</v>
      </c>
      <c r="B32" s="114" t="s">
        <v>132</v>
      </c>
      <c r="C32" s="228">
        <v>269.17554699999999</v>
      </c>
      <c r="D32" s="229">
        <v>319.78958899999998</v>
      </c>
      <c r="E32" s="223">
        <f t="shared" si="0"/>
        <v>18.803358092553623</v>
      </c>
      <c r="F32" s="228">
        <v>173.639714</v>
      </c>
      <c r="G32" s="230">
        <v>186.68222899999998</v>
      </c>
      <c r="H32" s="223">
        <f t="shared" ref="H32:H34" si="8">((G32-F32)/F32)*100</f>
        <v>7.5112511415447152</v>
      </c>
      <c r="I32" s="231">
        <f t="shared" si="6"/>
        <v>1.5501957518773615</v>
      </c>
      <c r="J32" s="232">
        <f t="shared" si="5"/>
        <v>1.7130156989929664</v>
      </c>
      <c r="K32" s="223">
        <f t="shared" si="7"/>
        <v>10.503186253634233</v>
      </c>
    </row>
    <row r="33" spans="1:11" ht="15.75" x14ac:dyDescent="0.25">
      <c r="A33" s="77" t="s">
        <v>177</v>
      </c>
      <c r="B33" s="114" t="s">
        <v>178</v>
      </c>
      <c r="C33" s="228">
        <v>274.30349000000001</v>
      </c>
      <c r="D33" s="229">
        <v>315.207494</v>
      </c>
      <c r="E33" s="223">
        <f t="shared" si="0"/>
        <v>14.911951721795441</v>
      </c>
      <c r="F33" s="228">
        <v>130.09694500000001</v>
      </c>
      <c r="G33" s="230">
        <v>139.86243400000001</v>
      </c>
      <c r="H33" s="223">
        <f>((G33-F33)/F33)*100</f>
        <v>7.506316923890874</v>
      </c>
      <c r="I33" s="231">
        <f t="shared" si="6"/>
        <v>2.1084545067526372</v>
      </c>
      <c r="J33" s="232">
        <f t="shared" si="5"/>
        <v>2.2536966144890629</v>
      </c>
      <c r="K33" s="223">
        <f t="shared" si="7"/>
        <v>6.8885578166977908</v>
      </c>
    </row>
    <row r="34" spans="1:11" ht="15.75" x14ac:dyDescent="0.25">
      <c r="A34" s="77" t="s">
        <v>375</v>
      </c>
      <c r="B34" s="114" t="s">
        <v>376</v>
      </c>
      <c r="C34" s="228">
        <v>238.34564300000002</v>
      </c>
      <c r="D34" s="229">
        <v>311.52835200000004</v>
      </c>
      <c r="E34" s="223">
        <f t="shared" si="0"/>
        <v>30.704445895828691</v>
      </c>
      <c r="F34" s="228">
        <v>36.936955999999995</v>
      </c>
      <c r="G34" s="230">
        <v>39.429071999999998</v>
      </c>
      <c r="H34" s="223">
        <f t="shared" si="8"/>
        <v>6.74694471304025</v>
      </c>
      <c r="I34" s="231">
        <f t="shared" si="2"/>
        <v>6.4527689558392431</v>
      </c>
      <c r="J34" s="232">
        <f t="shared" si="2"/>
        <v>7.900981083196684</v>
      </c>
      <c r="K34" s="223">
        <f t="shared" si="3"/>
        <v>22.443266406538918</v>
      </c>
    </row>
    <row r="35" spans="1:11" ht="16.5" thickBot="1" x14ac:dyDescent="0.3">
      <c r="A35" s="117" t="s">
        <v>373</v>
      </c>
      <c r="B35" s="118" t="s">
        <v>374</v>
      </c>
      <c r="C35" s="234">
        <v>265.84473700000001</v>
      </c>
      <c r="D35" s="235">
        <v>306.80247600000001</v>
      </c>
      <c r="E35" s="236">
        <f t="shared" si="0"/>
        <v>15.406639026297519</v>
      </c>
      <c r="F35" s="244">
        <v>196.274382</v>
      </c>
      <c r="G35" s="237">
        <v>216.02578299999999</v>
      </c>
      <c r="H35" s="236">
        <f>((G35-F35)/F35)*100</f>
        <v>10.063157911255065</v>
      </c>
      <c r="I35" s="238">
        <f t="shared" si="2"/>
        <v>1.3544545869465532</v>
      </c>
      <c r="J35" s="239">
        <f t="shared" si="2"/>
        <v>1.4202123086391036</v>
      </c>
      <c r="K35" s="236">
        <f>((J35-I35)/I35)*100</f>
        <v>4.8549225884931975</v>
      </c>
    </row>
    <row r="36" spans="1:11" ht="15.75" x14ac:dyDescent="0.25">
      <c r="A36" s="203"/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
&amp;8
&amp;14IMPORT do Polski  WAŻNIEJSZYCH towarów rolno-spożywczych w 2022 r. - DANE OSTATECZNE!</oddHeader>
    <oddFooter>&amp;L&amp;"-,Pogrubiona kursywa"&amp;12Źródło: Min. Finansów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G58"/>
  <sheetViews>
    <sheetView showGridLines="0" zoomScale="90" zoomScaleNormal="90" workbookViewId="0">
      <selection activeCell="A50" sqref="A50"/>
    </sheetView>
  </sheetViews>
  <sheetFormatPr defaultRowHeight="12.75" x14ac:dyDescent="0.2"/>
  <cols>
    <col min="1" max="1" width="14.85546875" style="1" customWidth="1"/>
    <col min="2" max="2" width="9.28515625" style="1" bestFit="1" customWidth="1"/>
    <col min="3" max="3" width="10.140625" style="1" bestFit="1" customWidth="1"/>
    <col min="4" max="6" width="9.140625" style="1"/>
    <col min="7" max="9" width="9.28515625" style="1" bestFit="1" customWidth="1"/>
    <col min="10" max="11" width="9.28515625" style="1" customWidth="1"/>
    <col min="12" max="12" width="9" style="1" bestFit="1" customWidth="1"/>
    <col min="13" max="13" width="10.42578125" style="1" bestFit="1" customWidth="1"/>
    <col min="14" max="14" width="10.42578125" style="1" customWidth="1"/>
    <col min="15" max="15" width="11" style="1" customWidth="1"/>
    <col min="16" max="17" width="10.85546875" style="1" customWidth="1"/>
    <col min="18" max="18" width="11.5703125" style="1" customWidth="1"/>
    <col min="19" max="19" width="10.42578125" style="1" bestFit="1" customWidth="1"/>
    <col min="20" max="20" width="10.140625" style="1" bestFit="1" customWidth="1"/>
    <col min="21" max="22" width="11.140625" style="1" customWidth="1"/>
    <col min="23" max="24" width="13.42578125" style="1" bestFit="1" customWidth="1"/>
    <col min="25" max="253" width="9.140625" style="1"/>
    <col min="254" max="254" width="14.85546875" style="1" customWidth="1"/>
    <col min="255" max="255" width="9.28515625" style="1" bestFit="1" customWidth="1"/>
    <col min="256" max="256" width="10.140625" style="1" bestFit="1" customWidth="1"/>
    <col min="257" max="259" width="9.140625" style="1"/>
    <col min="260" max="262" width="9.28515625" style="1" bestFit="1" customWidth="1"/>
    <col min="263" max="264" width="9.28515625" style="1" customWidth="1"/>
    <col min="265" max="265" width="9" style="1" bestFit="1" customWidth="1"/>
    <col min="266" max="266" width="10.42578125" style="1" bestFit="1" customWidth="1"/>
    <col min="267" max="267" width="10.42578125" style="1" customWidth="1"/>
    <col min="268" max="268" width="11" style="1" customWidth="1"/>
    <col min="269" max="270" width="10.85546875" style="1" customWidth="1"/>
    <col min="271" max="272" width="15" style="1" bestFit="1" customWidth="1"/>
    <col min="273" max="273" width="10.5703125" style="1" bestFit="1" customWidth="1"/>
    <col min="274" max="278" width="11.140625" style="1" customWidth="1"/>
    <col min="279" max="280" width="13.42578125" style="1" bestFit="1" customWidth="1"/>
    <col min="281" max="509" width="9.140625" style="1"/>
    <col min="510" max="510" width="14.85546875" style="1" customWidth="1"/>
    <col min="511" max="511" width="9.28515625" style="1" bestFit="1" customWidth="1"/>
    <col min="512" max="512" width="10.140625" style="1" bestFit="1" customWidth="1"/>
    <col min="513" max="515" width="9.140625" style="1"/>
    <col min="516" max="518" width="9.28515625" style="1" bestFit="1" customWidth="1"/>
    <col min="519" max="520" width="9.28515625" style="1" customWidth="1"/>
    <col min="521" max="521" width="9" style="1" bestFit="1" customWidth="1"/>
    <col min="522" max="522" width="10.42578125" style="1" bestFit="1" customWidth="1"/>
    <col min="523" max="523" width="10.42578125" style="1" customWidth="1"/>
    <col min="524" max="524" width="11" style="1" customWidth="1"/>
    <col min="525" max="526" width="10.85546875" style="1" customWidth="1"/>
    <col min="527" max="528" width="15" style="1" bestFit="1" customWidth="1"/>
    <col min="529" max="529" width="10.5703125" style="1" bestFit="1" customWidth="1"/>
    <col min="530" max="534" width="11.140625" style="1" customWidth="1"/>
    <col min="535" max="536" width="13.42578125" style="1" bestFit="1" customWidth="1"/>
    <col min="537" max="765" width="9.140625" style="1"/>
    <col min="766" max="766" width="14.85546875" style="1" customWidth="1"/>
    <col min="767" max="767" width="9.28515625" style="1" bestFit="1" customWidth="1"/>
    <col min="768" max="768" width="10.140625" style="1" bestFit="1" customWidth="1"/>
    <col min="769" max="771" width="9.140625" style="1"/>
    <col min="772" max="774" width="9.28515625" style="1" bestFit="1" customWidth="1"/>
    <col min="775" max="776" width="9.28515625" style="1" customWidth="1"/>
    <col min="777" max="777" width="9" style="1" bestFit="1" customWidth="1"/>
    <col min="778" max="778" width="10.42578125" style="1" bestFit="1" customWidth="1"/>
    <col min="779" max="779" width="10.42578125" style="1" customWidth="1"/>
    <col min="780" max="780" width="11" style="1" customWidth="1"/>
    <col min="781" max="782" width="10.85546875" style="1" customWidth="1"/>
    <col min="783" max="784" width="15" style="1" bestFit="1" customWidth="1"/>
    <col min="785" max="785" width="10.5703125" style="1" bestFit="1" customWidth="1"/>
    <col min="786" max="790" width="11.140625" style="1" customWidth="1"/>
    <col min="791" max="792" width="13.42578125" style="1" bestFit="1" customWidth="1"/>
    <col min="793" max="1021" width="9.140625" style="1"/>
    <col min="1022" max="1022" width="14.85546875" style="1" customWidth="1"/>
    <col min="1023" max="1023" width="9.28515625" style="1" bestFit="1" customWidth="1"/>
    <col min="1024" max="1024" width="10.140625" style="1" bestFit="1" customWidth="1"/>
    <col min="1025" max="1027" width="9.140625" style="1"/>
    <col min="1028" max="1030" width="9.28515625" style="1" bestFit="1" customWidth="1"/>
    <col min="1031" max="1032" width="9.28515625" style="1" customWidth="1"/>
    <col min="1033" max="1033" width="9" style="1" bestFit="1" customWidth="1"/>
    <col min="1034" max="1034" width="10.42578125" style="1" bestFit="1" customWidth="1"/>
    <col min="1035" max="1035" width="10.42578125" style="1" customWidth="1"/>
    <col min="1036" max="1036" width="11" style="1" customWidth="1"/>
    <col min="1037" max="1038" width="10.85546875" style="1" customWidth="1"/>
    <col min="1039" max="1040" width="15" style="1" bestFit="1" customWidth="1"/>
    <col min="1041" max="1041" width="10.5703125" style="1" bestFit="1" customWidth="1"/>
    <col min="1042" max="1046" width="11.140625" style="1" customWidth="1"/>
    <col min="1047" max="1048" width="13.42578125" style="1" bestFit="1" customWidth="1"/>
    <col min="1049" max="1277" width="9.140625" style="1"/>
    <col min="1278" max="1278" width="14.85546875" style="1" customWidth="1"/>
    <col min="1279" max="1279" width="9.28515625" style="1" bestFit="1" customWidth="1"/>
    <col min="1280" max="1280" width="10.140625" style="1" bestFit="1" customWidth="1"/>
    <col min="1281" max="1283" width="9.140625" style="1"/>
    <col min="1284" max="1286" width="9.28515625" style="1" bestFit="1" customWidth="1"/>
    <col min="1287" max="1288" width="9.28515625" style="1" customWidth="1"/>
    <col min="1289" max="1289" width="9" style="1" bestFit="1" customWidth="1"/>
    <col min="1290" max="1290" width="10.42578125" style="1" bestFit="1" customWidth="1"/>
    <col min="1291" max="1291" width="10.42578125" style="1" customWidth="1"/>
    <col min="1292" max="1292" width="11" style="1" customWidth="1"/>
    <col min="1293" max="1294" width="10.85546875" style="1" customWidth="1"/>
    <col min="1295" max="1296" width="15" style="1" bestFit="1" customWidth="1"/>
    <col min="1297" max="1297" width="10.5703125" style="1" bestFit="1" customWidth="1"/>
    <col min="1298" max="1302" width="11.140625" style="1" customWidth="1"/>
    <col min="1303" max="1304" width="13.42578125" style="1" bestFit="1" customWidth="1"/>
    <col min="1305" max="1533" width="9.140625" style="1"/>
    <col min="1534" max="1534" width="14.85546875" style="1" customWidth="1"/>
    <col min="1535" max="1535" width="9.28515625" style="1" bestFit="1" customWidth="1"/>
    <col min="1536" max="1536" width="10.140625" style="1" bestFit="1" customWidth="1"/>
    <col min="1537" max="1539" width="9.140625" style="1"/>
    <col min="1540" max="1542" width="9.28515625" style="1" bestFit="1" customWidth="1"/>
    <col min="1543" max="1544" width="9.28515625" style="1" customWidth="1"/>
    <col min="1545" max="1545" width="9" style="1" bestFit="1" customWidth="1"/>
    <col min="1546" max="1546" width="10.42578125" style="1" bestFit="1" customWidth="1"/>
    <col min="1547" max="1547" width="10.42578125" style="1" customWidth="1"/>
    <col min="1548" max="1548" width="11" style="1" customWidth="1"/>
    <col min="1549" max="1550" width="10.85546875" style="1" customWidth="1"/>
    <col min="1551" max="1552" width="15" style="1" bestFit="1" customWidth="1"/>
    <col min="1553" max="1553" width="10.5703125" style="1" bestFit="1" customWidth="1"/>
    <col min="1554" max="1558" width="11.140625" style="1" customWidth="1"/>
    <col min="1559" max="1560" width="13.42578125" style="1" bestFit="1" customWidth="1"/>
    <col min="1561" max="1789" width="9.140625" style="1"/>
    <col min="1790" max="1790" width="14.85546875" style="1" customWidth="1"/>
    <col min="1791" max="1791" width="9.28515625" style="1" bestFit="1" customWidth="1"/>
    <col min="1792" max="1792" width="10.140625" style="1" bestFit="1" customWidth="1"/>
    <col min="1793" max="1795" width="9.140625" style="1"/>
    <col min="1796" max="1798" width="9.28515625" style="1" bestFit="1" customWidth="1"/>
    <col min="1799" max="1800" width="9.28515625" style="1" customWidth="1"/>
    <col min="1801" max="1801" width="9" style="1" bestFit="1" customWidth="1"/>
    <col min="1802" max="1802" width="10.42578125" style="1" bestFit="1" customWidth="1"/>
    <col min="1803" max="1803" width="10.42578125" style="1" customWidth="1"/>
    <col min="1804" max="1804" width="11" style="1" customWidth="1"/>
    <col min="1805" max="1806" width="10.85546875" style="1" customWidth="1"/>
    <col min="1807" max="1808" width="15" style="1" bestFit="1" customWidth="1"/>
    <col min="1809" max="1809" width="10.5703125" style="1" bestFit="1" customWidth="1"/>
    <col min="1810" max="1814" width="11.140625" style="1" customWidth="1"/>
    <col min="1815" max="1816" width="13.42578125" style="1" bestFit="1" customWidth="1"/>
    <col min="1817" max="2045" width="9.140625" style="1"/>
    <col min="2046" max="2046" width="14.85546875" style="1" customWidth="1"/>
    <col min="2047" max="2047" width="9.28515625" style="1" bestFit="1" customWidth="1"/>
    <col min="2048" max="2048" width="10.140625" style="1" bestFit="1" customWidth="1"/>
    <col min="2049" max="2051" width="9.140625" style="1"/>
    <col min="2052" max="2054" width="9.28515625" style="1" bestFit="1" customWidth="1"/>
    <col min="2055" max="2056" width="9.28515625" style="1" customWidth="1"/>
    <col min="2057" max="2057" width="9" style="1" bestFit="1" customWidth="1"/>
    <col min="2058" max="2058" width="10.42578125" style="1" bestFit="1" customWidth="1"/>
    <col min="2059" max="2059" width="10.42578125" style="1" customWidth="1"/>
    <col min="2060" max="2060" width="11" style="1" customWidth="1"/>
    <col min="2061" max="2062" width="10.85546875" style="1" customWidth="1"/>
    <col min="2063" max="2064" width="15" style="1" bestFit="1" customWidth="1"/>
    <col min="2065" max="2065" width="10.5703125" style="1" bestFit="1" customWidth="1"/>
    <col min="2066" max="2070" width="11.140625" style="1" customWidth="1"/>
    <col min="2071" max="2072" width="13.42578125" style="1" bestFit="1" customWidth="1"/>
    <col min="2073" max="2301" width="9.140625" style="1"/>
    <col min="2302" max="2302" width="14.85546875" style="1" customWidth="1"/>
    <col min="2303" max="2303" width="9.28515625" style="1" bestFit="1" customWidth="1"/>
    <col min="2304" max="2304" width="10.140625" style="1" bestFit="1" customWidth="1"/>
    <col min="2305" max="2307" width="9.140625" style="1"/>
    <col min="2308" max="2310" width="9.28515625" style="1" bestFit="1" customWidth="1"/>
    <col min="2311" max="2312" width="9.28515625" style="1" customWidth="1"/>
    <col min="2313" max="2313" width="9" style="1" bestFit="1" customWidth="1"/>
    <col min="2314" max="2314" width="10.42578125" style="1" bestFit="1" customWidth="1"/>
    <col min="2315" max="2315" width="10.42578125" style="1" customWidth="1"/>
    <col min="2316" max="2316" width="11" style="1" customWidth="1"/>
    <col min="2317" max="2318" width="10.85546875" style="1" customWidth="1"/>
    <col min="2319" max="2320" width="15" style="1" bestFit="1" customWidth="1"/>
    <col min="2321" max="2321" width="10.5703125" style="1" bestFit="1" customWidth="1"/>
    <col min="2322" max="2326" width="11.140625" style="1" customWidth="1"/>
    <col min="2327" max="2328" width="13.42578125" style="1" bestFit="1" customWidth="1"/>
    <col min="2329" max="2557" width="9.140625" style="1"/>
    <col min="2558" max="2558" width="14.85546875" style="1" customWidth="1"/>
    <col min="2559" max="2559" width="9.28515625" style="1" bestFit="1" customWidth="1"/>
    <col min="2560" max="2560" width="10.140625" style="1" bestFit="1" customWidth="1"/>
    <col min="2561" max="2563" width="9.140625" style="1"/>
    <col min="2564" max="2566" width="9.28515625" style="1" bestFit="1" customWidth="1"/>
    <col min="2567" max="2568" width="9.28515625" style="1" customWidth="1"/>
    <col min="2569" max="2569" width="9" style="1" bestFit="1" customWidth="1"/>
    <col min="2570" max="2570" width="10.42578125" style="1" bestFit="1" customWidth="1"/>
    <col min="2571" max="2571" width="10.42578125" style="1" customWidth="1"/>
    <col min="2572" max="2572" width="11" style="1" customWidth="1"/>
    <col min="2573" max="2574" width="10.85546875" style="1" customWidth="1"/>
    <col min="2575" max="2576" width="15" style="1" bestFit="1" customWidth="1"/>
    <col min="2577" max="2577" width="10.5703125" style="1" bestFit="1" customWidth="1"/>
    <col min="2578" max="2582" width="11.140625" style="1" customWidth="1"/>
    <col min="2583" max="2584" width="13.42578125" style="1" bestFit="1" customWidth="1"/>
    <col min="2585" max="2813" width="9.140625" style="1"/>
    <col min="2814" max="2814" width="14.85546875" style="1" customWidth="1"/>
    <col min="2815" max="2815" width="9.28515625" style="1" bestFit="1" customWidth="1"/>
    <col min="2816" max="2816" width="10.140625" style="1" bestFit="1" customWidth="1"/>
    <col min="2817" max="2819" width="9.140625" style="1"/>
    <col min="2820" max="2822" width="9.28515625" style="1" bestFit="1" customWidth="1"/>
    <col min="2823" max="2824" width="9.28515625" style="1" customWidth="1"/>
    <col min="2825" max="2825" width="9" style="1" bestFit="1" customWidth="1"/>
    <col min="2826" max="2826" width="10.42578125" style="1" bestFit="1" customWidth="1"/>
    <col min="2827" max="2827" width="10.42578125" style="1" customWidth="1"/>
    <col min="2828" max="2828" width="11" style="1" customWidth="1"/>
    <col min="2829" max="2830" width="10.85546875" style="1" customWidth="1"/>
    <col min="2831" max="2832" width="15" style="1" bestFit="1" customWidth="1"/>
    <col min="2833" max="2833" width="10.5703125" style="1" bestFit="1" customWidth="1"/>
    <col min="2834" max="2838" width="11.140625" style="1" customWidth="1"/>
    <col min="2839" max="2840" width="13.42578125" style="1" bestFit="1" customWidth="1"/>
    <col min="2841" max="3069" width="9.140625" style="1"/>
    <col min="3070" max="3070" width="14.85546875" style="1" customWidth="1"/>
    <col min="3071" max="3071" width="9.28515625" style="1" bestFit="1" customWidth="1"/>
    <col min="3072" max="3072" width="10.140625" style="1" bestFit="1" customWidth="1"/>
    <col min="3073" max="3075" width="9.140625" style="1"/>
    <col min="3076" max="3078" width="9.28515625" style="1" bestFit="1" customWidth="1"/>
    <col min="3079" max="3080" width="9.28515625" style="1" customWidth="1"/>
    <col min="3081" max="3081" width="9" style="1" bestFit="1" customWidth="1"/>
    <col min="3082" max="3082" width="10.42578125" style="1" bestFit="1" customWidth="1"/>
    <col min="3083" max="3083" width="10.42578125" style="1" customWidth="1"/>
    <col min="3084" max="3084" width="11" style="1" customWidth="1"/>
    <col min="3085" max="3086" width="10.85546875" style="1" customWidth="1"/>
    <col min="3087" max="3088" width="15" style="1" bestFit="1" customWidth="1"/>
    <col min="3089" max="3089" width="10.5703125" style="1" bestFit="1" customWidth="1"/>
    <col min="3090" max="3094" width="11.140625" style="1" customWidth="1"/>
    <col min="3095" max="3096" width="13.42578125" style="1" bestFit="1" customWidth="1"/>
    <col min="3097" max="3325" width="9.140625" style="1"/>
    <col min="3326" max="3326" width="14.85546875" style="1" customWidth="1"/>
    <col min="3327" max="3327" width="9.28515625" style="1" bestFit="1" customWidth="1"/>
    <col min="3328" max="3328" width="10.140625" style="1" bestFit="1" customWidth="1"/>
    <col min="3329" max="3331" width="9.140625" style="1"/>
    <col min="3332" max="3334" width="9.28515625" style="1" bestFit="1" customWidth="1"/>
    <col min="3335" max="3336" width="9.28515625" style="1" customWidth="1"/>
    <col min="3337" max="3337" width="9" style="1" bestFit="1" customWidth="1"/>
    <col min="3338" max="3338" width="10.42578125" style="1" bestFit="1" customWidth="1"/>
    <col min="3339" max="3339" width="10.42578125" style="1" customWidth="1"/>
    <col min="3340" max="3340" width="11" style="1" customWidth="1"/>
    <col min="3341" max="3342" width="10.85546875" style="1" customWidth="1"/>
    <col min="3343" max="3344" width="15" style="1" bestFit="1" customWidth="1"/>
    <col min="3345" max="3345" width="10.5703125" style="1" bestFit="1" customWidth="1"/>
    <col min="3346" max="3350" width="11.140625" style="1" customWidth="1"/>
    <col min="3351" max="3352" width="13.42578125" style="1" bestFit="1" customWidth="1"/>
    <col min="3353" max="3581" width="9.140625" style="1"/>
    <col min="3582" max="3582" width="14.85546875" style="1" customWidth="1"/>
    <col min="3583" max="3583" width="9.28515625" style="1" bestFit="1" customWidth="1"/>
    <col min="3584" max="3584" width="10.140625" style="1" bestFit="1" customWidth="1"/>
    <col min="3585" max="3587" width="9.140625" style="1"/>
    <col min="3588" max="3590" width="9.28515625" style="1" bestFit="1" customWidth="1"/>
    <col min="3591" max="3592" width="9.28515625" style="1" customWidth="1"/>
    <col min="3593" max="3593" width="9" style="1" bestFit="1" customWidth="1"/>
    <col min="3594" max="3594" width="10.42578125" style="1" bestFit="1" customWidth="1"/>
    <col min="3595" max="3595" width="10.42578125" style="1" customWidth="1"/>
    <col min="3596" max="3596" width="11" style="1" customWidth="1"/>
    <col min="3597" max="3598" width="10.85546875" style="1" customWidth="1"/>
    <col min="3599" max="3600" width="15" style="1" bestFit="1" customWidth="1"/>
    <col min="3601" max="3601" width="10.5703125" style="1" bestFit="1" customWidth="1"/>
    <col min="3602" max="3606" width="11.140625" style="1" customWidth="1"/>
    <col min="3607" max="3608" width="13.42578125" style="1" bestFit="1" customWidth="1"/>
    <col min="3609" max="3837" width="9.140625" style="1"/>
    <col min="3838" max="3838" width="14.85546875" style="1" customWidth="1"/>
    <col min="3839" max="3839" width="9.28515625" style="1" bestFit="1" customWidth="1"/>
    <col min="3840" max="3840" width="10.140625" style="1" bestFit="1" customWidth="1"/>
    <col min="3841" max="3843" width="9.140625" style="1"/>
    <col min="3844" max="3846" width="9.28515625" style="1" bestFit="1" customWidth="1"/>
    <col min="3847" max="3848" width="9.28515625" style="1" customWidth="1"/>
    <col min="3849" max="3849" width="9" style="1" bestFit="1" customWidth="1"/>
    <col min="3850" max="3850" width="10.42578125" style="1" bestFit="1" customWidth="1"/>
    <col min="3851" max="3851" width="10.42578125" style="1" customWidth="1"/>
    <col min="3852" max="3852" width="11" style="1" customWidth="1"/>
    <col min="3853" max="3854" width="10.85546875" style="1" customWidth="1"/>
    <col min="3855" max="3856" width="15" style="1" bestFit="1" customWidth="1"/>
    <col min="3857" max="3857" width="10.5703125" style="1" bestFit="1" customWidth="1"/>
    <col min="3858" max="3862" width="11.140625" style="1" customWidth="1"/>
    <col min="3863" max="3864" width="13.42578125" style="1" bestFit="1" customWidth="1"/>
    <col min="3865" max="4093" width="9.140625" style="1"/>
    <col min="4094" max="4094" width="14.85546875" style="1" customWidth="1"/>
    <col min="4095" max="4095" width="9.28515625" style="1" bestFit="1" customWidth="1"/>
    <col min="4096" max="4096" width="10.140625" style="1" bestFit="1" customWidth="1"/>
    <col min="4097" max="4099" width="9.140625" style="1"/>
    <col min="4100" max="4102" width="9.28515625" style="1" bestFit="1" customWidth="1"/>
    <col min="4103" max="4104" width="9.28515625" style="1" customWidth="1"/>
    <col min="4105" max="4105" width="9" style="1" bestFit="1" customWidth="1"/>
    <col min="4106" max="4106" width="10.42578125" style="1" bestFit="1" customWidth="1"/>
    <col min="4107" max="4107" width="10.42578125" style="1" customWidth="1"/>
    <col min="4108" max="4108" width="11" style="1" customWidth="1"/>
    <col min="4109" max="4110" width="10.85546875" style="1" customWidth="1"/>
    <col min="4111" max="4112" width="15" style="1" bestFit="1" customWidth="1"/>
    <col min="4113" max="4113" width="10.5703125" style="1" bestFit="1" customWidth="1"/>
    <col min="4114" max="4118" width="11.140625" style="1" customWidth="1"/>
    <col min="4119" max="4120" width="13.42578125" style="1" bestFit="1" customWidth="1"/>
    <col min="4121" max="4349" width="9.140625" style="1"/>
    <col min="4350" max="4350" width="14.85546875" style="1" customWidth="1"/>
    <col min="4351" max="4351" width="9.28515625" style="1" bestFit="1" customWidth="1"/>
    <col min="4352" max="4352" width="10.140625" style="1" bestFit="1" customWidth="1"/>
    <col min="4353" max="4355" width="9.140625" style="1"/>
    <col min="4356" max="4358" width="9.28515625" style="1" bestFit="1" customWidth="1"/>
    <col min="4359" max="4360" width="9.28515625" style="1" customWidth="1"/>
    <col min="4361" max="4361" width="9" style="1" bestFit="1" customWidth="1"/>
    <col min="4362" max="4362" width="10.42578125" style="1" bestFit="1" customWidth="1"/>
    <col min="4363" max="4363" width="10.42578125" style="1" customWidth="1"/>
    <col min="4364" max="4364" width="11" style="1" customWidth="1"/>
    <col min="4365" max="4366" width="10.85546875" style="1" customWidth="1"/>
    <col min="4367" max="4368" width="15" style="1" bestFit="1" customWidth="1"/>
    <col min="4369" max="4369" width="10.5703125" style="1" bestFit="1" customWidth="1"/>
    <col min="4370" max="4374" width="11.140625" style="1" customWidth="1"/>
    <col min="4375" max="4376" width="13.42578125" style="1" bestFit="1" customWidth="1"/>
    <col min="4377" max="4605" width="9.140625" style="1"/>
    <col min="4606" max="4606" width="14.85546875" style="1" customWidth="1"/>
    <col min="4607" max="4607" width="9.28515625" style="1" bestFit="1" customWidth="1"/>
    <col min="4608" max="4608" width="10.140625" style="1" bestFit="1" customWidth="1"/>
    <col min="4609" max="4611" width="9.140625" style="1"/>
    <col min="4612" max="4614" width="9.28515625" style="1" bestFit="1" customWidth="1"/>
    <col min="4615" max="4616" width="9.28515625" style="1" customWidth="1"/>
    <col min="4617" max="4617" width="9" style="1" bestFit="1" customWidth="1"/>
    <col min="4618" max="4618" width="10.42578125" style="1" bestFit="1" customWidth="1"/>
    <col min="4619" max="4619" width="10.42578125" style="1" customWidth="1"/>
    <col min="4620" max="4620" width="11" style="1" customWidth="1"/>
    <col min="4621" max="4622" width="10.85546875" style="1" customWidth="1"/>
    <col min="4623" max="4624" width="15" style="1" bestFit="1" customWidth="1"/>
    <col min="4625" max="4625" width="10.5703125" style="1" bestFit="1" customWidth="1"/>
    <col min="4626" max="4630" width="11.140625" style="1" customWidth="1"/>
    <col min="4631" max="4632" width="13.42578125" style="1" bestFit="1" customWidth="1"/>
    <col min="4633" max="4861" width="9.140625" style="1"/>
    <col min="4862" max="4862" width="14.85546875" style="1" customWidth="1"/>
    <col min="4863" max="4863" width="9.28515625" style="1" bestFit="1" customWidth="1"/>
    <col min="4864" max="4864" width="10.140625" style="1" bestFit="1" customWidth="1"/>
    <col min="4865" max="4867" width="9.140625" style="1"/>
    <col min="4868" max="4870" width="9.28515625" style="1" bestFit="1" customWidth="1"/>
    <col min="4871" max="4872" width="9.28515625" style="1" customWidth="1"/>
    <col min="4873" max="4873" width="9" style="1" bestFit="1" customWidth="1"/>
    <col min="4874" max="4874" width="10.42578125" style="1" bestFit="1" customWidth="1"/>
    <col min="4875" max="4875" width="10.42578125" style="1" customWidth="1"/>
    <col min="4876" max="4876" width="11" style="1" customWidth="1"/>
    <col min="4877" max="4878" width="10.85546875" style="1" customWidth="1"/>
    <col min="4879" max="4880" width="15" style="1" bestFit="1" customWidth="1"/>
    <col min="4881" max="4881" width="10.5703125" style="1" bestFit="1" customWidth="1"/>
    <col min="4882" max="4886" width="11.140625" style="1" customWidth="1"/>
    <col min="4887" max="4888" width="13.42578125" style="1" bestFit="1" customWidth="1"/>
    <col min="4889" max="5117" width="9.140625" style="1"/>
    <col min="5118" max="5118" width="14.85546875" style="1" customWidth="1"/>
    <col min="5119" max="5119" width="9.28515625" style="1" bestFit="1" customWidth="1"/>
    <col min="5120" max="5120" width="10.140625" style="1" bestFit="1" customWidth="1"/>
    <col min="5121" max="5123" width="9.140625" style="1"/>
    <col min="5124" max="5126" width="9.28515625" style="1" bestFit="1" customWidth="1"/>
    <col min="5127" max="5128" width="9.28515625" style="1" customWidth="1"/>
    <col min="5129" max="5129" width="9" style="1" bestFit="1" customWidth="1"/>
    <col min="5130" max="5130" width="10.42578125" style="1" bestFit="1" customWidth="1"/>
    <col min="5131" max="5131" width="10.42578125" style="1" customWidth="1"/>
    <col min="5132" max="5132" width="11" style="1" customWidth="1"/>
    <col min="5133" max="5134" width="10.85546875" style="1" customWidth="1"/>
    <col min="5135" max="5136" width="15" style="1" bestFit="1" customWidth="1"/>
    <col min="5137" max="5137" width="10.5703125" style="1" bestFit="1" customWidth="1"/>
    <col min="5138" max="5142" width="11.140625" style="1" customWidth="1"/>
    <col min="5143" max="5144" width="13.42578125" style="1" bestFit="1" customWidth="1"/>
    <col min="5145" max="5373" width="9.140625" style="1"/>
    <col min="5374" max="5374" width="14.85546875" style="1" customWidth="1"/>
    <col min="5375" max="5375" width="9.28515625" style="1" bestFit="1" customWidth="1"/>
    <col min="5376" max="5376" width="10.140625" style="1" bestFit="1" customWidth="1"/>
    <col min="5377" max="5379" width="9.140625" style="1"/>
    <col min="5380" max="5382" width="9.28515625" style="1" bestFit="1" customWidth="1"/>
    <col min="5383" max="5384" width="9.28515625" style="1" customWidth="1"/>
    <col min="5385" max="5385" width="9" style="1" bestFit="1" customWidth="1"/>
    <col min="5386" max="5386" width="10.42578125" style="1" bestFit="1" customWidth="1"/>
    <col min="5387" max="5387" width="10.42578125" style="1" customWidth="1"/>
    <col min="5388" max="5388" width="11" style="1" customWidth="1"/>
    <col min="5389" max="5390" width="10.85546875" style="1" customWidth="1"/>
    <col min="5391" max="5392" width="15" style="1" bestFit="1" customWidth="1"/>
    <col min="5393" max="5393" width="10.5703125" style="1" bestFit="1" customWidth="1"/>
    <col min="5394" max="5398" width="11.140625" style="1" customWidth="1"/>
    <col min="5399" max="5400" width="13.42578125" style="1" bestFit="1" customWidth="1"/>
    <col min="5401" max="5629" width="9.140625" style="1"/>
    <col min="5630" max="5630" width="14.85546875" style="1" customWidth="1"/>
    <col min="5631" max="5631" width="9.28515625" style="1" bestFit="1" customWidth="1"/>
    <col min="5632" max="5632" width="10.140625" style="1" bestFit="1" customWidth="1"/>
    <col min="5633" max="5635" width="9.140625" style="1"/>
    <col min="5636" max="5638" width="9.28515625" style="1" bestFit="1" customWidth="1"/>
    <col min="5639" max="5640" width="9.28515625" style="1" customWidth="1"/>
    <col min="5641" max="5641" width="9" style="1" bestFit="1" customWidth="1"/>
    <col min="5642" max="5642" width="10.42578125" style="1" bestFit="1" customWidth="1"/>
    <col min="5643" max="5643" width="10.42578125" style="1" customWidth="1"/>
    <col min="5644" max="5644" width="11" style="1" customWidth="1"/>
    <col min="5645" max="5646" width="10.85546875" style="1" customWidth="1"/>
    <col min="5647" max="5648" width="15" style="1" bestFit="1" customWidth="1"/>
    <col min="5649" max="5649" width="10.5703125" style="1" bestFit="1" customWidth="1"/>
    <col min="5650" max="5654" width="11.140625" style="1" customWidth="1"/>
    <col min="5655" max="5656" width="13.42578125" style="1" bestFit="1" customWidth="1"/>
    <col min="5657" max="5885" width="9.140625" style="1"/>
    <col min="5886" max="5886" width="14.85546875" style="1" customWidth="1"/>
    <col min="5887" max="5887" width="9.28515625" style="1" bestFit="1" customWidth="1"/>
    <col min="5888" max="5888" width="10.140625" style="1" bestFit="1" customWidth="1"/>
    <col min="5889" max="5891" width="9.140625" style="1"/>
    <col min="5892" max="5894" width="9.28515625" style="1" bestFit="1" customWidth="1"/>
    <col min="5895" max="5896" width="9.28515625" style="1" customWidth="1"/>
    <col min="5897" max="5897" width="9" style="1" bestFit="1" customWidth="1"/>
    <col min="5898" max="5898" width="10.42578125" style="1" bestFit="1" customWidth="1"/>
    <col min="5899" max="5899" width="10.42578125" style="1" customWidth="1"/>
    <col min="5900" max="5900" width="11" style="1" customWidth="1"/>
    <col min="5901" max="5902" width="10.85546875" style="1" customWidth="1"/>
    <col min="5903" max="5904" width="15" style="1" bestFit="1" customWidth="1"/>
    <col min="5905" max="5905" width="10.5703125" style="1" bestFit="1" customWidth="1"/>
    <col min="5906" max="5910" width="11.140625" style="1" customWidth="1"/>
    <col min="5911" max="5912" width="13.42578125" style="1" bestFit="1" customWidth="1"/>
    <col min="5913" max="6141" width="9.140625" style="1"/>
    <col min="6142" max="6142" width="14.85546875" style="1" customWidth="1"/>
    <col min="6143" max="6143" width="9.28515625" style="1" bestFit="1" customWidth="1"/>
    <col min="6144" max="6144" width="10.140625" style="1" bestFit="1" customWidth="1"/>
    <col min="6145" max="6147" width="9.140625" style="1"/>
    <col min="6148" max="6150" width="9.28515625" style="1" bestFit="1" customWidth="1"/>
    <col min="6151" max="6152" width="9.28515625" style="1" customWidth="1"/>
    <col min="6153" max="6153" width="9" style="1" bestFit="1" customWidth="1"/>
    <col min="6154" max="6154" width="10.42578125" style="1" bestFit="1" customWidth="1"/>
    <col min="6155" max="6155" width="10.42578125" style="1" customWidth="1"/>
    <col min="6156" max="6156" width="11" style="1" customWidth="1"/>
    <col min="6157" max="6158" width="10.85546875" style="1" customWidth="1"/>
    <col min="6159" max="6160" width="15" style="1" bestFit="1" customWidth="1"/>
    <col min="6161" max="6161" width="10.5703125" style="1" bestFit="1" customWidth="1"/>
    <col min="6162" max="6166" width="11.140625" style="1" customWidth="1"/>
    <col min="6167" max="6168" width="13.42578125" style="1" bestFit="1" customWidth="1"/>
    <col min="6169" max="6397" width="9.140625" style="1"/>
    <col min="6398" max="6398" width="14.85546875" style="1" customWidth="1"/>
    <col min="6399" max="6399" width="9.28515625" style="1" bestFit="1" customWidth="1"/>
    <col min="6400" max="6400" width="10.140625" style="1" bestFit="1" customWidth="1"/>
    <col min="6401" max="6403" width="9.140625" style="1"/>
    <col min="6404" max="6406" width="9.28515625" style="1" bestFit="1" customWidth="1"/>
    <col min="6407" max="6408" width="9.28515625" style="1" customWidth="1"/>
    <col min="6409" max="6409" width="9" style="1" bestFit="1" customWidth="1"/>
    <col min="6410" max="6410" width="10.42578125" style="1" bestFit="1" customWidth="1"/>
    <col min="6411" max="6411" width="10.42578125" style="1" customWidth="1"/>
    <col min="6412" max="6412" width="11" style="1" customWidth="1"/>
    <col min="6413" max="6414" width="10.85546875" style="1" customWidth="1"/>
    <col min="6415" max="6416" width="15" style="1" bestFit="1" customWidth="1"/>
    <col min="6417" max="6417" width="10.5703125" style="1" bestFit="1" customWidth="1"/>
    <col min="6418" max="6422" width="11.140625" style="1" customWidth="1"/>
    <col min="6423" max="6424" width="13.42578125" style="1" bestFit="1" customWidth="1"/>
    <col min="6425" max="6653" width="9.140625" style="1"/>
    <col min="6654" max="6654" width="14.85546875" style="1" customWidth="1"/>
    <col min="6655" max="6655" width="9.28515625" style="1" bestFit="1" customWidth="1"/>
    <col min="6656" max="6656" width="10.140625" style="1" bestFit="1" customWidth="1"/>
    <col min="6657" max="6659" width="9.140625" style="1"/>
    <col min="6660" max="6662" width="9.28515625" style="1" bestFit="1" customWidth="1"/>
    <col min="6663" max="6664" width="9.28515625" style="1" customWidth="1"/>
    <col min="6665" max="6665" width="9" style="1" bestFit="1" customWidth="1"/>
    <col min="6666" max="6666" width="10.42578125" style="1" bestFit="1" customWidth="1"/>
    <col min="6667" max="6667" width="10.42578125" style="1" customWidth="1"/>
    <col min="6668" max="6668" width="11" style="1" customWidth="1"/>
    <col min="6669" max="6670" width="10.85546875" style="1" customWidth="1"/>
    <col min="6671" max="6672" width="15" style="1" bestFit="1" customWidth="1"/>
    <col min="6673" max="6673" width="10.5703125" style="1" bestFit="1" customWidth="1"/>
    <col min="6674" max="6678" width="11.140625" style="1" customWidth="1"/>
    <col min="6679" max="6680" width="13.42578125" style="1" bestFit="1" customWidth="1"/>
    <col min="6681" max="6909" width="9.140625" style="1"/>
    <col min="6910" max="6910" width="14.85546875" style="1" customWidth="1"/>
    <col min="6911" max="6911" width="9.28515625" style="1" bestFit="1" customWidth="1"/>
    <col min="6912" max="6912" width="10.140625" style="1" bestFit="1" customWidth="1"/>
    <col min="6913" max="6915" width="9.140625" style="1"/>
    <col min="6916" max="6918" width="9.28515625" style="1" bestFit="1" customWidth="1"/>
    <col min="6919" max="6920" width="9.28515625" style="1" customWidth="1"/>
    <col min="6921" max="6921" width="9" style="1" bestFit="1" customWidth="1"/>
    <col min="6922" max="6922" width="10.42578125" style="1" bestFit="1" customWidth="1"/>
    <col min="6923" max="6923" width="10.42578125" style="1" customWidth="1"/>
    <col min="6924" max="6924" width="11" style="1" customWidth="1"/>
    <col min="6925" max="6926" width="10.85546875" style="1" customWidth="1"/>
    <col min="6927" max="6928" width="15" style="1" bestFit="1" customWidth="1"/>
    <col min="6929" max="6929" width="10.5703125" style="1" bestFit="1" customWidth="1"/>
    <col min="6930" max="6934" width="11.140625" style="1" customWidth="1"/>
    <col min="6935" max="6936" width="13.42578125" style="1" bestFit="1" customWidth="1"/>
    <col min="6937" max="7165" width="9.140625" style="1"/>
    <col min="7166" max="7166" width="14.85546875" style="1" customWidth="1"/>
    <col min="7167" max="7167" width="9.28515625" style="1" bestFit="1" customWidth="1"/>
    <col min="7168" max="7168" width="10.140625" style="1" bestFit="1" customWidth="1"/>
    <col min="7169" max="7171" width="9.140625" style="1"/>
    <col min="7172" max="7174" width="9.28515625" style="1" bestFit="1" customWidth="1"/>
    <col min="7175" max="7176" width="9.28515625" style="1" customWidth="1"/>
    <col min="7177" max="7177" width="9" style="1" bestFit="1" customWidth="1"/>
    <col min="7178" max="7178" width="10.42578125" style="1" bestFit="1" customWidth="1"/>
    <col min="7179" max="7179" width="10.42578125" style="1" customWidth="1"/>
    <col min="7180" max="7180" width="11" style="1" customWidth="1"/>
    <col min="7181" max="7182" width="10.85546875" style="1" customWidth="1"/>
    <col min="7183" max="7184" width="15" style="1" bestFit="1" customWidth="1"/>
    <col min="7185" max="7185" width="10.5703125" style="1" bestFit="1" customWidth="1"/>
    <col min="7186" max="7190" width="11.140625" style="1" customWidth="1"/>
    <col min="7191" max="7192" width="13.42578125" style="1" bestFit="1" customWidth="1"/>
    <col min="7193" max="7421" width="9.140625" style="1"/>
    <col min="7422" max="7422" width="14.85546875" style="1" customWidth="1"/>
    <col min="7423" max="7423" width="9.28515625" style="1" bestFit="1" customWidth="1"/>
    <col min="7424" max="7424" width="10.140625" style="1" bestFit="1" customWidth="1"/>
    <col min="7425" max="7427" width="9.140625" style="1"/>
    <col min="7428" max="7430" width="9.28515625" style="1" bestFit="1" customWidth="1"/>
    <col min="7431" max="7432" width="9.28515625" style="1" customWidth="1"/>
    <col min="7433" max="7433" width="9" style="1" bestFit="1" customWidth="1"/>
    <col min="7434" max="7434" width="10.42578125" style="1" bestFit="1" customWidth="1"/>
    <col min="7435" max="7435" width="10.42578125" style="1" customWidth="1"/>
    <col min="7436" max="7436" width="11" style="1" customWidth="1"/>
    <col min="7437" max="7438" width="10.85546875" style="1" customWidth="1"/>
    <col min="7439" max="7440" width="15" style="1" bestFit="1" customWidth="1"/>
    <col min="7441" max="7441" width="10.5703125" style="1" bestFit="1" customWidth="1"/>
    <col min="7442" max="7446" width="11.140625" style="1" customWidth="1"/>
    <col min="7447" max="7448" width="13.42578125" style="1" bestFit="1" customWidth="1"/>
    <col min="7449" max="7677" width="9.140625" style="1"/>
    <col min="7678" max="7678" width="14.85546875" style="1" customWidth="1"/>
    <col min="7679" max="7679" width="9.28515625" style="1" bestFit="1" customWidth="1"/>
    <col min="7680" max="7680" width="10.140625" style="1" bestFit="1" customWidth="1"/>
    <col min="7681" max="7683" width="9.140625" style="1"/>
    <col min="7684" max="7686" width="9.28515625" style="1" bestFit="1" customWidth="1"/>
    <col min="7687" max="7688" width="9.28515625" style="1" customWidth="1"/>
    <col min="7689" max="7689" width="9" style="1" bestFit="1" customWidth="1"/>
    <col min="7690" max="7690" width="10.42578125" style="1" bestFit="1" customWidth="1"/>
    <col min="7691" max="7691" width="10.42578125" style="1" customWidth="1"/>
    <col min="7692" max="7692" width="11" style="1" customWidth="1"/>
    <col min="7693" max="7694" width="10.85546875" style="1" customWidth="1"/>
    <col min="7695" max="7696" width="15" style="1" bestFit="1" customWidth="1"/>
    <col min="7697" max="7697" width="10.5703125" style="1" bestFit="1" customWidth="1"/>
    <col min="7698" max="7702" width="11.140625" style="1" customWidth="1"/>
    <col min="7703" max="7704" width="13.42578125" style="1" bestFit="1" customWidth="1"/>
    <col min="7705" max="7933" width="9.140625" style="1"/>
    <col min="7934" max="7934" width="14.85546875" style="1" customWidth="1"/>
    <col min="7935" max="7935" width="9.28515625" style="1" bestFit="1" customWidth="1"/>
    <col min="7936" max="7936" width="10.140625" style="1" bestFit="1" customWidth="1"/>
    <col min="7937" max="7939" width="9.140625" style="1"/>
    <col min="7940" max="7942" width="9.28515625" style="1" bestFit="1" customWidth="1"/>
    <col min="7943" max="7944" width="9.28515625" style="1" customWidth="1"/>
    <col min="7945" max="7945" width="9" style="1" bestFit="1" customWidth="1"/>
    <col min="7946" max="7946" width="10.42578125" style="1" bestFit="1" customWidth="1"/>
    <col min="7947" max="7947" width="10.42578125" style="1" customWidth="1"/>
    <col min="7948" max="7948" width="11" style="1" customWidth="1"/>
    <col min="7949" max="7950" width="10.85546875" style="1" customWidth="1"/>
    <col min="7951" max="7952" width="15" style="1" bestFit="1" customWidth="1"/>
    <col min="7953" max="7953" width="10.5703125" style="1" bestFit="1" customWidth="1"/>
    <col min="7954" max="7958" width="11.140625" style="1" customWidth="1"/>
    <col min="7959" max="7960" width="13.42578125" style="1" bestFit="1" customWidth="1"/>
    <col min="7961" max="8189" width="9.140625" style="1"/>
    <col min="8190" max="8190" width="14.85546875" style="1" customWidth="1"/>
    <col min="8191" max="8191" width="9.28515625" style="1" bestFit="1" customWidth="1"/>
    <col min="8192" max="8192" width="10.140625" style="1" bestFit="1" customWidth="1"/>
    <col min="8193" max="8195" width="9.140625" style="1"/>
    <col min="8196" max="8198" width="9.28515625" style="1" bestFit="1" customWidth="1"/>
    <col min="8199" max="8200" width="9.28515625" style="1" customWidth="1"/>
    <col min="8201" max="8201" width="9" style="1" bestFit="1" customWidth="1"/>
    <col min="8202" max="8202" width="10.42578125" style="1" bestFit="1" customWidth="1"/>
    <col min="8203" max="8203" width="10.42578125" style="1" customWidth="1"/>
    <col min="8204" max="8204" width="11" style="1" customWidth="1"/>
    <col min="8205" max="8206" width="10.85546875" style="1" customWidth="1"/>
    <col min="8207" max="8208" width="15" style="1" bestFit="1" customWidth="1"/>
    <col min="8209" max="8209" width="10.5703125" style="1" bestFit="1" customWidth="1"/>
    <col min="8210" max="8214" width="11.140625" style="1" customWidth="1"/>
    <col min="8215" max="8216" width="13.42578125" style="1" bestFit="1" customWidth="1"/>
    <col min="8217" max="8445" width="9.140625" style="1"/>
    <col min="8446" max="8446" width="14.85546875" style="1" customWidth="1"/>
    <col min="8447" max="8447" width="9.28515625" style="1" bestFit="1" customWidth="1"/>
    <col min="8448" max="8448" width="10.140625" style="1" bestFit="1" customWidth="1"/>
    <col min="8449" max="8451" width="9.140625" style="1"/>
    <col min="8452" max="8454" width="9.28515625" style="1" bestFit="1" customWidth="1"/>
    <col min="8455" max="8456" width="9.28515625" style="1" customWidth="1"/>
    <col min="8457" max="8457" width="9" style="1" bestFit="1" customWidth="1"/>
    <col min="8458" max="8458" width="10.42578125" style="1" bestFit="1" customWidth="1"/>
    <col min="8459" max="8459" width="10.42578125" style="1" customWidth="1"/>
    <col min="8460" max="8460" width="11" style="1" customWidth="1"/>
    <col min="8461" max="8462" width="10.85546875" style="1" customWidth="1"/>
    <col min="8463" max="8464" width="15" style="1" bestFit="1" customWidth="1"/>
    <col min="8465" max="8465" width="10.5703125" style="1" bestFit="1" customWidth="1"/>
    <col min="8466" max="8470" width="11.140625" style="1" customWidth="1"/>
    <col min="8471" max="8472" width="13.42578125" style="1" bestFit="1" customWidth="1"/>
    <col min="8473" max="8701" width="9.140625" style="1"/>
    <col min="8702" max="8702" width="14.85546875" style="1" customWidth="1"/>
    <col min="8703" max="8703" width="9.28515625" style="1" bestFit="1" customWidth="1"/>
    <col min="8704" max="8704" width="10.140625" style="1" bestFit="1" customWidth="1"/>
    <col min="8705" max="8707" width="9.140625" style="1"/>
    <col min="8708" max="8710" width="9.28515625" style="1" bestFit="1" customWidth="1"/>
    <col min="8711" max="8712" width="9.28515625" style="1" customWidth="1"/>
    <col min="8713" max="8713" width="9" style="1" bestFit="1" customWidth="1"/>
    <col min="8714" max="8714" width="10.42578125" style="1" bestFit="1" customWidth="1"/>
    <col min="8715" max="8715" width="10.42578125" style="1" customWidth="1"/>
    <col min="8716" max="8716" width="11" style="1" customWidth="1"/>
    <col min="8717" max="8718" width="10.85546875" style="1" customWidth="1"/>
    <col min="8719" max="8720" width="15" style="1" bestFit="1" customWidth="1"/>
    <col min="8721" max="8721" width="10.5703125" style="1" bestFit="1" customWidth="1"/>
    <col min="8722" max="8726" width="11.140625" style="1" customWidth="1"/>
    <col min="8727" max="8728" width="13.42578125" style="1" bestFit="1" customWidth="1"/>
    <col min="8729" max="8957" width="9.140625" style="1"/>
    <col min="8958" max="8958" width="14.85546875" style="1" customWidth="1"/>
    <col min="8959" max="8959" width="9.28515625" style="1" bestFit="1" customWidth="1"/>
    <col min="8960" max="8960" width="10.140625" style="1" bestFit="1" customWidth="1"/>
    <col min="8961" max="8963" width="9.140625" style="1"/>
    <col min="8964" max="8966" width="9.28515625" style="1" bestFit="1" customWidth="1"/>
    <col min="8967" max="8968" width="9.28515625" style="1" customWidth="1"/>
    <col min="8969" max="8969" width="9" style="1" bestFit="1" customWidth="1"/>
    <col min="8970" max="8970" width="10.42578125" style="1" bestFit="1" customWidth="1"/>
    <col min="8971" max="8971" width="10.42578125" style="1" customWidth="1"/>
    <col min="8972" max="8972" width="11" style="1" customWidth="1"/>
    <col min="8973" max="8974" width="10.85546875" style="1" customWidth="1"/>
    <col min="8975" max="8976" width="15" style="1" bestFit="1" customWidth="1"/>
    <col min="8977" max="8977" width="10.5703125" style="1" bestFit="1" customWidth="1"/>
    <col min="8978" max="8982" width="11.140625" style="1" customWidth="1"/>
    <col min="8983" max="8984" width="13.42578125" style="1" bestFit="1" customWidth="1"/>
    <col min="8985" max="9213" width="9.140625" style="1"/>
    <col min="9214" max="9214" width="14.85546875" style="1" customWidth="1"/>
    <col min="9215" max="9215" width="9.28515625" style="1" bestFit="1" customWidth="1"/>
    <col min="9216" max="9216" width="10.140625" style="1" bestFit="1" customWidth="1"/>
    <col min="9217" max="9219" width="9.140625" style="1"/>
    <col min="9220" max="9222" width="9.28515625" style="1" bestFit="1" customWidth="1"/>
    <col min="9223" max="9224" width="9.28515625" style="1" customWidth="1"/>
    <col min="9225" max="9225" width="9" style="1" bestFit="1" customWidth="1"/>
    <col min="9226" max="9226" width="10.42578125" style="1" bestFit="1" customWidth="1"/>
    <col min="9227" max="9227" width="10.42578125" style="1" customWidth="1"/>
    <col min="9228" max="9228" width="11" style="1" customWidth="1"/>
    <col min="9229" max="9230" width="10.85546875" style="1" customWidth="1"/>
    <col min="9231" max="9232" width="15" style="1" bestFit="1" customWidth="1"/>
    <col min="9233" max="9233" width="10.5703125" style="1" bestFit="1" customWidth="1"/>
    <col min="9234" max="9238" width="11.140625" style="1" customWidth="1"/>
    <col min="9239" max="9240" width="13.42578125" style="1" bestFit="1" customWidth="1"/>
    <col min="9241" max="9469" width="9.140625" style="1"/>
    <col min="9470" max="9470" width="14.85546875" style="1" customWidth="1"/>
    <col min="9471" max="9471" width="9.28515625" style="1" bestFit="1" customWidth="1"/>
    <col min="9472" max="9472" width="10.140625" style="1" bestFit="1" customWidth="1"/>
    <col min="9473" max="9475" width="9.140625" style="1"/>
    <col min="9476" max="9478" width="9.28515625" style="1" bestFit="1" customWidth="1"/>
    <col min="9479" max="9480" width="9.28515625" style="1" customWidth="1"/>
    <col min="9481" max="9481" width="9" style="1" bestFit="1" customWidth="1"/>
    <col min="9482" max="9482" width="10.42578125" style="1" bestFit="1" customWidth="1"/>
    <col min="9483" max="9483" width="10.42578125" style="1" customWidth="1"/>
    <col min="9484" max="9484" width="11" style="1" customWidth="1"/>
    <col min="9485" max="9486" width="10.85546875" style="1" customWidth="1"/>
    <col min="9487" max="9488" width="15" style="1" bestFit="1" customWidth="1"/>
    <col min="9489" max="9489" width="10.5703125" style="1" bestFit="1" customWidth="1"/>
    <col min="9490" max="9494" width="11.140625" style="1" customWidth="1"/>
    <col min="9495" max="9496" width="13.42578125" style="1" bestFit="1" customWidth="1"/>
    <col min="9497" max="9725" width="9.140625" style="1"/>
    <col min="9726" max="9726" width="14.85546875" style="1" customWidth="1"/>
    <col min="9727" max="9727" width="9.28515625" style="1" bestFit="1" customWidth="1"/>
    <col min="9728" max="9728" width="10.140625" style="1" bestFit="1" customWidth="1"/>
    <col min="9729" max="9731" width="9.140625" style="1"/>
    <col min="9732" max="9734" width="9.28515625" style="1" bestFit="1" customWidth="1"/>
    <col min="9735" max="9736" width="9.28515625" style="1" customWidth="1"/>
    <col min="9737" max="9737" width="9" style="1" bestFit="1" customWidth="1"/>
    <col min="9738" max="9738" width="10.42578125" style="1" bestFit="1" customWidth="1"/>
    <col min="9739" max="9739" width="10.42578125" style="1" customWidth="1"/>
    <col min="9740" max="9740" width="11" style="1" customWidth="1"/>
    <col min="9741" max="9742" width="10.85546875" style="1" customWidth="1"/>
    <col min="9743" max="9744" width="15" style="1" bestFit="1" customWidth="1"/>
    <col min="9745" max="9745" width="10.5703125" style="1" bestFit="1" customWidth="1"/>
    <col min="9746" max="9750" width="11.140625" style="1" customWidth="1"/>
    <col min="9751" max="9752" width="13.42578125" style="1" bestFit="1" customWidth="1"/>
    <col min="9753" max="9981" width="9.140625" style="1"/>
    <col min="9982" max="9982" width="14.85546875" style="1" customWidth="1"/>
    <col min="9983" max="9983" width="9.28515625" style="1" bestFit="1" customWidth="1"/>
    <col min="9984" max="9984" width="10.140625" style="1" bestFit="1" customWidth="1"/>
    <col min="9985" max="9987" width="9.140625" style="1"/>
    <col min="9988" max="9990" width="9.28515625" style="1" bestFit="1" customWidth="1"/>
    <col min="9991" max="9992" width="9.28515625" style="1" customWidth="1"/>
    <col min="9993" max="9993" width="9" style="1" bestFit="1" customWidth="1"/>
    <col min="9994" max="9994" width="10.42578125" style="1" bestFit="1" customWidth="1"/>
    <col min="9995" max="9995" width="10.42578125" style="1" customWidth="1"/>
    <col min="9996" max="9996" width="11" style="1" customWidth="1"/>
    <col min="9997" max="9998" width="10.85546875" style="1" customWidth="1"/>
    <col min="9999" max="10000" width="15" style="1" bestFit="1" customWidth="1"/>
    <col min="10001" max="10001" width="10.5703125" style="1" bestFit="1" customWidth="1"/>
    <col min="10002" max="10006" width="11.140625" style="1" customWidth="1"/>
    <col min="10007" max="10008" width="13.42578125" style="1" bestFit="1" customWidth="1"/>
    <col min="10009" max="10237" width="9.140625" style="1"/>
    <col min="10238" max="10238" width="14.85546875" style="1" customWidth="1"/>
    <col min="10239" max="10239" width="9.28515625" style="1" bestFit="1" customWidth="1"/>
    <col min="10240" max="10240" width="10.140625" style="1" bestFit="1" customWidth="1"/>
    <col min="10241" max="10243" width="9.140625" style="1"/>
    <col min="10244" max="10246" width="9.28515625" style="1" bestFit="1" customWidth="1"/>
    <col min="10247" max="10248" width="9.28515625" style="1" customWidth="1"/>
    <col min="10249" max="10249" width="9" style="1" bestFit="1" customWidth="1"/>
    <col min="10250" max="10250" width="10.42578125" style="1" bestFit="1" customWidth="1"/>
    <col min="10251" max="10251" width="10.42578125" style="1" customWidth="1"/>
    <col min="10252" max="10252" width="11" style="1" customWidth="1"/>
    <col min="10253" max="10254" width="10.85546875" style="1" customWidth="1"/>
    <col min="10255" max="10256" width="15" style="1" bestFit="1" customWidth="1"/>
    <col min="10257" max="10257" width="10.5703125" style="1" bestFit="1" customWidth="1"/>
    <col min="10258" max="10262" width="11.140625" style="1" customWidth="1"/>
    <col min="10263" max="10264" width="13.42578125" style="1" bestFit="1" customWidth="1"/>
    <col min="10265" max="10493" width="9.140625" style="1"/>
    <col min="10494" max="10494" width="14.85546875" style="1" customWidth="1"/>
    <col min="10495" max="10495" width="9.28515625" style="1" bestFit="1" customWidth="1"/>
    <col min="10496" max="10496" width="10.140625" style="1" bestFit="1" customWidth="1"/>
    <col min="10497" max="10499" width="9.140625" style="1"/>
    <col min="10500" max="10502" width="9.28515625" style="1" bestFit="1" customWidth="1"/>
    <col min="10503" max="10504" width="9.28515625" style="1" customWidth="1"/>
    <col min="10505" max="10505" width="9" style="1" bestFit="1" customWidth="1"/>
    <col min="10506" max="10506" width="10.42578125" style="1" bestFit="1" customWidth="1"/>
    <col min="10507" max="10507" width="10.42578125" style="1" customWidth="1"/>
    <col min="10508" max="10508" width="11" style="1" customWidth="1"/>
    <col min="10509" max="10510" width="10.85546875" style="1" customWidth="1"/>
    <col min="10511" max="10512" width="15" style="1" bestFit="1" customWidth="1"/>
    <col min="10513" max="10513" width="10.5703125" style="1" bestFit="1" customWidth="1"/>
    <col min="10514" max="10518" width="11.140625" style="1" customWidth="1"/>
    <col min="10519" max="10520" width="13.42578125" style="1" bestFit="1" customWidth="1"/>
    <col min="10521" max="10749" width="9.140625" style="1"/>
    <col min="10750" max="10750" width="14.85546875" style="1" customWidth="1"/>
    <col min="10751" max="10751" width="9.28515625" style="1" bestFit="1" customWidth="1"/>
    <col min="10752" max="10752" width="10.140625" style="1" bestFit="1" customWidth="1"/>
    <col min="10753" max="10755" width="9.140625" style="1"/>
    <col min="10756" max="10758" width="9.28515625" style="1" bestFit="1" customWidth="1"/>
    <col min="10759" max="10760" width="9.28515625" style="1" customWidth="1"/>
    <col min="10761" max="10761" width="9" style="1" bestFit="1" customWidth="1"/>
    <col min="10762" max="10762" width="10.42578125" style="1" bestFit="1" customWidth="1"/>
    <col min="10763" max="10763" width="10.42578125" style="1" customWidth="1"/>
    <col min="10764" max="10764" width="11" style="1" customWidth="1"/>
    <col min="10765" max="10766" width="10.85546875" style="1" customWidth="1"/>
    <col min="10767" max="10768" width="15" style="1" bestFit="1" customWidth="1"/>
    <col min="10769" max="10769" width="10.5703125" style="1" bestFit="1" customWidth="1"/>
    <col min="10770" max="10774" width="11.140625" style="1" customWidth="1"/>
    <col min="10775" max="10776" width="13.42578125" style="1" bestFit="1" customWidth="1"/>
    <col min="10777" max="11005" width="9.140625" style="1"/>
    <col min="11006" max="11006" width="14.85546875" style="1" customWidth="1"/>
    <col min="11007" max="11007" width="9.28515625" style="1" bestFit="1" customWidth="1"/>
    <col min="11008" max="11008" width="10.140625" style="1" bestFit="1" customWidth="1"/>
    <col min="11009" max="11011" width="9.140625" style="1"/>
    <col min="11012" max="11014" width="9.28515625" style="1" bestFit="1" customWidth="1"/>
    <col min="11015" max="11016" width="9.28515625" style="1" customWidth="1"/>
    <col min="11017" max="11017" width="9" style="1" bestFit="1" customWidth="1"/>
    <col min="11018" max="11018" width="10.42578125" style="1" bestFit="1" customWidth="1"/>
    <col min="11019" max="11019" width="10.42578125" style="1" customWidth="1"/>
    <col min="11020" max="11020" width="11" style="1" customWidth="1"/>
    <col min="11021" max="11022" width="10.85546875" style="1" customWidth="1"/>
    <col min="11023" max="11024" width="15" style="1" bestFit="1" customWidth="1"/>
    <col min="11025" max="11025" width="10.5703125" style="1" bestFit="1" customWidth="1"/>
    <col min="11026" max="11030" width="11.140625" style="1" customWidth="1"/>
    <col min="11031" max="11032" width="13.42578125" style="1" bestFit="1" customWidth="1"/>
    <col min="11033" max="11261" width="9.140625" style="1"/>
    <col min="11262" max="11262" width="14.85546875" style="1" customWidth="1"/>
    <col min="11263" max="11263" width="9.28515625" style="1" bestFit="1" customWidth="1"/>
    <col min="11264" max="11264" width="10.140625" style="1" bestFit="1" customWidth="1"/>
    <col min="11265" max="11267" width="9.140625" style="1"/>
    <col min="11268" max="11270" width="9.28515625" style="1" bestFit="1" customWidth="1"/>
    <col min="11271" max="11272" width="9.28515625" style="1" customWidth="1"/>
    <col min="11273" max="11273" width="9" style="1" bestFit="1" customWidth="1"/>
    <col min="11274" max="11274" width="10.42578125" style="1" bestFit="1" customWidth="1"/>
    <col min="11275" max="11275" width="10.42578125" style="1" customWidth="1"/>
    <col min="11276" max="11276" width="11" style="1" customWidth="1"/>
    <col min="11277" max="11278" width="10.85546875" style="1" customWidth="1"/>
    <col min="11279" max="11280" width="15" style="1" bestFit="1" customWidth="1"/>
    <col min="11281" max="11281" width="10.5703125" style="1" bestFit="1" customWidth="1"/>
    <col min="11282" max="11286" width="11.140625" style="1" customWidth="1"/>
    <col min="11287" max="11288" width="13.42578125" style="1" bestFit="1" customWidth="1"/>
    <col min="11289" max="11517" width="9.140625" style="1"/>
    <col min="11518" max="11518" width="14.85546875" style="1" customWidth="1"/>
    <col min="11519" max="11519" width="9.28515625" style="1" bestFit="1" customWidth="1"/>
    <col min="11520" max="11520" width="10.140625" style="1" bestFit="1" customWidth="1"/>
    <col min="11521" max="11523" width="9.140625" style="1"/>
    <col min="11524" max="11526" width="9.28515625" style="1" bestFit="1" customWidth="1"/>
    <col min="11527" max="11528" width="9.28515625" style="1" customWidth="1"/>
    <col min="11529" max="11529" width="9" style="1" bestFit="1" customWidth="1"/>
    <col min="11530" max="11530" width="10.42578125" style="1" bestFit="1" customWidth="1"/>
    <col min="11531" max="11531" width="10.42578125" style="1" customWidth="1"/>
    <col min="11532" max="11532" width="11" style="1" customWidth="1"/>
    <col min="11533" max="11534" width="10.85546875" style="1" customWidth="1"/>
    <col min="11535" max="11536" width="15" style="1" bestFit="1" customWidth="1"/>
    <col min="11537" max="11537" width="10.5703125" style="1" bestFit="1" customWidth="1"/>
    <col min="11538" max="11542" width="11.140625" style="1" customWidth="1"/>
    <col min="11543" max="11544" width="13.42578125" style="1" bestFit="1" customWidth="1"/>
    <col min="11545" max="11773" width="9.140625" style="1"/>
    <col min="11774" max="11774" width="14.85546875" style="1" customWidth="1"/>
    <col min="11775" max="11775" width="9.28515625" style="1" bestFit="1" customWidth="1"/>
    <col min="11776" max="11776" width="10.140625" style="1" bestFit="1" customWidth="1"/>
    <col min="11777" max="11779" width="9.140625" style="1"/>
    <col min="11780" max="11782" width="9.28515625" style="1" bestFit="1" customWidth="1"/>
    <col min="11783" max="11784" width="9.28515625" style="1" customWidth="1"/>
    <col min="11785" max="11785" width="9" style="1" bestFit="1" customWidth="1"/>
    <col min="11786" max="11786" width="10.42578125" style="1" bestFit="1" customWidth="1"/>
    <col min="11787" max="11787" width="10.42578125" style="1" customWidth="1"/>
    <col min="11788" max="11788" width="11" style="1" customWidth="1"/>
    <col min="11789" max="11790" width="10.85546875" style="1" customWidth="1"/>
    <col min="11791" max="11792" width="15" style="1" bestFit="1" customWidth="1"/>
    <col min="11793" max="11793" width="10.5703125" style="1" bestFit="1" customWidth="1"/>
    <col min="11794" max="11798" width="11.140625" style="1" customWidth="1"/>
    <col min="11799" max="11800" width="13.42578125" style="1" bestFit="1" customWidth="1"/>
    <col min="11801" max="12029" width="9.140625" style="1"/>
    <col min="12030" max="12030" width="14.85546875" style="1" customWidth="1"/>
    <col min="12031" max="12031" width="9.28515625" style="1" bestFit="1" customWidth="1"/>
    <col min="12032" max="12032" width="10.140625" style="1" bestFit="1" customWidth="1"/>
    <col min="12033" max="12035" width="9.140625" style="1"/>
    <col min="12036" max="12038" width="9.28515625" style="1" bestFit="1" customWidth="1"/>
    <col min="12039" max="12040" width="9.28515625" style="1" customWidth="1"/>
    <col min="12041" max="12041" width="9" style="1" bestFit="1" customWidth="1"/>
    <col min="12042" max="12042" width="10.42578125" style="1" bestFit="1" customWidth="1"/>
    <col min="12043" max="12043" width="10.42578125" style="1" customWidth="1"/>
    <col min="12044" max="12044" width="11" style="1" customWidth="1"/>
    <col min="12045" max="12046" width="10.85546875" style="1" customWidth="1"/>
    <col min="12047" max="12048" width="15" style="1" bestFit="1" customWidth="1"/>
    <col min="12049" max="12049" width="10.5703125" style="1" bestFit="1" customWidth="1"/>
    <col min="12050" max="12054" width="11.140625" style="1" customWidth="1"/>
    <col min="12055" max="12056" width="13.42578125" style="1" bestFit="1" customWidth="1"/>
    <col min="12057" max="12285" width="9.140625" style="1"/>
    <col min="12286" max="12286" width="14.85546875" style="1" customWidth="1"/>
    <col min="12287" max="12287" width="9.28515625" style="1" bestFit="1" customWidth="1"/>
    <col min="12288" max="12288" width="10.140625" style="1" bestFit="1" customWidth="1"/>
    <col min="12289" max="12291" width="9.140625" style="1"/>
    <col min="12292" max="12294" width="9.28515625" style="1" bestFit="1" customWidth="1"/>
    <col min="12295" max="12296" width="9.28515625" style="1" customWidth="1"/>
    <col min="12297" max="12297" width="9" style="1" bestFit="1" customWidth="1"/>
    <col min="12298" max="12298" width="10.42578125" style="1" bestFit="1" customWidth="1"/>
    <col min="12299" max="12299" width="10.42578125" style="1" customWidth="1"/>
    <col min="12300" max="12300" width="11" style="1" customWidth="1"/>
    <col min="12301" max="12302" width="10.85546875" style="1" customWidth="1"/>
    <col min="12303" max="12304" width="15" style="1" bestFit="1" customWidth="1"/>
    <col min="12305" max="12305" width="10.5703125" style="1" bestFit="1" customWidth="1"/>
    <col min="12306" max="12310" width="11.140625" style="1" customWidth="1"/>
    <col min="12311" max="12312" width="13.42578125" style="1" bestFit="1" customWidth="1"/>
    <col min="12313" max="12541" width="9.140625" style="1"/>
    <col min="12542" max="12542" width="14.85546875" style="1" customWidth="1"/>
    <col min="12543" max="12543" width="9.28515625" style="1" bestFit="1" customWidth="1"/>
    <col min="12544" max="12544" width="10.140625" style="1" bestFit="1" customWidth="1"/>
    <col min="12545" max="12547" width="9.140625" style="1"/>
    <col min="12548" max="12550" width="9.28515625" style="1" bestFit="1" customWidth="1"/>
    <col min="12551" max="12552" width="9.28515625" style="1" customWidth="1"/>
    <col min="12553" max="12553" width="9" style="1" bestFit="1" customWidth="1"/>
    <col min="12554" max="12554" width="10.42578125" style="1" bestFit="1" customWidth="1"/>
    <col min="12555" max="12555" width="10.42578125" style="1" customWidth="1"/>
    <col min="12556" max="12556" width="11" style="1" customWidth="1"/>
    <col min="12557" max="12558" width="10.85546875" style="1" customWidth="1"/>
    <col min="12559" max="12560" width="15" style="1" bestFit="1" customWidth="1"/>
    <col min="12561" max="12561" width="10.5703125" style="1" bestFit="1" customWidth="1"/>
    <col min="12562" max="12566" width="11.140625" style="1" customWidth="1"/>
    <col min="12567" max="12568" width="13.42578125" style="1" bestFit="1" customWidth="1"/>
    <col min="12569" max="12797" width="9.140625" style="1"/>
    <col min="12798" max="12798" width="14.85546875" style="1" customWidth="1"/>
    <col min="12799" max="12799" width="9.28515625" style="1" bestFit="1" customWidth="1"/>
    <col min="12800" max="12800" width="10.140625" style="1" bestFit="1" customWidth="1"/>
    <col min="12801" max="12803" width="9.140625" style="1"/>
    <col min="12804" max="12806" width="9.28515625" style="1" bestFit="1" customWidth="1"/>
    <col min="12807" max="12808" width="9.28515625" style="1" customWidth="1"/>
    <col min="12809" max="12809" width="9" style="1" bestFit="1" customWidth="1"/>
    <col min="12810" max="12810" width="10.42578125" style="1" bestFit="1" customWidth="1"/>
    <col min="12811" max="12811" width="10.42578125" style="1" customWidth="1"/>
    <col min="12812" max="12812" width="11" style="1" customWidth="1"/>
    <col min="12813" max="12814" width="10.85546875" style="1" customWidth="1"/>
    <col min="12815" max="12816" width="15" style="1" bestFit="1" customWidth="1"/>
    <col min="12817" max="12817" width="10.5703125" style="1" bestFit="1" customWidth="1"/>
    <col min="12818" max="12822" width="11.140625" style="1" customWidth="1"/>
    <col min="12823" max="12824" width="13.42578125" style="1" bestFit="1" customWidth="1"/>
    <col min="12825" max="13053" width="9.140625" style="1"/>
    <col min="13054" max="13054" width="14.85546875" style="1" customWidth="1"/>
    <col min="13055" max="13055" width="9.28515625" style="1" bestFit="1" customWidth="1"/>
    <col min="13056" max="13056" width="10.140625" style="1" bestFit="1" customWidth="1"/>
    <col min="13057" max="13059" width="9.140625" style="1"/>
    <col min="13060" max="13062" width="9.28515625" style="1" bestFit="1" customWidth="1"/>
    <col min="13063" max="13064" width="9.28515625" style="1" customWidth="1"/>
    <col min="13065" max="13065" width="9" style="1" bestFit="1" customWidth="1"/>
    <col min="13066" max="13066" width="10.42578125" style="1" bestFit="1" customWidth="1"/>
    <col min="13067" max="13067" width="10.42578125" style="1" customWidth="1"/>
    <col min="13068" max="13068" width="11" style="1" customWidth="1"/>
    <col min="13069" max="13070" width="10.85546875" style="1" customWidth="1"/>
    <col min="13071" max="13072" width="15" style="1" bestFit="1" customWidth="1"/>
    <col min="13073" max="13073" width="10.5703125" style="1" bestFit="1" customWidth="1"/>
    <col min="13074" max="13078" width="11.140625" style="1" customWidth="1"/>
    <col min="13079" max="13080" width="13.42578125" style="1" bestFit="1" customWidth="1"/>
    <col min="13081" max="13309" width="9.140625" style="1"/>
    <col min="13310" max="13310" width="14.85546875" style="1" customWidth="1"/>
    <col min="13311" max="13311" width="9.28515625" style="1" bestFit="1" customWidth="1"/>
    <col min="13312" max="13312" width="10.140625" style="1" bestFit="1" customWidth="1"/>
    <col min="13313" max="13315" width="9.140625" style="1"/>
    <col min="13316" max="13318" width="9.28515625" style="1" bestFit="1" customWidth="1"/>
    <col min="13319" max="13320" width="9.28515625" style="1" customWidth="1"/>
    <col min="13321" max="13321" width="9" style="1" bestFit="1" customWidth="1"/>
    <col min="13322" max="13322" width="10.42578125" style="1" bestFit="1" customWidth="1"/>
    <col min="13323" max="13323" width="10.42578125" style="1" customWidth="1"/>
    <col min="13324" max="13324" width="11" style="1" customWidth="1"/>
    <col min="13325" max="13326" width="10.85546875" style="1" customWidth="1"/>
    <col min="13327" max="13328" width="15" style="1" bestFit="1" customWidth="1"/>
    <col min="13329" max="13329" width="10.5703125" style="1" bestFit="1" customWidth="1"/>
    <col min="13330" max="13334" width="11.140625" style="1" customWidth="1"/>
    <col min="13335" max="13336" width="13.42578125" style="1" bestFit="1" customWidth="1"/>
    <col min="13337" max="13565" width="9.140625" style="1"/>
    <col min="13566" max="13566" width="14.85546875" style="1" customWidth="1"/>
    <col min="13567" max="13567" width="9.28515625" style="1" bestFit="1" customWidth="1"/>
    <col min="13568" max="13568" width="10.140625" style="1" bestFit="1" customWidth="1"/>
    <col min="13569" max="13571" width="9.140625" style="1"/>
    <col min="13572" max="13574" width="9.28515625" style="1" bestFit="1" customWidth="1"/>
    <col min="13575" max="13576" width="9.28515625" style="1" customWidth="1"/>
    <col min="13577" max="13577" width="9" style="1" bestFit="1" customWidth="1"/>
    <col min="13578" max="13578" width="10.42578125" style="1" bestFit="1" customWidth="1"/>
    <col min="13579" max="13579" width="10.42578125" style="1" customWidth="1"/>
    <col min="13580" max="13580" width="11" style="1" customWidth="1"/>
    <col min="13581" max="13582" width="10.85546875" style="1" customWidth="1"/>
    <col min="13583" max="13584" width="15" style="1" bestFit="1" customWidth="1"/>
    <col min="13585" max="13585" width="10.5703125" style="1" bestFit="1" customWidth="1"/>
    <col min="13586" max="13590" width="11.140625" style="1" customWidth="1"/>
    <col min="13591" max="13592" width="13.42578125" style="1" bestFit="1" customWidth="1"/>
    <col min="13593" max="13821" width="9.140625" style="1"/>
    <col min="13822" max="13822" width="14.85546875" style="1" customWidth="1"/>
    <col min="13823" max="13823" width="9.28515625" style="1" bestFit="1" customWidth="1"/>
    <col min="13824" max="13824" width="10.140625" style="1" bestFit="1" customWidth="1"/>
    <col min="13825" max="13827" width="9.140625" style="1"/>
    <col min="13828" max="13830" width="9.28515625" style="1" bestFit="1" customWidth="1"/>
    <col min="13831" max="13832" width="9.28515625" style="1" customWidth="1"/>
    <col min="13833" max="13833" width="9" style="1" bestFit="1" customWidth="1"/>
    <col min="13834" max="13834" width="10.42578125" style="1" bestFit="1" customWidth="1"/>
    <col min="13835" max="13835" width="10.42578125" style="1" customWidth="1"/>
    <col min="13836" max="13836" width="11" style="1" customWidth="1"/>
    <col min="13837" max="13838" width="10.85546875" style="1" customWidth="1"/>
    <col min="13839" max="13840" width="15" style="1" bestFit="1" customWidth="1"/>
    <col min="13841" max="13841" width="10.5703125" style="1" bestFit="1" customWidth="1"/>
    <col min="13842" max="13846" width="11.140625" style="1" customWidth="1"/>
    <col min="13847" max="13848" width="13.42578125" style="1" bestFit="1" customWidth="1"/>
    <col min="13849" max="14077" width="9.140625" style="1"/>
    <col min="14078" max="14078" width="14.85546875" style="1" customWidth="1"/>
    <col min="14079" max="14079" width="9.28515625" style="1" bestFit="1" customWidth="1"/>
    <col min="14080" max="14080" width="10.140625" style="1" bestFit="1" customWidth="1"/>
    <col min="14081" max="14083" width="9.140625" style="1"/>
    <col min="14084" max="14086" width="9.28515625" style="1" bestFit="1" customWidth="1"/>
    <col min="14087" max="14088" width="9.28515625" style="1" customWidth="1"/>
    <col min="14089" max="14089" width="9" style="1" bestFit="1" customWidth="1"/>
    <col min="14090" max="14090" width="10.42578125" style="1" bestFit="1" customWidth="1"/>
    <col min="14091" max="14091" width="10.42578125" style="1" customWidth="1"/>
    <col min="14092" max="14092" width="11" style="1" customWidth="1"/>
    <col min="14093" max="14094" width="10.85546875" style="1" customWidth="1"/>
    <col min="14095" max="14096" width="15" style="1" bestFit="1" customWidth="1"/>
    <col min="14097" max="14097" width="10.5703125" style="1" bestFit="1" customWidth="1"/>
    <col min="14098" max="14102" width="11.140625" style="1" customWidth="1"/>
    <col min="14103" max="14104" width="13.42578125" style="1" bestFit="1" customWidth="1"/>
    <col min="14105" max="14333" width="9.140625" style="1"/>
    <col min="14334" max="14334" width="14.85546875" style="1" customWidth="1"/>
    <col min="14335" max="14335" width="9.28515625" style="1" bestFit="1" customWidth="1"/>
    <col min="14336" max="14336" width="10.140625" style="1" bestFit="1" customWidth="1"/>
    <col min="14337" max="14339" width="9.140625" style="1"/>
    <col min="14340" max="14342" width="9.28515625" style="1" bestFit="1" customWidth="1"/>
    <col min="14343" max="14344" width="9.28515625" style="1" customWidth="1"/>
    <col min="14345" max="14345" width="9" style="1" bestFit="1" customWidth="1"/>
    <col min="14346" max="14346" width="10.42578125" style="1" bestFit="1" customWidth="1"/>
    <col min="14347" max="14347" width="10.42578125" style="1" customWidth="1"/>
    <col min="14348" max="14348" width="11" style="1" customWidth="1"/>
    <col min="14349" max="14350" width="10.85546875" style="1" customWidth="1"/>
    <col min="14351" max="14352" width="15" style="1" bestFit="1" customWidth="1"/>
    <col min="14353" max="14353" width="10.5703125" style="1" bestFit="1" customWidth="1"/>
    <col min="14354" max="14358" width="11.140625" style="1" customWidth="1"/>
    <col min="14359" max="14360" width="13.42578125" style="1" bestFit="1" customWidth="1"/>
    <col min="14361" max="14589" width="9.140625" style="1"/>
    <col min="14590" max="14590" width="14.85546875" style="1" customWidth="1"/>
    <col min="14591" max="14591" width="9.28515625" style="1" bestFit="1" customWidth="1"/>
    <col min="14592" max="14592" width="10.140625" style="1" bestFit="1" customWidth="1"/>
    <col min="14593" max="14595" width="9.140625" style="1"/>
    <col min="14596" max="14598" width="9.28515625" style="1" bestFit="1" customWidth="1"/>
    <col min="14599" max="14600" width="9.28515625" style="1" customWidth="1"/>
    <col min="14601" max="14601" width="9" style="1" bestFit="1" customWidth="1"/>
    <col min="14602" max="14602" width="10.42578125" style="1" bestFit="1" customWidth="1"/>
    <col min="14603" max="14603" width="10.42578125" style="1" customWidth="1"/>
    <col min="14604" max="14604" width="11" style="1" customWidth="1"/>
    <col min="14605" max="14606" width="10.85546875" style="1" customWidth="1"/>
    <col min="14607" max="14608" width="15" style="1" bestFit="1" customWidth="1"/>
    <col min="14609" max="14609" width="10.5703125" style="1" bestFit="1" customWidth="1"/>
    <col min="14610" max="14614" width="11.140625" style="1" customWidth="1"/>
    <col min="14615" max="14616" width="13.42578125" style="1" bestFit="1" customWidth="1"/>
    <col min="14617" max="14845" width="9.140625" style="1"/>
    <col min="14846" max="14846" width="14.85546875" style="1" customWidth="1"/>
    <col min="14847" max="14847" width="9.28515625" style="1" bestFit="1" customWidth="1"/>
    <col min="14848" max="14848" width="10.140625" style="1" bestFit="1" customWidth="1"/>
    <col min="14849" max="14851" width="9.140625" style="1"/>
    <col min="14852" max="14854" width="9.28515625" style="1" bestFit="1" customWidth="1"/>
    <col min="14855" max="14856" width="9.28515625" style="1" customWidth="1"/>
    <col min="14857" max="14857" width="9" style="1" bestFit="1" customWidth="1"/>
    <col min="14858" max="14858" width="10.42578125" style="1" bestFit="1" customWidth="1"/>
    <col min="14859" max="14859" width="10.42578125" style="1" customWidth="1"/>
    <col min="14860" max="14860" width="11" style="1" customWidth="1"/>
    <col min="14861" max="14862" width="10.85546875" style="1" customWidth="1"/>
    <col min="14863" max="14864" width="15" style="1" bestFit="1" customWidth="1"/>
    <col min="14865" max="14865" width="10.5703125" style="1" bestFit="1" customWidth="1"/>
    <col min="14866" max="14870" width="11.140625" style="1" customWidth="1"/>
    <col min="14871" max="14872" width="13.42578125" style="1" bestFit="1" customWidth="1"/>
    <col min="14873" max="15101" width="9.140625" style="1"/>
    <col min="15102" max="15102" width="14.85546875" style="1" customWidth="1"/>
    <col min="15103" max="15103" width="9.28515625" style="1" bestFit="1" customWidth="1"/>
    <col min="15104" max="15104" width="10.140625" style="1" bestFit="1" customWidth="1"/>
    <col min="15105" max="15107" width="9.140625" style="1"/>
    <col min="15108" max="15110" width="9.28515625" style="1" bestFit="1" customWidth="1"/>
    <col min="15111" max="15112" width="9.28515625" style="1" customWidth="1"/>
    <col min="15113" max="15113" width="9" style="1" bestFit="1" customWidth="1"/>
    <col min="15114" max="15114" width="10.42578125" style="1" bestFit="1" customWidth="1"/>
    <col min="15115" max="15115" width="10.42578125" style="1" customWidth="1"/>
    <col min="15116" max="15116" width="11" style="1" customWidth="1"/>
    <col min="15117" max="15118" width="10.85546875" style="1" customWidth="1"/>
    <col min="15119" max="15120" width="15" style="1" bestFit="1" customWidth="1"/>
    <col min="15121" max="15121" width="10.5703125" style="1" bestFit="1" customWidth="1"/>
    <col min="15122" max="15126" width="11.140625" style="1" customWidth="1"/>
    <col min="15127" max="15128" width="13.42578125" style="1" bestFit="1" customWidth="1"/>
    <col min="15129" max="15357" width="9.140625" style="1"/>
    <col min="15358" max="15358" width="14.85546875" style="1" customWidth="1"/>
    <col min="15359" max="15359" width="9.28515625" style="1" bestFit="1" customWidth="1"/>
    <col min="15360" max="15360" width="10.140625" style="1" bestFit="1" customWidth="1"/>
    <col min="15361" max="15363" width="9.140625" style="1"/>
    <col min="15364" max="15366" width="9.28515625" style="1" bestFit="1" customWidth="1"/>
    <col min="15367" max="15368" width="9.28515625" style="1" customWidth="1"/>
    <col min="15369" max="15369" width="9" style="1" bestFit="1" customWidth="1"/>
    <col min="15370" max="15370" width="10.42578125" style="1" bestFit="1" customWidth="1"/>
    <col min="15371" max="15371" width="10.42578125" style="1" customWidth="1"/>
    <col min="15372" max="15372" width="11" style="1" customWidth="1"/>
    <col min="15373" max="15374" width="10.85546875" style="1" customWidth="1"/>
    <col min="15375" max="15376" width="15" style="1" bestFit="1" customWidth="1"/>
    <col min="15377" max="15377" width="10.5703125" style="1" bestFit="1" customWidth="1"/>
    <col min="15378" max="15382" width="11.140625" style="1" customWidth="1"/>
    <col min="15383" max="15384" width="13.42578125" style="1" bestFit="1" customWidth="1"/>
    <col min="15385" max="15613" width="9.140625" style="1"/>
    <col min="15614" max="15614" width="14.85546875" style="1" customWidth="1"/>
    <col min="15615" max="15615" width="9.28515625" style="1" bestFit="1" customWidth="1"/>
    <col min="15616" max="15616" width="10.140625" style="1" bestFit="1" customWidth="1"/>
    <col min="15617" max="15619" width="9.140625" style="1"/>
    <col min="15620" max="15622" width="9.28515625" style="1" bestFit="1" customWidth="1"/>
    <col min="15623" max="15624" width="9.28515625" style="1" customWidth="1"/>
    <col min="15625" max="15625" width="9" style="1" bestFit="1" customWidth="1"/>
    <col min="15626" max="15626" width="10.42578125" style="1" bestFit="1" customWidth="1"/>
    <col min="15627" max="15627" width="10.42578125" style="1" customWidth="1"/>
    <col min="15628" max="15628" width="11" style="1" customWidth="1"/>
    <col min="15629" max="15630" width="10.85546875" style="1" customWidth="1"/>
    <col min="15631" max="15632" width="15" style="1" bestFit="1" customWidth="1"/>
    <col min="15633" max="15633" width="10.5703125" style="1" bestFit="1" customWidth="1"/>
    <col min="15634" max="15638" width="11.140625" style="1" customWidth="1"/>
    <col min="15639" max="15640" width="13.42578125" style="1" bestFit="1" customWidth="1"/>
    <col min="15641" max="15869" width="9.140625" style="1"/>
    <col min="15870" max="15870" width="14.85546875" style="1" customWidth="1"/>
    <col min="15871" max="15871" width="9.28515625" style="1" bestFit="1" customWidth="1"/>
    <col min="15872" max="15872" width="10.140625" style="1" bestFit="1" customWidth="1"/>
    <col min="15873" max="15875" width="9.140625" style="1"/>
    <col min="15876" max="15878" width="9.28515625" style="1" bestFit="1" customWidth="1"/>
    <col min="15879" max="15880" width="9.28515625" style="1" customWidth="1"/>
    <col min="15881" max="15881" width="9" style="1" bestFit="1" customWidth="1"/>
    <col min="15882" max="15882" width="10.42578125" style="1" bestFit="1" customWidth="1"/>
    <col min="15883" max="15883" width="10.42578125" style="1" customWidth="1"/>
    <col min="15884" max="15884" width="11" style="1" customWidth="1"/>
    <col min="15885" max="15886" width="10.85546875" style="1" customWidth="1"/>
    <col min="15887" max="15888" width="15" style="1" bestFit="1" customWidth="1"/>
    <col min="15889" max="15889" width="10.5703125" style="1" bestFit="1" customWidth="1"/>
    <col min="15890" max="15894" width="11.140625" style="1" customWidth="1"/>
    <col min="15895" max="15896" width="13.42578125" style="1" bestFit="1" customWidth="1"/>
    <col min="15897" max="16125" width="9.140625" style="1"/>
    <col min="16126" max="16126" width="14.85546875" style="1" customWidth="1"/>
    <col min="16127" max="16127" width="9.28515625" style="1" bestFit="1" customWidth="1"/>
    <col min="16128" max="16128" width="10.140625" style="1" bestFit="1" customWidth="1"/>
    <col min="16129" max="16131" width="9.140625" style="1"/>
    <col min="16132" max="16134" width="9.28515625" style="1" bestFit="1" customWidth="1"/>
    <col min="16135" max="16136" width="9.28515625" style="1" customWidth="1"/>
    <col min="16137" max="16137" width="9" style="1" bestFit="1" customWidth="1"/>
    <col min="16138" max="16138" width="10.42578125" style="1" bestFit="1" customWidth="1"/>
    <col min="16139" max="16139" width="10.42578125" style="1" customWidth="1"/>
    <col min="16140" max="16140" width="11" style="1" customWidth="1"/>
    <col min="16141" max="16142" width="10.85546875" style="1" customWidth="1"/>
    <col min="16143" max="16144" width="15" style="1" bestFit="1" customWidth="1"/>
    <col min="16145" max="16145" width="10.5703125" style="1" bestFit="1" customWidth="1"/>
    <col min="16146" max="16150" width="11.140625" style="1" customWidth="1"/>
    <col min="16151" max="16152" width="13.42578125" style="1" bestFit="1" customWidth="1"/>
    <col min="16153" max="16384" width="9.140625" style="1"/>
  </cols>
  <sheetData>
    <row r="1" spans="1:20" ht="7.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ht="16.5" customHeight="1" x14ac:dyDescent="0.3">
      <c r="A2" s="205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0" ht="19.5" thickBot="1" x14ac:dyDescent="0.35">
      <c r="A3" s="205" t="s">
        <v>641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0" ht="19.5" thickBot="1" x14ac:dyDescent="0.35">
      <c r="A4" s="245"/>
      <c r="B4" s="246" t="s">
        <v>1</v>
      </c>
      <c r="C4" s="246" t="s">
        <v>2</v>
      </c>
      <c r="D4" s="246" t="s">
        <v>3</v>
      </c>
      <c r="E4" s="246" t="s">
        <v>4</v>
      </c>
      <c r="F4" s="247" t="s">
        <v>5</v>
      </c>
      <c r="G4" s="247" t="s">
        <v>6</v>
      </c>
      <c r="H4" s="247" t="s">
        <v>7</v>
      </c>
      <c r="I4" s="247" t="s">
        <v>8</v>
      </c>
      <c r="J4" s="247" t="s">
        <v>9</v>
      </c>
      <c r="K4" s="247" t="s">
        <v>10</v>
      </c>
      <c r="L4" s="247" t="s">
        <v>11</v>
      </c>
      <c r="M4" s="248" t="s">
        <v>12</v>
      </c>
      <c r="N4" s="248" t="s">
        <v>13</v>
      </c>
      <c r="O4" s="248" t="s">
        <v>14</v>
      </c>
      <c r="P4" s="249" t="s">
        <v>15</v>
      </c>
      <c r="Q4" s="248" t="s">
        <v>16</v>
      </c>
      <c r="R4" s="249" t="s">
        <v>621</v>
      </c>
      <c r="S4" s="249" t="s">
        <v>631</v>
      </c>
      <c r="T4" s="250" t="s">
        <v>640</v>
      </c>
    </row>
    <row r="5" spans="1:20" ht="21" customHeight="1" x14ac:dyDescent="0.3">
      <c r="A5" s="251" t="s">
        <v>17</v>
      </c>
      <c r="B5" s="252">
        <v>5.2421848799999999</v>
      </c>
      <c r="C5" s="252">
        <v>7.1524648509999986</v>
      </c>
      <c r="D5" s="252">
        <v>8.5773791359999993</v>
      </c>
      <c r="E5" s="252">
        <v>10.089245386999998</v>
      </c>
      <c r="F5" s="253">
        <v>11.692268932999998</v>
      </c>
      <c r="G5" s="253">
        <v>11.499280702</v>
      </c>
      <c r="H5" s="253">
        <v>13.507171959999999</v>
      </c>
      <c r="I5" s="253">
        <v>15.227631324000001</v>
      </c>
      <c r="J5" s="253">
        <v>17.893289083999999</v>
      </c>
      <c r="K5" s="253">
        <v>20.427184219000001</v>
      </c>
      <c r="L5" s="253">
        <v>21.876484867999999</v>
      </c>
      <c r="M5" s="254">
        <v>23.886533332999999</v>
      </c>
      <c r="N5" s="254">
        <v>24.332446679</v>
      </c>
      <c r="O5" s="254">
        <v>27.812920063</v>
      </c>
      <c r="P5" s="255">
        <v>29.717377809999995</v>
      </c>
      <c r="Q5" s="254">
        <v>31.765595505999997</v>
      </c>
      <c r="R5" s="255">
        <v>34.31</v>
      </c>
      <c r="S5" s="255">
        <v>37.610504290000002</v>
      </c>
      <c r="T5" s="256">
        <v>47.866567154999998</v>
      </c>
    </row>
    <row r="6" spans="1:20" ht="21" customHeight="1" x14ac:dyDescent="0.3">
      <c r="A6" s="257" t="s">
        <v>18</v>
      </c>
      <c r="B6" s="258">
        <v>4.4064594859999975</v>
      </c>
      <c r="C6" s="258">
        <v>5.4853223850000017</v>
      </c>
      <c r="D6" s="258">
        <v>6.4862160480000002</v>
      </c>
      <c r="E6" s="258">
        <v>8.0704823310000009</v>
      </c>
      <c r="F6" s="259">
        <v>10.277404587999998</v>
      </c>
      <c r="G6" s="259">
        <v>9.299079475000001</v>
      </c>
      <c r="H6" s="259">
        <v>10.921134319</v>
      </c>
      <c r="I6" s="259">
        <v>12.628449308999997</v>
      </c>
      <c r="J6" s="259">
        <v>13.557379528</v>
      </c>
      <c r="K6" s="259">
        <v>14.312568715999999</v>
      </c>
      <c r="L6" s="259">
        <v>15.1344434</v>
      </c>
      <c r="M6" s="260">
        <v>16.068419342999999</v>
      </c>
      <c r="N6" s="260">
        <v>17.292394244999997</v>
      </c>
      <c r="O6" s="260">
        <v>19.284966443999998</v>
      </c>
      <c r="P6" s="261">
        <v>20.032748971999997</v>
      </c>
      <c r="Q6" s="260">
        <v>21.270479161000011</v>
      </c>
      <c r="R6" s="261">
        <v>22.702999999999999</v>
      </c>
      <c r="S6" s="261">
        <v>24.967187337999999</v>
      </c>
      <c r="T6" s="262">
        <v>32.247374174999997</v>
      </c>
    </row>
    <row r="7" spans="1:20" ht="21" customHeight="1" thickBot="1" x14ac:dyDescent="0.35">
      <c r="A7" s="78" t="s">
        <v>19</v>
      </c>
      <c r="B7" s="263">
        <v>0.83572539400000023</v>
      </c>
      <c r="C7" s="263">
        <v>1.6671424660000009</v>
      </c>
      <c r="D7" s="263">
        <v>2.0911630879999992</v>
      </c>
      <c r="E7" s="263">
        <v>2.0187630559999996</v>
      </c>
      <c r="F7" s="264">
        <v>1.414864345</v>
      </c>
      <c r="G7" s="264">
        <v>2.200201227</v>
      </c>
      <c r="H7" s="264">
        <v>2.586037640999999</v>
      </c>
      <c r="I7" s="264">
        <v>2.5991820150000007</v>
      </c>
      <c r="J7" s="264">
        <v>4.3359095559999998</v>
      </c>
      <c r="K7" s="264">
        <v>6.1146155029999996</v>
      </c>
      <c r="L7" s="264">
        <v>6.742041468</v>
      </c>
      <c r="M7" s="265">
        <v>7.8181139900000005</v>
      </c>
      <c r="N7" s="265">
        <v>7.0400524340000006</v>
      </c>
      <c r="O7" s="265">
        <v>8.5279536189999998</v>
      </c>
      <c r="P7" s="266">
        <v>9.6846288379999983</v>
      </c>
      <c r="Q7" s="265">
        <v>10.495116345</v>
      </c>
      <c r="R7" s="266">
        <f>R5-R6</f>
        <v>11.607000000000003</v>
      </c>
      <c r="S7" s="266">
        <v>12.643316952000003</v>
      </c>
      <c r="T7" s="267">
        <v>15.619192980000001</v>
      </c>
    </row>
    <row r="8" spans="1:20" ht="15" x14ac:dyDescent="0.25">
      <c r="A8" s="268" t="s">
        <v>20</v>
      </c>
      <c r="P8" s="269"/>
      <c r="R8" s="270"/>
      <c r="S8" s="270"/>
      <c r="T8" s="269"/>
    </row>
    <row r="9" spans="1:20" x14ac:dyDescent="0.2">
      <c r="C9" s="184"/>
      <c r="P9" s="269"/>
      <c r="R9" s="270"/>
      <c r="S9" s="270"/>
      <c r="T9" s="269"/>
    </row>
    <row r="10" spans="1:20" ht="19.5" thickBot="1" x14ac:dyDescent="0.35">
      <c r="A10" s="205" t="s">
        <v>21</v>
      </c>
      <c r="P10" s="269"/>
      <c r="R10" s="270"/>
      <c r="S10" s="270"/>
      <c r="T10" s="269"/>
    </row>
    <row r="11" spans="1:20" ht="19.5" thickBot="1" x14ac:dyDescent="0.35">
      <c r="A11" s="245"/>
      <c r="B11" s="246" t="s">
        <v>1</v>
      </c>
      <c r="C11" s="246" t="s">
        <v>2</v>
      </c>
      <c r="D11" s="246" t="s">
        <v>3</v>
      </c>
      <c r="E11" s="246" t="s">
        <v>4</v>
      </c>
      <c r="F11" s="247" t="s">
        <v>5</v>
      </c>
      <c r="G11" s="247" t="s">
        <v>6</v>
      </c>
      <c r="H11" s="247" t="s">
        <v>7</v>
      </c>
      <c r="I11" s="247" t="s">
        <v>8</v>
      </c>
      <c r="J11" s="247" t="s">
        <v>9</v>
      </c>
      <c r="K11" s="247" t="s">
        <v>10</v>
      </c>
      <c r="L11" s="246" t="s">
        <v>11</v>
      </c>
      <c r="M11" s="271" t="s">
        <v>12</v>
      </c>
      <c r="N11" s="271" t="s">
        <v>13</v>
      </c>
      <c r="O11" s="271" t="s">
        <v>14</v>
      </c>
      <c r="P11" s="272" t="s">
        <v>15</v>
      </c>
      <c r="Q11" s="271" t="s">
        <v>16</v>
      </c>
      <c r="R11" s="272" t="s">
        <v>621</v>
      </c>
      <c r="S11" s="272" t="s">
        <v>631</v>
      </c>
      <c r="T11" s="250" t="s">
        <v>640</v>
      </c>
    </row>
    <row r="12" spans="1:20" ht="18.75" x14ac:dyDescent="0.3">
      <c r="A12" s="251" t="s">
        <v>17</v>
      </c>
      <c r="B12" s="273" t="s">
        <v>22</v>
      </c>
      <c r="C12" s="252">
        <f t="shared" ref="C12:I13" si="0">((C5-B5)/B5)*100</f>
        <v>36.440530327118083</v>
      </c>
      <c r="D12" s="252">
        <f t="shared" si="0"/>
        <v>19.92200331890874</v>
      </c>
      <c r="E12" s="252">
        <f t="shared" si="0"/>
        <v>17.626202911499693</v>
      </c>
      <c r="F12" s="253">
        <f t="shared" si="0"/>
        <v>15.88843847593891</v>
      </c>
      <c r="G12" s="253">
        <f t="shared" si="0"/>
        <v>-1.6505627103334226</v>
      </c>
      <c r="H12" s="253">
        <f t="shared" si="0"/>
        <v>17.461016128172073</v>
      </c>
      <c r="I12" s="253">
        <f>((I5-H5)/H5)*100</f>
        <v>12.737376625506453</v>
      </c>
      <c r="J12" s="253">
        <f t="shared" ref="J12:Q13" si="1">((J5-I5)/I5)*100</f>
        <v>17.505399909431102</v>
      </c>
      <c r="K12" s="253">
        <f t="shared" si="1"/>
        <v>14.161147920343979</v>
      </c>
      <c r="L12" s="252">
        <f t="shared" si="1"/>
        <v>7.0949604872704644</v>
      </c>
      <c r="M12" s="274">
        <f t="shared" si="1"/>
        <v>9.1881692928657603</v>
      </c>
      <c r="N12" s="274">
        <f t="shared" si="1"/>
        <v>1.8667980815112999</v>
      </c>
      <c r="O12" s="274">
        <f t="shared" si="1"/>
        <v>14.303836477750531</v>
      </c>
      <c r="P12" s="275">
        <f t="shared" si="1"/>
        <v>6.8473851098199772</v>
      </c>
      <c r="Q12" s="274">
        <f>((Q5-P5)/P5)*100</f>
        <v>6.8923231016391018</v>
      </c>
      <c r="R12" s="275">
        <f>((R5-Q5)/Q5)*100</f>
        <v>8.009937964233691</v>
      </c>
      <c r="S12" s="275">
        <f>((S5-R5)/R5)*100</f>
        <v>9.6196569221801198</v>
      </c>
      <c r="T12" s="276">
        <f>((T5-S5)/S5)*100</f>
        <v>27.269144773809668</v>
      </c>
    </row>
    <row r="13" spans="1:20" ht="19.5" thickBot="1" x14ac:dyDescent="0.35">
      <c r="A13" s="277" t="s">
        <v>18</v>
      </c>
      <c r="B13" s="278" t="s">
        <v>22</v>
      </c>
      <c r="C13" s="279">
        <f t="shared" si="0"/>
        <v>24.483667725250129</v>
      </c>
      <c r="D13" s="279">
        <f t="shared" si="0"/>
        <v>18.246760951316414</v>
      </c>
      <c r="E13" s="279">
        <f t="shared" si="0"/>
        <v>24.425123543155848</v>
      </c>
      <c r="F13" s="280">
        <f t="shared" si="0"/>
        <v>27.345605460566574</v>
      </c>
      <c r="G13" s="280">
        <f t="shared" si="0"/>
        <v>-9.5191845822854848</v>
      </c>
      <c r="H13" s="280">
        <f t="shared" si="0"/>
        <v>17.443176481723736</v>
      </c>
      <c r="I13" s="280">
        <f t="shared" si="0"/>
        <v>15.633128758701394</v>
      </c>
      <c r="J13" s="280">
        <f t="shared" si="1"/>
        <v>7.3558534090007139</v>
      </c>
      <c r="K13" s="280">
        <f t="shared" si="1"/>
        <v>5.5703182642361684</v>
      </c>
      <c r="L13" s="279">
        <f t="shared" si="1"/>
        <v>5.7423283011471478</v>
      </c>
      <c r="M13" s="281">
        <f>((M6-L6)/L6)*100</f>
        <v>6.1711945283696279</v>
      </c>
      <c r="N13" s="281">
        <f t="shared" si="1"/>
        <v>7.6172700990231963</v>
      </c>
      <c r="O13" s="281">
        <f t="shared" si="1"/>
        <v>11.52282425885671</v>
      </c>
      <c r="P13" s="282">
        <f t="shared" si="1"/>
        <v>3.8775412452566176</v>
      </c>
      <c r="Q13" s="281">
        <f t="shared" si="1"/>
        <v>6.1785339132937001</v>
      </c>
      <c r="R13" s="282">
        <f>((R6-Q6)/Q6)*100</f>
        <v>6.7347840552015068</v>
      </c>
      <c r="S13" s="282">
        <f t="shared" ref="S13" si="2">((S6-R6)/R6)*100</f>
        <v>9.973075531868032</v>
      </c>
      <c r="T13" s="283">
        <f>((T6-S6)/S6)*100</f>
        <v>29.159018749058578</v>
      </c>
    </row>
    <row r="14" spans="1:20" ht="15.75" customHeight="1" x14ac:dyDescent="0.25">
      <c r="A14" s="284"/>
      <c r="P14" s="269"/>
      <c r="R14" s="270"/>
      <c r="S14" s="270"/>
    </row>
    <row r="15" spans="1:20" ht="4.5" customHeight="1" x14ac:dyDescent="0.2">
      <c r="P15" s="269"/>
      <c r="R15" s="270"/>
      <c r="S15" s="270"/>
    </row>
    <row r="16" spans="1:20" ht="6" customHeight="1" x14ac:dyDescent="0.2">
      <c r="P16" s="269"/>
      <c r="R16" s="270"/>
      <c r="S16" s="270"/>
    </row>
    <row r="17" spans="15:33" x14ac:dyDescent="0.2">
      <c r="P17" s="269"/>
      <c r="R17" s="270"/>
      <c r="S17" s="270"/>
    </row>
    <row r="18" spans="15:33" x14ac:dyDescent="0.2">
      <c r="P18" s="269"/>
      <c r="R18" s="270"/>
      <c r="S18" s="270"/>
      <c r="Y18" s="285"/>
      <c r="AA18" s="285"/>
      <c r="AC18" s="285"/>
      <c r="AE18" s="285"/>
      <c r="AG18" s="285"/>
    </row>
    <row r="19" spans="15:33" x14ac:dyDescent="0.2">
      <c r="P19" s="269"/>
      <c r="R19" s="270"/>
      <c r="S19" s="270"/>
    </row>
    <row r="20" spans="15:33" x14ac:dyDescent="0.2">
      <c r="P20" s="269"/>
      <c r="R20" s="270"/>
      <c r="S20" s="270"/>
    </row>
    <row r="21" spans="15:33" x14ac:dyDescent="0.2">
      <c r="P21" s="269"/>
      <c r="R21" s="270"/>
      <c r="S21" s="270"/>
    </row>
    <row r="22" spans="15:33" x14ac:dyDescent="0.2">
      <c r="P22" s="269"/>
      <c r="R22" s="270"/>
      <c r="S22" s="270"/>
    </row>
    <row r="23" spans="15:33" x14ac:dyDescent="0.2">
      <c r="P23" s="269"/>
      <c r="R23" s="270"/>
      <c r="S23" s="270"/>
    </row>
    <row r="24" spans="15:33" x14ac:dyDescent="0.2">
      <c r="P24" s="269"/>
      <c r="R24" s="270"/>
      <c r="S24" s="270"/>
    </row>
    <row r="25" spans="15:33" x14ac:dyDescent="0.2">
      <c r="P25" s="269"/>
      <c r="R25" s="270"/>
      <c r="S25" s="270"/>
    </row>
    <row r="26" spans="15:33" x14ac:dyDescent="0.2">
      <c r="P26" s="269"/>
      <c r="R26" s="270"/>
      <c r="S26" s="270"/>
    </row>
    <row r="27" spans="15:33" x14ac:dyDescent="0.2">
      <c r="P27" s="269"/>
      <c r="R27" s="270"/>
      <c r="S27" s="270"/>
    </row>
    <row r="28" spans="15:33" x14ac:dyDescent="0.2">
      <c r="P28" s="269"/>
      <c r="R28" s="270"/>
      <c r="S28" s="270"/>
    </row>
    <row r="29" spans="15:33" x14ac:dyDescent="0.2">
      <c r="P29" s="269"/>
      <c r="R29" s="270"/>
      <c r="S29" s="270"/>
    </row>
    <row r="30" spans="15:33" x14ac:dyDescent="0.2">
      <c r="O30" s="1" t="s">
        <v>24</v>
      </c>
      <c r="P30" s="269"/>
      <c r="R30" s="270"/>
      <c r="S30" s="270"/>
    </row>
    <row r="31" spans="15:33" x14ac:dyDescent="0.2">
      <c r="O31" s="1" t="s">
        <v>24</v>
      </c>
      <c r="P31" s="269"/>
      <c r="R31" s="270"/>
      <c r="S31" s="270"/>
    </row>
    <row r="32" spans="15:33" x14ac:dyDescent="0.2">
      <c r="P32" s="269"/>
      <c r="R32" s="270"/>
      <c r="S32" s="270"/>
    </row>
    <row r="33" spans="1:20" x14ac:dyDescent="0.2">
      <c r="P33" s="269"/>
      <c r="R33" s="270"/>
      <c r="S33" s="270"/>
    </row>
    <row r="34" spans="1:20" x14ac:dyDescent="0.2">
      <c r="P34" s="269"/>
      <c r="R34" s="270"/>
      <c r="S34" s="270"/>
    </row>
    <row r="35" spans="1:20" x14ac:dyDescent="0.2">
      <c r="P35" s="269"/>
      <c r="R35" s="270"/>
      <c r="S35" s="270"/>
    </row>
    <row r="36" spans="1:20" ht="37.5" customHeight="1" x14ac:dyDescent="0.2">
      <c r="P36" s="269"/>
      <c r="R36" s="270"/>
      <c r="S36" s="270"/>
    </row>
    <row r="37" spans="1:20" ht="37.5" customHeight="1" x14ac:dyDescent="0.2">
      <c r="P37" s="269"/>
      <c r="R37" s="270"/>
      <c r="S37" s="270"/>
    </row>
    <row r="38" spans="1:20" ht="52.5" customHeight="1" x14ac:dyDescent="0.2">
      <c r="P38" s="269"/>
      <c r="R38" s="270"/>
      <c r="S38" s="270"/>
    </row>
    <row r="39" spans="1:20" ht="29.25" customHeight="1" thickBot="1" x14ac:dyDescent="0.4">
      <c r="A39" s="286" t="s">
        <v>25</v>
      </c>
      <c r="P39" s="269"/>
      <c r="R39" s="270"/>
      <c r="S39" s="270"/>
    </row>
    <row r="40" spans="1:20" ht="19.5" thickBot="1" x14ac:dyDescent="0.35">
      <c r="A40" s="245"/>
      <c r="B40" s="246" t="s">
        <v>1</v>
      </c>
      <c r="C40" s="246" t="s">
        <v>2</v>
      </c>
      <c r="D40" s="246" t="s">
        <v>3</v>
      </c>
      <c r="E40" s="246" t="s">
        <v>4</v>
      </c>
      <c r="F40" s="247" t="s">
        <v>5</v>
      </c>
      <c r="G40" s="247" t="s">
        <v>6</v>
      </c>
      <c r="H40" s="247" t="s">
        <v>7</v>
      </c>
      <c r="I40" s="247" t="s">
        <v>8</v>
      </c>
      <c r="J40" s="247" t="s">
        <v>9</v>
      </c>
      <c r="K40" s="247" t="s">
        <v>10</v>
      </c>
      <c r="L40" s="246" t="s">
        <v>11</v>
      </c>
      <c r="M40" s="271" t="s">
        <v>12</v>
      </c>
      <c r="N40" s="271" t="s">
        <v>13</v>
      </c>
      <c r="O40" s="271" t="s">
        <v>14</v>
      </c>
      <c r="P40" s="271" t="s">
        <v>15</v>
      </c>
      <c r="Q40" s="271" t="s">
        <v>16</v>
      </c>
      <c r="R40" s="272" t="s">
        <v>621</v>
      </c>
      <c r="S40" s="272" t="s">
        <v>631</v>
      </c>
      <c r="T40" s="250" t="s">
        <v>640</v>
      </c>
    </row>
    <row r="41" spans="1:20" ht="18.75" x14ac:dyDescent="0.3">
      <c r="A41" s="251" t="s">
        <v>17</v>
      </c>
      <c r="B41" s="252">
        <v>59.698</v>
      </c>
      <c r="C41" s="252">
        <v>71.423500000000004</v>
      </c>
      <c r="D41" s="252">
        <v>87.925899999999999</v>
      </c>
      <c r="E41" s="252">
        <v>101.8387</v>
      </c>
      <c r="F41" s="253">
        <v>116.24380000000001</v>
      </c>
      <c r="G41" s="253">
        <v>98.218000000000004</v>
      </c>
      <c r="H41" s="253">
        <v>120.37310000000001</v>
      </c>
      <c r="I41" s="253">
        <v>136.69389999999999</v>
      </c>
      <c r="J41" s="253">
        <v>143.45609999999999</v>
      </c>
      <c r="K41" s="253">
        <v>154.994</v>
      </c>
      <c r="L41" s="252">
        <v>165.77359999999999</v>
      </c>
      <c r="M41" s="274">
        <v>179.578</v>
      </c>
      <c r="N41" s="274">
        <v>184.84299999999999</v>
      </c>
      <c r="O41" s="274">
        <v>206.64699999999999</v>
      </c>
      <c r="P41" s="274">
        <v>223.6</v>
      </c>
      <c r="Q41" s="274">
        <v>238.1</v>
      </c>
      <c r="R41" s="275">
        <v>239.88</v>
      </c>
      <c r="S41" s="275">
        <v>288.14550000000003</v>
      </c>
      <c r="T41" s="256">
        <v>346.2</v>
      </c>
    </row>
    <row r="42" spans="1:20" ht="18.75" x14ac:dyDescent="0.3">
      <c r="A42" s="257" t="s">
        <v>18</v>
      </c>
      <c r="B42" s="258">
        <v>71.354300000000009</v>
      </c>
      <c r="C42" s="258">
        <v>81.169699999999992</v>
      </c>
      <c r="D42" s="258">
        <v>100.78410000000001</v>
      </c>
      <c r="E42" s="258">
        <v>120.3895</v>
      </c>
      <c r="F42" s="259">
        <v>142.4479</v>
      </c>
      <c r="G42" s="259">
        <v>107.52889999999999</v>
      </c>
      <c r="H42" s="259">
        <v>134.1884</v>
      </c>
      <c r="I42" s="259">
        <v>152.5684</v>
      </c>
      <c r="J42" s="259">
        <v>154.0402</v>
      </c>
      <c r="K42" s="259">
        <v>156.97800000000001</v>
      </c>
      <c r="L42" s="258">
        <v>168.4323</v>
      </c>
      <c r="M42" s="287">
        <v>177.233</v>
      </c>
      <c r="N42" s="287">
        <v>180.92500000000001</v>
      </c>
      <c r="O42" s="287">
        <v>206.084</v>
      </c>
      <c r="P42" s="287">
        <v>228.2</v>
      </c>
      <c r="Q42" s="287">
        <v>237</v>
      </c>
      <c r="R42" s="288">
        <v>229.374</v>
      </c>
      <c r="S42" s="288">
        <v>289.60610000000003</v>
      </c>
      <c r="T42" s="262">
        <v>366.2</v>
      </c>
    </row>
    <row r="43" spans="1:20" ht="19.5" thickBot="1" x14ac:dyDescent="0.35">
      <c r="A43" s="289" t="s">
        <v>19</v>
      </c>
      <c r="B43" s="263">
        <v>-11.6563</v>
      </c>
      <c r="C43" s="263">
        <v>-9.7462</v>
      </c>
      <c r="D43" s="263">
        <v>-12.8582</v>
      </c>
      <c r="E43" s="263">
        <v>-18.550799999999999</v>
      </c>
      <c r="F43" s="264">
        <v>-26.204099999999997</v>
      </c>
      <c r="G43" s="264">
        <v>-9.3109000000000002</v>
      </c>
      <c r="H43" s="264">
        <v>-13.815299999999988</v>
      </c>
      <c r="I43" s="264">
        <v>-15.874499999999999</v>
      </c>
      <c r="J43" s="264">
        <v>-10.584100000000007</v>
      </c>
      <c r="K43" s="264">
        <v>-1.9840000000000089</v>
      </c>
      <c r="L43" s="263">
        <v>-2.6587000000000001</v>
      </c>
      <c r="M43" s="290">
        <v>2.3449999999999989</v>
      </c>
      <c r="N43" s="290">
        <v>3.9180000000000001</v>
      </c>
      <c r="O43" s="290">
        <v>0.5</v>
      </c>
      <c r="P43" s="290">
        <v>-4.5999999999999996</v>
      </c>
      <c r="Q43" s="290">
        <v>1.2</v>
      </c>
      <c r="R43" s="291">
        <v>10.506</v>
      </c>
      <c r="S43" s="291">
        <v>-1.4606300000000001</v>
      </c>
      <c r="T43" s="267">
        <v>-20</v>
      </c>
    </row>
    <row r="44" spans="1:20" x14ac:dyDescent="0.2">
      <c r="R44" s="270"/>
      <c r="S44" s="270"/>
      <c r="T44" s="269"/>
    </row>
    <row r="45" spans="1:20" ht="21.75" thickBot="1" x14ac:dyDescent="0.4">
      <c r="A45" s="286" t="s">
        <v>26</v>
      </c>
      <c r="R45" s="270"/>
      <c r="S45" s="270"/>
      <c r="T45" s="269"/>
    </row>
    <row r="46" spans="1:20" ht="19.5" thickBot="1" x14ac:dyDescent="0.35">
      <c r="A46" s="245"/>
      <c r="B46" s="246" t="s">
        <v>27</v>
      </c>
      <c r="C46" s="246" t="s">
        <v>1</v>
      </c>
      <c r="D46" s="246" t="s">
        <v>2</v>
      </c>
      <c r="E46" s="246" t="s">
        <v>3</v>
      </c>
      <c r="F46" s="247" t="s">
        <v>4</v>
      </c>
      <c r="G46" s="247" t="s">
        <v>5</v>
      </c>
      <c r="H46" s="247" t="s">
        <v>6</v>
      </c>
      <c r="I46" s="247" t="s">
        <v>7</v>
      </c>
      <c r="J46" s="247" t="s">
        <v>8</v>
      </c>
      <c r="K46" s="247" t="s">
        <v>9</v>
      </c>
      <c r="L46" s="246" t="s">
        <v>10</v>
      </c>
      <c r="M46" s="271" t="s">
        <v>12</v>
      </c>
      <c r="N46" s="271" t="s">
        <v>13</v>
      </c>
      <c r="O46" s="271" t="s">
        <v>14</v>
      </c>
      <c r="P46" s="271" t="s">
        <v>15</v>
      </c>
      <c r="Q46" s="271" t="s">
        <v>16</v>
      </c>
      <c r="R46" s="272" t="s">
        <v>621</v>
      </c>
      <c r="S46" s="272" t="s">
        <v>631</v>
      </c>
      <c r="T46" s="250" t="s">
        <v>640</v>
      </c>
    </row>
    <row r="47" spans="1:20" ht="18.75" x14ac:dyDescent="0.3">
      <c r="A47" s="251" t="s">
        <v>17</v>
      </c>
      <c r="B47" s="252">
        <f t="shared" ref="B47:S48" si="3">(B5/B41)*100</f>
        <v>8.7811733726423</v>
      </c>
      <c r="C47" s="252">
        <f t="shared" si="3"/>
        <v>10.014161796887576</v>
      </c>
      <c r="D47" s="252">
        <f t="shared" si="3"/>
        <v>9.7552360976686039</v>
      </c>
      <c r="E47" s="252">
        <f t="shared" si="3"/>
        <v>9.9070838364983036</v>
      </c>
      <c r="F47" s="253">
        <f t="shared" si="3"/>
        <v>10.058402196934372</v>
      </c>
      <c r="G47" s="253">
        <f t="shared" si="3"/>
        <v>11.707915760858498</v>
      </c>
      <c r="H47" s="253">
        <f t="shared" si="3"/>
        <v>11.22108839931845</v>
      </c>
      <c r="I47" s="253">
        <f t="shared" si="3"/>
        <v>11.139949422761369</v>
      </c>
      <c r="J47" s="253">
        <f t="shared" si="3"/>
        <v>12.473006783259827</v>
      </c>
      <c r="K47" s="253">
        <f t="shared" si="3"/>
        <v>13.179338696336632</v>
      </c>
      <c r="L47" s="252">
        <f t="shared" si="3"/>
        <v>13.196603601538484</v>
      </c>
      <c r="M47" s="274">
        <f t="shared" si="3"/>
        <v>13.301480879060909</v>
      </c>
      <c r="N47" s="274">
        <f>(N5/N41)*100</f>
        <v>13.163845360116424</v>
      </c>
      <c r="O47" s="274">
        <f t="shared" si="3"/>
        <v>13.459145336249739</v>
      </c>
      <c r="P47" s="274">
        <f t="shared" si="3"/>
        <v>13.290419414132376</v>
      </c>
      <c r="Q47" s="274">
        <f t="shared" si="3"/>
        <v>13.34128328685426</v>
      </c>
      <c r="R47" s="275">
        <f t="shared" si="3"/>
        <v>14.302984825746206</v>
      </c>
      <c r="S47" s="275">
        <f>(S5/S41)*100</f>
        <v>13.052608591839887</v>
      </c>
      <c r="T47" s="276">
        <f>(T5/T41)*100</f>
        <v>13.826275896880416</v>
      </c>
    </row>
    <row r="48" spans="1:20" ht="19.5" thickBot="1" x14ac:dyDescent="0.35">
      <c r="A48" s="277" t="s">
        <v>18</v>
      </c>
      <c r="B48" s="279">
        <f t="shared" si="3"/>
        <v>6.1754645284166427</v>
      </c>
      <c r="C48" s="279">
        <f t="shared" si="3"/>
        <v>6.7578448423488107</v>
      </c>
      <c r="D48" s="279">
        <f t="shared" si="3"/>
        <v>6.435753306325104</v>
      </c>
      <c r="E48" s="279">
        <f t="shared" si="3"/>
        <v>6.7036430344839051</v>
      </c>
      <c r="F48" s="280">
        <f t="shared" si="3"/>
        <v>7.2148515969698375</v>
      </c>
      <c r="G48" s="280">
        <f t="shared" si="3"/>
        <v>8.6479815891355738</v>
      </c>
      <c r="H48" s="280">
        <f t="shared" si="3"/>
        <v>8.1386575285196034</v>
      </c>
      <c r="I48" s="280">
        <f t="shared" si="3"/>
        <v>8.2772378218556373</v>
      </c>
      <c r="J48" s="280">
        <f t="shared" si="3"/>
        <v>8.8011957450068241</v>
      </c>
      <c r="K48" s="280">
        <f t="shared" si="3"/>
        <v>9.1175634267222154</v>
      </c>
      <c r="L48" s="279">
        <f t="shared" si="3"/>
        <v>8.9854757074504121</v>
      </c>
      <c r="M48" s="281">
        <f t="shared" si="3"/>
        <v>9.0662683264403334</v>
      </c>
      <c r="N48" s="281">
        <f t="shared" si="3"/>
        <v>9.5577693768135941</v>
      </c>
      <c r="O48" s="281">
        <f t="shared" si="3"/>
        <v>9.3578183866772768</v>
      </c>
      <c r="P48" s="281">
        <f t="shared" si="3"/>
        <v>8.7785928886941278</v>
      </c>
      <c r="Q48" s="281">
        <f t="shared" si="3"/>
        <v>8.9748857219409324</v>
      </c>
      <c r="R48" s="282">
        <f t="shared" si="3"/>
        <v>9.897808818785041</v>
      </c>
      <c r="S48" s="282">
        <f t="shared" si="3"/>
        <v>8.6210847554661303</v>
      </c>
      <c r="T48" s="283">
        <f t="shared" ref="T48" si="4">(T6/T42)*100</f>
        <v>8.8059459789732379</v>
      </c>
    </row>
    <row r="49" spans="1:18" ht="6" customHeight="1" x14ac:dyDescent="0.2">
      <c r="R49" s="270"/>
    </row>
    <row r="50" spans="1:18" x14ac:dyDescent="0.2">
      <c r="A50" s="292"/>
      <c r="R50" s="270"/>
    </row>
    <row r="58" spans="1:18" x14ac:dyDescent="0.2">
      <c r="R58" s="269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Rynków Rolnych i Transformacji Energetycznej Obszarów Wiejskich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8479-3C88-480E-8A0D-8D449B12CCB8}">
  <sheetPr codeName="Arkusz3"/>
  <dimension ref="A1:AB68"/>
  <sheetViews>
    <sheetView showGridLines="0" showZeros="0" zoomScale="90" zoomScaleNormal="90" workbookViewId="0">
      <selection activeCell="I15" sqref="I15"/>
    </sheetView>
  </sheetViews>
  <sheetFormatPr defaultRowHeight="12.75" x14ac:dyDescent="0.2"/>
  <cols>
    <col min="1" max="1" width="12.28515625" style="1" customWidth="1"/>
    <col min="2" max="3" width="9" style="1" bestFit="1" customWidth="1"/>
    <col min="4" max="4" width="8.5703125" style="1" customWidth="1"/>
    <col min="5" max="5" width="10.140625" style="1" customWidth="1"/>
    <col min="6" max="6" width="10.42578125" style="1" customWidth="1"/>
    <col min="7" max="7" width="10.5703125" style="1" customWidth="1"/>
    <col min="8" max="8" width="8.5703125" style="1" customWidth="1"/>
    <col min="9" max="9" width="12.140625" style="1" bestFit="1" customWidth="1"/>
    <col min="10" max="10" width="12.5703125" style="1" bestFit="1" customWidth="1"/>
    <col min="11" max="11" width="12.140625" style="1" bestFit="1" customWidth="1"/>
    <col min="12" max="12" width="8.140625" style="1" customWidth="1"/>
    <col min="13" max="13" width="8.85546875" style="1" bestFit="1" customWidth="1"/>
    <col min="14" max="14" width="12.5703125" style="1" bestFit="1" customWidth="1"/>
    <col min="15" max="15" width="2.42578125" style="1" customWidth="1"/>
    <col min="16" max="16" width="14.140625" style="1" customWidth="1"/>
    <col min="17" max="18" width="10" style="1" customWidth="1"/>
    <col min="19" max="19" width="17.28515625" style="1" customWidth="1"/>
    <col min="20" max="20" width="10" style="1" customWidth="1"/>
    <col min="21" max="16384" width="9.140625" style="1"/>
  </cols>
  <sheetData>
    <row r="1" spans="1:22" ht="24" thickBot="1" x14ac:dyDescent="0.4">
      <c r="A1" s="166" t="s">
        <v>606</v>
      </c>
    </row>
    <row r="2" spans="1:22" ht="18.75" x14ac:dyDescent="0.25">
      <c r="A2" s="167"/>
      <c r="B2" s="168"/>
      <c r="C2" s="169" t="s">
        <v>430</v>
      </c>
      <c r="D2" s="168"/>
      <c r="E2" s="168"/>
      <c r="F2" s="131"/>
      <c r="G2" s="131"/>
    </row>
    <row r="3" spans="1:22" ht="18.75" customHeight="1" x14ac:dyDescent="0.25">
      <c r="A3" s="170" t="s">
        <v>607</v>
      </c>
      <c r="B3" s="171"/>
      <c r="C3" s="172" t="s">
        <v>604</v>
      </c>
      <c r="D3" s="171"/>
      <c r="E3" s="171"/>
      <c r="F3" s="17"/>
      <c r="G3" s="17"/>
    </row>
    <row r="4" spans="1:22" ht="19.5" customHeight="1" thickBot="1" x14ac:dyDescent="0.3">
      <c r="A4" s="108"/>
      <c r="B4" s="173" t="s">
        <v>14</v>
      </c>
      <c r="C4" s="173" t="s">
        <v>15</v>
      </c>
      <c r="D4" s="174" t="s">
        <v>16</v>
      </c>
      <c r="E4" s="174" t="s">
        <v>621</v>
      </c>
      <c r="F4" s="175" t="s">
        <v>631</v>
      </c>
      <c r="G4" s="176" t="s">
        <v>640</v>
      </c>
      <c r="N4" s="177"/>
    </row>
    <row r="5" spans="1:22" ht="15.75" customHeight="1" x14ac:dyDescent="0.25">
      <c r="A5" s="178" t="s">
        <v>608</v>
      </c>
      <c r="B5" s="179">
        <v>2025.027409</v>
      </c>
      <c r="C5" s="179">
        <v>2220.566656</v>
      </c>
      <c r="D5" s="180">
        <v>2552.0411570000001</v>
      </c>
      <c r="E5" s="179">
        <v>2684.8812659999999</v>
      </c>
      <c r="F5" s="181">
        <v>2619.2236640000001</v>
      </c>
      <c r="G5" s="182">
        <v>3051.5041759999999</v>
      </c>
      <c r="N5" s="177"/>
      <c r="P5" s="183"/>
      <c r="Q5" s="35"/>
      <c r="S5" s="183"/>
      <c r="V5" s="184"/>
    </row>
    <row r="6" spans="1:22" ht="15.75" customHeight="1" x14ac:dyDescent="0.25">
      <c r="A6" s="185" t="s">
        <v>609</v>
      </c>
      <c r="B6" s="186">
        <v>2078.4798369999999</v>
      </c>
      <c r="C6" s="186">
        <v>2209.0865880000001</v>
      </c>
      <c r="D6" s="187">
        <v>2463.490679</v>
      </c>
      <c r="E6" s="186">
        <v>2816.651253</v>
      </c>
      <c r="F6" s="181">
        <v>2803.7162590000003</v>
      </c>
      <c r="G6" s="182">
        <v>3267.0827719999997</v>
      </c>
      <c r="N6" s="177"/>
      <c r="P6" s="183"/>
      <c r="Q6" s="188"/>
      <c r="S6" s="183"/>
      <c r="V6" s="184"/>
    </row>
    <row r="7" spans="1:22" ht="15.75" customHeight="1" x14ac:dyDescent="0.25">
      <c r="A7" s="77" t="s">
        <v>610</v>
      </c>
      <c r="B7" s="186">
        <v>2436.1690559999997</v>
      </c>
      <c r="C7" s="186">
        <v>2518.8674999999998</v>
      </c>
      <c r="D7" s="187">
        <v>2689.0482599999996</v>
      </c>
      <c r="E7" s="186">
        <v>3214.1244660000002</v>
      </c>
      <c r="F7" s="181">
        <v>3372.1503520000001</v>
      </c>
      <c r="G7" s="182">
        <v>4134.687473</v>
      </c>
      <c r="N7" s="177"/>
      <c r="P7" s="183"/>
      <c r="Q7" s="188"/>
      <c r="S7" s="183"/>
      <c r="V7" s="184"/>
    </row>
    <row r="8" spans="1:22" ht="15.75" customHeight="1" x14ac:dyDescent="0.25">
      <c r="A8" s="185" t="s">
        <v>611</v>
      </c>
      <c r="B8" s="186">
        <v>2054.081095</v>
      </c>
      <c r="C8" s="186">
        <v>2332.8896829999999</v>
      </c>
      <c r="D8" s="187">
        <v>2666.1570929999998</v>
      </c>
      <c r="E8" s="186">
        <v>2642.00891</v>
      </c>
      <c r="F8" s="181">
        <v>2921.3475669999998</v>
      </c>
      <c r="G8" s="182">
        <v>3713.072936</v>
      </c>
      <c r="N8" s="177"/>
      <c r="P8" s="183"/>
      <c r="Q8" s="188"/>
      <c r="S8" s="183"/>
      <c r="V8" s="184"/>
    </row>
    <row r="9" spans="1:22" ht="15.75" customHeight="1" x14ac:dyDescent="0.25">
      <c r="A9" s="185" t="s">
        <v>612</v>
      </c>
      <c r="B9" s="186">
        <v>2313.708232</v>
      </c>
      <c r="C9" s="186">
        <v>2456.409979</v>
      </c>
      <c r="D9" s="187">
        <v>2585.3537040000001</v>
      </c>
      <c r="E9" s="186">
        <v>2621.6951839999997</v>
      </c>
      <c r="F9" s="181">
        <v>2964.6699759999997</v>
      </c>
      <c r="G9" s="182">
        <v>3973.7635180000002</v>
      </c>
      <c r="N9" s="177"/>
      <c r="P9" s="183"/>
      <c r="Q9" s="188"/>
      <c r="S9" s="183"/>
      <c r="V9" s="184"/>
    </row>
    <row r="10" spans="1:22" ht="15.75" customHeight="1" x14ac:dyDescent="0.25">
      <c r="A10" s="185" t="s">
        <v>613</v>
      </c>
      <c r="B10" s="186">
        <v>2259.9123009999998</v>
      </c>
      <c r="C10" s="186">
        <v>2488.2895739999999</v>
      </c>
      <c r="D10" s="187">
        <v>2399.9267159999999</v>
      </c>
      <c r="E10" s="186">
        <v>2720.0890129999998</v>
      </c>
      <c r="F10" s="181">
        <v>3055.2508420000004</v>
      </c>
      <c r="G10" s="182">
        <v>4035.2608769999997</v>
      </c>
      <c r="N10" s="177"/>
      <c r="P10" s="183"/>
      <c r="Q10" s="188"/>
      <c r="S10" s="183"/>
      <c r="V10" s="184"/>
    </row>
    <row r="11" spans="1:22" ht="15.75" customHeight="1" x14ac:dyDescent="0.25">
      <c r="A11" s="185" t="s">
        <v>614</v>
      </c>
      <c r="B11" s="186">
        <v>2236.4981760000001</v>
      </c>
      <c r="C11" s="186">
        <v>2523.9668459999998</v>
      </c>
      <c r="D11" s="187">
        <v>2684.8709670000003</v>
      </c>
      <c r="E11" s="186">
        <v>2823.3794619999999</v>
      </c>
      <c r="F11" s="181">
        <v>2979.0090599999999</v>
      </c>
      <c r="G11" s="182">
        <v>4116.5625289999998</v>
      </c>
      <c r="N11" s="177"/>
      <c r="P11" s="183"/>
      <c r="Q11" s="188"/>
    </row>
    <row r="12" spans="1:22" ht="15.75" customHeight="1" x14ac:dyDescent="0.25">
      <c r="A12" s="185" t="s">
        <v>615</v>
      </c>
      <c r="B12" s="186">
        <v>2515.4727790000002</v>
      </c>
      <c r="C12" s="186">
        <v>2544.8192979999999</v>
      </c>
      <c r="D12" s="187">
        <v>2661.9295480000001</v>
      </c>
      <c r="E12" s="186">
        <v>2744.182429</v>
      </c>
      <c r="F12" s="181">
        <v>3164.7699389999998</v>
      </c>
      <c r="G12" s="182">
        <v>4338.5688880000007</v>
      </c>
      <c r="P12" s="189"/>
      <c r="Q12" s="188"/>
    </row>
    <row r="13" spans="1:22" ht="15.75" customHeight="1" x14ac:dyDescent="0.25">
      <c r="A13" s="185" t="s">
        <v>616</v>
      </c>
      <c r="B13" s="190">
        <v>2486.6976889999996</v>
      </c>
      <c r="C13" s="190">
        <v>2532.6016930000001</v>
      </c>
      <c r="D13" s="191">
        <v>2786.3605669999997</v>
      </c>
      <c r="E13" s="190">
        <v>3103.8271070000001</v>
      </c>
      <c r="F13" s="181">
        <v>3429.3159679999999</v>
      </c>
      <c r="G13" s="182">
        <v>4302.5616960000007</v>
      </c>
      <c r="P13" s="189"/>
      <c r="Q13" s="188"/>
    </row>
    <row r="14" spans="1:22" ht="15.75" customHeight="1" x14ac:dyDescent="0.25">
      <c r="A14" s="185" t="s">
        <v>617</v>
      </c>
      <c r="B14" s="190">
        <v>2626.393098</v>
      </c>
      <c r="C14" s="190">
        <v>2887.8881139999999</v>
      </c>
      <c r="D14" s="191">
        <v>2948.1448700000001</v>
      </c>
      <c r="E14" s="190">
        <v>3181.860158</v>
      </c>
      <c r="F14" s="181">
        <v>3443.978838</v>
      </c>
      <c r="G14" s="182">
        <v>4554.2894069999993</v>
      </c>
      <c r="P14" s="189"/>
      <c r="Q14" s="184"/>
    </row>
    <row r="15" spans="1:22" ht="15.75" customHeight="1" x14ac:dyDescent="0.25">
      <c r="A15" s="192" t="s">
        <v>618</v>
      </c>
      <c r="B15" s="190">
        <v>2568.40841</v>
      </c>
      <c r="C15" s="190">
        <v>2730.271041</v>
      </c>
      <c r="D15" s="191">
        <v>2813.1891540000001</v>
      </c>
      <c r="E15" s="190">
        <v>2935.594732</v>
      </c>
      <c r="F15" s="181">
        <v>3563.1576650000002</v>
      </c>
      <c r="G15" s="182">
        <v>4381.5019309999998</v>
      </c>
    </row>
    <row r="16" spans="1:22" ht="15.75" customHeight="1" thickBot="1" x14ac:dyDescent="0.3">
      <c r="A16" s="193" t="s">
        <v>619</v>
      </c>
      <c r="B16" s="194">
        <v>2212.0719810000001</v>
      </c>
      <c r="C16" s="194">
        <v>2271.7208380000002</v>
      </c>
      <c r="D16" s="195">
        <v>2515.0827910000003</v>
      </c>
      <c r="E16" s="194">
        <v>2821.6102220000002</v>
      </c>
      <c r="F16" s="196">
        <v>3293.9141600000003</v>
      </c>
      <c r="G16" s="197">
        <v>3997.7109519999999</v>
      </c>
      <c r="P16" s="35"/>
    </row>
    <row r="17" spans="1:7" ht="15.75" customHeight="1" thickBot="1" x14ac:dyDescent="0.3">
      <c r="A17" s="198" t="s">
        <v>498</v>
      </c>
      <c r="B17" s="199">
        <v>27812.920063000001</v>
      </c>
      <c r="C17" s="199">
        <v>27812.920063000001</v>
      </c>
      <c r="D17" s="200">
        <v>29717.377810000002</v>
      </c>
      <c r="E17" s="200">
        <f>SUM(E5:E16)</f>
        <v>34309.904202000005</v>
      </c>
      <c r="F17" s="201">
        <f>SUM(F5:F16)</f>
        <v>37610.504289999997</v>
      </c>
      <c r="G17" s="202">
        <f>SUM(G5:G16)</f>
        <v>47866.567155000004</v>
      </c>
    </row>
    <row r="18" spans="1:7" ht="4.5" customHeight="1" x14ac:dyDescent="0.2"/>
    <row r="19" spans="1:7" ht="18" customHeight="1" x14ac:dyDescent="0.25">
      <c r="A19" s="203"/>
    </row>
    <row r="20" spans="1:7" ht="15" customHeight="1" x14ac:dyDescent="0.2"/>
    <row r="21" spans="1:7" ht="15" customHeight="1" x14ac:dyDescent="0.2"/>
    <row r="22" spans="1:7" ht="15" customHeight="1" x14ac:dyDescent="0.2"/>
    <row r="23" spans="1:7" ht="12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5" s="1" customFormat="1" ht="14.25" customHeight="1" x14ac:dyDescent="0.2"/>
    <row r="36" s="1" customFormat="1" ht="14.25" customHeight="1" x14ac:dyDescent="0.2"/>
    <row r="37" s="1" customFormat="1" ht="14.25" customHeight="1" x14ac:dyDescent="0.2"/>
    <row r="38" s="1" customFormat="1" ht="14.25" customHeight="1" x14ac:dyDescent="0.2"/>
    <row r="39" s="1" customFormat="1" ht="14.25" customHeight="1" x14ac:dyDescent="0.2"/>
    <row r="40" s="1" customFormat="1" ht="14.25" customHeight="1" x14ac:dyDescent="0.2"/>
    <row r="53" spans="1:28" s="204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5" spans="1:28" ht="18.75" x14ac:dyDescent="0.3">
      <c r="A55" s="205"/>
    </row>
    <row r="68" spans="1:1" ht="15.75" x14ac:dyDescent="0.25">
      <c r="A68" s="8" t="s">
        <v>451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2019 - 2022 - dane ostateczne!</oddHeader>
    <oddFooter>&amp;L&amp;"-,Pogrubiona kursywa"&amp;12Źródło: Min. Finansów&amp;R&amp;"-,Pogrubiona kursywa"&amp;12Przygotował: Adam Pachnicki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5208-28FE-4F65-AFE6-FB026C2710A3}">
  <sheetPr codeName="Arkusz4"/>
  <dimension ref="A1:AB55"/>
  <sheetViews>
    <sheetView showGridLines="0" showZeros="0" zoomScale="90" zoomScaleNormal="90" workbookViewId="0">
      <selection activeCell="A19" sqref="A19"/>
    </sheetView>
  </sheetViews>
  <sheetFormatPr defaultRowHeight="12.75" x14ac:dyDescent="0.2"/>
  <cols>
    <col min="1" max="1" width="12.28515625" style="1" customWidth="1"/>
    <col min="2" max="3" width="9" style="1" bestFit="1" customWidth="1"/>
    <col min="4" max="4" width="8.5703125" style="1" customWidth="1"/>
    <col min="5" max="5" width="9.140625" style="1"/>
    <col min="6" max="6" width="10.28515625" style="1" customWidth="1"/>
    <col min="7" max="7" width="10.5703125" style="1" customWidth="1"/>
    <col min="8" max="8" width="8.5703125" style="1" customWidth="1"/>
    <col min="9" max="9" width="9" style="1" bestFit="1" customWidth="1"/>
    <col min="10" max="10" width="12.5703125" style="1" bestFit="1" customWidth="1"/>
    <col min="11" max="12" width="8.140625" style="1" customWidth="1"/>
    <col min="13" max="13" width="17.28515625" style="1" customWidth="1"/>
    <col min="14" max="14" width="12.5703125" style="1" bestFit="1" customWidth="1"/>
    <col min="15" max="15" width="12.140625" style="1" bestFit="1" customWidth="1"/>
    <col min="16" max="16" width="14.140625" style="1" customWidth="1"/>
    <col min="17" max="18" width="10" style="1" customWidth="1"/>
    <col min="19" max="19" width="17.28515625" style="1" customWidth="1"/>
    <col min="20" max="20" width="17" style="1" customWidth="1"/>
    <col min="21" max="16384" width="9.140625" style="1"/>
  </cols>
  <sheetData>
    <row r="1" spans="1:22" ht="24" thickBot="1" x14ac:dyDescent="0.4">
      <c r="A1" s="166" t="s">
        <v>620</v>
      </c>
    </row>
    <row r="2" spans="1:22" ht="18.75" x14ac:dyDescent="0.25">
      <c r="A2" s="167"/>
      <c r="B2" s="168"/>
      <c r="C2" s="169" t="s">
        <v>431</v>
      </c>
      <c r="D2" s="168"/>
      <c r="E2" s="168"/>
      <c r="F2" s="131"/>
      <c r="G2" s="131"/>
    </row>
    <row r="3" spans="1:22" ht="18.75" customHeight="1" x14ac:dyDescent="0.25">
      <c r="A3" s="170" t="s">
        <v>607</v>
      </c>
      <c r="B3" s="171"/>
      <c r="C3" s="172" t="s">
        <v>604</v>
      </c>
      <c r="D3" s="171"/>
      <c r="E3" s="171"/>
      <c r="F3" s="17"/>
      <c r="G3" s="17"/>
      <c r="T3" s="177"/>
    </row>
    <row r="4" spans="1:22" ht="16.5" thickBot="1" x14ac:dyDescent="0.3">
      <c r="A4" s="108"/>
      <c r="B4" s="173" t="s">
        <v>14</v>
      </c>
      <c r="C4" s="173" t="s">
        <v>15</v>
      </c>
      <c r="D4" s="174" t="s">
        <v>16</v>
      </c>
      <c r="E4" s="174" t="s">
        <v>621</v>
      </c>
      <c r="F4" s="206" t="s">
        <v>631</v>
      </c>
      <c r="G4" s="176" t="s">
        <v>640</v>
      </c>
      <c r="T4" s="177"/>
    </row>
    <row r="5" spans="1:22" ht="15.75" customHeight="1" x14ac:dyDescent="0.25">
      <c r="A5" s="178" t="s">
        <v>608</v>
      </c>
      <c r="B5" s="179">
        <v>1553.6441110000001</v>
      </c>
      <c r="C5" s="179">
        <v>1628.578139</v>
      </c>
      <c r="D5" s="180">
        <v>1778.515535</v>
      </c>
      <c r="E5" s="179">
        <v>1952.8747760000001</v>
      </c>
      <c r="F5" s="299">
        <v>1746.471681</v>
      </c>
      <c r="G5" s="300">
        <v>2137.807679</v>
      </c>
      <c r="P5" s="183"/>
      <c r="Q5" s="35"/>
      <c r="S5" s="183"/>
      <c r="T5" s="177"/>
      <c r="V5" s="184"/>
    </row>
    <row r="6" spans="1:22" ht="15.75" customHeight="1" x14ac:dyDescent="0.25">
      <c r="A6" s="185" t="s">
        <v>609</v>
      </c>
      <c r="B6" s="186">
        <v>1455.07809</v>
      </c>
      <c r="C6" s="186">
        <v>1583.6163469999999</v>
      </c>
      <c r="D6" s="187">
        <v>1728.3880160000001</v>
      </c>
      <c r="E6" s="186">
        <v>1939.2377490000001</v>
      </c>
      <c r="F6" s="299">
        <v>1886.3993949999999</v>
      </c>
      <c r="G6" s="300">
        <v>2289.0912080000003</v>
      </c>
      <c r="H6" s="188"/>
      <c r="P6" s="183"/>
      <c r="Q6" s="35"/>
      <c r="S6" s="183"/>
      <c r="T6" s="177"/>
      <c r="V6" s="184"/>
    </row>
    <row r="7" spans="1:22" ht="15.75" customHeight="1" x14ac:dyDescent="0.25">
      <c r="A7" s="77" t="s">
        <v>610</v>
      </c>
      <c r="B7" s="186">
        <v>1765.379342</v>
      </c>
      <c r="C7" s="186">
        <v>1881.3465349999999</v>
      </c>
      <c r="D7" s="187">
        <v>1833.2977060000001</v>
      </c>
      <c r="E7" s="186">
        <v>2171.8591820000001</v>
      </c>
      <c r="F7" s="299">
        <v>2282.6749460000001</v>
      </c>
      <c r="G7" s="300">
        <v>2806.6424049999996</v>
      </c>
      <c r="P7" s="183"/>
      <c r="Q7" s="35"/>
      <c r="S7" s="183"/>
      <c r="T7" s="177"/>
      <c r="V7" s="184"/>
    </row>
    <row r="8" spans="1:22" ht="15.75" customHeight="1" x14ac:dyDescent="0.25">
      <c r="A8" s="185" t="s">
        <v>611</v>
      </c>
      <c r="B8" s="186">
        <v>1445.3380320000001</v>
      </c>
      <c r="C8" s="186">
        <v>1569.1071790000001</v>
      </c>
      <c r="D8" s="187">
        <v>1818.941368</v>
      </c>
      <c r="E8" s="186">
        <v>1813.504899</v>
      </c>
      <c r="F8" s="299">
        <v>1926.2661270000001</v>
      </c>
      <c r="G8" s="300">
        <v>2514.8905299999997</v>
      </c>
      <c r="P8" s="183"/>
      <c r="Q8" s="35"/>
      <c r="S8" s="183"/>
      <c r="T8" s="177"/>
      <c r="V8" s="184"/>
    </row>
    <row r="9" spans="1:22" ht="15.75" customHeight="1" x14ac:dyDescent="0.25">
      <c r="A9" s="185" t="s">
        <v>612</v>
      </c>
      <c r="B9" s="186">
        <v>1692.7764400000001</v>
      </c>
      <c r="C9" s="186">
        <v>1674.643411</v>
      </c>
      <c r="D9" s="187">
        <v>1848.5233040000001</v>
      </c>
      <c r="E9" s="186">
        <v>1760.2437299999999</v>
      </c>
      <c r="F9" s="299">
        <v>2016.590064</v>
      </c>
      <c r="G9" s="300">
        <v>2712.4227759999999</v>
      </c>
      <c r="P9" s="183"/>
      <c r="S9" s="183"/>
      <c r="T9" s="177"/>
      <c r="V9" s="184"/>
    </row>
    <row r="10" spans="1:22" ht="15.75" customHeight="1" x14ac:dyDescent="0.25">
      <c r="A10" s="185" t="s">
        <v>613</v>
      </c>
      <c r="B10" s="186">
        <v>1589.1795480000001</v>
      </c>
      <c r="C10" s="186">
        <v>1630.6639319999999</v>
      </c>
      <c r="D10" s="187">
        <v>1533.821594</v>
      </c>
      <c r="E10" s="186">
        <v>1752.308237</v>
      </c>
      <c r="F10" s="299">
        <v>2019.2156359999999</v>
      </c>
      <c r="G10" s="300">
        <v>2603.3637840000001</v>
      </c>
      <c r="P10" s="183"/>
      <c r="S10" s="183"/>
      <c r="T10" s="177"/>
      <c r="V10" s="184"/>
    </row>
    <row r="11" spans="1:22" ht="15.75" customHeight="1" x14ac:dyDescent="0.25">
      <c r="A11" s="185" t="s">
        <v>614</v>
      </c>
      <c r="B11" s="186">
        <v>1538.2719979999999</v>
      </c>
      <c r="C11" s="186">
        <v>1545.5439349999999</v>
      </c>
      <c r="D11" s="187">
        <v>1729.6093559999999</v>
      </c>
      <c r="E11" s="186">
        <v>1824.018881</v>
      </c>
      <c r="F11" s="299">
        <v>1978.5080809999999</v>
      </c>
      <c r="G11" s="300">
        <v>2581.6460499999998</v>
      </c>
      <c r="P11" s="183"/>
      <c r="Q11" s="7"/>
    </row>
    <row r="12" spans="1:22" ht="15.75" customHeight="1" x14ac:dyDescent="0.25">
      <c r="A12" s="185" t="s">
        <v>615</v>
      </c>
      <c r="B12" s="186">
        <v>1615.408535</v>
      </c>
      <c r="C12" s="186">
        <v>1680.5494510000001</v>
      </c>
      <c r="D12" s="187">
        <v>1716.033952</v>
      </c>
      <c r="E12" s="186">
        <v>1733.375963</v>
      </c>
      <c r="F12" s="299">
        <v>1963.8636509999999</v>
      </c>
      <c r="G12" s="300">
        <v>2700.0661529999998</v>
      </c>
      <c r="P12" s="189"/>
    </row>
    <row r="13" spans="1:22" ht="15.75" customHeight="1" x14ac:dyDescent="0.25">
      <c r="A13" s="185" t="s">
        <v>616</v>
      </c>
      <c r="B13" s="190">
        <v>1578.5036009999999</v>
      </c>
      <c r="C13" s="190">
        <v>1555.199204</v>
      </c>
      <c r="D13" s="191">
        <v>1751.9427169999999</v>
      </c>
      <c r="E13" s="190">
        <v>1958.051001</v>
      </c>
      <c r="F13" s="299">
        <v>2148.0627159999999</v>
      </c>
      <c r="G13" s="300">
        <v>2928.412323</v>
      </c>
      <c r="P13" s="189"/>
    </row>
    <row r="14" spans="1:22" ht="15.75" customHeight="1" x14ac:dyDescent="0.25">
      <c r="A14" s="185" t="s">
        <v>617</v>
      </c>
      <c r="B14" s="190">
        <v>1665.5132779999999</v>
      </c>
      <c r="C14" s="190">
        <v>1840.453677</v>
      </c>
      <c r="D14" s="191">
        <v>1896.0595209999999</v>
      </c>
      <c r="E14" s="190">
        <v>1990.135994</v>
      </c>
      <c r="F14" s="299">
        <v>2211.1915240000003</v>
      </c>
      <c r="G14" s="300">
        <v>3000.3152110000001</v>
      </c>
      <c r="P14" s="189"/>
    </row>
    <row r="15" spans="1:22" ht="15.75" customHeight="1" x14ac:dyDescent="0.25">
      <c r="A15" s="192" t="s">
        <v>618</v>
      </c>
      <c r="B15" s="190">
        <v>1790.9981519999999</v>
      </c>
      <c r="C15" s="190">
        <v>1821.040739</v>
      </c>
      <c r="D15" s="191">
        <v>1865.468267</v>
      </c>
      <c r="E15" s="190">
        <v>1908.2808210000001</v>
      </c>
      <c r="F15" s="299">
        <v>2402.1317059999997</v>
      </c>
      <c r="G15" s="300">
        <v>3027.6081669999999</v>
      </c>
    </row>
    <row r="16" spans="1:22" ht="15.75" customHeight="1" thickBot="1" x14ac:dyDescent="0.3">
      <c r="A16" s="193" t="s">
        <v>619</v>
      </c>
      <c r="B16" s="194">
        <v>1594.875317</v>
      </c>
      <c r="C16" s="194">
        <v>1622.006423</v>
      </c>
      <c r="D16" s="195">
        <v>1769.877825</v>
      </c>
      <c r="E16" s="194">
        <v>1898.9181899999999</v>
      </c>
      <c r="F16" s="301">
        <v>2385.811811</v>
      </c>
      <c r="G16" s="302">
        <v>2945.1078889999999</v>
      </c>
      <c r="P16" s="35"/>
    </row>
    <row r="17" spans="1:7" ht="15.75" customHeight="1" thickBot="1" x14ac:dyDescent="0.3">
      <c r="A17" s="198" t="s">
        <v>498</v>
      </c>
      <c r="B17" s="199">
        <v>19284.966443999998</v>
      </c>
      <c r="C17" s="199">
        <v>19284.966443999998</v>
      </c>
      <c r="D17" s="200">
        <v>20032.748972000001</v>
      </c>
      <c r="E17" s="200">
        <f>SUM(E5:E16)</f>
        <v>22702.809423000002</v>
      </c>
      <c r="F17" s="207">
        <f>SUM(F5:F16)</f>
        <v>24967.187338000003</v>
      </c>
      <c r="G17" s="202">
        <f>SUM(G5:G16)</f>
        <v>32247.374174999997</v>
      </c>
    </row>
    <row r="18" spans="1:7" ht="4.5" customHeight="1" x14ac:dyDescent="0.2"/>
    <row r="19" spans="1:7" ht="18" customHeight="1" x14ac:dyDescent="0.25">
      <c r="A19" s="203"/>
    </row>
    <row r="20" spans="1:7" ht="15" customHeight="1" x14ac:dyDescent="0.2"/>
    <row r="21" spans="1:7" ht="15" customHeight="1" x14ac:dyDescent="0.2"/>
    <row r="22" spans="1:7" ht="15" customHeight="1" x14ac:dyDescent="0.2"/>
    <row r="23" spans="1:7" ht="12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5" s="1" customFormat="1" ht="14.25" customHeight="1" x14ac:dyDescent="0.2"/>
    <row r="36" s="1" customFormat="1" ht="14.25" customHeight="1" x14ac:dyDescent="0.2"/>
    <row r="37" s="1" customFormat="1" ht="14.25" customHeight="1" x14ac:dyDescent="0.2"/>
    <row r="38" s="1" customFormat="1" ht="14.25" customHeight="1" x14ac:dyDescent="0.2"/>
    <row r="39" s="1" customFormat="1" ht="14.25" customHeight="1" x14ac:dyDescent="0.2"/>
    <row r="40" s="1" customFormat="1" ht="14.25" customHeight="1" x14ac:dyDescent="0.2"/>
    <row r="49" spans="1:28" ht="15.75" x14ac:dyDescent="0.25">
      <c r="A49" s="8"/>
    </row>
    <row r="53" spans="1:28" s="204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5" spans="1:28" ht="18.75" x14ac:dyDescent="0.3">
      <c r="A55" s="205"/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2019 - 2022 - dane ostateczne!</oddHeader>
    <oddFooter>&amp;L&amp;"-,Pogrubiona kursywa"&amp;12Źródło: Min. Finansów&amp;R&amp;"-,Pogrubiona kursywa"&amp;12Przygotował: Adam Pachnicki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35"/>
  <sheetViews>
    <sheetView showGridLines="0" showZeros="0" zoomScale="90" workbookViewId="0">
      <selection activeCell="C35" sqref="C35"/>
    </sheetView>
  </sheetViews>
  <sheetFormatPr defaultColWidth="10.140625" defaultRowHeight="12.75" x14ac:dyDescent="0.2"/>
  <cols>
    <col min="1" max="1" width="4.140625" style="1" bestFit="1" customWidth="1"/>
    <col min="2" max="2" width="54.28515625" style="1" bestFit="1" customWidth="1"/>
    <col min="3" max="12" width="10.85546875" style="1" customWidth="1"/>
    <col min="13" max="256" width="10.140625" style="1"/>
    <col min="257" max="257" width="4.140625" style="1" bestFit="1" customWidth="1"/>
    <col min="258" max="258" width="45.28515625" style="1" customWidth="1"/>
    <col min="259" max="268" width="11.140625" style="1" bestFit="1" customWidth="1"/>
    <col min="269" max="512" width="10.140625" style="1"/>
    <col min="513" max="513" width="4.140625" style="1" bestFit="1" customWidth="1"/>
    <col min="514" max="514" width="45.28515625" style="1" customWidth="1"/>
    <col min="515" max="524" width="11.140625" style="1" bestFit="1" customWidth="1"/>
    <col min="525" max="768" width="10.140625" style="1"/>
    <col min="769" max="769" width="4.140625" style="1" bestFit="1" customWidth="1"/>
    <col min="770" max="770" width="45.28515625" style="1" customWidth="1"/>
    <col min="771" max="780" width="11.140625" style="1" bestFit="1" customWidth="1"/>
    <col min="781" max="1024" width="10.140625" style="1"/>
    <col min="1025" max="1025" width="4.140625" style="1" bestFit="1" customWidth="1"/>
    <col min="1026" max="1026" width="45.28515625" style="1" customWidth="1"/>
    <col min="1027" max="1036" width="11.140625" style="1" bestFit="1" customWidth="1"/>
    <col min="1037" max="1280" width="10.140625" style="1"/>
    <col min="1281" max="1281" width="4.140625" style="1" bestFit="1" customWidth="1"/>
    <col min="1282" max="1282" width="45.28515625" style="1" customWidth="1"/>
    <col min="1283" max="1292" width="11.140625" style="1" bestFit="1" customWidth="1"/>
    <col min="1293" max="1536" width="10.140625" style="1"/>
    <col min="1537" max="1537" width="4.140625" style="1" bestFit="1" customWidth="1"/>
    <col min="1538" max="1538" width="45.28515625" style="1" customWidth="1"/>
    <col min="1539" max="1548" width="11.140625" style="1" bestFit="1" customWidth="1"/>
    <col min="1549" max="1792" width="10.140625" style="1"/>
    <col min="1793" max="1793" width="4.140625" style="1" bestFit="1" customWidth="1"/>
    <col min="1794" max="1794" width="45.28515625" style="1" customWidth="1"/>
    <col min="1795" max="1804" width="11.140625" style="1" bestFit="1" customWidth="1"/>
    <col min="1805" max="2048" width="10.140625" style="1"/>
    <col min="2049" max="2049" width="4.140625" style="1" bestFit="1" customWidth="1"/>
    <col min="2050" max="2050" width="45.28515625" style="1" customWidth="1"/>
    <col min="2051" max="2060" width="11.140625" style="1" bestFit="1" customWidth="1"/>
    <col min="2061" max="2304" width="10.140625" style="1"/>
    <col min="2305" max="2305" width="4.140625" style="1" bestFit="1" customWidth="1"/>
    <col min="2306" max="2306" width="45.28515625" style="1" customWidth="1"/>
    <col min="2307" max="2316" width="11.140625" style="1" bestFit="1" customWidth="1"/>
    <col min="2317" max="2560" width="10.140625" style="1"/>
    <col min="2561" max="2561" width="4.140625" style="1" bestFit="1" customWidth="1"/>
    <col min="2562" max="2562" width="45.28515625" style="1" customWidth="1"/>
    <col min="2563" max="2572" width="11.140625" style="1" bestFit="1" customWidth="1"/>
    <col min="2573" max="2816" width="10.140625" style="1"/>
    <col min="2817" max="2817" width="4.140625" style="1" bestFit="1" customWidth="1"/>
    <col min="2818" max="2818" width="45.28515625" style="1" customWidth="1"/>
    <col min="2819" max="2828" width="11.140625" style="1" bestFit="1" customWidth="1"/>
    <col min="2829" max="3072" width="10.140625" style="1"/>
    <col min="3073" max="3073" width="4.140625" style="1" bestFit="1" customWidth="1"/>
    <col min="3074" max="3074" width="45.28515625" style="1" customWidth="1"/>
    <col min="3075" max="3084" width="11.140625" style="1" bestFit="1" customWidth="1"/>
    <col min="3085" max="3328" width="10.140625" style="1"/>
    <col min="3329" max="3329" width="4.140625" style="1" bestFit="1" customWidth="1"/>
    <col min="3330" max="3330" width="45.28515625" style="1" customWidth="1"/>
    <col min="3331" max="3340" width="11.140625" style="1" bestFit="1" customWidth="1"/>
    <col min="3341" max="3584" width="10.140625" style="1"/>
    <col min="3585" max="3585" width="4.140625" style="1" bestFit="1" customWidth="1"/>
    <col min="3586" max="3586" width="45.28515625" style="1" customWidth="1"/>
    <col min="3587" max="3596" width="11.140625" style="1" bestFit="1" customWidth="1"/>
    <col min="3597" max="3840" width="10.140625" style="1"/>
    <col min="3841" max="3841" width="4.140625" style="1" bestFit="1" customWidth="1"/>
    <col min="3842" max="3842" width="45.28515625" style="1" customWidth="1"/>
    <col min="3843" max="3852" width="11.140625" style="1" bestFit="1" customWidth="1"/>
    <col min="3853" max="4096" width="10.140625" style="1"/>
    <col min="4097" max="4097" width="4.140625" style="1" bestFit="1" customWidth="1"/>
    <col min="4098" max="4098" width="45.28515625" style="1" customWidth="1"/>
    <col min="4099" max="4108" width="11.140625" style="1" bestFit="1" customWidth="1"/>
    <col min="4109" max="4352" width="10.140625" style="1"/>
    <col min="4353" max="4353" width="4.140625" style="1" bestFit="1" customWidth="1"/>
    <col min="4354" max="4354" width="45.28515625" style="1" customWidth="1"/>
    <col min="4355" max="4364" width="11.140625" style="1" bestFit="1" customWidth="1"/>
    <col min="4365" max="4608" width="10.140625" style="1"/>
    <col min="4609" max="4609" width="4.140625" style="1" bestFit="1" customWidth="1"/>
    <col min="4610" max="4610" width="45.28515625" style="1" customWidth="1"/>
    <col min="4611" max="4620" width="11.140625" style="1" bestFit="1" customWidth="1"/>
    <col min="4621" max="4864" width="10.140625" style="1"/>
    <col min="4865" max="4865" width="4.140625" style="1" bestFit="1" customWidth="1"/>
    <col min="4866" max="4866" width="45.28515625" style="1" customWidth="1"/>
    <col min="4867" max="4876" width="11.140625" style="1" bestFit="1" customWidth="1"/>
    <col min="4877" max="5120" width="10.140625" style="1"/>
    <col min="5121" max="5121" width="4.140625" style="1" bestFit="1" customWidth="1"/>
    <col min="5122" max="5122" width="45.28515625" style="1" customWidth="1"/>
    <col min="5123" max="5132" width="11.140625" style="1" bestFit="1" customWidth="1"/>
    <col min="5133" max="5376" width="10.140625" style="1"/>
    <col min="5377" max="5377" width="4.140625" style="1" bestFit="1" customWidth="1"/>
    <col min="5378" max="5378" width="45.28515625" style="1" customWidth="1"/>
    <col min="5379" max="5388" width="11.140625" style="1" bestFit="1" customWidth="1"/>
    <col min="5389" max="5632" width="10.140625" style="1"/>
    <col min="5633" max="5633" width="4.140625" style="1" bestFit="1" customWidth="1"/>
    <col min="5634" max="5634" width="45.28515625" style="1" customWidth="1"/>
    <col min="5635" max="5644" width="11.140625" style="1" bestFit="1" customWidth="1"/>
    <col min="5645" max="5888" width="10.140625" style="1"/>
    <col min="5889" max="5889" width="4.140625" style="1" bestFit="1" customWidth="1"/>
    <col min="5890" max="5890" width="45.28515625" style="1" customWidth="1"/>
    <col min="5891" max="5900" width="11.140625" style="1" bestFit="1" customWidth="1"/>
    <col min="5901" max="6144" width="10.140625" style="1"/>
    <col min="6145" max="6145" width="4.140625" style="1" bestFit="1" customWidth="1"/>
    <col min="6146" max="6146" width="45.28515625" style="1" customWidth="1"/>
    <col min="6147" max="6156" width="11.140625" style="1" bestFit="1" customWidth="1"/>
    <col min="6157" max="6400" width="10.140625" style="1"/>
    <col min="6401" max="6401" width="4.140625" style="1" bestFit="1" customWidth="1"/>
    <col min="6402" max="6402" width="45.28515625" style="1" customWidth="1"/>
    <col min="6403" max="6412" width="11.140625" style="1" bestFit="1" customWidth="1"/>
    <col min="6413" max="6656" width="10.140625" style="1"/>
    <col min="6657" max="6657" width="4.140625" style="1" bestFit="1" customWidth="1"/>
    <col min="6658" max="6658" width="45.28515625" style="1" customWidth="1"/>
    <col min="6659" max="6668" width="11.140625" style="1" bestFit="1" customWidth="1"/>
    <col min="6669" max="6912" width="10.140625" style="1"/>
    <col min="6913" max="6913" width="4.140625" style="1" bestFit="1" customWidth="1"/>
    <col min="6914" max="6914" width="45.28515625" style="1" customWidth="1"/>
    <col min="6915" max="6924" width="11.140625" style="1" bestFit="1" customWidth="1"/>
    <col min="6925" max="7168" width="10.140625" style="1"/>
    <col min="7169" max="7169" width="4.140625" style="1" bestFit="1" customWidth="1"/>
    <col min="7170" max="7170" width="45.28515625" style="1" customWidth="1"/>
    <col min="7171" max="7180" width="11.140625" style="1" bestFit="1" customWidth="1"/>
    <col min="7181" max="7424" width="10.140625" style="1"/>
    <col min="7425" max="7425" width="4.140625" style="1" bestFit="1" customWidth="1"/>
    <col min="7426" max="7426" width="45.28515625" style="1" customWidth="1"/>
    <col min="7427" max="7436" width="11.140625" style="1" bestFit="1" customWidth="1"/>
    <col min="7437" max="7680" width="10.140625" style="1"/>
    <col min="7681" max="7681" width="4.140625" style="1" bestFit="1" customWidth="1"/>
    <col min="7682" max="7682" width="45.28515625" style="1" customWidth="1"/>
    <col min="7683" max="7692" width="11.140625" style="1" bestFit="1" customWidth="1"/>
    <col min="7693" max="7936" width="10.140625" style="1"/>
    <col min="7937" max="7937" width="4.140625" style="1" bestFit="1" customWidth="1"/>
    <col min="7938" max="7938" width="45.28515625" style="1" customWidth="1"/>
    <col min="7939" max="7948" width="11.140625" style="1" bestFit="1" customWidth="1"/>
    <col min="7949" max="8192" width="10.140625" style="1"/>
    <col min="8193" max="8193" width="4.140625" style="1" bestFit="1" customWidth="1"/>
    <col min="8194" max="8194" width="45.28515625" style="1" customWidth="1"/>
    <col min="8195" max="8204" width="11.140625" style="1" bestFit="1" customWidth="1"/>
    <col min="8205" max="8448" width="10.140625" style="1"/>
    <col min="8449" max="8449" width="4.140625" style="1" bestFit="1" customWidth="1"/>
    <col min="8450" max="8450" width="45.28515625" style="1" customWidth="1"/>
    <col min="8451" max="8460" width="11.140625" style="1" bestFit="1" customWidth="1"/>
    <col min="8461" max="8704" width="10.140625" style="1"/>
    <col min="8705" max="8705" width="4.140625" style="1" bestFit="1" customWidth="1"/>
    <col min="8706" max="8706" width="45.28515625" style="1" customWidth="1"/>
    <col min="8707" max="8716" width="11.140625" style="1" bestFit="1" customWidth="1"/>
    <col min="8717" max="8960" width="10.140625" style="1"/>
    <col min="8961" max="8961" width="4.140625" style="1" bestFit="1" customWidth="1"/>
    <col min="8962" max="8962" width="45.28515625" style="1" customWidth="1"/>
    <col min="8963" max="8972" width="11.140625" style="1" bestFit="1" customWidth="1"/>
    <col min="8973" max="9216" width="10.140625" style="1"/>
    <col min="9217" max="9217" width="4.140625" style="1" bestFit="1" customWidth="1"/>
    <col min="9218" max="9218" width="45.28515625" style="1" customWidth="1"/>
    <col min="9219" max="9228" width="11.140625" style="1" bestFit="1" customWidth="1"/>
    <col min="9229" max="9472" width="10.140625" style="1"/>
    <col min="9473" max="9473" width="4.140625" style="1" bestFit="1" customWidth="1"/>
    <col min="9474" max="9474" width="45.28515625" style="1" customWidth="1"/>
    <col min="9475" max="9484" width="11.140625" style="1" bestFit="1" customWidth="1"/>
    <col min="9485" max="9728" width="10.140625" style="1"/>
    <col min="9729" max="9729" width="4.140625" style="1" bestFit="1" customWidth="1"/>
    <col min="9730" max="9730" width="45.28515625" style="1" customWidth="1"/>
    <col min="9731" max="9740" width="11.140625" style="1" bestFit="1" customWidth="1"/>
    <col min="9741" max="9984" width="10.140625" style="1"/>
    <col min="9985" max="9985" width="4.140625" style="1" bestFit="1" customWidth="1"/>
    <col min="9986" max="9986" width="45.28515625" style="1" customWidth="1"/>
    <col min="9987" max="9996" width="11.140625" style="1" bestFit="1" customWidth="1"/>
    <col min="9997" max="10240" width="10.140625" style="1"/>
    <col min="10241" max="10241" width="4.140625" style="1" bestFit="1" customWidth="1"/>
    <col min="10242" max="10242" width="45.28515625" style="1" customWidth="1"/>
    <col min="10243" max="10252" width="11.140625" style="1" bestFit="1" customWidth="1"/>
    <col min="10253" max="10496" width="10.140625" style="1"/>
    <col min="10497" max="10497" width="4.140625" style="1" bestFit="1" customWidth="1"/>
    <col min="10498" max="10498" width="45.28515625" style="1" customWidth="1"/>
    <col min="10499" max="10508" width="11.140625" style="1" bestFit="1" customWidth="1"/>
    <col min="10509" max="10752" width="10.140625" style="1"/>
    <col min="10753" max="10753" width="4.140625" style="1" bestFit="1" customWidth="1"/>
    <col min="10754" max="10754" width="45.28515625" style="1" customWidth="1"/>
    <col min="10755" max="10764" width="11.140625" style="1" bestFit="1" customWidth="1"/>
    <col min="10765" max="11008" width="10.140625" style="1"/>
    <col min="11009" max="11009" width="4.140625" style="1" bestFit="1" customWidth="1"/>
    <col min="11010" max="11010" width="45.28515625" style="1" customWidth="1"/>
    <col min="11011" max="11020" width="11.140625" style="1" bestFit="1" customWidth="1"/>
    <col min="11021" max="11264" width="10.140625" style="1"/>
    <col min="11265" max="11265" width="4.140625" style="1" bestFit="1" customWidth="1"/>
    <col min="11266" max="11266" width="45.28515625" style="1" customWidth="1"/>
    <col min="11267" max="11276" width="11.140625" style="1" bestFit="1" customWidth="1"/>
    <col min="11277" max="11520" width="10.140625" style="1"/>
    <col min="11521" max="11521" width="4.140625" style="1" bestFit="1" customWidth="1"/>
    <col min="11522" max="11522" width="45.28515625" style="1" customWidth="1"/>
    <col min="11523" max="11532" width="11.140625" style="1" bestFit="1" customWidth="1"/>
    <col min="11533" max="11776" width="10.140625" style="1"/>
    <col min="11777" max="11777" width="4.140625" style="1" bestFit="1" customWidth="1"/>
    <col min="11778" max="11778" width="45.28515625" style="1" customWidth="1"/>
    <col min="11779" max="11788" width="11.140625" style="1" bestFit="1" customWidth="1"/>
    <col min="11789" max="12032" width="10.140625" style="1"/>
    <col min="12033" max="12033" width="4.140625" style="1" bestFit="1" customWidth="1"/>
    <col min="12034" max="12034" width="45.28515625" style="1" customWidth="1"/>
    <col min="12035" max="12044" width="11.140625" style="1" bestFit="1" customWidth="1"/>
    <col min="12045" max="12288" width="10.140625" style="1"/>
    <col min="12289" max="12289" width="4.140625" style="1" bestFit="1" customWidth="1"/>
    <col min="12290" max="12290" width="45.28515625" style="1" customWidth="1"/>
    <col min="12291" max="12300" width="11.140625" style="1" bestFit="1" customWidth="1"/>
    <col min="12301" max="12544" width="10.140625" style="1"/>
    <col min="12545" max="12545" width="4.140625" style="1" bestFit="1" customWidth="1"/>
    <col min="12546" max="12546" width="45.28515625" style="1" customWidth="1"/>
    <col min="12547" max="12556" width="11.140625" style="1" bestFit="1" customWidth="1"/>
    <col min="12557" max="12800" width="10.140625" style="1"/>
    <col min="12801" max="12801" width="4.140625" style="1" bestFit="1" customWidth="1"/>
    <col min="12802" max="12802" width="45.28515625" style="1" customWidth="1"/>
    <col min="12803" max="12812" width="11.140625" style="1" bestFit="1" customWidth="1"/>
    <col min="12813" max="13056" width="10.140625" style="1"/>
    <col min="13057" max="13057" width="4.140625" style="1" bestFit="1" customWidth="1"/>
    <col min="13058" max="13058" width="45.28515625" style="1" customWidth="1"/>
    <col min="13059" max="13068" width="11.140625" style="1" bestFit="1" customWidth="1"/>
    <col min="13069" max="13312" width="10.140625" style="1"/>
    <col min="13313" max="13313" width="4.140625" style="1" bestFit="1" customWidth="1"/>
    <col min="13314" max="13314" width="45.28515625" style="1" customWidth="1"/>
    <col min="13315" max="13324" width="11.140625" style="1" bestFit="1" customWidth="1"/>
    <col min="13325" max="13568" width="10.140625" style="1"/>
    <col min="13569" max="13569" width="4.140625" style="1" bestFit="1" customWidth="1"/>
    <col min="13570" max="13570" width="45.28515625" style="1" customWidth="1"/>
    <col min="13571" max="13580" width="11.140625" style="1" bestFit="1" customWidth="1"/>
    <col min="13581" max="13824" width="10.140625" style="1"/>
    <col min="13825" max="13825" width="4.140625" style="1" bestFit="1" customWidth="1"/>
    <col min="13826" max="13826" width="45.28515625" style="1" customWidth="1"/>
    <col min="13827" max="13836" width="11.140625" style="1" bestFit="1" customWidth="1"/>
    <col min="13837" max="14080" width="10.140625" style="1"/>
    <col min="14081" max="14081" width="4.140625" style="1" bestFit="1" customWidth="1"/>
    <col min="14082" max="14082" width="45.28515625" style="1" customWidth="1"/>
    <col min="14083" max="14092" width="11.140625" style="1" bestFit="1" customWidth="1"/>
    <col min="14093" max="14336" width="10.140625" style="1"/>
    <col min="14337" max="14337" width="4.140625" style="1" bestFit="1" customWidth="1"/>
    <col min="14338" max="14338" width="45.28515625" style="1" customWidth="1"/>
    <col min="14339" max="14348" width="11.140625" style="1" bestFit="1" customWidth="1"/>
    <col min="14349" max="14592" width="10.140625" style="1"/>
    <col min="14593" max="14593" width="4.140625" style="1" bestFit="1" customWidth="1"/>
    <col min="14594" max="14594" width="45.28515625" style="1" customWidth="1"/>
    <col min="14595" max="14604" width="11.140625" style="1" bestFit="1" customWidth="1"/>
    <col min="14605" max="14848" width="10.140625" style="1"/>
    <col min="14849" max="14849" width="4.140625" style="1" bestFit="1" customWidth="1"/>
    <col min="14850" max="14850" width="45.28515625" style="1" customWidth="1"/>
    <col min="14851" max="14860" width="11.140625" style="1" bestFit="1" customWidth="1"/>
    <col min="14861" max="15104" width="10.140625" style="1"/>
    <col min="15105" max="15105" width="4.140625" style="1" bestFit="1" customWidth="1"/>
    <col min="15106" max="15106" width="45.28515625" style="1" customWidth="1"/>
    <col min="15107" max="15116" width="11.140625" style="1" bestFit="1" customWidth="1"/>
    <col min="15117" max="15360" width="10.140625" style="1"/>
    <col min="15361" max="15361" width="4.140625" style="1" bestFit="1" customWidth="1"/>
    <col min="15362" max="15362" width="45.28515625" style="1" customWidth="1"/>
    <col min="15363" max="15372" width="11.140625" style="1" bestFit="1" customWidth="1"/>
    <col min="15373" max="15616" width="10.140625" style="1"/>
    <col min="15617" max="15617" width="4.140625" style="1" bestFit="1" customWidth="1"/>
    <col min="15618" max="15618" width="45.28515625" style="1" customWidth="1"/>
    <col min="15619" max="15628" width="11.140625" style="1" bestFit="1" customWidth="1"/>
    <col min="15629" max="15872" width="10.140625" style="1"/>
    <col min="15873" max="15873" width="4.140625" style="1" bestFit="1" customWidth="1"/>
    <col min="15874" max="15874" width="45.28515625" style="1" customWidth="1"/>
    <col min="15875" max="15884" width="11.140625" style="1" bestFit="1" customWidth="1"/>
    <col min="15885" max="16128" width="10.140625" style="1"/>
    <col min="16129" max="16129" width="4.140625" style="1" bestFit="1" customWidth="1"/>
    <col min="16130" max="16130" width="45.28515625" style="1" customWidth="1"/>
    <col min="16131" max="16140" width="11.140625" style="1" bestFit="1" customWidth="1"/>
    <col min="16141" max="16384" width="10.140625" style="1"/>
  </cols>
  <sheetData>
    <row r="1" spans="1:12" ht="18.75" x14ac:dyDescent="0.2">
      <c r="A1" s="104"/>
      <c r="B1" s="105"/>
      <c r="C1" s="130" t="s">
        <v>28</v>
      </c>
      <c r="D1" s="130"/>
      <c r="E1" s="130"/>
      <c r="F1" s="339"/>
      <c r="G1" s="130" t="s">
        <v>29</v>
      </c>
      <c r="H1" s="130"/>
      <c r="I1" s="130"/>
      <c r="J1" s="339"/>
      <c r="K1" s="130" t="s">
        <v>30</v>
      </c>
      <c r="L1" s="13"/>
    </row>
    <row r="2" spans="1:12" ht="15.75" x14ac:dyDescent="0.25">
      <c r="A2" s="106" t="s">
        <v>31</v>
      </c>
      <c r="B2" s="107" t="s">
        <v>32</v>
      </c>
      <c r="C2" s="15" t="s">
        <v>604</v>
      </c>
      <c r="D2" s="15"/>
      <c r="E2" s="15" t="s">
        <v>605</v>
      </c>
      <c r="F2" s="293"/>
      <c r="G2" s="15" t="s">
        <v>604</v>
      </c>
      <c r="H2" s="15"/>
      <c r="I2" s="15" t="s">
        <v>605</v>
      </c>
      <c r="J2" s="293"/>
      <c r="K2" s="15" t="s">
        <v>604</v>
      </c>
      <c r="L2" s="17"/>
    </row>
    <row r="3" spans="1:12" ht="16.5" thickBot="1" x14ac:dyDescent="0.3">
      <c r="A3" s="108"/>
      <c r="B3" s="109"/>
      <c r="C3" s="173" t="s">
        <v>631</v>
      </c>
      <c r="D3" s="336" t="s">
        <v>640</v>
      </c>
      <c r="E3" s="173" t="s">
        <v>631</v>
      </c>
      <c r="F3" s="337" t="s">
        <v>640</v>
      </c>
      <c r="G3" s="173" t="s">
        <v>631</v>
      </c>
      <c r="H3" s="336" t="s">
        <v>640</v>
      </c>
      <c r="I3" s="173" t="s">
        <v>631</v>
      </c>
      <c r="J3" s="337" t="s">
        <v>640</v>
      </c>
      <c r="K3" s="173" t="s">
        <v>631</v>
      </c>
      <c r="L3" s="338" t="s">
        <v>640</v>
      </c>
    </row>
    <row r="4" spans="1:12" ht="15.75" x14ac:dyDescent="0.25">
      <c r="A4" s="294" t="s">
        <v>555</v>
      </c>
      <c r="B4" s="295"/>
      <c r="C4" s="221">
        <v>37610.504290000004</v>
      </c>
      <c r="D4" s="222">
        <v>47866.567154999997</v>
      </c>
      <c r="E4" s="330">
        <v>0</v>
      </c>
      <c r="F4" s="331">
        <v>0</v>
      </c>
      <c r="G4" s="221">
        <v>24967.187337999992</v>
      </c>
      <c r="H4" s="222">
        <v>32247.37417499999</v>
      </c>
      <c r="I4" s="221">
        <v>0</v>
      </c>
      <c r="J4" s="331">
        <v>0</v>
      </c>
      <c r="K4" s="221">
        <v>12643.316952000001</v>
      </c>
      <c r="L4" s="332">
        <v>15619.192979999998</v>
      </c>
    </row>
    <row r="5" spans="1:12" ht="15.75" x14ac:dyDescent="0.25">
      <c r="A5" s="185" t="s">
        <v>556</v>
      </c>
      <c r="B5" s="296" t="s">
        <v>557</v>
      </c>
      <c r="C5" s="228">
        <v>149.60896100000002</v>
      </c>
      <c r="D5" s="229">
        <v>157.713504</v>
      </c>
      <c r="E5" s="228">
        <v>62.620038000000001</v>
      </c>
      <c r="F5" s="230">
        <v>53.971858999999995</v>
      </c>
      <c r="G5" s="228">
        <v>638.04803799999991</v>
      </c>
      <c r="H5" s="229">
        <v>909.105051</v>
      </c>
      <c r="I5" s="228">
        <v>403.446752</v>
      </c>
      <c r="J5" s="230">
        <v>486.33515799999998</v>
      </c>
      <c r="K5" s="228">
        <v>-488.43907699999994</v>
      </c>
      <c r="L5" s="333">
        <v>-751.39154700000006</v>
      </c>
    </row>
    <row r="6" spans="1:12" ht="15.75" x14ac:dyDescent="0.25">
      <c r="A6" s="77" t="s">
        <v>558</v>
      </c>
      <c r="B6" s="296" t="s">
        <v>559</v>
      </c>
      <c r="C6" s="228">
        <v>5398.7452139999996</v>
      </c>
      <c r="D6" s="229">
        <v>7553.6877560000003</v>
      </c>
      <c r="E6" s="228">
        <v>2519.005392</v>
      </c>
      <c r="F6" s="230">
        <v>2528.0584779999999</v>
      </c>
      <c r="G6" s="228">
        <v>1557.8349430000001</v>
      </c>
      <c r="H6" s="229">
        <v>1987.390895</v>
      </c>
      <c r="I6" s="228">
        <v>885.13154000000009</v>
      </c>
      <c r="J6" s="230">
        <v>906.96714899999995</v>
      </c>
      <c r="K6" s="228">
        <v>3840.9102709999997</v>
      </c>
      <c r="L6" s="333">
        <v>5566.2968609999998</v>
      </c>
    </row>
    <row r="7" spans="1:12" ht="15.75" x14ac:dyDescent="0.25">
      <c r="A7" s="185" t="s">
        <v>560</v>
      </c>
      <c r="B7" s="296" t="s">
        <v>561</v>
      </c>
      <c r="C7" s="228">
        <v>1810.77773</v>
      </c>
      <c r="D7" s="229">
        <v>2167.086037</v>
      </c>
      <c r="E7" s="228">
        <v>235.00947399999998</v>
      </c>
      <c r="F7" s="230">
        <v>225.08848699999999</v>
      </c>
      <c r="G7" s="228">
        <v>2346.3519289999999</v>
      </c>
      <c r="H7" s="229">
        <v>2887.4575420000001</v>
      </c>
      <c r="I7" s="228">
        <v>602.517606</v>
      </c>
      <c r="J7" s="230">
        <v>561.453397</v>
      </c>
      <c r="K7" s="228">
        <v>-535.57419900000002</v>
      </c>
      <c r="L7" s="333">
        <v>-720.37150499999984</v>
      </c>
    </row>
    <row r="8" spans="1:12" ht="15.75" x14ac:dyDescent="0.25">
      <c r="A8" s="185" t="s">
        <v>562</v>
      </c>
      <c r="B8" s="296" t="s">
        <v>563</v>
      </c>
      <c r="C8" s="228">
        <v>2686.6990260000002</v>
      </c>
      <c r="D8" s="229">
        <v>3916.5979739999998</v>
      </c>
      <c r="E8" s="228">
        <v>1922.2466959999999</v>
      </c>
      <c r="F8" s="230">
        <v>1986.0536010000001</v>
      </c>
      <c r="G8" s="228">
        <v>1298.6818489999998</v>
      </c>
      <c r="H8" s="229">
        <v>1712.2751799999999</v>
      </c>
      <c r="I8" s="228">
        <v>733.05165099999999</v>
      </c>
      <c r="J8" s="230">
        <v>705.69602599999996</v>
      </c>
      <c r="K8" s="228">
        <v>1388.0171770000002</v>
      </c>
      <c r="L8" s="333">
        <v>2204.3227939999997</v>
      </c>
    </row>
    <row r="9" spans="1:12" ht="15.75" x14ac:dyDescent="0.25">
      <c r="A9" s="185" t="s">
        <v>564</v>
      </c>
      <c r="B9" s="296" t="s">
        <v>565</v>
      </c>
      <c r="C9" s="228">
        <v>375.31820400000004</v>
      </c>
      <c r="D9" s="229">
        <v>437.096566</v>
      </c>
      <c r="E9" s="228">
        <v>390.769746</v>
      </c>
      <c r="F9" s="230">
        <v>353.20723700000002</v>
      </c>
      <c r="G9" s="228">
        <v>291.33613600000001</v>
      </c>
      <c r="H9" s="229">
        <v>349.57230499999997</v>
      </c>
      <c r="I9" s="228">
        <v>167.84302199999999</v>
      </c>
      <c r="J9" s="230">
        <v>192.16773599999999</v>
      </c>
      <c r="K9" s="228">
        <v>83.982068000000027</v>
      </c>
      <c r="L9" s="333">
        <v>87.524260999999996</v>
      </c>
    </row>
    <row r="10" spans="1:12" ht="15.75" x14ac:dyDescent="0.25">
      <c r="A10" s="185" t="s">
        <v>566</v>
      </c>
      <c r="B10" s="296" t="s">
        <v>567</v>
      </c>
      <c r="C10" s="228">
        <v>243.22236999999998</v>
      </c>
      <c r="D10" s="229">
        <v>203.02711600000001</v>
      </c>
      <c r="E10" s="228">
        <v>224.269633</v>
      </c>
      <c r="F10" s="230">
        <v>135.64414400000001</v>
      </c>
      <c r="G10" s="228">
        <v>483.34563199999997</v>
      </c>
      <c r="H10" s="229">
        <v>549.12332800000001</v>
      </c>
      <c r="I10" s="228">
        <v>150.56256400000001</v>
      </c>
      <c r="J10" s="230">
        <v>156.15660800000001</v>
      </c>
      <c r="K10" s="228">
        <v>-240.12326199999998</v>
      </c>
      <c r="L10" s="333">
        <v>-346.09621199999992</v>
      </c>
    </row>
    <row r="11" spans="1:12" ht="15.75" x14ac:dyDescent="0.25">
      <c r="A11" s="185" t="s">
        <v>568</v>
      </c>
      <c r="B11" s="296" t="s">
        <v>569</v>
      </c>
      <c r="C11" s="228">
        <v>1257.844726</v>
      </c>
      <c r="D11" s="229">
        <v>1549.9822730000001</v>
      </c>
      <c r="E11" s="228">
        <v>1394.1525340000001</v>
      </c>
      <c r="F11" s="230">
        <v>1512.4533829999998</v>
      </c>
      <c r="G11" s="228">
        <v>1086.1043559999998</v>
      </c>
      <c r="H11" s="229">
        <v>1273.8890919999999</v>
      </c>
      <c r="I11" s="228">
        <v>1088.7340319999998</v>
      </c>
      <c r="J11" s="230">
        <v>1267.238263</v>
      </c>
      <c r="K11" s="228">
        <v>171.7403700000001</v>
      </c>
      <c r="L11" s="333">
        <v>276.09318100000007</v>
      </c>
    </row>
    <row r="12" spans="1:12" ht="15.75" x14ac:dyDescent="0.25">
      <c r="A12" s="185" t="s">
        <v>570</v>
      </c>
      <c r="B12" s="296" t="s">
        <v>571</v>
      </c>
      <c r="C12" s="228">
        <v>1419.360183</v>
      </c>
      <c r="D12" s="229">
        <v>1473.8210859999999</v>
      </c>
      <c r="E12" s="228">
        <v>1692.1310020000001</v>
      </c>
      <c r="F12" s="230">
        <v>1404.173681</v>
      </c>
      <c r="G12" s="228">
        <v>2207.0584140000001</v>
      </c>
      <c r="H12" s="229">
        <v>2425.6219569999998</v>
      </c>
      <c r="I12" s="228">
        <v>1931.9114520000001</v>
      </c>
      <c r="J12" s="230">
        <v>1855.9699779999999</v>
      </c>
      <c r="K12" s="228">
        <v>-787.69823099999996</v>
      </c>
      <c r="L12" s="333">
        <v>-951.80087100000003</v>
      </c>
    </row>
    <row r="13" spans="1:12" ht="15.75" x14ac:dyDescent="0.25">
      <c r="A13" s="185" t="s">
        <v>572</v>
      </c>
      <c r="B13" s="296" t="s">
        <v>573</v>
      </c>
      <c r="C13" s="228">
        <v>630.44235800000001</v>
      </c>
      <c r="D13" s="229">
        <v>796.8193</v>
      </c>
      <c r="E13" s="228">
        <v>103.501915</v>
      </c>
      <c r="F13" s="230">
        <v>107.506113</v>
      </c>
      <c r="G13" s="228">
        <v>867.90199399999995</v>
      </c>
      <c r="H13" s="229">
        <v>1196.1828849999999</v>
      </c>
      <c r="I13" s="228">
        <v>276.94119000000001</v>
      </c>
      <c r="J13" s="230">
        <v>273.078643</v>
      </c>
      <c r="K13" s="228">
        <v>-237.45963599999993</v>
      </c>
      <c r="L13" s="333">
        <v>-399.36358499999994</v>
      </c>
    </row>
    <row r="14" spans="1:12" ht="15.75" x14ac:dyDescent="0.25">
      <c r="A14" s="185" t="s">
        <v>574</v>
      </c>
      <c r="B14" s="296" t="s">
        <v>575</v>
      </c>
      <c r="C14" s="228">
        <v>1946.0143849999999</v>
      </c>
      <c r="D14" s="229">
        <v>3141.2777370000003</v>
      </c>
      <c r="E14" s="228">
        <v>8553.6634900000008</v>
      </c>
      <c r="F14" s="230">
        <v>9161.8626270000004</v>
      </c>
      <c r="G14" s="228">
        <v>496.180317</v>
      </c>
      <c r="H14" s="229">
        <v>1130.4634160000001</v>
      </c>
      <c r="I14" s="228">
        <v>1372.3497500000001</v>
      </c>
      <c r="J14" s="230">
        <v>3457.7528870000001</v>
      </c>
      <c r="K14" s="228">
        <v>1449.8340679999999</v>
      </c>
      <c r="L14" s="333">
        <v>2010.8143210000003</v>
      </c>
    </row>
    <row r="15" spans="1:12" ht="15.75" x14ac:dyDescent="0.25">
      <c r="A15" s="185" t="s">
        <v>576</v>
      </c>
      <c r="B15" s="296" t="s">
        <v>577</v>
      </c>
      <c r="C15" s="228">
        <v>361.48581000000001</v>
      </c>
      <c r="D15" s="229">
        <v>498.91526099999999</v>
      </c>
      <c r="E15" s="228">
        <v>672.58706900000004</v>
      </c>
      <c r="F15" s="230">
        <v>627.03081700000007</v>
      </c>
      <c r="G15" s="228">
        <v>328.75548599999996</v>
      </c>
      <c r="H15" s="229">
        <v>504.40281300000004</v>
      </c>
      <c r="I15" s="228">
        <v>669.52078900000004</v>
      </c>
      <c r="J15" s="230">
        <v>738.96912199999997</v>
      </c>
      <c r="K15" s="228">
        <v>32.730324000000024</v>
      </c>
      <c r="L15" s="333">
        <v>-5.4875520000000249</v>
      </c>
    </row>
    <row r="16" spans="1:12" ht="15.75" x14ac:dyDescent="0.25">
      <c r="A16" s="185" t="s">
        <v>578</v>
      </c>
      <c r="B16" s="296" t="s">
        <v>579</v>
      </c>
      <c r="C16" s="228">
        <v>565.45503599999995</v>
      </c>
      <c r="D16" s="229">
        <v>801.96115199999997</v>
      </c>
      <c r="E16" s="228">
        <v>892.56604200000004</v>
      </c>
      <c r="F16" s="230">
        <v>966.26125400000001</v>
      </c>
      <c r="G16" s="228">
        <v>839.612078</v>
      </c>
      <c r="H16" s="229">
        <v>1381.0492059999999</v>
      </c>
      <c r="I16" s="228">
        <v>902.41238399999997</v>
      </c>
      <c r="J16" s="230">
        <v>1536.5392830000001</v>
      </c>
      <c r="K16" s="228">
        <v>-274.15704199999999</v>
      </c>
      <c r="L16" s="333">
        <v>-579.08805400000006</v>
      </c>
    </row>
    <row r="17" spans="1:12" ht="15.75" x14ac:dyDescent="0.25">
      <c r="A17" s="185" t="s">
        <v>580</v>
      </c>
      <c r="B17" s="296" t="s">
        <v>581</v>
      </c>
      <c r="C17" s="228">
        <v>29.465526999999998</v>
      </c>
      <c r="D17" s="229">
        <v>32.609940999999999</v>
      </c>
      <c r="E17" s="228">
        <v>10.661851</v>
      </c>
      <c r="F17" s="230">
        <v>4.7936930000000002</v>
      </c>
      <c r="G17" s="228">
        <v>130.75120799999999</v>
      </c>
      <c r="H17" s="229">
        <v>159.02417399999999</v>
      </c>
      <c r="I17" s="228">
        <v>15.137565</v>
      </c>
      <c r="J17" s="230">
        <v>14.760608</v>
      </c>
      <c r="K17" s="228">
        <v>-101.285681</v>
      </c>
      <c r="L17" s="333">
        <v>-126.41423300000001</v>
      </c>
    </row>
    <row r="18" spans="1:12" ht="15.75" x14ac:dyDescent="0.25">
      <c r="A18" s="185" t="s">
        <v>582</v>
      </c>
      <c r="B18" s="296" t="s">
        <v>583</v>
      </c>
      <c r="C18" s="228">
        <v>5.4119709999999994</v>
      </c>
      <c r="D18" s="229">
        <v>6.7283299999999997</v>
      </c>
      <c r="E18" s="228">
        <v>2.9600070000000001</v>
      </c>
      <c r="F18" s="230">
        <v>4.7403239999999993</v>
      </c>
      <c r="G18" s="228">
        <v>32.202578000000003</v>
      </c>
      <c r="H18" s="229">
        <v>68.857280000000003</v>
      </c>
      <c r="I18" s="228">
        <v>345.81855899999999</v>
      </c>
      <c r="J18" s="230">
        <v>374.83504200000004</v>
      </c>
      <c r="K18" s="228">
        <v>-26.790607000000005</v>
      </c>
      <c r="L18" s="333">
        <v>-62.128949999999996</v>
      </c>
    </row>
    <row r="19" spans="1:12" ht="15.75" x14ac:dyDescent="0.25">
      <c r="A19" s="185" t="s">
        <v>584</v>
      </c>
      <c r="B19" s="296" t="s">
        <v>585</v>
      </c>
      <c r="C19" s="228">
        <v>820.18816900000002</v>
      </c>
      <c r="D19" s="229">
        <v>1569.7161470000001</v>
      </c>
      <c r="E19" s="228">
        <v>773.60842400000001</v>
      </c>
      <c r="F19" s="230">
        <v>1032.519479</v>
      </c>
      <c r="G19" s="228">
        <v>1612.9864809999999</v>
      </c>
      <c r="H19" s="229">
        <v>2690.8647289999999</v>
      </c>
      <c r="I19" s="228">
        <v>1333.5991880000001</v>
      </c>
      <c r="J19" s="230">
        <v>1720.064989</v>
      </c>
      <c r="K19" s="228">
        <v>-792.7983119999999</v>
      </c>
      <c r="L19" s="333">
        <v>-1121.1485819999998</v>
      </c>
    </row>
    <row r="20" spans="1:12" ht="15.75" x14ac:dyDescent="0.25">
      <c r="A20" s="185" t="s">
        <v>586</v>
      </c>
      <c r="B20" s="296" t="s">
        <v>587</v>
      </c>
      <c r="C20" s="228">
        <v>2162.9764619999996</v>
      </c>
      <c r="D20" s="229">
        <v>2706.516478</v>
      </c>
      <c r="E20" s="228">
        <v>615.17043100000001</v>
      </c>
      <c r="F20" s="230">
        <v>653.60438899999997</v>
      </c>
      <c r="G20" s="228">
        <v>366.89599300000003</v>
      </c>
      <c r="H20" s="229">
        <v>484.37011700000005</v>
      </c>
      <c r="I20" s="228">
        <v>99.361138999999994</v>
      </c>
      <c r="J20" s="230">
        <v>116.02690799999999</v>
      </c>
      <c r="K20" s="228">
        <v>1796.0804689999998</v>
      </c>
      <c r="L20" s="333">
        <v>2222.1463610000001</v>
      </c>
    </row>
    <row r="21" spans="1:12" ht="15.75" x14ac:dyDescent="0.25">
      <c r="A21" s="185" t="s">
        <v>588</v>
      </c>
      <c r="B21" s="296" t="s">
        <v>589</v>
      </c>
      <c r="C21" s="228">
        <v>817.949028</v>
      </c>
      <c r="D21" s="229">
        <v>979.70036899999991</v>
      </c>
      <c r="E21" s="228">
        <v>1155.4908780000001</v>
      </c>
      <c r="F21" s="230">
        <v>1019.367758</v>
      </c>
      <c r="G21" s="228">
        <v>459.508126</v>
      </c>
      <c r="H21" s="229">
        <v>610.66711999999995</v>
      </c>
      <c r="I21" s="228">
        <v>533.11422600000003</v>
      </c>
      <c r="J21" s="230">
        <v>531.76056999999992</v>
      </c>
      <c r="K21" s="228">
        <v>358.44090200000005</v>
      </c>
      <c r="L21" s="333">
        <v>369.03324899999996</v>
      </c>
    </row>
    <row r="22" spans="1:12" ht="15.75" x14ac:dyDescent="0.25">
      <c r="A22" s="185" t="s">
        <v>590</v>
      </c>
      <c r="B22" s="296" t="s">
        <v>591</v>
      </c>
      <c r="C22" s="228">
        <v>2045.5682160000001</v>
      </c>
      <c r="D22" s="229">
        <v>2320.8075600000002</v>
      </c>
      <c r="E22" s="228">
        <v>464.35772300000002</v>
      </c>
      <c r="F22" s="230">
        <v>477.24046600000003</v>
      </c>
      <c r="G22" s="228">
        <v>1439.4799390000001</v>
      </c>
      <c r="H22" s="229">
        <v>1550.898046</v>
      </c>
      <c r="I22" s="228">
        <v>392.839449</v>
      </c>
      <c r="J22" s="230">
        <v>389.310339</v>
      </c>
      <c r="K22" s="228">
        <v>606.08827699999995</v>
      </c>
      <c r="L22" s="333">
        <v>769.90951399999994</v>
      </c>
    </row>
    <row r="23" spans="1:12" ht="15.75" x14ac:dyDescent="0.25">
      <c r="A23" s="185" t="s">
        <v>592</v>
      </c>
      <c r="B23" s="296" t="s">
        <v>593</v>
      </c>
      <c r="C23" s="228">
        <v>3174.0664419999998</v>
      </c>
      <c r="D23" s="229">
        <v>3967.4977610000001</v>
      </c>
      <c r="E23" s="228">
        <v>1260.05188</v>
      </c>
      <c r="F23" s="230">
        <v>1313.2641149999999</v>
      </c>
      <c r="G23" s="228">
        <v>1103.712176</v>
      </c>
      <c r="H23" s="229">
        <v>1429.6642860000002</v>
      </c>
      <c r="I23" s="228">
        <v>524.48488800000007</v>
      </c>
      <c r="J23" s="230">
        <v>596.19628399999999</v>
      </c>
      <c r="K23" s="228">
        <v>2070.3542659999998</v>
      </c>
      <c r="L23" s="333">
        <v>2537.8334749999995</v>
      </c>
    </row>
    <row r="24" spans="1:12" ht="15.75" x14ac:dyDescent="0.25">
      <c r="A24" s="185" t="s">
        <v>594</v>
      </c>
      <c r="B24" s="296" t="s">
        <v>595</v>
      </c>
      <c r="C24" s="228">
        <v>1608.0798300000001</v>
      </c>
      <c r="D24" s="229">
        <v>1961.0289299999999</v>
      </c>
      <c r="E24" s="228">
        <v>1348.9130719999998</v>
      </c>
      <c r="F24" s="230">
        <v>1424.124047</v>
      </c>
      <c r="G24" s="228">
        <v>981.80692699999997</v>
      </c>
      <c r="H24" s="229">
        <v>1175.866078</v>
      </c>
      <c r="I24" s="228">
        <v>765.03987199999995</v>
      </c>
      <c r="J24" s="230">
        <v>803.38753899999995</v>
      </c>
      <c r="K24" s="228">
        <v>626.27290300000004</v>
      </c>
      <c r="L24" s="333">
        <v>785.16285199999993</v>
      </c>
    </row>
    <row r="25" spans="1:12" ht="15.75" x14ac:dyDescent="0.25">
      <c r="A25" s="185" t="s">
        <v>596</v>
      </c>
      <c r="B25" s="296" t="s">
        <v>597</v>
      </c>
      <c r="C25" s="228">
        <v>2522.5746300000001</v>
      </c>
      <c r="D25" s="229">
        <v>3042.6614939999999</v>
      </c>
      <c r="E25" s="228">
        <v>811.95477500000004</v>
      </c>
      <c r="F25" s="230">
        <v>835.03611999999998</v>
      </c>
      <c r="G25" s="228">
        <v>1390.243569</v>
      </c>
      <c r="H25" s="229">
        <v>1641.8242639999999</v>
      </c>
      <c r="I25" s="228">
        <v>435.55361200000004</v>
      </c>
      <c r="J25" s="230">
        <v>420.87407900000005</v>
      </c>
      <c r="K25" s="228">
        <v>1132.3310610000001</v>
      </c>
      <c r="L25" s="333">
        <v>1400.8372300000001</v>
      </c>
    </row>
    <row r="26" spans="1:12" ht="15.75" x14ac:dyDescent="0.25">
      <c r="A26" s="185" t="s">
        <v>598</v>
      </c>
      <c r="B26" s="296" t="s">
        <v>599</v>
      </c>
      <c r="C26" s="228">
        <v>1368.349449</v>
      </c>
      <c r="D26" s="229">
        <v>1642.3404750000002</v>
      </c>
      <c r="E26" s="228">
        <v>2156.6394789999999</v>
      </c>
      <c r="F26" s="230">
        <v>2230.757357</v>
      </c>
      <c r="G26" s="228">
        <v>1268.711777</v>
      </c>
      <c r="H26" s="229">
        <v>1551.7359220000001</v>
      </c>
      <c r="I26" s="228">
        <v>9007.339328</v>
      </c>
      <c r="J26" s="230">
        <v>8499.2787970000008</v>
      </c>
      <c r="K26" s="228">
        <v>99.637672000000023</v>
      </c>
      <c r="L26" s="333">
        <v>90.604553000000067</v>
      </c>
    </row>
    <row r="27" spans="1:12" ht="15.75" x14ac:dyDescent="0.25">
      <c r="A27" s="185" t="s">
        <v>600</v>
      </c>
      <c r="B27" s="296" t="s">
        <v>601</v>
      </c>
      <c r="C27" s="228">
        <v>2074.016725</v>
      </c>
      <c r="D27" s="229">
        <v>2629.2400469999998</v>
      </c>
      <c r="E27" s="228">
        <v>2638.0742680000003</v>
      </c>
      <c r="F27" s="230">
        <v>2815.3515010000001</v>
      </c>
      <c r="G27" s="228">
        <v>2680.8281239999997</v>
      </c>
      <c r="H27" s="229">
        <v>3254.8605669999997</v>
      </c>
      <c r="I27" s="228">
        <v>4299.9386530000002</v>
      </c>
      <c r="J27" s="230">
        <v>4523.314335</v>
      </c>
      <c r="K27" s="228">
        <v>-606.81139899999971</v>
      </c>
      <c r="L27" s="333">
        <v>-625.62052000000006</v>
      </c>
    </row>
    <row r="28" spans="1:12" ht="16.5" thickBot="1" x14ac:dyDescent="0.3">
      <c r="A28" s="193" t="s">
        <v>602</v>
      </c>
      <c r="B28" s="297" t="s">
        <v>603</v>
      </c>
      <c r="C28" s="234">
        <v>4136.8838379999997</v>
      </c>
      <c r="D28" s="235">
        <v>4309.7338609999997</v>
      </c>
      <c r="E28" s="234">
        <v>259.96322900000001</v>
      </c>
      <c r="F28" s="237">
        <v>275.41179800000003</v>
      </c>
      <c r="G28" s="234">
        <v>1058.8492679999999</v>
      </c>
      <c r="H28" s="235">
        <v>1322.2079220000001</v>
      </c>
      <c r="I28" s="234">
        <v>179.950681</v>
      </c>
      <c r="J28" s="237">
        <v>190.30555100000001</v>
      </c>
      <c r="K28" s="234">
        <v>3078.0345700000003</v>
      </c>
      <c r="L28" s="334">
        <v>2987.5259389999992</v>
      </c>
    </row>
    <row r="31" spans="1:12" ht="15.75" x14ac:dyDescent="0.25">
      <c r="E31" s="298"/>
    </row>
    <row r="35" spans="6:6" x14ac:dyDescent="0.2">
      <c r="F35" s="1">
        <v>0</v>
      </c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Rynków Rolnych i Transformacji Energetycznej Obszarów Wiejskich&amp;C
&amp;8
&amp;"Times New Roman CE,Standardowy"&amp;14Polski handel zagraniczny towarami rolno-spożywczymi w 2022 r. - dane ostateczne!</oddHeader>
    <oddFooter>&amp;L&amp;"Times New Roman CE,Pogrubiona kursywa"&amp;12 Źródło: Min. Finansów&amp;R&amp;"Times New Roman CE,Pogrubiona kursywa"&amp;12Przygotował: Adam Pachnnicki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203"/>
  <sheetViews>
    <sheetView showGridLines="0" showZeros="0" zoomScale="90" zoomScaleNormal="90" workbookViewId="0">
      <selection activeCell="B1" sqref="B1"/>
    </sheetView>
  </sheetViews>
  <sheetFormatPr defaultColWidth="10.140625" defaultRowHeight="15" x14ac:dyDescent="0.25"/>
  <cols>
    <col min="1" max="1" width="4.85546875" style="1" bestFit="1" customWidth="1"/>
    <col min="2" max="2" width="55.7109375" style="1" bestFit="1" customWidth="1"/>
    <col min="3" max="12" width="11.140625" style="119" customWidth="1"/>
    <col min="13" max="13" width="8.140625" style="1" customWidth="1"/>
    <col min="14" max="14" width="13.5703125" style="1" customWidth="1"/>
    <col min="15" max="15" width="11" style="1" bestFit="1" customWidth="1"/>
    <col min="16" max="16384" width="10.140625" style="1"/>
  </cols>
  <sheetData>
    <row r="1" spans="1:12" x14ac:dyDescent="0.2">
      <c r="A1" s="104"/>
      <c r="B1" s="105"/>
      <c r="C1" s="2" t="s">
        <v>28</v>
      </c>
      <c r="D1" s="2"/>
      <c r="E1" s="2"/>
      <c r="F1" s="120"/>
      <c r="G1" s="2" t="s">
        <v>29</v>
      </c>
      <c r="H1" s="2"/>
      <c r="I1" s="2"/>
      <c r="J1" s="120"/>
      <c r="K1" s="2" t="s">
        <v>30</v>
      </c>
      <c r="L1" s="121"/>
    </row>
    <row r="2" spans="1:12" x14ac:dyDescent="0.25">
      <c r="A2" s="106" t="s">
        <v>31</v>
      </c>
      <c r="B2" s="107" t="s">
        <v>32</v>
      </c>
      <c r="C2" s="122" t="s">
        <v>33</v>
      </c>
      <c r="D2" s="122"/>
      <c r="E2" s="122" t="s">
        <v>34</v>
      </c>
      <c r="F2" s="123"/>
      <c r="G2" s="122" t="s">
        <v>33</v>
      </c>
      <c r="H2" s="122"/>
      <c r="I2" s="122" t="s">
        <v>34</v>
      </c>
      <c r="J2" s="123"/>
      <c r="K2" s="122" t="s">
        <v>33</v>
      </c>
      <c r="L2" s="124"/>
    </row>
    <row r="3" spans="1:12" ht="13.5" thickBot="1" x14ac:dyDescent="0.25">
      <c r="A3" s="108"/>
      <c r="B3" s="109"/>
      <c r="C3" s="311" t="s">
        <v>631</v>
      </c>
      <c r="D3" s="312" t="s">
        <v>640</v>
      </c>
      <c r="E3" s="311" t="s">
        <v>631</v>
      </c>
      <c r="F3" s="313" t="s">
        <v>640</v>
      </c>
      <c r="G3" s="314" t="s">
        <v>631</v>
      </c>
      <c r="H3" s="312" t="s">
        <v>640</v>
      </c>
      <c r="I3" s="311" t="s">
        <v>631</v>
      </c>
      <c r="J3" s="313" t="s">
        <v>640</v>
      </c>
      <c r="K3" s="314" t="s">
        <v>631</v>
      </c>
      <c r="L3" s="315" t="s">
        <v>640</v>
      </c>
    </row>
    <row r="4" spans="1:12" ht="12.75" x14ac:dyDescent="0.2">
      <c r="A4" s="110" t="s">
        <v>628</v>
      </c>
      <c r="B4" s="111"/>
      <c r="C4" s="112">
        <v>37610504.289999992</v>
      </c>
      <c r="D4" s="113">
        <v>47866567.155000001</v>
      </c>
      <c r="E4" s="112"/>
      <c r="F4" s="316"/>
      <c r="G4" s="112">
        <v>24967187.338</v>
      </c>
      <c r="H4" s="113">
        <v>32247374.175000008</v>
      </c>
      <c r="I4" s="112"/>
      <c r="J4" s="316"/>
      <c r="K4" s="112">
        <v>12643316.952</v>
      </c>
      <c r="L4" s="317">
        <v>15619192.980000006</v>
      </c>
    </row>
    <row r="5" spans="1:12" ht="12.75" x14ac:dyDescent="0.2">
      <c r="A5" s="77" t="s">
        <v>35</v>
      </c>
      <c r="B5" s="114" t="s">
        <v>36</v>
      </c>
      <c r="C5" s="318">
        <v>9366.2129999999997</v>
      </c>
      <c r="D5" s="319">
        <v>8591.5660000000007</v>
      </c>
      <c r="E5" s="318">
        <v>2915.355</v>
      </c>
      <c r="F5" s="320">
        <v>2263.893</v>
      </c>
      <c r="G5" s="318">
        <v>1785.2909999999999</v>
      </c>
      <c r="H5" s="319">
        <v>3394.817</v>
      </c>
      <c r="I5" s="318">
        <v>339.42899999999997</v>
      </c>
      <c r="J5" s="320">
        <v>632.976</v>
      </c>
      <c r="K5" s="318">
        <v>7580.9219999999996</v>
      </c>
      <c r="L5" s="321">
        <v>5196.7490000000007</v>
      </c>
    </row>
    <row r="6" spans="1:12" ht="12.75" x14ac:dyDescent="0.2">
      <c r="A6" s="77" t="s">
        <v>37</v>
      </c>
      <c r="B6" s="114" t="s">
        <v>38</v>
      </c>
      <c r="C6" s="318">
        <v>46981.67</v>
      </c>
      <c r="D6" s="319">
        <v>52002.462</v>
      </c>
      <c r="E6" s="318">
        <v>14246.71</v>
      </c>
      <c r="F6" s="320">
        <v>13363.523999999999</v>
      </c>
      <c r="G6" s="318">
        <v>111030.8</v>
      </c>
      <c r="H6" s="319">
        <v>191915.215</v>
      </c>
      <c r="I6" s="318">
        <v>51405.213000000003</v>
      </c>
      <c r="J6" s="320">
        <v>71107.375</v>
      </c>
      <c r="K6" s="318">
        <v>-64049.130000000005</v>
      </c>
      <c r="L6" s="321">
        <v>-139912.753</v>
      </c>
    </row>
    <row r="7" spans="1:12" ht="12.75" x14ac:dyDescent="0.2">
      <c r="A7" s="77" t="s">
        <v>39</v>
      </c>
      <c r="B7" s="114" t="s">
        <v>40</v>
      </c>
      <c r="C7" s="318">
        <v>5875.7190000000001</v>
      </c>
      <c r="D7" s="319">
        <v>7851.8360000000002</v>
      </c>
      <c r="E7" s="318">
        <v>4464.0420000000004</v>
      </c>
      <c r="F7" s="320">
        <v>3975.7550000000001</v>
      </c>
      <c r="G7" s="318">
        <v>351629.14299999998</v>
      </c>
      <c r="H7" s="319">
        <v>467808.946</v>
      </c>
      <c r="I7" s="318">
        <v>221542.70199999999</v>
      </c>
      <c r="J7" s="320">
        <v>247378.06200000001</v>
      </c>
      <c r="K7" s="318">
        <v>-345753.424</v>
      </c>
      <c r="L7" s="321">
        <v>-459957.11</v>
      </c>
    </row>
    <row r="8" spans="1:12" ht="12.75" x14ac:dyDescent="0.2">
      <c r="A8" s="77" t="s">
        <v>41</v>
      </c>
      <c r="B8" s="114" t="s">
        <v>42</v>
      </c>
      <c r="C8" s="318">
        <v>4622.8540000000003</v>
      </c>
      <c r="D8" s="319">
        <v>2602.5419999999999</v>
      </c>
      <c r="E8" s="318">
        <v>784.24300000000005</v>
      </c>
      <c r="F8" s="320">
        <v>373.64600000000002</v>
      </c>
      <c r="G8" s="318">
        <v>302.09500000000003</v>
      </c>
      <c r="H8" s="319">
        <v>201.756</v>
      </c>
      <c r="I8" s="318">
        <v>64.421999999999997</v>
      </c>
      <c r="J8" s="320">
        <v>95.701999999999998</v>
      </c>
      <c r="K8" s="318">
        <v>4320.759</v>
      </c>
      <c r="L8" s="321">
        <v>2400.7860000000001</v>
      </c>
    </row>
    <row r="9" spans="1:12" ht="12.75" x14ac:dyDescent="0.2">
      <c r="A9" s="77" t="s">
        <v>43</v>
      </c>
      <c r="B9" s="114" t="s">
        <v>44</v>
      </c>
      <c r="C9" s="318">
        <v>70462.525999999998</v>
      </c>
      <c r="D9" s="319">
        <v>74931.308000000005</v>
      </c>
      <c r="E9" s="318">
        <v>37682.184999999998</v>
      </c>
      <c r="F9" s="320">
        <v>32126.286</v>
      </c>
      <c r="G9" s="318">
        <v>163922.14499999999</v>
      </c>
      <c r="H9" s="319">
        <v>236846.239</v>
      </c>
      <c r="I9" s="318">
        <v>129429.194</v>
      </c>
      <c r="J9" s="320">
        <v>166549.747</v>
      </c>
      <c r="K9" s="318">
        <v>-93459.618999999992</v>
      </c>
      <c r="L9" s="321">
        <v>-161914.93099999998</v>
      </c>
    </row>
    <row r="10" spans="1:12" ht="12.75" x14ac:dyDescent="0.2">
      <c r="A10" s="77" t="s">
        <v>45</v>
      </c>
      <c r="B10" s="114" t="s">
        <v>46</v>
      </c>
      <c r="C10" s="318">
        <v>12299.978999999999</v>
      </c>
      <c r="D10" s="319">
        <v>11733.79</v>
      </c>
      <c r="E10" s="318">
        <v>2527.5030000000002</v>
      </c>
      <c r="F10" s="320">
        <v>1868.7550000000001</v>
      </c>
      <c r="G10" s="318">
        <v>9378.5640000000003</v>
      </c>
      <c r="H10" s="319">
        <v>8938.0779999999995</v>
      </c>
      <c r="I10" s="318">
        <v>665.79200000000003</v>
      </c>
      <c r="J10" s="320">
        <v>571.29600000000005</v>
      </c>
      <c r="K10" s="318">
        <v>2921.4149999999991</v>
      </c>
      <c r="L10" s="321">
        <v>2795.7120000000014</v>
      </c>
    </row>
    <row r="11" spans="1:12" ht="12.75" x14ac:dyDescent="0.2">
      <c r="A11" s="77" t="s">
        <v>47</v>
      </c>
      <c r="B11" s="114" t="s">
        <v>48</v>
      </c>
      <c r="C11" s="318">
        <v>1177213.97</v>
      </c>
      <c r="D11" s="319">
        <v>1498942.6259999999</v>
      </c>
      <c r="E11" s="318">
        <v>267391.217</v>
      </c>
      <c r="F11" s="320">
        <v>256407.24600000001</v>
      </c>
      <c r="G11" s="318">
        <v>52758.133999999998</v>
      </c>
      <c r="H11" s="319">
        <v>74696.667000000001</v>
      </c>
      <c r="I11" s="318">
        <v>15035.19</v>
      </c>
      <c r="J11" s="320">
        <v>14964.701999999999</v>
      </c>
      <c r="K11" s="318">
        <v>1124455.8359999999</v>
      </c>
      <c r="L11" s="321">
        <v>1424245.959</v>
      </c>
    </row>
    <row r="12" spans="1:12" ht="12.75" x14ac:dyDescent="0.2">
      <c r="A12" s="77" t="s">
        <v>49</v>
      </c>
      <c r="B12" s="114" t="s">
        <v>50</v>
      </c>
      <c r="C12" s="318">
        <v>419616.46399999998</v>
      </c>
      <c r="D12" s="319">
        <v>590361.348</v>
      </c>
      <c r="E12" s="318">
        <v>107528.6</v>
      </c>
      <c r="F12" s="320">
        <v>107854.86599999999</v>
      </c>
      <c r="G12" s="318">
        <v>28992.559000000001</v>
      </c>
      <c r="H12" s="319">
        <v>45208.245999999999</v>
      </c>
      <c r="I12" s="318">
        <v>7391.2460000000001</v>
      </c>
      <c r="J12" s="320">
        <v>10667.078</v>
      </c>
      <c r="K12" s="318">
        <v>390623.90499999997</v>
      </c>
      <c r="L12" s="321">
        <v>545153.10199999996</v>
      </c>
    </row>
    <row r="13" spans="1:12" ht="12.75" x14ac:dyDescent="0.2">
      <c r="A13" s="77" t="s">
        <v>51</v>
      </c>
      <c r="B13" s="114" t="s">
        <v>52</v>
      </c>
      <c r="C13" s="318">
        <v>756607.87600000005</v>
      </c>
      <c r="D13" s="319">
        <v>815599.77399999998</v>
      </c>
      <c r="E13" s="318">
        <v>413493.43400000001</v>
      </c>
      <c r="F13" s="320">
        <v>352552.967</v>
      </c>
      <c r="G13" s="318">
        <v>1274188.827</v>
      </c>
      <c r="H13" s="319">
        <v>1617918.233</v>
      </c>
      <c r="I13" s="318">
        <v>725930.73300000001</v>
      </c>
      <c r="J13" s="320">
        <v>746630.375</v>
      </c>
      <c r="K13" s="318">
        <v>-517580.951</v>
      </c>
      <c r="L13" s="321">
        <v>-802318.45900000003</v>
      </c>
    </row>
    <row r="14" spans="1:12" ht="12.75" x14ac:dyDescent="0.2">
      <c r="A14" s="77" t="s">
        <v>53</v>
      </c>
      <c r="B14" s="114" t="s">
        <v>54</v>
      </c>
      <c r="C14" s="318">
        <v>5667.55</v>
      </c>
      <c r="D14" s="319">
        <v>3827.6640000000002</v>
      </c>
      <c r="E14" s="318">
        <v>856.351</v>
      </c>
      <c r="F14" s="320">
        <v>494.77699999999999</v>
      </c>
      <c r="G14" s="318">
        <v>4595.683</v>
      </c>
      <c r="H14" s="319">
        <v>7756.89</v>
      </c>
      <c r="I14" s="318">
        <v>659.30799999999999</v>
      </c>
      <c r="J14" s="320">
        <v>877.15200000000004</v>
      </c>
      <c r="K14" s="318">
        <v>1071.8670000000002</v>
      </c>
      <c r="L14" s="321">
        <v>-3929.2260000000001</v>
      </c>
    </row>
    <row r="15" spans="1:12" ht="12.75" x14ac:dyDescent="0.2">
      <c r="A15" s="77" t="s">
        <v>55</v>
      </c>
      <c r="B15" s="114" t="s">
        <v>56</v>
      </c>
      <c r="C15" s="318">
        <v>35855.239000000001</v>
      </c>
      <c r="D15" s="319">
        <v>35736.120999999999</v>
      </c>
      <c r="E15" s="318">
        <v>7399.4120000000003</v>
      </c>
      <c r="F15" s="320">
        <v>6311.1030000000001</v>
      </c>
      <c r="G15" s="318">
        <v>2460.5309999999999</v>
      </c>
      <c r="H15" s="319">
        <v>728.35699999999997</v>
      </c>
      <c r="I15" s="318">
        <v>671.46400000000006</v>
      </c>
      <c r="J15" s="320">
        <v>111.15300000000001</v>
      </c>
      <c r="K15" s="318">
        <v>33394.707999999999</v>
      </c>
      <c r="L15" s="321">
        <v>35007.763999999996</v>
      </c>
    </row>
    <row r="16" spans="1:12" ht="12.75" x14ac:dyDescent="0.2">
      <c r="A16" s="77" t="s">
        <v>57</v>
      </c>
      <c r="B16" s="114" t="s">
        <v>58</v>
      </c>
      <c r="C16" s="318">
        <v>140299.75399999999</v>
      </c>
      <c r="D16" s="319">
        <v>153963.91200000001</v>
      </c>
      <c r="E16" s="318">
        <v>153525.53099999999</v>
      </c>
      <c r="F16" s="320">
        <v>137917.31200000001</v>
      </c>
      <c r="G16" s="318">
        <v>28312.154999999999</v>
      </c>
      <c r="H16" s="319">
        <v>36600.754999999997</v>
      </c>
      <c r="I16" s="318">
        <v>34221.864999999998</v>
      </c>
      <c r="J16" s="320">
        <v>36549.466</v>
      </c>
      <c r="K16" s="318">
        <v>111987.59899999999</v>
      </c>
      <c r="L16" s="321">
        <v>117363.15700000001</v>
      </c>
    </row>
    <row r="17" spans="1:12" ht="12.75" x14ac:dyDescent="0.2">
      <c r="A17" s="77" t="s">
        <v>59</v>
      </c>
      <c r="B17" s="114" t="s">
        <v>60</v>
      </c>
      <c r="C17" s="318">
        <v>2731952.6710000001</v>
      </c>
      <c r="D17" s="319">
        <v>4296892.09</v>
      </c>
      <c r="E17" s="318">
        <v>1481531.14</v>
      </c>
      <c r="F17" s="320">
        <v>1592256.8670000001</v>
      </c>
      <c r="G17" s="318">
        <v>106484.663</v>
      </c>
      <c r="H17" s="319">
        <v>120851.048</v>
      </c>
      <c r="I17" s="318">
        <v>77632.076000000001</v>
      </c>
      <c r="J17" s="320">
        <v>71479.532000000007</v>
      </c>
      <c r="K17" s="318">
        <v>2625468.0079999999</v>
      </c>
      <c r="L17" s="321">
        <v>4176041.0419999999</v>
      </c>
    </row>
    <row r="18" spans="1:12" ht="12.75" x14ac:dyDescent="0.2">
      <c r="A18" s="77" t="s">
        <v>61</v>
      </c>
      <c r="B18" s="114" t="s">
        <v>62</v>
      </c>
      <c r="C18" s="318">
        <v>53602.887000000002</v>
      </c>
      <c r="D18" s="319">
        <v>64206.216</v>
      </c>
      <c r="E18" s="318">
        <v>14988.215</v>
      </c>
      <c r="F18" s="320">
        <v>13120.73</v>
      </c>
      <c r="G18" s="318">
        <v>6584.32</v>
      </c>
      <c r="H18" s="319">
        <v>9438.6579999999994</v>
      </c>
      <c r="I18" s="318">
        <v>1340.789</v>
      </c>
      <c r="J18" s="320">
        <v>1720.566</v>
      </c>
      <c r="K18" s="318">
        <v>47018.567000000003</v>
      </c>
      <c r="L18" s="321">
        <v>54767.558000000005</v>
      </c>
    </row>
    <row r="19" spans="1:12" ht="12.75" x14ac:dyDescent="0.2">
      <c r="A19" s="77" t="s">
        <v>63</v>
      </c>
      <c r="B19" s="114" t="s">
        <v>64</v>
      </c>
      <c r="C19" s="318">
        <v>47374.663999999997</v>
      </c>
      <c r="D19" s="319">
        <v>64966.934999999998</v>
      </c>
      <c r="E19" s="318">
        <v>65406.106</v>
      </c>
      <c r="F19" s="320">
        <v>54611.163999999997</v>
      </c>
      <c r="G19" s="318">
        <v>11849.107</v>
      </c>
      <c r="H19" s="319">
        <v>22322.246999999999</v>
      </c>
      <c r="I19" s="318">
        <v>16517.993999999999</v>
      </c>
      <c r="J19" s="320">
        <v>17825.403999999999</v>
      </c>
      <c r="K19" s="318">
        <v>35525.557000000001</v>
      </c>
      <c r="L19" s="321">
        <v>42644.687999999995</v>
      </c>
    </row>
    <row r="20" spans="1:12" ht="12.75" x14ac:dyDescent="0.2">
      <c r="A20" s="77" t="s">
        <v>65</v>
      </c>
      <c r="B20" s="114" t="s">
        <v>66</v>
      </c>
      <c r="C20" s="318">
        <v>30554.138999999999</v>
      </c>
      <c r="D20" s="319">
        <v>29191.07</v>
      </c>
      <c r="E20" s="318">
        <v>6885.3860000000004</v>
      </c>
      <c r="F20" s="320">
        <v>6531.4459999999999</v>
      </c>
      <c r="G20" s="318">
        <v>41608.964</v>
      </c>
      <c r="H20" s="319">
        <v>51869.794000000002</v>
      </c>
      <c r="I20" s="318">
        <v>5730.875</v>
      </c>
      <c r="J20" s="320">
        <v>6141.7209999999995</v>
      </c>
      <c r="K20" s="318">
        <v>-11054.825000000001</v>
      </c>
      <c r="L20" s="321">
        <v>-22678.724000000002</v>
      </c>
    </row>
    <row r="21" spans="1:12" ht="12.75" x14ac:dyDescent="0.2">
      <c r="A21" s="77" t="s">
        <v>67</v>
      </c>
      <c r="B21" s="114" t="s">
        <v>68</v>
      </c>
      <c r="C21" s="318">
        <v>6101.1559999999999</v>
      </c>
      <c r="D21" s="319">
        <v>5780.3850000000002</v>
      </c>
      <c r="E21" s="318">
        <v>1420.049</v>
      </c>
      <c r="F21" s="320">
        <v>1795.6489999999999</v>
      </c>
      <c r="G21" s="318">
        <v>7388.643</v>
      </c>
      <c r="H21" s="319">
        <v>10616.593000000001</v>
      </c>
      <c r="I21" s="318">
        <v>1823.1320000000001</v>
      </c>
      <c r="J21" s="320">
        <v>2259.585</v>
      </c>
      <c r="K21" s="318">
        <v>-1287.4870000000001</v>
      </c>
      <c r="L21" s="321">
        <v>-4836.2080000000005</v>
      </c>
    </row>
    <row r="22" spans="1:12" s="204" customFormat="1" ht="12.75" x14ac:dyDescent="0.2">
      <c r="A22" s="77" t="s">
        <v>69</v>
      </c>
      <c r="B22" s="114" t="s">
        <v>70</v>
      </c>
      <c r="C22" s="318">
        <v>29194.256000000001</v>
      </c>
      <c r="D22" s="319">
        <v>24416.108</v>
      </c>
      <c r="E22" s="318">
        <v>7088.2479999999996</v>
      </c>
      <c r="F22" s="320">
        <v>6468.9520000000002</v>
      </c>
      <c r="G22" s="318">
        <v>1231230.9779999999</v>
      </c>
      <c r="H22" s="319">
        <v>1494700.5319999999</v>
      </c>
      <c r="I22" s="318">
        <v>246671.492</v>
      </c>
      <c r="J22" s="320">
        <v>219549.364</v>
      </c>
      <c r="K22" s="318">
        <v>-1202036.7219999998</v>
      </c>
      <c r="L22" s="321">
        <v>-1470284.4239999999</v>
      </c>
    </row>
    <row r="23" spans="1:12" s="204" customFormat="1" ht="12.75" x14ac:dyDescent="0.2">
      <c r="A23" s="77" t="s">
        <v>71</v>
      </c>
      <c r="B23" s="114" t="s">
        <v>72</v>
      </c>
      <c r="C23" s="318">
        <v>61940.838000000003</v>
      </c>
      <c r="D23" s="319">
        <v>111474.757</v>
      </c>
      <c r="E23" s="318">
        <v>39572.017</v>
      </c>
      <c r="F23" s="320">
        <v>34199.684000000001</v>
      </c>
      <c r="G23" s="318">
        <v>324093.59700000001</v>
      </c>
      <c r="H23" s="319">
        <v>417280.56800000003</v>
      </c>
      <c r="I23" s="318">
        <v>121031.63</v>
      </c>
      <c r="J23" s="320">
        <v>117265.23</v>
      </c>
      <c r="K23" s="318">
        <v>-262152.75900000002</v>
      </c>
      <c r="L23" s="321">
        <v>-305805.81100000005</v>
      </c>
    </row>
    <row r="24" spans="1:12" ht="12.75" x14ac:dyDescent="0.2">
      <c r="A24" s="77" t="s">
        <v>73</v>
      </c>
      <c r="B24" s="114" t="s">
        <v>74</v>
      </c>
      <c r="C24" s="318">
        <v>757103.49100000004</v>
      </c>
      <c r="D24" s="319">
        <v>949638.37100000004</v>
      </c>
      <c r="E24" s="318">
        <v>108279.37300000001</v>
      </c>
      <c r="F24" s="320">
        <v>106701.829</v>
      </c>
      <c r="G24" s="318">
        <v>693537.625</v>
      </c>
      <c r="H24" s="319">
        <v>867796.49</v>
      </c>
      <c r="I24" s="318">
        <v>218588.228</v>
      </c>
      <c r="J24" s="320">
        <v>208578.36600000001</v>
      </c>
      <c r="K24" s="318">
        <v>63565.866000000038</v>
      </c>
      <c r="L24" s="321">
        <v>81841.881000000052</v>
      </c>
    </row>
    <row r="25" spans="1:12" ht="12.75" x14ac:dyDescent="0.2">
      <c r="A25" s="77" t="s">
        <v>75</v>
      </c>
      <c r="B25" s="114" t="s">
        <v>76</v>
      </c>
      <c r="C25" s="318">
        <v>942797.01599999995</v>
      </c>
      <c r="D25" s="319">
        <v>1057402.8330000001</v>
      </c>
      <c r="E25" s="318">
        <v>76662.847999999998</v>
      </c>
      <c r="F25" s="320">
        <v>73889.956999999995</v>
      </c>
      <c r="G25" s="318">
        <v>21813.368999999999</v>
      </c>
      <c r="H25" s="319">
        <v>16243.531999999999</v>
      </c>
      <c r="I25" s="318">
        <v>2037.866</v>
      </c>
      <c r="J25" s="320">
        <v>1360.0619999999999</v>
      </c>
      <c r="K25" s="318">
        <v>920983.647</v>
      </c>
      <c r="L25" s="321">
        <v>1041159.3010000001</v>
      </c>
    </row>
    <row r="26" spans="1:12" ht="12.75" x14ac:dyDescent="0.2">
      <c r="A26" s="77" t="s">
        <v>77</v>
      </c>
      <c r="B26" s="114" t="s">
        <v>78</v>
      </c>
      <c r="C26" s="318">
        <v>10321.786</v>
      </c>
      <c r="D26" s="319">
        <v>13446.735000000001</v>
      </c>
      <c r="E26" s="318">
        <v>1439.1949999999999</v>
      </c>
      <c r="F26" s="320">
        <v>1528.7380000000001</v>
      </c>
      <c r="G26" s="318">
        <v>53323.538</v>
      </c>
      <c r="H26" s="319">
        <v>64716.103999999999</v>
      </c>
      <c r="I26" s="318">
        <v>8640.5040000000008</v>
      </c>
      <c r="J26" s="320">
        <v>8229.82</v>
      </c>
      <c r="K26" s="318">
        <v>-43001.752</v>
      </c>
      <c r="L26" s="321">
        <v>-51269.368999999999</v>
      </c>
    </row>
    <row r="27" spans="1:12" ht="12.75" x14ac:dyDescent="0.2">
      <c r="A27" s="77" t="s">
        <v>79</v>
      </c>
      <c r="B27" s="114" t="s">
        <v>80</v>
      </c>
      <c r="C27" s="318">
        <v>1150.296</v>
      </c>
      <c r="D27" s="319">
        <v>1061.3510000000001</v>
      </c>
      <c r="E27" s="318">
        <v>247.989</v>
      </c>
      <c r="F27" s="320">
        <v>152.25700000000001</v>
      </c>
      <c r="G27" s="318">
        <v>8993.0290000000005</v>
      </c>
      <c r="H27" s="319">
        <v>9909.4979999999996</v>
      </c>
      <c r="I27" s="318">
        <v>1940.3710000000001</v>
      </c>
      <c r="J27" s="320">
        <v>1836.425</v>
      </c>
      <c r="K27" s="318">
        <v>-7842.7330000000002</v>
      </c>
      <c r="L27" s="321">
        <v>-8848.146999999999</v>
      </c>
    </row>
    <row r="28" spans="1:12" ht="12.75" x14ac:dyDescent="0.2">
      <c r="A28" s="77" t="s">
        <v>81</v>
      </c>
      <c r="B28" s="114" t="s">
        <v>82</v>
      </c>
      <c r="C28" s="318">
        <v>2168.8910000000001</v>
      </c>
      <c r="D28" s="319">
        <v>3862.384</v>
      </c>
      <c r="E28" s="318">
        <v>299.755</v>
      </c>
      <c r="F28" s="320">
        <v>351.32600000000002</v>
      </c>
      <c r="G28" s="318">
        <v>5971.15</v>
      </c>
      <c r="H28" s="319">
        <v>5717.3069999999998</v>
      </c>
      <c r="I28" s="318">
        <v>1784.383</v>
      </c>
      <c r="J28" s="320">
        <v>1451.3019999999999</v>
      </c>
      <c r="K28" s="318">
        <v>-3802.2589999999996</v>
      </c>
      <c r="L28" s="321">
        <v>-1854.9229999999998</v>
      </c>
    </row>
    <row r="29" spans="1:12" ht="12.75" x14ac:dyDescent="0.2">
      <c r="A29" s="77" t="s">
        <v>630</v>
      </c>
      <c r="B29" s="114" t="s">
        <v>633</v>
      </c>
      <c r="C29" s="318">
        <v>0</v>
      </c>
      <c r="D29" s="319">
        <v>3.113</v>
      </c>
      <c r="E29" s="318">
        <v>0</v>
      </c>
      <c r="F29" s="320">
        <v>9.5000000000000001E-2</v>
      </c>
      <c r="G29" s="318">
        <v>0</v>
      </c>
      <c r="H29" s="319">
        <v>476.91800000000001</v>
      </c>
      <c r="I29" s="318">
        <v>0</v>
      </c>
      <c r="J29" s="320">
        <v>923.24300000000005</v>
      </c>
      <c r="K29" s="318">
        <v>0</v>
      </c>
      <c r="L29" s="321">
        <v>-473.80500000000001</v>
      </c>
    </row>
    <row r="30" spans="1:12" ht="12.75" x14ac:dyDescent="0.2">
      <c r="A30" s="77" t="s">
        <v>83</v>
      </c>
      <c r="B30" s="114" t="s">
        <v>84</v>
      </c>
      <c r="C30" s="318">
        <v>521313.36499999999</v>
      </c>
      <c r="D30" s="319">
        <v>706356.429</v>
      </c>
      <c r="E30" s="318">
        <v>877663.62300000002</v>
      </c>
      <c r="F30" s="320">
        <v>843811.54299999995</v>
      </c>
      <c r="G30" s="318">
        <v>193241.33300000001</v>
      </c>
      <c r="H30" s="319">
        <v>292823.59700000001</v>
      </c>
      <c r="I30" s="318">
        <v>202803.853</v>
      </c>
      <c r="J30" s="320">
        <v>211437.83600000001</v>
      </c>
      <c r="K30" s="318">
        <v>328072.03200000001</v>
      </c>
      <c r="L30" s="321">
        <v>413532.83199999999</v>
      </c>
    </row>
    <row r="31" spans="1:12" ht="12.75" x14ac:dyDescent="0.2">
      <c r="A31" s="77" t="s">
        <v>85</v>
      </c>
      <c r="B31" s="114" t="s">
        <v>86</v>
      </c>
      <c r="C31" s="318">
        <v>337231.82400000002</v>
      </c>
      <c r="D31" s="319">
        <v>522119.76199999999</v>
      </c>
      <c r="E31" s="318">
        <v>139513.32399999999</v>
      </c>
      <c r="F31" s="320">
        <v>144971.73199999999</v>
      </c>
      <c r="G31" s="318">
        <v>233603.02600000001</v>
      </c>
      <c r="H31" s="319">
        <v>355465.04599999997</v>
      </c>
      <c r="I31" s="318">
        <v>118865.001</v>
      </c>
      <c r="J31" s="320">
        <v>126237.12699999999</v>
      </c>
      <c r="K31" s="318">
        <v>103628.79800000001</v>
      </c>
      <c r="L31" s="321">
        <v>166654.71600000001</v>
      </c>
    </row>
    <row r="32" spans="1:12" ht="12.75" x14ac:dyDescent="0.2">
      <c r="A32" s="77" t="s">
        <v>87</v>
      </c>
      <c r="B32" s="114" t="s">
        <v>88</v>
      </c>
      <c r="C32" s="318">
        <v>142003.72200000001</v>
      </c>
      <c r="D32" s="319">
        <v>190007.81299999999</v>
      </c>
      <c r="E32" s="318">
        <v>115918.11199999999</v>
      </c>
      <c r="F32" s="320">
        <v>131409.21400000001</v>
      </c>
      <c r="G32" s="318">
        <v>81242.342000000004</v>
      </c>
      <c r="H32" s="319">
        <v>91867.543999999994</v>
      </c>
      <c r="I32" s="318">
        <v>61227.862999999998</v>
      </c>
      <c r="J32" s="320">
        <v>60499.231</v>
      </c>
      <c r="K32" s="318">
        <v>60761.380000000005</v>
      </c>
      <c r="L32" s="321">
        <v>98140.269</v>
      </c>
    </row>
    <row r="33" spans="1:12" ht="12.75" x14ac:dyDescent="0.2">
      <c r="A33" s="77" t="s">
        <v>89</v>
      </c>
      <c r="B33" s="114" t="s">
        <v>90</v>
      </c>
      <c r="C33" s="318">
        <v>214181.87100000001</v>
      </c>
      <c r="D33" s="319">
        <v>259915.12400000001</v>
      </c>
      <c r="E33" s="318">
        <v>233437.182</v>
      </c>
      <c r="F33" s="320">
        <v>221903.67800000001</v>
      </c>
      <c r="G33" s="318">
        <v>75453.91</v>
      </c>
      <c r="H33" s="319">
        <v>85607.347999999998</v>
      </c>
      <c r="I33" s="318">
        <v>130798.91499999999</v>
      </c>
      <c r="J33" s="320">
        <v>106559.234</v>
      </c>
      <c r="K33" s="318">
        <v>138727.96100000001</v>
      </c>
      <c r="L33" s="321">
        <v>174307.77600000001</v>
      </c>
    </row>
    <row r="34" spans="1:12" ht="12.75" x14ac:dyDescent="0.2">
      <c r="A34" s="77" t="s">
        <v>91</v>
      </c>
      <c r="B34" s="114" t="s">
        <v>92</v>
      </c>
      <c r="C34" s="318">
        <v>210219.144</v>
      </c>
      <c r="D34" s="319">
        <v>475662.72499999998</v>
      </c>
      <c r="E34" s="318">
        <v>49383.949000000001</v>
      </c>
      <c r="F34" s="320">
        <v>74595.269</v>
      </c>
      <c r="G34" s="318">
        <v>131267.70699999999</v>
      </c>
      <c r="H34" s="319">
        <v>174600.19699999999</v>
      </c>
      <c r="I34" s="318">
        <v>32379.449000000001</v>
      </c>
      <c r="J34" s="320">
        <v>26995.035</v>
      </c>
      <c r="K34" s="318">
        <v>78951.437000000005</v>
      </c>
      <c r="L34" s="321">
        <v>301062.52799999999</v>
      </c>
    </row>
    <row r="35" spans="1:12" ht="12.75" x14ac:dyDescent="0.2">
      <c r="A35" s="77" t="s">
        <v>93</v>
      </c>
      <c r="B35" s="114" t="s">
        <v>94</v>
      </c>
      <c r="C35" s="318">
        <v>925572.07299999997</v>
      </c>
      <c r="D35" s="319">
        <v>1149436.6470000001</v>
      </c>
      <c r="E35" s="318">
        <v>288365.462</v>
      </c>
      <c r="F35" s="320">
        <v>279058.00400000002</v>
      </c>
      <c r="G35" s="318">
        <v>426822.04800000001</v>
      </c>
      <c r="H35" s="319">
        <v>543333.43900000001</v>
      </c>
      <c r="I35" s="318">
        <v>108654.595</v>
      </c>
      <c r="J35" s="320">
        <v>108011.473</v>
      </c>
      <c r="K35" s="318">
        <v>498750.02499999997</v>
      </c>
      <c r="L35" s="321">
        <v>606103.2080000001</v>
      </c>
    </row>
    <row r="36" spans="1:12" ht="12.75" x14ac:dyDescent="0.2">
      <c r="A36" s="77" t="s">
        <v>95</v>
      </c>
      <c r="B36" s="114" t="s">
        <v>96</v>
      </c>
      <c r="C36" s="318">
        <v>200718.30300000001</v>
      </c>
      <c r="D36" s="319">
        <v>428675.065</v>
      </c>
      <c r="E36" s="318">
        <v>149588.58300000001</v>
      </c>
      <c r="F36" s="320">
        <v>228826.30100000001</v>
      </c>
      <c r="G36" s="318">
        <v>54606.976000000002</v>
      </c>
      <c r="H36" s="319">
        <v>54001.658000000003</v>
      </c>
      <c r="I36" s="318">
        <v>29026.135999999999</v>
      </c>
      <c r="J36" s="320">
        <v>19651.582999999999</v>
      </c>
      <c r="K36" s="318">
        <v>146111.32700000002</v>
      </c>
      <c r="L36" s="321">
        <v>374673.40700000001</v>
      </c>
    </row>
    <row r="37" spans="1:12" ht="12.75" x14ac:dyDescent="0.2">
      <c r="A37" s="77" t="s">
        <v>97</v>
      </c>
      <c r="B37" s="114" t="s">
        <v>98</v>
      </c>
      <c r="C37" s="318">
        <v>82498.240999999995</v>
      </c>
      <c r="D37" s="319">
        <v>134819.26199999999</v>
      </c>
      <c r="E37" s="318">
        <v>49546.796000000002</v>
      </c>
      <c r="F37" s="320">
        <v>46429.758000000002</v>
      </c>
      <c r="G37" s="318">
        <v>23025.14</v>
      </c>
      <c r="H37" s="319">
        <v>44249.298999999999</v>
      </c>
      <c r="I37" s="318">
        <v>10271.477000000001</v>
      </c>
      <c r="J37" s="320">
        <v>13628.047</v>
      </c>
      <c r="K37" s="318">
        <v>59473.100999999995</v>
      </c>
      <c r="L37" s="321">
        <v>90569.962999999989</v>
      </c>
    </row>
    <row r="38" spans="1:12" ht="12.75" x14ac:dyDescent="0.2">
      <c r="A38" s="77" t="s">
        <v>99</v>
      </c>
      <c r="B38" s="114" t="s">
        <v>100</v>
      </c>
      <c r="C38" s="318">
        <v>52817.445</v>
      </c>
      <c r="D38" s="319">
        <v>49574.493999999999</v>
      </c>
      <c r="E38" s="318">
        <v>18773.053</v>
      </c>
      <c r="F38" s="320">
        <v>15046.694</v>
      </c>
      <c r="G38" s="318">
        <v>77080.525999999998</v>
      </c>
      <c r="H38" s="319">
        <v>67800.123000000007</v>
      </c>
      <c r="I38" s="318">
        <v>37614.834999999999</v>
      </c>
      <c r="J38" s="320">
        <v>31842.580999999998</v>
      </c>
      <c r="K38" s="318">
        <v>-24263.080999999998</v>
      </c>
      <c r="L38" s="321">
        <v>-18225.629000000008</v>
      </c>
    </row>
    <row r="39" spans="1:12" ht="12.75" x14ac:dyDescent="0.2">
      <c r="A39" s="77" t="s">
        <v>101</v>
      </c>
      <c r="B39" s="114" t="s">
        <v>102</v>
      </c>
      <c r="C39" s="318">
        <v>143.03800000000001</v>
      </c>
      <c r="D39" s="319">
        <v>30.652999999999999</v>
      </c>
      <c r="E39" s="318">
        <v>56.612000000000002</v>
      </c>
      <c r="F39" s="320">
        <v>1.4079999999999999</v>
      </c>
      <c r="G39" s="318">
        <v>2338.8409999999999</v>
      </c>
      <c r="H39" s="319">
        <v>2526.9290000000001</v>
      </c>
      <c r="I39" s="318">
        <v>1409.527</v>
      </c>
      <c r="J39" s="320">
        <v>833.87900000000002</v>
      </c>
      <c r="K39" s="318">
        <v>-2195.8029999999999</v>
      </c>
      <c r="L39" s="321">
        <v>-2496.2760000000003</v>
      </c>
    </row>
    <row r="40" spans="1:12" ht="12.75" x14ac:dyDescent="0.2">
      <c r="A40" s="77" t="s">
        <v>103</v>
      </c>
      <c r="B40" s="114" t="s">
        <v>104</v>
      </c>
      <c r="C40" s="318">
        <v>0</v>
      </c>
      <c r="D40" s="319">
        <v>2.0310000000000001</v>
      </c>
      <c r="E40" s="318">
        <v>0</v>
      </c>
      <c r="F40" s="320">
        <v>3.0000000000000001E-3</v>
      </c>
      <c r="G40" s="318">
        <v>11.74</v>
      </c>
      <c r="H40" s="319">
        <v>24.015999999999998</v>
      </c>
      <c r="I40" s="318">
        <v>3.5000000000000003E-2</v>
      </c>
      <c r="J40" s="320">
        <v>2.4E-2</v>
      </c>
      <c r="K40" s="318">
        <v>-11.74</v>
      </c>
      <c r="L40" s="321">
        <v>-21.984999999999999</v>
      </c>
    </row>
    <row r="41" spans="1:12" ht="12.75" x14ac:dyDescent="0.2">
      <c r="A41" s="77" t="s">
        <v>105</v>
      </c>
      <c r="B41" s="114" t="s">
        <v>106</v>
      </c>
      <c r="C41" s="318">
        <v>4.2629999999999999</v>
      </c>
      <c r="D41" s="319">
        <v>3.923</v>
      </c>
      <c r="E41" s="318">
        <v>0.78100000000000003</v>
      </c>
      <c r="F41" s="320">
        <v>1.865</v>
      </c>
      <c r="G41" s="318">
        <v>2046.759</v>
      </c>
      <c r="H41" s="319">
        <v>1297.297</v>
      </c>
      <c r="I41" s="318">
        <v>275.48700000000002</v>
      </c>
      <c r="J41" s="320">
        <v>162.667</v>
      </c>
      <c r="K41" s="318">
        <v>-2042.4960000000001</v>
      </c>
      <c r="L41" s="321">
        <v>-1293.374</v>
      </c>
    </row>
    <row r="42" spans="1:12" ht="12.75" x14ac:dyDescent="0.2">
      <c r="A42" s="77" t="s">
        <v>107</v>
      </c>
      <c r="B42" s="114" t="s">
        <v>108</v>
      </c>
      <c r="C42" s="318">
        <v>118630.02899999999</v>
      </c>
      <c r="D42" s="319">
        <v>154136.30499999999</v>
      </c>
      <c r="E42" s="318">
        <v>42087.775999999998</v>
      </c>
      <c r="F42" s="320">
        <v>43081.472000000002</v>
      </c>
      <c r="G42" s="318">
        <v>168244.47700000001</v>
      </c>
      <c r="H42" s="319">
        <v>194662.66</v>
      </c>
      <c r="I42" s="318">
        <v>34885.661999999997</v>
      </c>
      <c r="J42" s="320">
        <v>35243.461000000003</v>
      </c>
      <c r="K42" s="318">
        <v>-49614.448000000019</v>
      </c>
      <c r="L42" s="321">
        <v>-40526.35500000001</v>
      </c>
    </row>
    <row r="43" spans="1:12" ht="12.75" x14ac:dyDescent="0.2">
      <c r="A43" s="77" t="s">
        <v>109</v>
      </c>
      <c r="B43" s="114" t="s">
        <v>110</v>
      </c>
      <c r="C43" s="318">
        <v>89910.097999999998</v>
      </c>
      <c r="D43" s="319">
        <v>89007.023000000001</v>
      </c>
      <c r="E43" s="318">
        <v>26908.298999999999</v>
      </c>
      <c r="F43" s="320">
        <v>23733.133000000002</v>
      </c>
      <c r="G43" s="318">
        <v>31866.686000000002</v>
      </c>
      <c r="H43" s="319">
        <v>37302.690999999999</v>
      </c>
      <c r="I43" s="318">
        <v>29206.304</v>
      </c>
      <c r="J43" s="320">
        <v>40532.915999999997</v>
      </c>
      <c r="K43" s="318">
        <v>58043.411999999997</v>
      </c>
      <c r="L43" s="321">
        <v>51704.332000000002</v>
      </c>
    </row>
    <row r="44" spans="1:12" ht="12.75" x14ac:dyDescent="0.2">
      <c r="A44" s="77" t="s">
        <v>111</v>
      </c>
      <c r="B44" s="114" t="s">
        <v>112</v>
      </c>
      <c r="C44" s="318">
        <v>20068.648000000001</v>
      </c>
      <c r="D44" s="319">
        <v>26750.552</v>
      </c>
      <c r="E44" s="318">
        <v>94718.421000000002</v>
      </c>
      <c r="F44" s="320">
        <v>100669.341</v>
      </c>
      <c r="G44" s="318">
        <v>600.59500000000003</v>
      </c>
      <c r="H44" s="319">
        <v>1252.3430000000001</v>
      </c>
      <c r="I44" s="318">
        <v>950.35199999999998</v>
      </c>
      <c r="J44" s="320">
        <v>5007.4539999999997</v>
      </c>
      <c r="K44" s="318">
        <v>19468.053</v>
      </c>
      <c r="L44" s="321">
        <v>25498.208999999999</v>
      </c>
    </row>
    <row r="45" spans="1:12" ht="12.75" x14ac:dyDescent="0.2">
      <c r="A45" s="77" t="s">
        <v>113</v>
      </c>
      <c r="B45" s="114" t="s">
        <v>114</v>
      </c>
      <c r="C45" s="318">
        <v>8226.1180000000004</v>
      </c>
      <c r="D45" s="319">
        <v>6471.0219999999999</v>
      </c>
      <c r="E45" s="318">
        <v>293.78800000000001</v>
      </c>
      <c r="F45" s="320">
        <v>198.971</v>
      </c>
      <c r="G45" s="318">
        <v>258.34399999999999</v>
      </c>
      <c r="H45" s="319">
        <v>191.16800000000001</v>
      </c>
      <c r="I45" s="318">
        <v>48.561999999999998</v>
      </c>
      <c r="J45" s="320">
        <v>41.682000000000002</v>
      </c>
      <c r="K45" s="318">
        <v>7967.7740000000003</v>
      </c>
      <c r="L45" s="321">
        <v>6279.8540000000003</v>
      </c>
    </row>
    <row r="46" spans="1:12" ht="12.75" x14ac:dyDescent="0.2">
      <c r="A46" s="77" t="s">
        <v>115</v>
      </c>
      <c r="B46" s="114" t="s">
        <v>116</v>
      </c>
      <c r="C46" s="318">
        <v>90.046000000000006</v>
      </c>
      <c r="D46" s="319">
        <v>850.74699999999996</v>
      </c>
      <c r="E46" s="318">
        <v>123.637</v>
      </c>
      <c r="F46" s="320">
        <v>449.59100000000001</v>
      </c>
      <c r="G46" s="318">
        <v>268.71199999999999</v>
      </c>
      <c r="H46" s="319">
        <v>364.76100000000002</v>
      </c>
      <c r="I46" s="318">
        <v>461.96100000000001</v>
      </c>
      <c r="J46" s="320">
        <v>499.10899999999998</v>
      </c>
      <c r="K46" s="318">
        <v>-178.666</v>
      </c>
      <c r="L46" s="321">
        <v>485.98599999999993</v>
      </c>
    </row>
    <row r="47" spans="1:12" ht="12.75" x14ac:dyDescent="0.2">
      <c r="A47" s="77" t="s">
        <v>117</v>
      </c>
      <c r="B47" s="114" t="s">
        <v>118</v>
      </c>
      <c r="C47" s="318">
        <v>167.33099999999999</v>
      </c>
      <c r="D47" s="319">
        <v>131.05600000000001</v>
      </c>
      <c r="E47" s="318">
        <v>504.45600000000002</v>
      </c>
      <c r="F47" s="320">
        <v>168.512</v>
      </c>
      <c r="G47" s="318">
        <v>10.531000000000001</v>
      </c>
      <c r="H47" s="319">
        <v>74.91</v>
      </c>
      <c r="I47" s="318">
        <v>4.3999999999999997E-2</v>
      </c>
      <c r="J47" s="320">
        <v>69.001999999999995</v>
      </c>
      <c r="K47" s="318">
        <v>156.79999999999998</v>
      </c>
      <c r="L47" s="321">
        <v>56.146000000000015</v>
      </c>
    </row>
    <row r="48" spans="1:12" ht="12.75" x14ac:dyDescent="0.2">
      <c r="A48" s="77" t="s">
        <v>119</v>
      </c>
      <c r="B48" s="114" t="s">
        <v>120</v>
      </c>
      <c r="C48" s="318">
        <v>138221.671</v>
      </c>
      <c r="D48" s="319">
        <v>159743.90700000001</v>
      </c>
      <c r="E48" s="318">
        <v>226132.58799999999</v>
      </c>
      <c r="F48" s="320">
        <v>184904.34899999999</v>
      </c>
      <c r="G48" s="318">
        <v>88028.292000000001</v>
      </c>
      <c r="H48" s="319">
        <v>114402.459</v>
      </c>
      <c r="I48" s="318">
        <v>102014.61500000001</v>
      </c>
      <c r="J48" s="320">
        <v>110611.421</v>
      </c>
      <c r="K48" s="318">
        <v>50193.379000000001</v>
      </c>
      <c r="L48" s="321">
        <v>45341.448000000004</v>
      </c>
    </row>
    <row r="49" spans="1:12" ht="12.75" x14ac:dyDescent="0.2">
      <c r="A49" s="77" t="s">
        <v>121</v>
      </c>
      <c r="B49" s="114" t="s">
        <v>122</v>
      </c>
      <c r="C49" s="318">
        <v>21905.044999999998</v>
      </c>
      <c r="D49" s="319">
        <v>18950.575000000001</v>
      </c>
      <c r="E49" s="318">
        <v>7327.643</v>
      </c>
      <c r="F49" s="320">
        <v>5551.5429999999997</v>
      </c>
      <c r="G49" s="318">
        <v>51621.9</v>
      </c>
      <c r="H49" s="319">
        <v>57824.184000000001</v>
      </c>
      <c r="I49" s="318">
        <v>13125.432000000001</v>
      </c>
      <c r="J49" s="320">
        <v>15788.724</v>
      </c>
      <c r="K49" s="318">
        <v>-29716.855000000003</v>
      </c>
      <c r="L49" s="321">
        <v>-38873.608999999997</v>
      </c>
    </row>
    <row r="50" spans="1:12" ht="12.75" x14ac:dyDescent="0.2">
      <c r="A50" s="77" t="s">
        <v>123</v>
      </c>
      <c r="B50" s="114" t="s">
        <v>124</v>
      </c>
      <c r="C50" s="318">
        <v>160901.476</v>
      </c>
      <c r="D50" s="319">
        <v>127062.338</v>
      </c>
      <c r="E50" s="318">
        <v>189466.71100000001</v>
      </c>
      <c r="F50" s="320">
        <v>104840.349</v>
      </c>
      <c r="G50" s="318">
        <v>245917.41200000001</v>
      </c>
      <c r="H50" s="319">
        <v>261640.16699999999</v>
      </c>
      <c r="I50" s="318">
        <v>96626.953999999998</v>
      </c>
      <c r="J50" s="320">
        <v>91644.357999999993</v>
      </c>
      <c r="K50" s="318">
        <v>-85015.936000000016</v>
      </c>
      <c r="L50" s="321">
        <v>-134577.82899999997</v>
      </c>
    </row>
    <row r="51" spans="1:12" ht="12.75" x14ac:dyDescent="0.2">
      <c r="A51" s="77" t="s">
        <v>125</v>
      </c>
      <c r="B51" s="114" t="s">
        <v>126</v>
      </c>
      <c r="C51" s="318">
        <v>25662.226999999999</v>
      </c>
      <c r="D51" s="319">
        <v>22676.675999999999</v>
      </c>
      <c r="E51" s="318">
        <v>6029.1260000000002</v>
      </c>
      <c r="F51" s="320">
        <v>5047.3469999999998</v>
      </c>
      <c r="G51" s="318">
        <v>163698.68100000001</v>
      </c>
      <c r="H51" s="319">
        <v>202918.239</v>
      </c>
      <c r="I51" s="318">
        <v>30856.762999999999</v>
      </c>
      <c r="J51" s="320">
        <v>37361.055999999997</v>
      </c>
      <c r="K51" s="318">
        <v>-138036.45400000003</v>
      </c>
      <c r="L51" s="321">
        <v>-180241.56299999999</v>
      </c>
    </row>
    <row r="52" spans="1:12" ht="12.75" x14ac:dyDescent="0.2">
      <c r="A52" s="77" t="s">
        <v>127</v>
      </c>
      <c r="B52" s="114" t="s">
        <v>128</v>
      </c>
      <c r="C52" s="318">
        <v>34753.622000000003</v>
      </c>
      <c r="D52" s="319">
        <v>34337.527000000002</v>
      </c>
      <c r="E52" s="318">
        <v>21446.152999999998</v>
      </c>
      <c r="F52" s="320">
        <v>20204.904999999999</v>
      </c>
      <c r="G52" s="318">
        <v>22107.638999999999</v>
      </c>
      <c r="H52" s="319">
        <v>26740.738000000001</v>
      </c>
      <c r="I52" s="318">
        <v>9953.4150000000009</v>
      </c>
      <c r="J52" s="320">
        <v>11362.47</v>
      </c>
      <c r="K52" s="318">
        <v>12645.983000000004</v>
      </c>
      <c r="L52" s="321">
        <v>7596.7890000000007</v>
      </c>
    </row>
    <row r="53" spans="1:12" ht="12.75" x14ac:dyDescent="0.2">
      <c r="A53" s="77" t="s">
        <v>129</v>
      </c>
      <c r="B53" s="114" t="s">
        <v>130</v>
      </c>
      <c r="C53" s="318">
        <v>16787.57</v>
      </c>
      <c r="D53" s="319">
        <v>13772.778</v>
      </c>
      <c r="E53" s="318">
        <v>105895.29700000001</v>
      </c>
      <c r="F53" s="320">
        <v>39175.101000000002</v>
      </c>
      <c r="G53" s="318">
        <v>35160.595000000001</v>
      </c>
      <c r="H53" s="319">
        <v>54736.828999999998</v>
      </c>
      <c r="I53" s="318">
        <v>137742.32</v>
      </c>
      <c r="J53" s="320">
        <v>184902.02900000001</v>
      </c>
      <c r="K53" s="318">
        <v>-18373.025000000001</v>
      </c>
      <c r="L53" s="321">
        <v>-40964.050999999999</v>
      </c>
    </row>
    <row r="54" spans="1:12" ht="12.75" x14ac:dyDescent="0.2">
      <c r="A54" s="77" t="s">
        <v>131</v>
      </c>
      <c r="B54" s="114" t="s">
        <v>132</v>
      </c>
      <c r="C54" s="318">
        <v>75431.267999999996</v>
      </c>
      <c r="D54" s="319">
        <v>99100.308000000005</v>
      </c>
      <c r="E54" s="318">
        <v>67427.035999999993</v>
      </c>
      <c r="F54" s="320">
        <v>82476.108999999997</v>
      </c>
      <c r="G54" s="318">
        <v>269175.54700000002</v>
      </c>
      <c r="H54" s="319">
        <v>319789.58899999998</v>
      </c>
      <c r="I54" s="318">
        <v>173639.71400000001</v>
      </c>
      <c r="J54" s="320">
        <v>186682.22899999999</v>
      </c>
      <c r="K54" s="318">
        <v>-193744.27900000004</v>
      </c>
      <c r="L54" s="321">
        <v>-220689.28099999996</v>
      </c>
    </row>
    <row r="55" spans="1:12" ht="12.75" x14ac:dyDescent="0.2">
      <c r="A55" s="77" t="s">
        <v>133</v>
      </c>
      <c r="B55" s="114" t="s">
        <v>134</v>
      </c>
      <c r="C55" s="318">
        <v>73226.471999999994</v>
      </c>
      <c r="D55" s="319">
        <v>117103.41</v>
      </c>
      <c r="E55" s="318">
        <v>149887.462</v>
      </c>
      <c r="F55" s="320">
        <v>208054.788</v>
      </c>
      <c r="G55" s="318">
        <v>70572.687000000005</v>
      </c>
      <c r="H55" s="319">
        <v>91437.100999999995</v>
      </c>
      <c r="I55" s="318">
        <v>189788.26199999999</v>
      </c>
      <c r="J55" s="320">
        <v>266773.50300000003</v>
      </c>
      <c r="K55" s="318">
        <v>2653.7849999999889</v>
      </c>
      <c r="L55" s="321">
        <v>25666.309000000008</v>
      </c>
    </row>
    <row r="56" spans="1:12" ht="12.75" x14ac:dyDescent="0.2">
      <c r="A56" s="77" t="s">
        <v>135</v>
      </c>
      <c r="B56" s="114" t="s">
        <v>136</v>
      </c>
      <c r="C56" s="318">
        <v>49452.589</v>
      </c>
      <c r="D56" s="319">
        <v>66861.364000000001</v>
      </c>
      <c r="E56" s="318">
        <v>89797.813999999998</v>
      </c>
      <c r="F56" s="320">
        <v>109515.391</v>
      </c>
      <c r="G56" s="318">
        <v>68289.707999999999</v>
      </c>
      <c r="H56" s="319">
        <v>73390.751999999993</v>
      </c>
      <c r="I56" s="318">
        <v>68943.441999999995</v>
      </c>
      <c r="J56" s="320">
        <v>74573.794999999998</v>
      </c>
      <c r="K56" s="318">
        <v>-18837.118999999999</v>
      </c>
      <c r="L56" s="321">
        <v>-6529.3879999999917</v>
      </c>
    </row>
    <row r="57" spans="1:12" ht="12.75" x14ac:dyDescent="0.2">
      <c r="A57" s="77" t="s">
        <v>137</v>
      </c>
      <c r="B57" s="114" t="s">
        <v>138</v>
      </c>
      <c r="C57" s="318">
        <v>21309.914000000001</v>
      </c>
      <c r="D57" s="319">
        <v>24160.032999999999</v>
      </c>
      <c r="E57" s="318">
        <v>19927.731</v>
      </c>
      <c r="F57" s="320">
        <v>19279.969000000001</v>
      </c>
      <c r="G57" s="318">
        <v>70489.919999999998</v>
      </c>
      <c r="H57" s="319">
        <v>83918.872000000003</v>
      </c>
      <c r="I57" s="318">
        <v>59399.245999999999</v>
      </c>
      <c r="J57" s="320">
        <v>62601.053999999996</v>
      </c>
      <c r="K57" s="318">
        <v>-49180.005999999994</v>
      </c>
      <c r="L57" s="321">
        <v>-59758.839000000007</v>
      </c>
    </row>
    <row r="58" spans="1:12" ht="12.75" x14ac:dyDescent="0.2">
      <c r="A58" s="77" t="s">
        <v>139</v>
      </c>
      <c r="B58" s="114" t="s">
        <v>140</v>
      </c>
      <c r="C58" s="318">
        <v>25324.026999999998</v>
      </c>
      <c r="D58" s="319">
        <v>35293.93</v>
      </c>
      <c r="E58" s="318">
        <v>59022.580999999998</v>
      </c>
      <c r="F58" s="320">
        <v>86987.7</v>
      </c>
      <c r="G58" s="318">
        <v>44470.857000000004</v>
      </c>
      <c r="H58" s="319">
        <v>51023.51</v>
      </c>
      <c r="I58" s="318">
        <v>67635.073000000004</v>
      </c>
      <c r="J58" s="320">
        <v>90189.59</v>
      </c>
      <c r="K58" s="318">
        <v>-19146.830000000005</v>
      </c>
      <c r="L58" s="321">
        <v>-15729.580000000002</v>
      </c>
    </row>
    <row r="59" spans="1:12" ht="12.75" x14ac:dyDescent="0.2">
      <c r="A59" s="77" t="s">
        <v>141</v>
      </c>
      <c r="B59" s="114" t="s">
        <v>142</v>
      </c>
      <c r="C59" s="318">
        <v>18808.517</v>
      </c>
      <c r="D59" s="319">
        <v>23098.474999999999</v>
      </c>
      <c r="E59" s="318">
        <v>20080.376</v>
      </c>
      <c r="F59" s="320">
        <v>19557.886999999999</v>
      </c>
      <c r="G59" s="318">
        <v>79431.998000000007</v>
      </c>
      <c r="H59" s="319">
        <v>98280.271999999997</v>
      </c>
      <c r="I59" s="318">
        <v>73144.892000000007</v>
      </c>
      <c r="J59" s="320">
        <v>80452.903000000006</v>
      </c>
      <c r="K59" s="318">
        <v>-60623.481000000007</v>
      </c>
      <c r="L59" s="321">
        <v>-75181.796999999991</v>
      </c>
    </row>
    <row r="60" spans="1:12" ht="12.75" x14ac:dyDescent="0.2">
      <c r="A60" s="77" t="s">
        <v>143</v>
      </c>
      <c r="B60" s="114" t="s">
        <v>144</v>
      </c>
      <c r="C60" s="318">
        <v>9962.5319999999992</v>
      </c>
      <c r="D60" s="319">
        <v>12398.848</v>
      </c>
      <c r="E60" s="318">
        <v>19869.791000000001</v>
      </c>
      <c r="F60" s="320">
        <v>19982.386999999999</v>
      </c>
      <c r="G60" s="318">
        <v>2942.761</v>
      </c>
      <c r="H60" s="319">
        <v>2651.8249999999998</v>
      </c>
      <c r="I60" s="318">
        <v>2025.165</v>
      </c>
      <c r="J60" s="320">
        <v>1007.9880000000001</v>
      </c>
      <c r="K60" s="318">
        <v>7019.7709999999988</v>
      </c>
      <c r="L60" s="321">
        <v>9747.023000000001</v>
      </c>
    </row>
    <row r="61" spans="1:12" ht="12.75" x14ac:dyDescent="0.2">
      <c r="A61" s="77" t="s">
        <v>145</v>
      </c>
      <c r="B61" s="114" t="s">
        <v>146</v>
      </c>
      <c r="C61" s="318">
        <v>499362.65700000001</v>
      </c>
      <c r="D61" s="319">
        <v>581153.19799999997</v>
      </c>
      <c r="E61" s="318">
        <v>311112.45699999999</v>
      </c>
      <c r="F61" s="320">
        <v>343134.41499999998</v>
      </c>
      <c r="G61" s="318">
        <v>260377.60399999999</v>
      </c>
      <c r="H61" s="319">
        <v>286281.45500000002</v>
      </c>
      <c r="I61" s="318">
        <v>153449.87700000001</v>
      </c>
      <c r="J61" s="320">
        <v>156977.45600000001</v>
      </c>
      <c r="K61" s="318">
        <v>238985.05300000001</v>
      </c>
      <c r="L61" s="321">
        <v>294871.74299999996</v>
      </c>
    </row>
    <row r="62" spans="1:12" ht="12.75" x14ac:dyDescent="0.2">
      <c r="A62" s="77" t="s">
        <v>147</v>
      </c>
      <c r="B62" s="114" t="s">
        <v>148</v>
      </c>
      <c r="C62" s="318">
        <v>305683.44400000002</v>
      </c>
      <c r="D62" s="319">
        <v>385187.04700000002</v>
      </c>
      <c r="E62" s="318">
        <v>436482.86</v>
      </c>
      <c r="F62" s="320">
        <v>459379.88900000002</v>
      </c>
      <c r="G62" s="318">
        <v>65685.608999999997</v>
      </c>
      <c r="H62" s="319">
        <v>69672.718999999997</v>
      </c>
      <c r="I62" s="318">
        <v>76441.505000000005</v>
      </c>
      <c r="J62" s="320">
        <v>70412.885999999999</v>
      </c>
      <c r="K62" s="318">
        <v>239997.83500000002</v>
      </c>
      <c r="L62" s="321">
        <v>315514.32800000004</v>
      </c>
    </row>
    <row r="63" spans="1:12" ht="12.75" x14ac:dyDescent="0.2">
      <c r="A63" s="77" t="s">
        <v>149</v>
      </c>
      <c r="B63" s="114" t="s">
        <v>150</v>
      </c>
      <c r="C63" s="318">
        <v>18713.811000000002</v>
      </c>
      <c r="D63" s="319">
        <v>22398.508999999998</v>
      </c>
      <c r="E63" s="318">
        <v>11955.108</v>
      </c>
      <c r="F63" s="320">
        <v>12652.608</v>
      </c>
      <c r="G63" s="318">
        <v>19421.489000000001</v>
      </c>
      <c r="H63" s="319">
        <v>23052.113000000001</v>
      </c>
      <c r="I63" s="318">
        <v>18119.161</v>
      </c>
      <c r="J63" s="320">
        <v>16247.552</v>
      </c>
      <c r="K63" s="318">
        <v>-707.67799999999988</v>
      </c>
      <c r="L63" s="321">
        <v>-653.604000000003</v>
      </c>
    </row>
    <row r="64" spans="1:12" ht="12.75" x14ac:dyDescent="0.2">
      <c r="A64" s="77" t="s">
        <v>151</v>
      </c>
      <c r="B64" s="114" t="s">
        <v>152</v>
      </c>
      <c r="C64" s="318">
        <v>99384.664000000004</v>
      </c>
      <c r="D64" s="319">
        <v>117406.101</v>
      </c>
      <c r="E64" s="318">
        <v>32409.468000000001</v>
      </c>
      <c r="F64" s="320">
        <v>41505.364000000001</v>
      </c>
      <c r="G64" s="318">
        <v>59554.574000000001</v>
      </c>
      <c r="H64" s="319">
        <v>68627.051999999996</v>
      </c>
      <c r="I64" s="318">
        <v>19354.554</v>
      </c>
      <c r="J64" s="320">
        <v>18441.57</v>
      </c>
      <c r="K64" s="318">
        <v>39830.090000000004</v>
      </c>
      <c r="L64" s="321">
        <v>48779.048999999999</v>
      </c>
    </row>
    <row r="65" spans="1:12" ht="12.75" x14ac:dyDescent="0.2">
      <c r="A65" s="77" t="s">
        <v>153</v>
      </c>
      <c r="B65" s="114" t="s">
        <v>154</v>
      </c>
      <c r="C65" s="318">
        <v>43970.402999999998</v>
      </c>
      <c r="D65" s="319">
        <v>51377.184000000001</v>
      </c>
      <c r="E65" s="318">
        <v>69687.058999999994</v>
      </c>
      <c r="F65" s="320">
        <v>69228.12</v>
      </c>
      <c r="G65" s="318">
        <v>29767.201000000001</v>
      </c>
      <c r="H65" s="319">
        <v>40245.597000000002</v>
      </c>
      <c r="I65" s="318">
        <v>40541.927000000003</v>
      </c>
      <c r="J65" s="320">
        <v>49218.038999999997</v>
      </c>
      <c r="K65" s="318">
        <v>14203.201999999997</v>
      </c>
      <c r="L65" s="321">
        <v>11131.587</v>
      </c>
    </row>
    <row r="66" spans="1:12" ht="12.75" x14ac:dyDescent="0.2">
      <c r="A66" s="77" t="s">
        <v>155</v>
      </c>
      <c r="B66" s="114" t="s">
        <v>156</v>
      </c>
      <c r="C66" s="318">
        <v>426.858</v>
      </c>
      <c r="D66" s="319">
        <v>671.08799999999997</v>
      </c>
      <c r="E66" s="318">
        <v>597.49400000000003</v>
      </c>
      <c r="F66" s="320">
        <v>1523.655</v>
      </c>
      <c r="G66" s="318">
        <v>10763.806</v>
      </c>
      <c r="H66" s="319">
        <v>10781.406000000001</v>
      </c>
      <c r="I66" s="318">
        <v>8508.8940000000002</v>
      </c>
      <c r="J66" s="320">
        <v>8757.6689999999999</v>
      </c>
      <c r="K66" s="318">
        <v>-10336.948</v>
      </c>
      <c r="L66" s="321">
        <v>-10110.318000000001</v>
      </c>
    </row>
    <row r="67" spans="1:12" ht="12.75" x14ac:dyDescent="0.2">
      <c r="A67" s="77" t="s">
        <v>157</v>
      </c>
      <c r="B67" s="114" t="s">
        <v>158</v>
      </c>
      <c r="C67" s="318">
        <v>6049.3670000000002</v>
      </c>
      <c r="D67" s="319">
        <v>4439.7</v>
      </c>
      <c r="E67" s="318">
        <v>1718.8130000000001</v>
      </c>
      <c r="F67" s="320">
        <v>1069.2760000000001</v>
      </c>
      <c r="G67" s="318">
        <v>92932.085000000006</v>
      </c>
      <c r="H67" s="319">
        <v>92456.191000000006</v>
      </c>
      <c r="I67" s="318">
        <v>21978.030999999999</v>
      </c>
      <c r="J67" s="320">
        <v>19152.047999999999</v>
      </c>
      <c r="K67" s="318">
        <v>-86882.718000000008</v>
      </c>
      <c r="L67" s="321">
        <v>-88016.491000000009</v>
      </c>
    </row>
    <row r="68" spans="1:12" ht="12.75" x14ac:dyDescent="0.2">
      <c r="A68" s="77" t="s">
        <v>159</v>
      </c>
      <c r="B68" s="114" t="s">
        <v>160</v>
      </c>
      <c r="C68" s="318">
        <v>15586.749</v>
      </c>
      <c r="D68" s="319">
        <v>13726.564</v>
      </c>
      <c r="E68" s="318">
        <v>4408.6009999999997</v>
      </c>
      <c r="F68" s="320">
        <v>4573.7669999999998</v>
      </c>
      <c r="G68" s="318">
        <v>169352.11</v>
      </c>
      <c r="H68" s="319">
        <v>164604.79699999999</v>
      </c>
      <c r="I68" s="318">
        <v>24436.210999999999</v>
      </c>
      <c r="J68" s="320">
        <v>23465.161</v>
      </c>
      <c r="K68" s="318">
        <v>-153765.36099999998</v>
      </c>
      <c r="L68" s="321">
        <v>-150878.23299999998</v>
      </c>
    </row>
    <row r="69" spans="1:12" ht="12.75" x14ac:dyDescent="0.2">
      <c r="A69" s="77" t="s">
        <v>161</v>
      </c>
      <c r="B69" s="114" t="s">
        <v>162</v>
      </c>
      <c r="C69" s="318">
        <v>50842.786999999997</v>
      </c>
      <c r="D69" s="319">
        <v>49992.800000000003</v>
      </c>
      <c r="E69" s="318">
        <v>69545.73</v>
      </c>
      <c r="F69" s="320">
        <v>57317.112999999998</v>
      </c>
      <c r="G69" s="318">
        <v>286983.37199999997</v>
      </c>
      <c r="H69" s="319">
        <v>341681.43300000002</v>
      </c>
      <c r="I69" s="318">
        <v>523174.125</v>
      </c>
      <c r="J69" s="320">
        <v>488223.201</v>
      </c>
      <c r="K69" s="318">
        <v>-236140.58499999996</v>
      </c>
      <c r="L69" s="321">
        <v>-291688.63300000003</v>
      </c>
    </row>
    <row r="70" spans="1:12" ht="12.75" x14ac:dyDescent="0.2">
      <c r="A70" s="77" t="s">
        <v>163</v>
      </c>
      <c r="B70" s="114" t="s">
        <v>164</v>
      </c>
      <c r="C70" s="318">
        <v>22883.925999999999</v>
      </c>
      <c r="D70" s="319">
        <v>20656.026000000002</v>
      </c>
      <c r="E70" s="318">
        <v>18495.04</v>
      </c>
      <c r="F70" s="320">
        <v>12965.65</v>
      </c>
      <c r="G70" s="318">
        <v>137712.93700000001</v>
      </c>
      <c r="H70" s="319">
        <v>141747.717</v>
      </c>
      <c r="I70" s="318">
        <v>74926.240999999995</v>
      </c>
      <c r="J70" s="320">
        <v>73465.808000000005</v>
      </c>
      <c r="K70" s="318">
        <v>-114829.011</v>
      </c>
      <c r="L70" s="321">
        <v>-121091.69100000001</v>
      </c>
    </row>
    <row r="71" spans="1:12" ht="12.75" x14ac:dyDescent="0.2">
      <c r="A71" s="77" t="s">
        <v>165</v>
      </c>
      <c r="B71" s="114" t="s">
        <v>166</v>
      </c>
      <c r="C71" s="318">
        <v>21205.499</v>
      </c>
      <c r="D71" s="319">
        <v>28525.356</v>
      </c>
      <c r="E71" s="318">
        <v>31826.77</v>
      </c>
      <c r="F71" s="320">
        <v>32822.889000000003</v>
      </c>
      <c r="G71" s="318">
        <v>440174.03200000001</v>
      </c>
      <c r="H71" s="319">
        <v>480524.005</v>
      </c>
      <c r="I71" s="318">
        <v>524053.23599999998</v>
      </c>
      <c r="J71" s="320">
        <v>514013.45199999999</v>
      </c>
      <c r="K71" s="318">
        <v>-418968.533</v>
      </c>
      <c r="L71" s="321">
        <v>-451998.64899999998</v>
      </c>
    </row>
    <row r="72" spans="1:12" ht="12.75" x14ac:dyDescent="0.2">
      <c r="A72" s="77" t="s">
        <v>167</v>
      </c>
      <c r="B72" s="114" t="s">
        <v>168</v>
      </c>
      <c r="C72" s="318">
        <v>5504.1840000000002</v>
      </c>
      <c r="D72" s="319">
        <v>4865.3320000000003</v>
      </c>
      <c r="E72" s="318">
        <v>3565.2440000000001</v>
      </c>
      <c r="F72" s="320">
        <v>2867.3110000000001</v>
      </c>
      <c r="G72" s="318">
        <v>213411.9</v>
      </c>
      <c r="H72" s="319">
        <v>220146.54300000001</v>
      </c>
      <c r="I72" s="318">
        <v>150047.53899999999</v>
      </c>
      <c r="J72" s="320">
        <v>145293.34099999999</v>
      </c>
      <c r="K72" s="318">
        <v>-207907.71599999999</v>
      </c>
      <c r="L72" s="321">
        <v>-215281.21100000001</v>
      </c>
    </row>
    <row r="73" spans="1:12" ht="12.75" x14ac:dyDescent="0.2">
      <c r="A73" s="77" t="s">
        <v>169</v>
      </c>
      <c r="B73" s="114" t="s">
        <v>170</v>
      </c>
      <c r="C73" s="318">
        <v>2084.3389999999999</v>
      </c>
      <c r="D73" s="319">
        <v>3513.4369999999999</v>
      </c>
      <c r="E73" s="318">
        <v>3912.2339999999999</v>
      </c>
      <c r="F73" s="320">
        <v>5045.0479999999998</v>
      </c>
      <c r="G73" s="318">
        <v>103664.43799999999</v>
      </c>
      <c r="H73" s="319">
        <v>112804.71</v>
      </c>
      <c r="I73" s="318">
        <v>212204.788</v>
      </c>
      <c r="J73" s="320">
        <v>183146.068</v>
      </c>
      <c r="K73" s="318">
        <v>-101580.09899999999</v>
      </c>
      <c r="L73" s="321">
        <v>-109291.273</v>
      </c>
    </row>
    <row r="74" spans="1:12" ht="12.75" x14ac:dyDescent="0.2">
      <c r="A74" s="77" t="s">
        <v>171</v>
      </c>
      <c r="B74" s="114" t="s">
        <v>172</v>
      </c>
      <c r="C74" s="318">
        <v>402233.01</v>
      </c>
      <c r="D74" s="319">
        <v>349549.92700000003</v>
      </c>
      <c r="E74" s="318">
        <v>1059638.7420000001</v>
      </c>
      <c r="F74" s="320">
        <v>854077.33600000001</v>
      </c>
      <c r="G74" s="318">
        <v>40734.01</v>
      </c>
      <c r="H74" s="319">
        <v>43457.856</v>
      </c>
      <c r="I74" s="318">
        <v>48983.642</v>
      </c>
      <c r="J74" s="320">
        <v>49058.214999999997</v>
      </c>
      <c r="K74" s="318">
        <v>361499</v>
      </c>
      <c r="L74" s="321">
        <v>306092.071</v>
      </c>
    </row>
    <row r="75" spans="1:12" ht="12.75" x14ac:dyDescent="0.2">
      <c r="A75" s="77" t="s">
        <v>173</v>
      </c>
      <c r="B75" s="114" t="s">
        <v>174</v>
      </c>
      <c r="C75" s="318">
        <v>26975.958999999999</v>
      </c>
      <c r="D75" s="319">
        <v>25699.173999999999</v>
      </c>
      <c r="E75" s="318">
        <v>32747.482</v>
      </c>
      <c r="F75" s="320">
        <v>27141.52</v>
      </c>
      <c r="G75" s="318">
        <v>142417.10399999999</v>
      </c>
      <c r="H75" s="319">
        <v>136110.05499999999</v>
      </c>
      <c r="I75" s="318">
        <v>111374.534</v>
      </c>
      <c r="J75" s="320">
        <v>98755.459000000003</v>
      </c>
      <c r="K75" s="318">
        <v>-115441.14499999999</v>
      </c>
      <c r="L75" s="321">
        <v>-110410.88099999999</v>
      </c>
    </row>
    <row r="76" spans="1:12" ht="12.75" x14ac:dyDescent="0.2">
      <c r="A76" s="77" t="s">
        <v>175</v>
      </c>
      <c r="B76" s="114" t="s">
        <v>176</v>
      </c>
      <c r="C76" s="318">
        <v>198650.50200000001</v>
      </c>
      <c r="D76" s="319">
        <v>219746.359</v>
      </c>
      <c r="E76" s="318">
        <v>74572.303</v>
      </c>
      <c r="F76" s="320">
        <v>67620.652000000002</v>
      </c>
      <c r="G76" s="318">
        <v>240633.87700000001</v>
      </c>
      <c r="H76" s="319">
        <v>297458.897</v>
      </c>
      <c r="I76" s="318">
        <v>92082.153000000006</v>
      </c>
      <c r="J76" s="320">
        <v>103199.861</v>
      </c>
      <c r="K76" s="318">
        <v>-41983.375</v>
      </c>
      <c r="L76" s="321">
        <v>-77712.538</v>
      </c>
    </row>
    <row r="77" spans="1:12" ht="12.75" x14ac:dyDescent="0.2">
      <c r="A77" s="77" t="s">
        <v>177</v>
      </c>
      <c r="B77" s="114" t="s">
        <v>178</v>
      </c>
      <c r="C77" s="318">
        <v>619593.08100000001</v>
      </c>
      <c r="D77" s="319">
        <v>696554.42700000003</v>
      </c>
      <c r="E77" s="318">
        <v>384428.92099999997</v>
      </c>
      <c r="F77" s="320">
        <v>329422.978</v>
      </c>
      <c r="G77" s="318">
        <v>274303.49</v>
      </c>
      <c r="H77" s="319">
        <v>315207.49400000001</v>
      </c>
      <c r="I77" s="318">
        <v>130096.94500000001</v>
      </c>
      <c r="J77" s="320">
        <v>139862.43400000001</v>
      </c>
      <c r="K77" s="318">
        <v>345289.59100000001</v>
      </c>
      <c r="L77" s="321">
        <v>381346.93300000002</v>
      </c>
    </row>
    <row r="78" spans="1:12" ht="12.75" x14ac:dyDescent="0.2">
      <c r="A78" s="77" t="s">
        <v>179</v>
      </c>
      <c r="B78" s="114" t="s">
        <v>180</v>
      </c>
      <c r="C78" s="318">
        <v>583.07600000000002</v>
      </c>
      <c r="D78" s="319">
        <v>524.49400000000003</v>
      </c>
      <c r="E78" s="318">
        <v>247.339</v>
      </c>
      <c r="F78" s="320">
        <v>140.22900000000001</v>
      </c>
      <c r="G78" s="318">
        <v>1135.5250000000001</v>
      </c>
      <c r="H78" s="319">
        <v>2370.4029999999998</v>
      </c>
      <c r="I78" s="318">
        <v>818.21400000000006</v>
      </c>
      <c r="J78" s="320">
        <v>1746.2239999999999</v>
      </c>
      <c r="K78" s="318">
        <v>-552.44900000000007</v>
      </c>
      <c r="L78" s="321">
        <v>-1845.9089999999997</v>
      </c>
    </row>
    <row r="79" spans="1:12" ht="12.75" x14ac:dyDescent="0.2">
      <c r="A79" s="77" t="s">
        <v>181</v>
      </c>
      <c r="B79" s="114" t="s">
        <v>182</v>
      </c>
      <c r="C79" s="318">
        <v>47065.478000000003</v>
      </c>
      <c r="D79" s="319">
        <v>55851.298000000003</v>
      </c>
      <c r="E79" s="318">
        <v>6972.5150000000003</v>
      </c>
      <c r="F79" s="320">
        <v>9056.06</v>
      </c>
      <c r="G79" s="318">
        <v>61551.415000000001</v>
      </c>
      <c r="H79" s="319">
        <v>74633.256999999998</v>
      </c>
      <c r="I79" s="318">
        <v>16868.021000000001</v>
      </c>
      <c r="J79" s="320">
        <v>15668.787</v>
      </c>
      <c r="K79" s="318">
        <v>-14485.936999999998</v>
      </c>
      <c r="L79" s="321">
        <v>-18781.958999999995</v>
      </c>
    </row>
    <row r="80" spans="1:12" ht="12.75" x14ac:dyDescent="0.2">
      <c r="A80" s="77" t="s">
        <v>183</v>
      </c>
      <c r="B80" s="114" t="s">
        <v>184</v>
      </c>
      <c r="C80" s="318">
        <v>102.226</v>
      </c>
      <c r="D80" s="319">
        <v>176.19200000000001</v>
      </c>
      <c r="E80" s="318">
        <v>51.268000000000001</v>
      </c>
      <c r="F80" s="320">
        <v>53.851999999999997</v>
      </c>
      <c r="G80" s="318">
        <v>2052.1190000000001</v>
      </c>
      <c r="H80" s="319">
        <v>2418.5990000000002</v>
      </c>
      <c r="I80" s="318">
        <v>867.77200000000005</v>
      </c>
      <c r="J80" s="320">
        <v>919.91899999999998</v>
      </c>
      <c r="K80" s="318">
        <v>-1949.893</v>
      </c>
      <c r="L80" s="321">
        <v>-2242.4070000000002</v>
      </c>
    </row>
    <row r="81" spans="1:12" ht="12.75" x14ac:dyDescent="0.2">
      <c r="A81" s="77" t="s">
        <v>185</v>
      </c>
      <c r="B81" s="114" t="s">
        <v>186</v>
      </c>
      <c r="C81" s="318">
        <v>339475.55699999997</v>
      </c>
      <c r="D81" s="319">
        <v>488873.57</v>
      </c>
      <c r="E81" s="318">
        <v>66401.082999999999</v>
      </c>
      <c r="F81" s="320">
        <v>71635.172000000006</v>
      </c>
      <c r="G81" s="318">
        <v>634189.83100000001</v>
      </c>
      <c r="H81" s="319">
        <v>917817.77800000005</v>
      </c>
      <c r="I81" s="318">
        <v>196812.34899999999</v>
      </c>
      <c r="J81" s="320">
        <v>194806.95800000001</v>
      </c>
      <c r="K81" s="318">
        <v>-294714.27400000003</v>
      </c>
      <c r="L81" s="321">
        <v>-428944.20800000004</v>
      </c>
    </row>
    <row r="82" spans="1:12" ht="12.75" x14ac:dyDescent="0.2">
      <c r="A82" s="77" t="s">
        <v>187</v>
      </c>
      <c r="B82" s="114" t="s">
        <v>188</v>
      </c>
      <c r="C82" s="318">
        <v>221210.47099999999</v>
      </c>
      <c r="D82" s="319">
        <v>240045.89300000001</v>
      </c>
      <c r="E82" s="318">
        <v>21824.81</v>
      </c>
      <c r="F82" s="320">
        <v>22269.903999999999</v>
      </c>
      <c r="G82" s="318">
        <v>104941.745</v>
      </c>
      <c r="H82" s="319">
        <v>133291.14300000001</v>
      </c>
      <c r="I82" s="318">
        <v>38326.78</v>
      </c>
      <c r="J82" s="320">
        <v>40712.608999999997</v>
      </c>
      <c r="K82" s="318">
        <v>116268.726</v>
      </c>
      <c r="L82" s="321">
        <v>106754.75</v>
      </c>
    </row>
    <row r="83" spans="1:12" ht="12.75" x14ac:dyDescent="0.2">
      <c r="A83" s="77" t="s">
        <v>189</v>
      </c>
      <c r="B83" s="114" t="s">
        <v>190</v>
      </c>
      <c r="C83" s="318">
        <v>365.49700000000001</v>
      </c>
      <c r="D83" s="319">
        <v>282.52300000000002</v>
      </c>
      <c r="E83" s="318">
        <v>38.406999999999996</v>
      </c>
      <c r="F83" s="320">
        <v>32.405000000000001</v>
      </c>
      <c r="G83" s="318">
        <v>1743.684</v>
      </c>
      <c r="H83" s="319">
        <v>1166.623</v>
      </c>
      <c r="I83" s="318">
        <v>627.16200000000003</v>
      </c>
      <c r="J83" s="320">
        <v>401.3</v>
      </c>
      <c r="K83" s="318">
        <v>-1378.1869999999999</v>
      </c>
      <c r="L83" s="321">
        <v>-884.1</v>
      </c>
    </row>
    <row r="84" spans="1:12" ht="12.75" x14ac:dyDescent="0.2">
      <c r="A84" s="77" t="s">
        <v>191</v>
      </c>
      <c r="B84" s="114" t="s">
        <v>192</v>
      </c>
      <c r="C84" s="318">
        <v>16302.099</v>
      </c>
      <c r="D84" s="319">
        <v>19823.703000000001</v>
      </c>
      <c r="E84" s="318">
        <v>3162.0340000000001</v>
      </c>
      <c r="F84" s="320">
        <v>3236.0160000000001</v>
      </c>
      <c r="G84" s="318">
        <v>48216.500999999997</v>
      </c>
      <c r="H84" s="319">
        <v>61968.906000000003</v>
      </c>
      <c r="I84" s="318">
        <v>15316.293</v>
      </c>
      <c r="J84" s="320">
        <v>15026.073</v>
      </c>
      <c r="K84" s="318">
        <v>-31914.401999999995</v>
      </c>
      <c r="L84" s="321">
        <v>-42145.203000000001</v>
      </c>
    </row>
    <row r="85" spans="1:12" ht="12.75" x14ac:dyDescent="0.2">
      <c r="A85" s="77" t="s">
        <v>193</v>
      </c>
      <c r="B85" s="114" t="s">
        <v>194</v>
      </c>
      <c r="C85" s="318">
        <v>8975.9320000000007</v>
      </c>
      <c r="D85" s="319">
        <v>6419.9650000000001</v>
      </c>
      <c r="E85" s="318">
        <v>23.062999999999999</v>
      </c>
      <c r="F85" s="320">
        <v>17.481000000000002</v>
      </c>
      <c r="G85" s="318">
        <v>9344.6039999999994</v>
      </c>
      <c r="H85" s="319">
        <v>8694.5259999999998</v>
      </c>
      <c r="I85" s="318">
        <v>56.825000000000003</v>
      </c>
      <c r="J85" s="320">
        <v>46.808</v>
      </c>
      <c r="K85" s="318">
        <v>-368.67199999999866</v>
      </c>
      <c r="L85" s="321">
        <v>-2274.5609999999997</v>
      </c>
    </row>
    <row r="86" spans="1:12" ht="12.75" x14ac:dyDescent="0.2">
      <c r="A86" s="77" t="s">
        <v>195</v>
      </c>
      <c r="B86" s="114" t="s">
        <v>196</v>
      </c>
      <c r="C86" s="318">
        <v>3582.7660000000001</v>
      </c>
      <c r="D86" s="319">
        <v>4972.3429999999998</v>
      </c>
      <c r="E86" s="318">
        <v>496.57499999999999</v>
      </c>
      <c r="F86" s="320">
        <v>639.51199999999994</v>
      </c>
      <c r="G86" s="318">
        <v>6333.9</v>
      </c>
      <c r="H86" s="319">
        <v>10037.025</v>
      </c>
      <c r="I86" s="318">
        <v>1229.73</v>
      </c>
      <c r="J86" s="320">
        <v>1777.6189999999999</v>
      </c>
      <c r="K86" s="318">
        <v>-2751.1339999999996</v>
      </c>
      <c r="L86" s="321">
        <v>-5064.6819999999998</v>
      </c>
    </row>
    <row r="87" spans="1:12" ht="12.75" x14ac:dyDescent="0.2">
      <c r="A87" s="77" t="s">
        <v>197</v>
      </c>
      <c r="B87" s="114" t="s">
        <v>198</v>
      </c>
      <c r="C87" s="318">
        <v>621.78099999999995</v>
      </c>
      <c r="D87" s="319">
        <v>570.06399999999996</v>
      </c>
      <c r="E87" s="318">
        <v>64.05</v>
      </c>
      <c r="F87" s="320">
        <v>49.064999999999998</v>
      </c>
      <c r="G87" s="318">
        <v>1863.5730000000001</v>
      </c>
      <c r="H87" s="319">
        <v>2208.9</v>
      </c>
      <c r="I87" s="318">
        <v>260.89800000000002</v>
      </c>
      <c r="J87" s="320">
        <v>240.65700000000001</v>
      </c>
      <c r="K87" s="318">
        <v>-1241.7920000000001</v>
      </c>
      <c r="L87" s="321">
        <v>-1638.8360000000002</v>
      </c>
    </row>
    <row r="88" spans="1:12" ht="12.75" x14ac:dyDescent="0.2">
      <c r="A88" s="77" t="s">
        <v>199</v>
      </c>
      <c r="B88" s="114" t="s">
        <v>200</v>
      </c>
      <c r="C88" s="318">
        <v>1224.502</v>
      </c>
      <c r="D88" s="319">
        <v>1140.4580000000001</v>
      </c>
      <c r="E88" s="318">
        <v>102.886</v>
      </c>
      <c r="F88" s="320">
        <v>86.317999999999998</v>
      </c>
      <c r="G88" s="318">
        <v>4067.7759999999998</v>
      </c>
      <c r="H88" s="319">
        <v>3898.7930000000001</v>
      </c>
      <c r="I88" s="318">
        <v>338.82400000000001</v>
      </c>
      <c r="J88" s="320">
        <v>305.858</v>
      </c>
      <c r="K88" s="318">
        <v>-2843.2739999999999</v>
      </c>
      <c r="L88" s="321">
        <v>-2758.335</v>
      </c>
    </row>
    <row r="89" spans="1:12" ht="12.75" x14ac:dyDescent="0.2">
      <c r="A89" s="77" t="s">
        <v>201</v>
      </c>
      <c r="B89" s="114" t="s">
        <v>202</v>
      </c>
      <c r="C89" s="318">
        <v>9027.6579999999994</v>
      </c>
      <c r="D89" s="319">
        <v>9094.7510000000002</v>
      </c>
      <c r="E89" s="318">
        <v>5054.8109999999997</v>
      </c>
      <c r="F89" s="320">
        <v>4683.4679999999998</v>
      </c>
      <c r="G89" s="318">
        <v>9374.8619999999992</v>
      </c>
      <c r="H89" s="319">
        <v>7992.68</v>
      </c>
      <c r="I89" s="318">
        <v>8031.7820000000002</v>
      </c>
      <c r="J89" s="320">
        <v>4773.4459999999999</v>
      </c>
      <c r="K89" s="318">
        <v>-347.20399999999972</v>
      </c>
      <c r="L89" s="321">
        <v>1102.0709999999999</v>
      </c>
    </row>
    <row r="90" spans="1:12" ht="12.75" x14ac:dyDescent="0.2">
      <c r="A90" s="77" t="s">
        <v>203</v>
      </c>
      <c r="B90" s="114" t="s">
        <v>204</v>
      </c>
      <c r="C90" s="318">
        <v>29656.095000000001</v>
      </c>
      <c r="D90" s="319">
        <v>25596.03</v>
      </c>
      <c r="E90" s="318">
        <v>6334.1959999999999</v>
      </c>
      <c r="F90" s="320">
        <v>4856.7719999999999</v>
      </c>
      <c r="G90" s="318">
        <v>47825.517999999996</v>
      </c>
      <c r="H90" s="319">
        <v>49106.510999999999</v>
      </c>
      <c r="I90" s="318">
        <v>15940.547</v>
      </c>
      <c r="J90" s="320">
        <v>14987.315000000001</v>
      </c>
      <c r="K90" s="318">
        <v>-18169.422999999995</v>
      </c>
      <c r="L90" s="321">
        <v>-23510.481</v>
      </c>
    </row>
    <row r="91" spans="1:12" ht="12.75" x14ac:dyDescent="0.2">
      <c r="A91" s="77" t="s">
        <v>205</v>
      </c>
      <c r="B91" s="114" t="s">
        <v>206</v>
      </c>
      <c r="C91" s="318">
        <v>838611.90700000001</v>
      </c>
      <c r="D91" s="319">
        <v>1340555.7749999999</v>
      </c>
      <c r="E91" s="318">
        <v>3594948.9780000001</v>
      </c>
      <c r="F91" s="320">
        <v>3645546.3870000001</v>
      </c>
      <c r="G91" s="318">
        <v>137087.96299999999</v>
      </c>
      <c r="H91" s="319">
        <v>270296.07900000003</v>
      </c>
      <c r="I91" s="318">
        <v>610195.17500000005</v>
      </c>
      <c r="J91" s="320">
        <v>952782.64500000002</v>
      </c>
      <c r="K91" s="318">
        <v>701523.94400000002</v>
      </c>
      <c r="L91" s="321">
        <v>1070259.696</v>
      </c>
    </row>
    <row r="92" spans="1:12" ht="12.75" x14ac:dyDescent="0.2">
      <c r="A92" s="77" t="s">
        <v>207</v>
      </c>
      <c r="B92" s="114" t="s">
        <v>208</v>
      </c>
      <c r="C92" s="318">
        <v>196775.11300000001</v>
      </c>
      <c r="D92" s="319">
        <v>137702.79</v>
      </c>
      <c r="E92" s="318">
        <v>1064410.4280000001</v>
      </c>
      <c r="F92" s="320">
        <v>442504.53399999999</v>
      </c>
      <c r="G92" s="318">
        <v>9561.3989999999994</v>
      </c>
      <c r="H92" s="319">
        <v>6055.6980000000003</v>
      </c>
      <c r="I92" s="318">
        <v>49148.595999999998</v>
      </c>
      <c r="J92" s="320">
        <v>19913.654999999999</v>
      </c>
      <c r="K92" s="318">
        <v>187213.71400000001</v>
      </c>
      <c r="L92" s="321">
        <v>131647.092</v>
      </c>
    </row>
    <row r="93" spans="1:12" ht="12.75" x14ac:dyDescent="0.2">
      <c r="A93" s="77" t="s">
        <v>209</v>
      </c>
      <c r="B93" s="114" t="s">
        <v>210</v>
      </c>
      <c r="C93" s="318">
        <v>92281.023000000001</v>
      </c>
      <c r="D93" s="319">
        <v>94613.353000000003</v>
      </c>
      <c r="E93" s="318">
        <v>455877.511</v>
      </c>
      <c r="F93" s="320">
        <v>305544.39299999998</v>
      </c>
      <c r="G93" s="318">
        <v>39546.559999999998</v>
      </c>
      <c r="H93" s="319">
        <v>64946.353000000003</v>
      </c>
      <c r="I93" s="318">
        <v>196015.367</v>
      </c>
      <c r="J93" s="320">
        <v>223966.67800000001</v>
      </c>
      <c r="K93" s="318">
        <v>52734.463000000003</v>
      </c>
      <c r="L93" s="321">
        <v>29667</v>
      </c>
    </row>
    <row r="94" spans="1:12" ht="12.75" x14ac:dyDescent="0.2">
      <c r="A94" s="77" t="s">
        <v>211</v>
      </c>
      <c r="B94" s="114" t="s">
        <v>212</v>
      </c>
      <c r="C94" s="318">
        <v>45098.695</v>
      </c>
      <c r="D94" s="319">
        <v>42358.463000000003</v>
      </c>
      <c r="E94" s="318">
        <v>228233.48499999999</v>
      </c>
      <c r="F94" s="320">
        <v>140501.69899999999</v>
      </c>
      <c r="G94" s="318">
        <v>2003.144</v>
      </c>
      <c r="H94" s="319">
        <v>2032.0039999999999</v>
      </c>
      <c r="I94" s="318">
        <v>10786.764999999999</v>
      </c>
      <c r="J94" s="320">
        <v>8435.7119999999995</v>
      </c>
      <c r="K94" s="318">
        <v>43095.550999999999</v>
      </c>
      <c r="L94" s="321">
        <v>40326.459000000003</v>
      </c>
    </row>
    <row r="95" spans="1:12" ht="12.75" x14ac:dyDescent="0.2">
      <c r="A95" s="77" t="s">
        <v>213</v>
      </c>
      <c r="B95" s="114" t="s">
        <v>214</v>
      </c>
      <c r="C95" s="318">
        <v>544928.98400000005</v>
      </c>
      <c r="D95" s="319">
        <v>1239425.442</v>
      </c>
      <c r="E95" s="318">
        <v>2319862.42</v>
      </c>
      <c r="F95" s="320">
        <v>3919635.0120000001</v>
      </c>
      <c r="G95" s="318">
        <v>156591.965</v>
      </c>
      <c r="H95" s="319">
        <v>633884.89500000002</v>
      </c>
      <c r="I95" s="318">
        <v>221886.71799999999</v>
      </c>
      <c r="J95" s="320">
        <v>2027629.4680000001</v>
      </c>
      <c r="K95" s="318">
        <v>388337.01900000009</v>
      </c>
      <c r="L95" s="321">
        <v>605540.54700000002</v>
      </c>
    </row>
    <row r="96" spans="1:12" ht="12.75" x14ac:dyDescent="0.2">
      <c r="A96" s="77" t="s">
        <v>215</v>
      </c>
      <c r="B96" s="114" t="s">
        <v>216</v>
      </c>
      <c r="C96" s="318">
        <v>38616.548000000003</v>
      </c>
      <c r="D96" s="319">
        <v>55347.372000000003</v>
      </c>
      <c r="E96" s="318">
        <v>38671.131999999998</v>
      </c>
      <c r="F96" s="320">
        <v>53058.425999999999</v>
      </c>
      <c r="G96" s="318">
        <v>125386.43399999999</v>
      </c>
      <c r="H96" s="319">
        <v>128157.7</v>
      </c>
      <c r="I96" s="318">
        <v>222210.924</v>
      </c>
      <c r="J96" s="320">
        <v>179078.66200000001</v>
      </c>
      <c r="K96" s="318">
        <v>-86769.885999999999</v>
      </c>
      <c r="L96" s="321">
        <v>-72810.327999999994</v>
      </c>
    </row>
    <row r="97" spans="1:12" ht="12.75" x14ac:dyDescent="0.2">
      <c r="A97" s="77" t="s">
        <v>217</v>
      </c>
      <c r="B97" s="114" t="s">
        <v>218</v>
      </c>
      <c r="C97" s="318">
        <v>597.94100000000003</v>
      </c>
      <c r="D97" s="319">
        <v>989.20399999999995</v>
      </c>
      <c r="E97" s="318">
        <v>1498.1510000000001</v>
      </c>
      <c r="F97" s="320">
        <v>2225.7240000000002</v>
      </c>
      <c r="G97" s="318">
        <v>4626.8760000000002</v>
      </c>
      <c r="H97" s="319">
        <v>4022.3220000000001</v>
      </c>
      <c r="I97" s="318">
        <v>19153.875</v>
      </c>
      <c r="J97" s="320">
        <v>13698.203</v>
      </c>
      <c r="K97" s="318">
        <v>-4028.9350000000004</v>
      </c>
      <c r="L97" s="321">
        <v>-3033.1180000000004</v>
      </c>
    </row>
    <row r="98" spans="1:12" ht="12.75" x14ac:dyDescent="0.2">
      <c r="A98" s="77" t="s">
        <v>219</v>
      </c>
      <c r="B98" s="114" t="s">
        <v>220</v>
      </c>
      <c r="C98" s="318">
        <v>189104.174</v>
      </c>
      <c r="D98" s="319">
        <v>230285.33799999999</v>
      </c>
      <c r="E98" s="318">
        <v>850161.38500000001</v>
      </c>
      <c r="F98" s="320">
        <v>652846.45200000005</v>
      </c>
      <c r="G98" s="318">
        <v>21375.975999999999</v>
      </c>
      <c r="H98" s="319">
        <v>21068.365000000002</v>
      </c>
      <c r="I98" s="318">
        <v>42952.33</v>
      </c>
      <c r="J98" s="320">
        <v>32247.864000000001</v>
      </c>
      <c r="K98" s="318">
        <v>167728.198</v>
      </c>
      <c r="L98" s="321">
        <v>209216.973</v>
      </c>
    </row>
    <row r="99" spans="1:12" ht="12.75" x14ac:dyDescent="0.2">
      <c r="A99" s="77" t="s">
        <v>221</v>
      </c>
      <c r="B99" s="114" t="s">
        <v>222</v>
      </c>
      <c r="C99" s="318">
        <v>39457.578999999998</v>
      </c>
      <c r="D99" s="319">
        <v>56780.603000000003</v>
      </c>
      <c r="E99" s="318">
        <v>118221.929</v>
      </c>
      <c r="F99" s="320">
        <v>110550.058</v>
      </c>
      <c r="G99" s="318">
        <v>31447.25</v>
      </c>
      <c r="H99" s="319">
        <v>60223.665999999997</v>
      </c>
      <c r="I99" s="318">
        <v>62652.932999999997</v>
      </c>
      <c r="J99" s="320">
        <v>97455.701000000001</v>
      </c>
      <c r="K99" s="318">
        <v>8010.3289999999979</v>
      </c>
      <c r="L99" s="321">
        <v>-3443.0629999999946</v>
      </c>
    </row>
    <row r="100" spans="1:12" ht="12.75" x14ac:dyDescent="0.2">
      <c r="A100" s="77" t="s">
        <v>223</v>
      </c>
      <c r="B100" s="114" t="s">
        <v>224</v>
      </c>
      <c r="C100" s="318">
        <v>13458.251</v>
      </c>
      <c r="D100" s="319">
        <v>12436.172</v>
      </c>
      <c r="E100" s="318">
        <v>46078.012000000002</v>
      </c>
      <c r="F100" s="320">
        <v>24082.758000000002</v>
      </c>
      <c r="G100" s="318">
        <v>18647.698</v>
      </c>
      <c r="H100" s="319">
        <v>24596.883000000002</v>
      </c>
      <c r="I100" s="318">
        <v>31136.625</v>
      </c>
      <c r="J100" s="320">
        <v>36483.542999999998</v>
      </c>
      <c r="K100" s="318">
        <v>-5189.4470000000001</v>
      </c>
      <c r="L100" s="321">
        <v>-12160.711000000001</v>
      </c>
    </row>
    <row r="101" spans="1:12" ht="12.75" x14ac:dyDescent="0.2">
      <c r="A101" s="77" t="s">
        <v>225</v>
      </c>
      <c r="B101" s="114" t="s">
        <v>226</v>
      </c>
      <c r="C101" s="318">
        <v>31322.198</v>
      </c>
      <c r="D101" s="319">
        <v>44269.341</v>
      </c>
      <c r="E101" s="318">
        <v>55812.459000000003</v>
      </c>
      <c r="F101" s="320">
        <v>64962.627</v>
      </c>
      <c r="G101" s="318">
        <v>20770.246999999999</v>
      </c>
      <c r="H101" s="319">
        <v>31957.848999999998</v>
      </c>
      <c r="I101" s="318">
        <v>39924.252</v>
      </c>
      <c r="J101" s="320">
        <v>40109.767</v>
      </c>
      <c r="K101" s="318">
        <v>10551.951000000001</v>
      </c>
      <c r="L101" s="321">
        <v>12311.492000000002</v>
      </c>
    </row>
    <row r="102" spans="1:12" ht="12.75" x14ac:dyDescent="0.2">
      <c r="A102" s="77" t="s">
        <v>227</v>
      </c>
      <c r="B102" s="114" t="s">
        <v>228</v>
      </c>
      <c r="C102" s="318">
        <v>29567.598000000002</v>
      </c>
      <c r="D102" s="319">
        <v>39564.762999999999</v>
      </c>
      <c r="E102" s="318">
        <v>49199.59</v>
      </c>
      <c r="F102" s="320">
        <v>57386.773000000001</v>
      </c>
      <c r="G102" s="318">
        <v>31500.653999999999</v>
      </c>
      <c r="H102" s="319">
        <v>42293.171000000002</v>
      </c>
      <c r="I102" s="318">
        <v>56649.995000000003</v>
      </c>
      <c r="J102" s="320">
        <v>61664.822</v>
      </c>
      <c r="K102" s="318">
        <v>-1933.0559999999969</v>
      </c>
      <c r="L102" s="321">
        <v>-2728.4080000000031</v>
      </c>
    </row>
    <row r="103" spans="1:12" ht="12.75" x14ac:dyDescent="0.2">
      <c r="A103" s="77" t="s">
        <v>229</v>
      </c>
      <c r="B103" s="114" t="s">
        <v>230</v>
      </c>
      <c r="C103" s="318">
        <v>29973.808000000001</v>
      </c>
      <c r="D103" s="319">
        <v>32218.223999999998</v>
      </c>
      <c r="E103" s="318">
        <v>28706.918000000001</v>
      </c>
      <c r="F103" s="320">
        <v>21240.001</v>
      </c>
      <c r="G103" s="318">
        <v>24982.237000000001</v>
      </c>
      <c r="H103" s="319">
        <v>38905.805999999997</v>
      </c>
      <c r="I103" s="318">
        <v>27145.127</v>
      </c>
      <c r="J103" s="320">
        <v>35850.913999999997</v>
      </c>
      <c r="K103" s="318">
        <v>4991.5709999999999</v>
      </c>
      <c r="L103" s="321">
        <v>-6687.5819999999985</v>
      </c>
    </row>
    <row r="104" spans="1:12" ht="12.75" x14ac:dyDescent="0.2">
      <c r="A104" s="77" t="s">
        <v>231</v>
      </c>
      <c r="B104" s="114" t="s">
        <v>232</v>
      </c>
      <c r="C104" s="318">
        <v>3566.4409999999998</v>
      </c>
      <c r="D104" s="319">
        <v>6318.4719999999998</v>
      </c>
      <c r="E104" s="318">
        <v>742.72900000000004</v>
      </c>
      <c r="F104" s="320">
        <v>925.07299999999998</v>
      </c>
      <c r="G104" s="318">
        <v>7612.674</v>
      </c>
      <c r="H104" s="319">
        <v>7412.009</v>
      </c>
      <c r="I104" s="318">
        <v>2001.058</v>
      </c>
      <c r="J104" s="320">
        <v>2514.7260000000001</v>
      </c>
      <c r="K104" s="318">
        <v>-4046.2330000000002</v>
      </c>
      <c r="L104" s="321">
        <v>-1093.5370000000003</v>
      </c>
    </row>
    <row r="105" spans="1:12" ht="12.75" x14ac:dyDescent="0.2">
      <c r="A105" s="77" t="s">
        <v>233</v>
      </c>
      <c r="B105" s="114" t="s">
        <v>234</v>
      </c>
      <c r="C105" s="318">
        <v>47747.682000000001</v>
      </c>
      <c r="D105" s="319">
        <v>75245.338000000003</v>
      </c>
      <c r="E105" s="318">
        <v>116079.133</v>
      </c>
      <c r="F105" s="320">
        <v>130626.526</v>
      </c>
      <c r="G105" s="318">
        <v>96299.202999999994</v>
      </c>
      <c r="H105" s="319">
        <v>119882.20600000001</v>
      </c>
      <c r="I105" s="318">
        <v>272537.11900000001</v>
      </c>
      <c r="J105" s="320">
        <v>247998.36199999999</v>
      </c>
      <c r="K105" s="318">
        <v>-48551.520999999993</v>
      </c>
      <c r="L105" s="321">
        <v>-44636.868000000002</v>
      </c>
    </row>
    <row r="106" spans="1:12" ht="12.75" x14ac:dyDescent="0.2">
      <c r="A106" s="77" t="s">
        <v>235</v>
      </c>
      <c r="B106" s="114" t="s">
        <v>236</v>
      </c>
      <c r="C106" s="318">
        <v>98588.856</v>
      </c>
      <c r="D106" s="319">
        <v>135116.399</v>
      </c>
      <c r="E106" s="318">
        <v>210120.258</v>
      </c>
      <c r="F106" s="320">
        <v>166750.41500000001</v>
      </c>
      <c r="G106" s="318">
        <v>74516.479999999996</v>
      </c>
      <c r="H106" s="319">
        <v>137610.78700000001</v>
      </c>
      <c r="I106" s="318">
        <v>159673.48000000001</v>
      </c>
      <c r="J106" s="320">
        <v>193436.66899999999</v>
      </c>
      <c r="K106" s="318">
        <v>24072.376000000004</v>
      </c>
      <c r="L106" s="321">
        <v>-2494.3880000000063</v>
      </c>
    </row>
    <row r="107" spans="1:12" ht="12.75" x14ac:dyDescent="0.2">
      <c r="A107" s="77" t="s">
        <v>237</v>
      </c>
      <c r="B107" s="114" t="s">
        <v>238</v>
      </c>
      <c r="C107" s="318">
        <v>67803.396999999997</v>
      </c>
      <c r="D107" s="319">
        <v>96965.948999999993</v>
      </c>
      <c r="E107" s="318">
        <v>47626.040999999997</v>
      </c>
      <c r="F107" s="320">
        <v>50506.586000000003</v>
      </c>
      <c r="G107" s="318">
        <v>22979.043000000001</v>
      </c>
      <c r="H107" s="319">
        <v>41520.436000000002</v>
      </c>
      <c r="I107" s="318">
        <v>17800.2</v>
      </c>
      <c r="J107" s="320">
        <v>23454.617999999999</v>
      </c>
      <c r="K107" s="318">
        <v>44824.353999999992</v>
      </c>
      <c r="L107" s="321">
        <v>55445.512999999992</v>
      </c>
    </row>
    <row r="108" spans="1:12" ht="12.75" x14ac:dyDescent="0.2">
      <c r="A108" s="77" t="s">
        <v>239</v>
      </c>
      <c r="B108" s="114" t="s">
        <v>240</v>
      </c>
      <c r="C108" s="318">
        <v>5285.665</v>
      </c>
      <c r="D108" s="319">
        <v>57003.536999999997</v>
      </c>
      <c r="E108" s="318">
        <v>8114.5950000000003</v>
      </c>
      <c r="F108" s="320">
        <v>87980.964000000007</v>
      </c>
      <c r="G108" s="318">
        <v>17440.737000000001</v>
      </c>
      <c r="H108" s="319">
        <v>77324.039999999994</v>
      </c>
      <c r="I108" s="318">
        <v>32895.707999999999</v>
      </c>
      <c r="J108" s="320">
        <v>147779.93</v>
      </c>
      <c r="K108" s="318">
        <v>-12155.072</v>
      </c>
      <c r="L108" s="321">
        <v>-20320.502999999997</v>
      </c>
    </row>
    <row r="109" spans="1:12" ht="12.75" x14ac:dyDescent="0.2">
      <c r="A109" s="77" t="s">
        <v>241</v>
      </c>
      <c r="B109" s="114" t="s">
        <v>242</v>
      </c>
      <c r="C109" s="318">
        <v>1936.6990000000001</v>
      </c>
      <c r="D109" s="319">
        <v>3004.1019999999999</v>
      </c>
      <c r="E109" s="318">
        <v>1081.0409999999999</v>
      </c>
      <c r="F109" s="320">
        <v>1632.7950000000001</v>
      </c>
      <c r="G109" s="318">
        <v>87256.131999999998</v>
      </c>
      <c r="H109" s="319">
        <v>113381.54700000001</v>
      </c>
      <c r="I109" s="318">
        <v>68015.288</v>
      </c>
      <c r="J109" s="320">
        <v>79390.101999999999</v>
      </c>
      <c r="K109" s="318">
        <v>-85319.433000000005</v>
      </c>
      <c r="L109" s="321">
        <v>-110377.44500000001</v>
      </c>
    </row>
    <row r="110" spans="1:12" ht="12.75" x14ac:dyDescent="0.2">
      <c r="A110" s="77" t="s">
        <v>243</v>
      </c>
      <c r="B110" s="114" t="s">
        <v>244</v>
      </c>
      <c r="C110" s="318">
        <v>2.1920000000000002</v>
      </c>
      <c r="D110" s="319">
        <v>0</v>
      </c>
      <c r="E110" s="318">
        <v>0.17599999999999999</v>
      </c>
      <c r="F110" s="320">
        <v>0</v>
      </c>
      <c r="G110" s="318">
        <v>0</v>
      </c>
      <c r="H110" s="319">
        <v>7.2759999999999998</v>
      </c>
      <c r="I110" s="318">
        <v>0</v>
      </c>
      <c r="J110" s="320">
        <v>5.9240000000000004</v>
      </c>
      <c r="K110" s="318">
        <v>2.1920000000000002</v>
      </c>
      <c r="L110" s="321">
        <v>-7.2759999999999998</v>
      </c>
    </row>
    <row r="111" spans="1:12" ht="12.75" x14ac:dyDescent="0.2">
      <c r="A111" s="77" t="s">
        <v>245</v>
      </c>
      <c r="B111" s="114" t="s">
        <v>246</v>
      </c>
      <c r="C111" s="318">
        <v>69415.997000000003</v>
      </c>
      <c r="D111" s="319">
        <v>71717.370999999999</v>
      </c>
      <c r="E111" s="318">
        <v>82517.622000000003</v>
      </c>
      <c r="F111" s="320">
        <v>63912.286</v>
      </c>
      <c r="G111" s="318">
        <v>76751.983999999997</v>
      </c>
      <c r="H111" s="319">
        <v>71083.467000000004</v>
      </c>
      <c r="I111" s="318">
        <v>114965.743</v>
      </c>
      <c r="J111" s="320">
        <v>92216.013999999996</v>
      </c>
      <c r="K111" s="318">
        <v>-7335.9869999999937</v>
      </c>
      <c r="L111" s="321">
        <v>633.90399999999499</v>
      </c>
    </row>
    <row r="112" spans="1:12" ht="12.75" x14ac:dyDescent="0.2">
      <c r="A112" s="77" t="s">
        <v>247</v>
      </c>
      <c r="B112" s="114" t="s">
        <v>248</v>
      </c>
      <c r="C112" s="318">
        <v>183952.761</v>
      </c>
      <c r="D112" s="319">
        <v>256440.712</v>
      </c>
      <c r="E112" s="318">
        <v>359044.07299999997</v>
      </c>
      <c r="F112" s="320">
        <v>373107.24</v>
      </c>
      <c r="G112" s="318">
        <v>297999.04100000003</v>
      </c>
      <c r="H112" s="319">
        <v>704582.94</v>
      </c>
      <c r="I112" s="318">
        <v>505836.94799999997</v>
      </c>
      <c r="J112" s="320">
        <v>1027190.928</v>
      </c>
      <c r="K112" s="318">
        <v>-114046.28000000003</v>
      </c>
      <c r="L112" s="321">
        <v>-448142.22799999994</v>
      </c>
    </row>
    <row r="113" spans="1:12" ht="12.75" x14ac:dyDescent="0.2">
      <c r="A113" s="77" t="s">
        <v>249</v>
      </c>
      <c r="B113" s="114" t="s">
        <v>250</v>
      </c>
      <c r="C113" s="318">
        <v>24069.205000000002</v>
      </c>
      <c r="D113" s="319">
        <v>59013.017999999996</v>
      </c>
      <c r="E113" s="318">
        <v>25373.296999999999</v>
      </c>
      <c r="F113" s="320">
        <v>55501.180999999997</v>
      </c>
      <c r="G113" s="318">
        <v>61122.321000000004</v>
      </c>
      <c r="H113" s="319">
        <v>76903.351999999999</v>
      </c>
      <c r="I113" s="318">
        <v>66106.900999999998</v>
      </c>
      <c r="J113" s="320">
        <v>68381.641000000003</v>
      </c>
      <c r="K113" s="318">
        <v>-37053.116000000002</v>
      </c>
      <c r="L113" s="321">
        <v>-17890.334000000003</v>
      </c>
    </row>
    <row r="114" spans="1:12" ht="12.75" x14ac:dyDescent="0.2">
      <c r="A114" s="77" t="s">
        <v>251</v>
      </c>
      <c r="B114" s="114" t="s">
        <v>252</v>
      </c>
      <c r="C114" s="318">
        <v>38542.381999999998</v>
      </c>
      <c r="D114" s="319">
        <v>58317.493999999999</v>
      </c>
      <c r="E114" s="318">
        <v>25384.424999999999</v>
      </c>
      <c r="F114" s="320">
        <v>30059.774000000001</v>
      </c>
      <c r="G114" s="318">
        <v>69936.615000000005</v>
      </c>
      <c r="H114" s="319">
        <v>98125.481</v>
      </c>
      <c r="I114" s="318">
        <v>57930.014000000003</v>
      </c>
      <c r="J114" s="320">
        <v>65520.03</v>
      </c>
      <c r="K114" s="318">
        <v>-31394.233000000007</v>
      </c>
      <c r="L114" s="321">
        <v>-39807.987000000001</v>
      </c>
    </row>
    <row r="115" spans="1:12" ht="12.75" x14ac:dyDescent="0.2">
      <c r="A115" s="77" t="s">
        <v>253</v>
      </c>
      <c r="B115" s="114" t="s">
        <v>254</v>
      </c>
      <c r="C115" s="318">
        <v>343.56200000000001</v>
      </c>
      <c r="D115" s="319">
        <v>1481.6759999999999</v>
      </c>
      <c r="E115" s="318">
        <v>214.71700000000001</v>
      </c>
      <c r="F115" s="320">
        <v>1035.3119999999999</v>
      </c>
      <c r="G115" s="318">
        <v>6131.6450000000004</v>
      </c>
      <c r="H115" s="319">
        <v>8683.5939999999991</v>
      </c>
      <c r="I115" s="318">
        <v>4107.085</v>
      </c>
      <c r="J115" s="320">
        <v>5828.5479999999998</v>
      </c>
      <c r="K115" s="318">
        <v>-5788.0830000000005</v>
      </c>
      <c r="L115" s="321">
        <v>-7201.9179999999997</v>
      </c>
    </row>
    <row r="116" spans="1:12" ht="12.75" x14ac:dyDescent="0.2">
      <c r="A116" s="77" t="s">
        <v>255</v>
      </c>
      <c r="B116" s="114" t="s">
        <v>256</v>
      </c>
      <c r="C116" s="318">
        <v>88474.717999999993</v>
      </c>
      <c r="D116" s="319">
        <v>116492.697</v>
      </c>
      <c r="E116" s="318">
        <v>40916.779000000002</v>
      </c>
      <c r="F116" s="320">
        <v>45153.906999999999</v>
      </c>
      <c r="G116" s="318">
        <v>126536.503</v>
      </c>
      <c r="H116" s="319">
        <v>119597.38499999999</v>
      </c>
      <c r="I116" s="318">
        <v>20132.460999999999</v>
      </c>
      <c r="J116" s="320">
        <v>14681.547</v>
      </c>
      <c r="K116" s="318">
        <v>-38061.785000000003</v>
      </c>
      <c r="L116" s="321">
        <v>-3104.6879999999946</v>
      </c>
    </row>
    <row r="117" spans="1:12" ht="12.75" x14ac:dyDescent="0.2">
      <c r="A117" s="77" t="s">
        <v>257</v>
      </c>
      <c r="B117" s="114" t="s">
        <v>258</v>
      </c>
      <c r="C117" s="318">
        <v>10310.540999999999</v>
      </c>
      <c r="D117" s="319">
        <v>12470.294</v>
      </c>
      <c r="E117" s="318">
        <v>2114.1759999999999</v>
      </c>
      <c r="F117" s="320">
        <v>2213.0610000000001</v>
      </c>
      <c r="G117" s="318">
        <v>10867.539000000001</v>
      </c>
      <c r="H117" s="319">
        <v>12187.152</v>
      </c>
      <c r="I117" s="318">
        <v>1045.434</v>
      </c>
      <c r="J117" s="320">
        <v>1060.394</v>
      </c>
      <c r="K117" s="318">
        <v>-556.99800000000141</v>
      </c>
      <c r="L117" s="321">
        <v>283.14199999999983</v>
      </c>
    </row>
    <row r="118" spans="1:12" ht="12.75" x14ac:dyDescent="0.2">
      <c r="A118" s="77" t="s">
        <v>259</v>
      </c>
      <c r="B118" s="114" t="s">
        <v>260</v>
      </c>
      <c r="C118" s="318">
        <v>90148.62</v>
      </c>
      <c r="D118" s="319">
        <v>107611.05899999999</v>
      </c>
      <c r="E118" s="318">
        <v>18406.834999999999</v>
      </c>
      <c r="F118" s="320">
        <v>19199.254000000001</v>
      </c>
      <c r="G118" s="318">
        <v>52775.682999999997</v>
      </c>
      <c r="H118" s="319">
        <v>66947.926999999996</v>
      </c>
      <c r="I118" s="318">
        <v>14387.087</v>
      </c>
      <c r="J118" s="320">
        <v>16504.643</v>
      </c>
      <c r="K118" s="318">
        <v>37372.936999999998</v>
      </c>
      <c r="L118" s="321">
        <v>40663.131999999998</v>
      </c>
    </row>
    <row r="119" spans="1:12" ht="12.75" x14ac:dyDescent="0.2">
      <c r="A119" s="77" t="s">
        <v>261</v>
      </c>
      <c r="B119" s="114" t="s">
        <v>262</v>
      </c>
      <c r="C119" s="318">
        <v>16793.812000000002</v>
      </c>
      <c r="D119" s="319">
        <v>20712.918000000001</v>
      </c>
      <c r="E119" s="318">
        <v>65136.385000000002</v>
      </c>
      <c r="F119" s="320">
        <v>90018.400999999998</v>
      </c>
      <c r="G119" s="318">
        <v>29003.885999999999</v>
      </c>
      <c r="H119" s="319">
        <v>27189.34</v>
      </c>
      <c r="I119" s="318">
        <v>9472.5069999999996</v>
      </c>
      <c r="J119" s="320">
        <v>8445.0049999999992</v>
      </c>
      <c r="K119" s="318">
        <v>-12210.073999999997</v>
      </c>
      <c r="L119" s="321">
        <v>-6476.4219999999987</v>
      </c>
    </row>
    <row r="120" spans="1:12" ht="12.75" x14ac:dyDescent="0.2">
      <c r="A120" s="77" t="s">
        <v>263</v>
      </c>
      <c r="B120" s="114" t="s">
        <v>264</v>
      </c>
      <c r="C120" s="318">
        <v>28872.395</v>
      </c>
      <c r="D120" s="319">
        <v>26938.902999999998</v>
      </c>
      <c r="E120" s="318">
        <v>248619.43900000001</v>
      </c>
      <c r="F120" s="320">
        <v>176612.19099999999</v>
      </c>
      <c r="G120" s="318">
        <v>385.04</v>
      </c>
      <c r="H120" s="319">
        <v>898.93</v>
      </c>
      <c r="I120" s="318">
        <v>2286.7199999999998</v>
      </c>
      <c r="J120" s="320">
        <v>5029.18</v>
      </c>
      <c r="K120" s="318">
        <v>28487.355</v>
      </c>
      <c r="L120" s="321">
        <v>26039.972999999998</v>
      </c>
    </row>
    <row r="121" spans="1:12" ht="12.75" x14ac:dyDescent="0.2">
      <c r="A121" s="77" t="s">
        <v>265</v>
      </c>
      <c r="B121" s="114" t="s">
        <v>266</v>
      </c>
      <c r="C121" s="318">
        <v>7306.4870000000001</v>
      </c>
      <c r="D121" s="319">
        <v>10757.370999999999</v>
      </c>
      <c r="E121" s="318">
        <v>15642.482</v>
      </c>
      <c r="F121" s="320">
        <v>19834.887999999999</v>
      </c>
      <c r="G121" s="318">
        <v>3404.9520000000002</v>
      </c>
      <c r="H121" s="319">
        <v>4136.7749999999996</v>
      </c>
      <c r="I121" s="318">
        <v>5230.4880000000003</v>
      </c>
      <c r="J121" s="320">
        <v>4505.3969999999999</v>
      </c>
      <c r="K121" s="318">
        <v>3901.5349999999999</v>
      </c>
      <c r="L121" s="321">
        <v>6620.5959999999995</v>
      </c>
    </row>
    <row r="122" spans="1:12" ht="12.75" x14ac:dyDescent="0.2">
      <c r="A122" s="77" t="s">
        <v>267</v>
      </c>
      <c r="B122" s="114" t="s">
        <v>268</v>
      </c>
      <c r="C122" s="318">
        <v>808.51900000000001</v>
      </c>
      <c r="D122" s="319">
        <v>1105.999</v>
      </c>
      <c r="E122" s="318">
        <v>227.232</v>
      </c>
      <c r="F122" s="320">
        <v>243.71199999999999</v>
      </c>
      <c r="G122" s="318">
        <v>5320.8860000000004</v>
      </c>
      <c r="H122" s="319">
        <v>8526.3880000000008</v>
      </c>
      <c r="I122" s="318">
        <v>2635.8420000000001</v>
      </c>
      <c r="J122" s="320">
        <v>3248.636</v>
      </c>
      <c r="K122" s="318">
        <v>-4512.3670000000002</v>
      </c>
      <c r="L122" s="321">
        <v>-7420.389000000001</v>
      </c>
    </row>
    <row r="123" spans="1:12" ht="12.75" x14ac:dyDescent="0.2">
      <c r="A123" s="77" t="s">
        <v>269</v>
      </c>
      <c r="B123" s="114" t="s">
        <v>270</v>
      </c>
      <c r="C123" s="318">
        <v>28657.008000000002</v>
      </c>
      <c r="D123" s="319">
        <v>31503.941999999999</v>
      </c>
      <c r="E123" s="318">
        <v>10434.619000000001</v>
      </c>
      <c r="F123" s="320">
        <v>4549.9809999999998</v>
      </c>
      <c r="G123" s="318">
        <v>125430.322</v>
      </c>
      <c r="H123" s="319">
        <v>150497.78599999999</v>
      </c>
      <c r="I123" s="318">
        <v>12501.723</v>
      </c>
      <c r="J123" s="320">
        <v>11511.972</v>
      </c>
      <c r="K123" s="318">
        <v>-96773.313999999998</v>
      </c>
      <c r="L123" s="321">
        <v>-118993.844</v>
      </c>
    </row>
    <row r="124" spans="1:12" ht="12.75" x14ac:dyDescent="0.2">
      <c r="A124" s="77" t="s">
        <v>271</v>
      </c>
      <c r="B124" s="114" t="s">
        <v>272</v>
      </c>
      <c r="C124" s="318">
        <v>2889.7759999999998</v>
      </c>
      <c r="D124" s="319">
        <v>3763.0810000000001</v>
      </c>
      <c r="E124" s="318">
        <v>1807.1949999999999</v>
      </c>
      <c r="F124" s="320">
        <v>2006.0440000000001</v>
      </c>
      <c r="G124" s="318">
        <v>7369.5060000000003</v>
      </c>
      <c r="H124" s="319">
        <v>8522.8739999999998</v>
      </c>
      <c r="I124" s="318">
        <v>8577.6260000000002</v>
      </c>
      <c r="J124" s="320">
        <v>6958.759</v>
      </c>
      <c r="K124" s="318">
        <v>-4479.7300000000005</v>
      </c>
      <c r="L124" s="321">
        <v>-4759.7929999999997</v>
      </c>
    </row>
    <row r="125" spans="1:12" ht="12.75" x14ac:dyDescent="0.2">
      <c r="A125" s="77" t="s">
        <v>273</v>
      </c>
      <c r="B125" s="114" t="s">
        <v>274</v>
      </c>
      <c r="C125" s="318">
        <v>2522.1950000000002</v>
      </c>
      <c r="D125" s="319">
        <v>2965.2489999999998</v>
      </c>
      <c r="E125" s="318">
        <v>1152.8119999999999</v>
      </c>
      <c r="F125" s="320">
        <v>2734.28</v>
      </c>
      <c r="G125" s="318">
        <v>24833.072</v>
      </c>
      <c r="H125" s="319">
        <v>60334.406000000003</v>
      </c>
      <c r="I125" s="318">
        <v>337240.93300000002</v>
      </c>
      <c r="J125" s="320">
        <v>367876.283</v>
      </c>
      <c r="K125" s="318">
        <v>-22310.877</v>
      </c>
      <c r="L125" s="321">
        <v>-57369.157000000007</v>
      </c>
    </row>
    <row r="126" spans="1:12" ht="12.75" x14ac:dyDescent="0.2">
      <c r="A126" s="77" t="s">
        <v>275</v>
      </c>
      <c r="B126" s="114" t="s">
        <v>276</v>
      </c>
      <c r="C126" s="318">
        <v>34710.158000000003</v>
      </c>
      <c r="D126" s="319">
        <v>67690.725000000006</v>
      </c>
      <c r="E126" s="318">
        <v>27862.782999999999</v>
      </c>
      <c r="F126" s="320">
        <v>38155.938000000002</v>
      </c>
      <c r="G126" s="318">
        <v>19752.972000000002</v>
      </c>
      <c r="H126" s="319">
        <v>38406.92</v>
      </c>
      <c r="I126" s="318">
        <v>29455.15</v>
      </c>
      <c r="J126" s="320">
        <v>38406.442000000003</v>
      </c>
      <c r="K126" s="318">
        <v>14957.186000000002</v>
      </c>
      <c r="L126" s="321">
        <v>29283.805000000008</v>
      </c>
    </row>
    <row r="127" spans="1:12" ht="12.75" x14ac:dyDescent="0.2">
      <c r="A127" s="77" t="s">
        <v>277</v>
      </c>
      <c r="B127" s="114" t="s">
        <v>278</v>
      </c>
      <c r="C127" s="318">
        <v>17997.916000000001</v>
      </c>
      <c r="D127" s="319">
        <v>28117.998</v>
      </c>
      <c r="E127" s="318">
        <v>20310.755000000001</v>
      </c>
      <c r="F127" s="320">
        <v>21932.62</v>
      </c>
      <c r="G127" s="318">
        <v>17618.990000000002</v>
      </c>
      <c r="H127" s="319">
        <v>24509.641</v>
      </c>
      <c r="I127" s="318">
        <v>15053.263999999999</v>
      </c>
      <c r="J127" s="320">
        <v>16918.387999999999</v>
      </c>
      <c r="K127" s="318">
        <v>378.92599999999948</v>
      </c>
      <c r="L127" s="321">
        <v>3608.357</v>
      </c>
    </row>
    <row r="128" spans="1:12" ht="12.75" x14ac:dyDescent="0.2">
      <c r="A128" s="77" t="s">
        <v>279</v>
      </c>
      <c r="B128" s="114" t="s">
        <v>280</v>
      </c>
      <c r="C128" s="318">
        <v>0.13700000000000001</v>
      </c>
      <c r="D128" s="319">
        <v>3.0750000000000002</v>
      </c>
      <c r="E128" s="318">
        <v>3.5000000000000003E-2</v>
      </c>
      <c r="F128" s="320">
        <v>0.11899999999999999</v>
      </c>
      <c r="G128" s="318">
        <v>1533.673</v>
      </c>
      <c r="H128" s="319">
        <v>2950.6579999999999</v>
      </c>
      <c r="I128" s="318">
        <v>1225.499</v>
      </c>
      <c r="J128" s="320">
        <v>1925.931</v>
      </c>
      <c r="K128" s="318">
        <v>-1533.5360000000001</v>
      </c>
      <c r="L128" s="321">
        <v>-2947.5830000000001</v>
      </c>
    </row>
    <row r="129" spans="1:12" ht="12.75" x14ac:dyDescent="0.2">
      <c r="A129" s="77" t="s">
        <v>281</v>
      </c>
      <c r="B129" s="114" t="s">
        <v>282</v>
      </c>
      <c r="C129" s="318">
        <v>9442.6929999999993</v>
      </c>
      <c r="D129" s="319">
        <v>18400.684000000001</v>
      </c>
      <c r="E129" s="318">
        <v>6505.9679999999998</v>
      </c>
      <c r="F129" s="320">
        <v>8335.0169999999998</v>
      </c>
      <c r="G129" s="318">
        <v>12955.294</v>
      </c>
      <c r="H129" s="319">
        <v>19390.749</v>
      </c>
      <c r="I129" s="318">
        <v>5419.777</v>
      </c>
      <c r="J129" s="320">
        <v>6357.9459999999999</v>
      </c>
      <c r="K129" s="318">
        <v>-3512.6010000000006</v>
      </c>
      <c r="L129" s="321">
        <v>-990.06499999999869</v>
      </c>
    </row>
    <row r="130" spans="1:12" ht="12.75" x14ac:dyDescent="0.2">
      <c r="A130" s="77" t="s">
        <v>283</v>
      </c>
      <c r="B130" s="114" t="s">
        <v>284</v>
      </c>
      <c r="C130" s="318">
        <v>83.399000000000001</v>
      </c>
      <c r="D130" s="319">
        <v>118.093</v>
      </c>
      <c r="E130" s="318">
        <v>7.4569999999999999</v>
      </c>
      <c r="F130" s="320">
        <v>9.9789999999999992</v>
      </c>
      <c r="G130" s="318">
        <v>2525.3029999999999</v>
      </c>
      <c r="H130" s="319">
        <v>3102.0050000000001</v>
      </c>
      <c r="I130" s="318">
        <v>194.61699999999999</v>
      </c>
      <c r="J130" s="320">
        <v>190.93899999999999</v>
      </c>
      <c r="K130" s="318">
        <v>-2441.904</v>
      </c>
      <c r="L130" s="321">
        <v>-2983.9120000000003</v>
      </c>
    </row>
    <row r="131" spans="1:12" ht="12.75" x14ac:dyDescent="0.2">
      <c r="A131" s="77" t="s">
        <v>285</v>
      </c>
      <c r="B131" s="114" t="s">
        <v>286</v>
      </c>
      <c r="C131" s="318">
        <v>2707.8629999999998</v>
      </c>
      <c r="D131" s="319">
        <v>350.88</v>
      </c>
      <c r="E131" s="318">
        <v>2877.0630000000001</v>
      </c>
      <c r="F131" s="320">
        <v>191.13300000000001</v>
      </c>
      <c r="G131" s="318">
        <v>1131.2429999999999</v>
      </c>
      <c r="H131" s="319">
        <v>1706.3589999999999</v>
      </c>
      <c r="I131" s="318">
        <v>1027.817</v>
      </c>
      <c r="J131" s="320">
        <v>1131.5450000000001</v>
      </c>
      <c r="K131" s="318">
        <v>1576.62</v>
      </c>
      <c r="L131" s="321">
        <v>-1355.4789999999998</v>
      </c>
    </row>
    <row r="132" spans="1:12" ht="12.75" x14ac:dyDescent="0.2">
      <c r="A132" s="77" t="s">
        <v>287</v>
      </c>
      <c r="B132" s="114" t="s">
        <v>288</v>
      </c>
      <c r="C132" s="318">
        <v>102527.163</v>
      </c>
      <c r="D132" s="319">
        <v>132414.804</v>
      </c>
      <c r="E132" s="318">
        <v>89112.941000000006</v>
      </c>
      <c r="F132" s="320">
        <v>93897.040999999997</v>
      </c>
      <c r="G132" s="318">
        <v>239588.76300000001</v>
      </c>
      <c r="H132" s="319">
        <v>297253.22899999999</v>
      </c>
      <c r="I132" s="318">
        <v>227254.304</v>
      </c>
      <c r="J132" s="320">
        <v>227724.49400000001</v>
      </c>
      <c r="K132" s="318">
        <v>-137061.6</v>
      </c>
      <c r="L132" s="321">
        <v>-164838.42499999999</v>
      </c>
    </row>
    <row r="133" spans="1:12" ht="12.75" x14ac:dyDescent="0.2">
      <c r="A133" s="77" t="s">
        <v>289</v>
      </c>
      <c r="B133" s="114" t="s">
        <v>290</v>
      </c>
      <c r="C133" s="318">
        <v>3.0790000000000002</v>
      </c>
      <c r="D133" s="319">
        <v>6.851</v>
      </c>
      <c r="E133" s="318">
        <v>1.0509999999999999</v>
      </c>
      <c r="F133" s="320">
        <v>1.3340000000000001</v>
      </c>
      <c r="G133" s="318">
        <v>267.97800000000001</v>
      </c>
      <c r="H133" s="319">
        <v>367.089</v>
      </c>
      <c r="I133" s="318">
        <v>79.587999999999994</v>
      </c>
      <c r="J133" s="320">
        <v>92.873999999999995</v>
      </c>
      <c r="K133" s="318">
        <v>-264.899</v>
      </c>
      <c r="L133" s="321">
        <v>-360.238</v>
      </c>
    </row>
    <row r="134" spans="1:12" ht="12.75" x14ac:dyDescent="0.2">
      <c r="A134" s="77" t="s">
        <v>291</v>
      </c>
      <c r="B134" s="114" t="s">
        <v>292</v>
      </c>
      <c r="C134" s="318">
        <v>4964.817</v>
      </c>
      <c r="D134" s="319">
        <v>11291.746999999999</v>
      </c>
      <c r="E134" s="318">
        <v>1176.2929999999999</v>
      </c>
      <c r="F134" s="320">
        <v>2198.1849999999999</v>
      </c>
      <c r="G134" s="318">
        <v>46819.788</v>
      </c>
      <c r="H134" s="319">
        <v>64507.152999999998</v>
      </c>
      <c r="I134" s="318">
        <v>12517.505999999999</v>
      </c>
      <c r="J134" s="320">
        <v>21166.404999999999</v>
      </c>
      <c r="K134" s="318">
        <v>-41854.970999999998</v>
      </c>
      <c r="L134" s="321">
        <v>-53215.406000000003</v>
      </c>
    </row>
    <row r="135" spans="1:12" ht="12.75" x14ac:dyDescent="0.2">
      <c r="A135" s="77" t="s">
        <v>293</v>
      </c>
      <c r="B135" s="114" t="s">
        <v>294</v>
      </c>
      <c r="C135" s="318">
        <v>610.36900000000003</v>
      </c>
      <c r="D135" s="319">
        <v>2336.915</v>
      </c>
      <c r="E135" s="318">
        <v>341.06200000000001</v>
      </c>
      <c r="F135" s="320">
        <v>675.56500000000005</v>
      </c>
      <c r="G135" s="318">
        <v>8859.2530000000006</v>
      </c>
      <c r="H135" s="319">
        <v>8850.6630000000005</v>
      </c>
      <c r="I135" s="318">
        <v>3946.8670000000002</v>
      </c>
      <c r="J135" s="320">
        <v>2793.52</v>
      </c>
      <c r="K135" s="318">
        <v>-8248.884</v>
      </c>
      <c r="L135" s="321">
        <v>-6513.7480000000005</v>
      </c>
    </row>
    <row r="136" spans="1:12" ht="12.75" x14ac:dyDescent="0.2">
      <c r="A136" s="77" t="s">
        <v>295</v>
      </c>
      <c r="B136" s="114" t="s">
        <v>296</v>
      </c>
      <c r="C136" s="318">
        <v>6030.098</v>
      </c>
      <c r="D136" s="319">
        <v>13654.706</v>
      </c>
      <c r="E136" s="318">
        <v>4757.268</v>
      </c>
      <c r="F136" s="320">
        <v>7085.65</v>
      </c>
      <c r="G136" s="318">
        <v>260962.223</v>
      </c>
      <c r="H136" s="319">
        <v>374163.16899999999</v>
      </c>
      <c r="I136" s="318">
        <v>249701.80600000001</v>
      </c>
      <c r="J136" s="320">
        <v>246036.89300000001</v>
      </c>
      <c r="K136" s="318">
        <v>-254932.125</v>
      </c>
      <c r="L136" s="321">
        <v>-360508.46299999999</v>
      </c>
    </row>
    <row r="137" spans="1:12" ht="12.75" x14ac:dyDescent="0.2">
      <c r="A137" s="77" t="s">
        <v>297</v>
      </c>
      <c r="B137" s="114" t="s">
        <v>298</v>
      </c>
      <c r="C137" s="318">
        <v>69926.221000000005</v>
      </c>
      <c r="D137" s="319">
        <v>346591.29100000003</v>
      </c>
      <c r="E137" s="318">
        <v>62205.462</v>
      </c>
      <c r="F137" s="320">
        <v>214705.736</v>
      </c>
      <c r="G137" s="318">
        <v>249385.198</v>
      </c>
      <c r="H137" s="319">
        <v>734874.223</v>
      </c>
      <c r="I137" s="318">
        <v>209450.16399999999</v>
      </c>
      <c r="J137" s="320">
        <v>510090.64</v>
      </c>
      <c r="K137" s="318">
        <v>-179458.97700000001</v>
      </c>
      <c r="L137" s="321">
        <v>-388282.93199999997</v>
      </c>
    </row>
    <row r="138" spans="1:12" ht="12.75" x14ac:dyDescent="0.2">
      <c r="A138" s="77" t="s">
        <v>299</v>
      </c>
      <c r="B138" s="114" t="s">
        <v>300</v>
      </c>
      <c r="C138" s="318">
        <v>9686.5640000000003</v>
      </c>
      <c r="D138" s="319">
        <v>6572.3819999999996</v>
      </c>
      <c r="E138" s="318">
        <v>3610.9589999999998</v>
      </c>
      <c r="F138" s="320">
        <v>2537.163</v>
      </c>
      <c r="G138" s="318">
        <v>61290.506000000001</v>
      </c>
      <c r="H138" s="319">
        <v>99331.07</v>
      </c>
      <c r="I138" s="318">
        <v>44782.732000000004</v>
      </c>
      <c r="J138" s="320">
        <v>54927.002</v>
      </c>
      <c r="K138" s="318">
        <v>-51603.942000000003</v>
      </c>
      <c r="L138" s="321">
        <v>-92758.688000000009</v>
      </c>
    </row>
    <row r="139" spans="1:12" ht="12.75" x14ac:dyDescent="0.2">
      <c r="A139" s="77" t="s">
        <v>301</v>
      </c>
      <c r="B139" s="114" t="s">
        <v>302</v>
      </c>
      <c r="C139" s="318">
        <v>121232.554</v>
      </c>
      <c r="D139" s="319">
        <v>216392.83600000001</v>
      </c>
      <c r="E139" s="318">
        <v>110900.155</v>
      </c>
      <c r="F139" s="320">
        <v>136637.62299999999</v>
      </c>
      <c r="G139" s="318">
        <v>292234.239</v>
      </c>
      <c r="H139" s="319">
        <v>467844.32900000003</v>
      </c>
      <c r="I139" s="318">
        <v>244950.10800000001</v>
      </c>
      <c r="J139" s="320">
        <v>288463.62199999997</v>
      </c>
      <c r="K139" s="318">
        <v>-171001.685</v>
      </c>
      <c r="L139" s="321">
        <v>-251451.49300000002</v>
      </c>
    </row>
    <row r="140" spans="1:12" ht="12.75" x14ac:dyDescent="0.2">
      <c r="A140" s="77" t="s">
        <v>303</v>
      </c>
      <c r="B140" s="114" t="s">
        <v>304</v>
      </c>
      <c r="C140" s="318">
        <v>34530.629000000001</v>
      </c>
      <c r="D140" s="319">
        <v>21591.486000000001</v>
      </c>
      <c r="E140" s="318">
        <v>19386.953000000001</v>
      </c>
      <c r="F140" s="320">
        <v>8458.0889999999999</v>
      </c>
      <c r="G140" s="318">
        <v>79669.176000000007</v>
      </c>
      <c r="H140" s="319">
        <v>64383.411999999997</v>
      </c>
      <c r="I140" s="318">
        <v>47502.116999999998</v>
      </c>
      <c r="J140" s="320">
        <v>25755.75</v>
      </c>
      <c r="K140" s="318">
        <v>-45138.547000000006</v>
      </c>
      <c r="L140" s="321">
        <v>-42791.925999999992</v>
      </c>
    </row>
    <row r="141" spans="1:12" ht="12.75" x14ac:dyDescent="0.2">
      <c r="A141" s="77" t="s">
        <v>305</v>
      </c>
      <c r="B141" s="114" t="s">
        <v>306</v>
      </c>
      <c r="C141" s="318">
        <v>1977.2739999999999</v>
      </c>
      <c r="D141" s="319">
        <v>4675.6480000000001</v>
      </c>
      <c r="E141" s="318">
        <v>758.06100000000004</v>
      </c>
      <c r="F141" s="320">
        <v>1901.5820000000001</v>
      </c>
      <c r="G141" s="318">
        <v>101968.159</v>
      </c>
      <c r="H141" s="319">
        <v>145921.43299999999</v>
      </c>
      <c r="I141" s="318">
        <v>70454.085999999996</v>
      </c>
      <c r="J141" s="320">
        <v>75026.067999999999</v>
      </c>
      <c r="K141" s="318">
        <v>-99990.884999999995</v>
      </c>
      <c r="L141" s="321">
        <v>-141245.785</v>
      </c>
    </row>
    <row r="142" spans="1:12" ht="12.75" x14ac:dyDescent="0.2">
      <c r="A142" s="77" t="s">
        <v>307</v>
      </c>
      <c r="B142" s="114" t="s">
        <v>308</v>
      </c>
      <c r="C142" s="318">
        <v>217094.45600000001</v>
      </c>
      <c r="D142" s="319">
        <v>367695.21299999999</v>
      </c>
      <c r="E142" s="318">
        <v>193480.533</v>
      </c>
      <c r="F142" s="320">
        <v>213024.29399999999</v>
      </c>
      <c r="G142" s="318">
        <v>154680.076</v>
      </c>
      <c r="H142" s="319">
        <v>238620.91800000001</v>
      </c>
      <c r="I142" s="318">
        <v>107195.133</v>
      </c>
      <c r="J142" s="320">
        <v>120595.048</v>
      </c>
      <c r="K142" s="318">
        <v>62414.380000000005</v>
      </c>
      <c r="L142" s="321">
        <v>129074.29499999998</v>
      </c>
    </row>
    <row r="143" spans="1:12" ht="12.75" x14ac:dyDescent="0.2">
      <c r="A143" s="77" t="s">
        <v>309</v>
      </c>
      <c r="B143" s="114" t="s">
        <v>310</v>
      </c>
      <c r="C143" s="318">
        <v>165257.432</v>
      </c>
      <c r="D143" s="319">
        <v>281900.48300000001</v>
      </c>
      <c r="E143" s="318">
        <v>178493.05799999999</v>
      </c>
      <c r="F143" s="320">
        <v>204285.46400000001</v>
      </c>
      <c r="G143" s="318">
        <v>47239.409</v>
      </c>
      <c r="H143" s="319">
        <v>83760.577999999994</v>
      </c>
      <c r="I143" s="318">
        <v>43636.358999999997</v>
      </c>
      <c r="J143" s="320">
        <v>63055.726000000002</v>
      </c>
      <c r="K143" s="318">
        <v>118018.023</v>
      </c>
      <c r="L143" s="321">
        <v>198139.90500000003</v>
      </c>
    </row>
    <row r="144" spans="1:12" ht="12.75" x14ac:dyDescent="0.2">
      <c r="A144" s="77" t="s">
        <v>311</v>
      </c>
      <c r="B144" s="114" t="s">
        <v>312</v>
      </c>
      <c r="C144" s="318">
        <v>20549.683000000001</v>
      </c>
      <c r="D144" s="319">
        <v>45725.553999999996</v>
      </c>
      <c r="E144" s="318">
        <v>47693.995999999999</v>
      </c>
      <c r="F144" s="320">
        <v>50115.302000000003</v>
      </c>
      <c r="G144" s="318">
        <v>6900.8450000000003</v>
      </c>
      <c r="H144" s="319">
        <v>13981.237999999999</v>
      </c>
      <c r="I144" s="318">
        <v>17790.206999999999</v>
      </c>
      <c r="J144" s="320">
        <v>17623.755000000001</v>
      </c>
      <c r="K144" s="318">
        <v>13648.838</v>
      </c>
      <c r="L144" s="321">
        <v>31744.315999999999</v>
      </c>
    </row>
    <row r="145" spans="1:12" ht="12.75" x14ac:dyDescent="0.2">
      <c r="A145" s="77" t="s">
        <v>313</v>
      </c>
      <c r="B145" s="114" t="s">
        <v>314</v>
      </c>
      <c r="C145" s="318">
        <v>555.65099999999995</v>
      </c>
      <c r="D145" s="319">
        <v>851.245</v>
      </c>
      <c r="E145" s="318">
        <v>158.63</v>
      </c>
      <c r="F145" s="320">
        <v>168.92400000000001</v>
      </c>
      <c r="G145" s="318">
        <v>6915.2449999999999</v>
      </c>
      <c r="H145" s="319">
        <v>6367.52</v>
      </c>
      <c r="I145" s="318">
        <v>1243.777</v>
      </c>
      <c r="J145" s="320">
        <v>1067.634</v>
      </c>
      <c r="K145" s="318">
        <v>-6359.5940000000001</v>
      </c>
      <c r="L145" s="321">
        <v>-5516.2750000000005</v>
      </c>
    </row>
    <row r="146" spans="1:12" ht="12.75" x14ac:dyDescent="0.2">
      <c r="A146" s="77" t="s">
        <v>315</v>
      </c>
      <c r="B146" s="114" t="s">
        <v>316</v>
      </c>
      <c r="C146" s="318">
        <v>300.01299999999998</v>
      </c>
      <c r="D146" s="319">
        <v>3333.5309999999999</v>
      </c>
      <c r="E146" s="318">
        <v>3967.9409999999998</v>
      </c>
      <c r="F146" s="320">
        <v>28202.721000000001</v>
      </c>
      <c r="G146" s="318">
        <v>688.14800000000002</v>
      </c>
      <c r="H146" s="319">
        <v>572.37300000000005</v>
      </c>
      <c r="I146" s="318">
        <v>718.31</v>
      </c>
      <c r="J146" s="320">
        <v>714.36699999999996</v>
      </c>
      <c r="K146" s="318">
        <v>-388.13500000000005</v>
      </c>
      <c r="L146" s="321">
        <v>2761.1579999999999</v>
      </c>
    </row>
    <row r="147" spans="1:12" ht="12.75" x14ac:dyDescent="0.2">
      <c r="A147" s="77" t="s">
        <v>317</v>
      </c>
      <c r="B147" s="114" t="s">
        <v>318</v>
      </c>
      <c r="C147" s="318">
        <v>371080.86800000002</v>
      </c>
      <c r="D147" s="319">
        <v>461829.91399999999</v>
      </c>
      <c r="E147" s="318">
        <v>121556.27</v>
      </c>
      <c r="F147" s="320">
        <v>124467.465</v>
      </c>
      <c r="G147" s="318">
        <v>53759.875999999997</v>
      </c>
      <c r="H147" s="319">
        <v>67843.936000000002</v>
      </c>
      <c r="I147" s="318">
        <v>9481.1029999999992</v>
      </c>
      <c r="J147" s="320">
        <v>12365.286</v>
      </c>
      <c r="K147" s="318">
        <v>317320.99200000003</v>
      </c>
      <c r="L147" s="321">
        <v>393985.978</v>
      </c>
    </row>
    <row r="148" spans="1:12" ht="12.75" x14ac:dyDescent="0.2">
      <c r="A148" s="77" t="s">
        <v>319</v>
      </c>
      <c r="B148" s="114" t="s">
        <v>320</v>
      </c>
      <c r="C148" s="318">
        <v>1158309.52</v>
      </c>
      <c r="D148" s="319">
        <v>1620990.108</v>
      </c>
      <c r="E148" s="318">
        <v>338424.41700000002</v>
      </c>
      <c r="F148" s="320">
        <v>395945.95199999999</v>
      </c>
      <c r="G148" s="318">
        <v>144373.666</v>
      </c>
      <c r="H148" s="319">
        <v>215030.606</v>
      </c>
      <c r="I148" s="318">
        <v>36839.945</v>
      </c>
      <c r="J148" s="320">
        <v>45508.495999999999</v>
      </c>
      <c r="K148" s="318">
        <v>1013935.8540000001</v>
      </c>
      <c r="L148" s="321">
        <v>1405959.5020000001</v>
      </c>
    </row>
    <row r="149" spans="1:12" ht="12.75" x14ac:dyDescent="0.2">
      <c r="A149" s="77" t="s">
        <v>321</v>
      </c>
      <c r="B149" s="114" t="s">
        <v>322</v>
      </c>
      <c r="C149" s="318">
        <v>1011.226</v>
      </c>
      <c r="D149" s="319">
        <v>1016.862</v>
      </c>
      <c r="E149" s="318">
        <v>373.572</v>
      </c>
      <c r="F149" s="320">
        <v>288.38900000000001</v>
      </c>
      <c r="G149" s="318">
        <v>842.57399999999996</v>
      </c>
      <c r="H149" s="319">
        <v>1695.961</v>
      </c>
      <c r="I149" s="318">
        <v>50.878999999999998</v>
      </c>
      <c r="J149" s="320">
        <v>199.72800000000001</v>
      </c>
      <c r="K149" s="318">
        <v>168.65200000000004</v>
      </c>
      <c r="L149" s="321">
        <v>-679.09900000000005</v>
      </c>
    </row>
    <row r="150" spans="1:12" ht="12.75" x14ac:dyDescent="0.2">
      <c r="A150" s="77" t="s">
        <v>323</v>
      </c>
      <c r="B150" s="114" t="s">
        <v>324</v>
      </c>
      <c r="C150" s="318">
        <v>627708.28200000001</v>
      </c>
      <c r="D150" s="319">
        <v>611876.47499999998</v>
      </c>
      <c r="E150" s="318">
        <v>153745.818</v>
      </c>
      <c r="F150" s="320">
        <v>131213.63</v>
      </c>
      <c r="G150" s="318">
        <v>151653.171</v>
      </c>
      <c r="H150" s="319">
        <v>175706.16500000001</v>
      </c>
      <c r="I150" s="318">
        <v>50483.67</v>
      </c>
      <c r="J150" s="320">
        <v>55196.114999999998</v>
      </c>
      <c r="K150" s="318">
        <v>476055.11100000003</v>
      </c>
      <c r="L150" s="321">
        <v>436170.30999999994</v>
      </c>
    </row>
    <row r="151" spans="1:12" ht="12.75" x14ac:dyDescent="0.2">
      <c r="A151" s="77" t="s">
        <v>325</v>
      </c>
      <c r="B151" s="114" t="s">
        <v>326</v>
      </c>
      <c r="C151" s="318">
        <v>4866.5659999999998</v>
      </c>
      <c r="D151" s="319">
        <v>10803.119000000001</v>
      </c>
      <c r="E151" s="318">
        <v>1070.354</v>
      </c>
      <c r="F151" s="320">
        <v>1688.953</v>
      </c>
      <c r="G151" s="318">
        <v>16266.706</v>
      </c>
      <c r="H151" s="319">
        <v>24093.449000000001</v>
      </c>
      <c r="I151" s="318">
        <v>2505.5419999999999</v>
      </c>
      <c r="J151" s="320">
        <v>2757.2829999999999</v>
      </c>
      <c r="K151" s="318">
        <v>-11400.14</v>
      </c>
      <c r="L151" s="321">
        <v>-13290.33</v>
      </c>
    </row>
    <row r="152" spans="1:12" ht="12.75" x14ac:dyDescent="0.2">
      <c r="A152" s="77" t="s">
        <v>327</v>
      </c>
      <c r="B152" s="114" t="s">
        <v>328</v>
      </c>
      <c r="C152" s="318">
        <v>290140.81900000002</v>
      </c>
      <c r="D152" s="319">
        <v>313213.58299999998</v>
      </c>
      <c r="E152" s="318">
        <v>672113.28200000001</v>
      </c>
      <c r="F152" s="320">
        <v>564281.64</v>
      </c>
      <c r="G152" s="318">
        <v>72918.758000000002</v>
      </c>
      <c r="H152" s="319">
        <v>109241.64200000001</v>
      </c>
      <c r="I152" s="318">
        <v>177215.82199999999</v>
      </c>
      <c r="J152" s="320">
        <v>175141.198</v>
      </c>
      <c r="K152" s="318">
        <v>217222.06100000002</v>
      </c>
      <c r="L152" s="321">
        <v>203971.94099999999</v>
      </c>
    </row>
    <row r="153" spans="1:12" ht="12.75" x14ac:dyDescent="0.2">
      <c r="A153" s="77" t="s">
        <v>329</v>
      </c>
      <c r="B153" s="114" t="s">
        <v>330</v>
      </c>
      <c r="C153" s="318">
        <v>67087.244999999995</v>
      </c>
      <c r="D153" s="319">
        <v>96102.657000000007</v>
      </c>
      <c r="E153" s="318">
        <v>105885.05499999999</v>
      </c>
      <c r="F153" s="320">
        <v>106559.224</v>
      </c>
      <c r="G153" s="318">
        <v>141226.81400000001</v>
      </c>
      <c r="H153" s="319">
        <v>198034.03899999999</v>
      </c>
      <c r="I153" s="318">
        <v>267522.77600000001</v>
      </c>
      <c r="J153" s="320">
        <v>255891.95800000001</v>
      </c>
      <c r="K153" s="318">
        <v>-74139.569000000018</v>
      </c>
      <c r="L153" s="321">
        <v>-101931.38199999998</v>
      </c>
    </row>
    <row r="154" spans="1:12" ht="12.75" x14ac:dyDescent="0.2">
      <c r="A154" s="77" t="s">
        <v>331</v>
      </c>
      <c r="B154" s="114" t="s">
        <v>332</v>
      </c>
      <c r="C154" s="318">
        <v>35582.748</v>
      </c>
      <c r="D154" s="319">
        <v>46939.031999999999</v>
      </c>
      <c r="E154" s="318">
        <v>260238.85800000001</v>
      </c>
      <c r="F154" s="320">
        <v>219419.359</v>
      </c>
      <c r="G154" s="318">
        <v>1816.173</v>
      </c>
      <c r="H154" s="319">
        <v>3245.43</v>
      </c>
      <c r="I154" s="318">
        <v>6662.2439999999997</v>
      </c>
      <c r="J154" s="320">
        <v>10546.96</v>
      </c>
      <c r="K154" s="318">
        <v>33766.574999999997</v>
      </c>
      <c r="L154" s="321">
        <v>43693.601999999999</v>
      </c>
    </row>
    <row r="155" spans="1:12" ht="12.75" x14ac:dyDescent="0.2">
      <c r="A155" s="77" t="s">
        <v>333</v>
      </c>
      <c r="B155" s="114" t="s">
        <v>334</v>
      </c>
      <c r="C155" s="318">
        <v>425138.21600000001</v>
      </c>
      <c r="D155" s="319">
        <v>523445.09700000001</v>
      </c>
      <c r="E155" s="318">
        <v>117253.683</v>
      </c>
      <c r="F155" s="320">
        <v>129107.535</v>
      </c>
      <c r="G155" s="318">
        <v>243546.38099999999</v>
      </c>
      <c r="H155" s="319">
        <v>300146.00900000002</v>
      </c>
      <c r="I155" s="318">
        <v>81713.384000000005</v>
      </c>
      <c r="J155" s="320">
        <v>90180.453999999998</v>
      </c>
      <c r="K155" s="318">
        <v>181591.83500000002</v>
      </c>
      <c r="L155" s="321">
        <v>223299.08799999999</v>
      </c>
    </row>
    <row r="156" spans="1:12" ht="12.75" x14ac:dyDescent="0.2">
      <c r="A156" s="77" t="s">
        <v>335</v>
      </c>
      <c r="B156" s="114" t="s">
        <v>336</v>
      </c>
      <c r="C156" s="318">
        <v>503.27800000000002</v>
      </c>
      <c r="D156" s="319">
        <v>449.767</v>
      </c>
      <c r="E156" s="318">
        <v>148.92500000000001</v>
      </c>
      <c r="F156" s="320">
        <v>89.792000000000002</v>
      </c>
      <c r="G156" s="318">
        <v>38326.591999999997</v>
      </c>
      <c r="H156" s="319">
        <v>30825.422999999999</v>
      </c>
      <c r="I156" s="318">
        <v>14682.733</v>
      </c>
      <c r="J156" s="320">
        <v>11824.503000000001</v>
      </c>
      <c r="K156" s="318">
        <v>-37823.313999999998</v>
      </c>
      <c r="L156" s="321">
        <v>-30375.655999999999</v>
      </c>
    </row>
    <row r="157" spans="1:12" ht="12.75" x14ac:dyDescent="0.2">
      <c r="A157" s="77" t="s">
        <v>337</v>
      </c>
      <c r="B157" s="114" t="s">
        <v>338</v>
      </c>
      <c r="C157" s="318">
        <v>344.774</v>
      </c>
      <c r="D157" s="319">
        <v>588.91600000000005</v>
      </c>
      <c r="E157" s="318">
        <v>725.81200000000001</v>
      </c>
      <c r="F157" s="320">
        <v>907.87900000000002</v>
      </c>
      <c r="G157" s="318">
        <v>20.596</v>
      </c>
      <c r="H157" s="319">
        <v>17.158000000000001</v>
      </c>
      <c r="I157" s="318">
        <v>124.681</v>
      </c>
      <c r="J157" s="320">
        <v>76.834999999999994</v>
      </c>
      <c r="K157" s="318">
        <v>324.178</v>
      </c>
      <c r="L157" s="321">
        <v>571.75800000000004</v>
      </c>
    </row>
    <row r="158" spans="1:12" ht="12.75" x14ac:dyDescent="0.2">
      <c r="A158" s="77" t="s">
        <v>339</v>
      </c>
      <c r="B158" s="114" t="s">
        <v>340</v>
      </c>
      <c r="C158" s="318">
        <v>52747.283000000003</v>
      </c>
      <c r="D158" s="319">
        <v>54154.756000000001</v>
      </c>
      <c r="E158" s="318">
        <v>16394.293000000001</v>
      </c>
      <c r="F158" s="320">
        <v>16081.01</v>
      </c>
      <c r="G158" s="318">
        <v>149203.057</v>
      </c>
      <c r="H158" s="319">
        <v>168511.959</v>
      </c>
      <c r="I158" s="318">
        <v>48465.555999999997</v>
      </c>
      <c r="J158" s="320">
        <v>52866.449000000001</v>
      </c>
      <c r="K158" s="318">
        <v>-96455.774000000005</v>
      </c>
      <c r="L158" s="321">
        <v>-114357.20300000001</v>
      </c>
    </row>
    <row r="159" spans="1:12" ht="12.75" x14ac:dyDescent="0.2">
      <c r="A159" s="77" t="s">
        <v>341</v>
      </c>
      <c r="B159" s="114" t="s">
        <v>342</v>
      </c>
      <c r="C159" s="318">
        <v>5428.3379999999997</v>
      </c>
      <c r="D159" s="319">
        <v>3189.5479999999998</v>
      </c>
      <c r="E159" s="318">
        <v>1039.452</v>
      </c>
      <c r="F159" s="320">
        <v>671.73</v>
      </c>
      <c r="G159" s="318">
        <v>256847.45</v>
      </c>
      <c r="H159" s="319">
        <v>263441.223</v>
      </c>
      <c r="I159" s="318">
        <v>55676.315000000002</v>
      </c>
      <c r="J159" s="320">
        <v>58605.749000000003</v>
      </c>
      <c r="K159" s="318">
        <v>-251419.11200000002</v>
      </c>
      <c r="L159" s="321">
        <v>-260251.67499999999</v>
      </c>
    </row>
    <row r="160" spans="1:12" ht="12.75" x14ac:dyDescent="0.2">
      <c r="A160" s="77" t="s">
        <v>343</v>
      </c>
      <c r="B160" s="114" t="s">
        <v>344</v>
      </c>
      <c r="C160" s="318">
        <v>6074.77</v>
      </c>
      <c r="D160" s="319">
        <v>7453.0119999999997</v>
      </c>
      <c r="E160" s="318">
        <v>2186.3389999999999</v>
      </c>
      <c r="F160" s="320">
        <v>2133.4450000000002</v>
      </c>
      <c r="G160" s="318">
        <v>64575.196000000004</v>
      </c>
      <c r="H160" s="319">
        <v>61493.487999999998</v>
      </c>
      <c r="I160" s="318">
        <v>24585.865000000002</v>
      </c>
      <c r="J160" s="320">
        <v>21489.827000000001</v>
      </c>
      <c r="K160" s="318">
        <v>-58500.426000000007</v>
      </c>
      <c r="L160" s="321">
        <v>-54040.475999999995</v>
      </c>
    </row>
    <row r="161" spans="1:12" ht="12.75" x14ac:dyDescent="0.2">
      <c r="A161" s="77" t="s">
        <v>345</v>
      </c>
      <c r="B161" s="114" t="s">
        <v>346</v>
      </c>
      <c r="C161" s="318">
        <v>1980469.773</v>
      </c>
      <c r="D161" s="319">
        <v>2254971.5610000002</v>
      </c>
      <c r="E161" s="318">
        <v>443862.902</v>
      </c>
      <c r="F161" s="320">
        <v>457356.61</v>
      </c>
      <c r="G161" s="318">
        <v>930507.04799999995</v>
      </c>
      <c r="H161" s="319">
        <v>1026608.795</v>
      </c>
      <c r="I161" s="318">
        <v>249304.299</v>
      </c>
      <c r="J161" s="320">
        <v>244446.976</v>
      </c>
      <c r="K161" s="318">
        <v>1049962.7250000001</v>
      </c>
      <c r="L161" s="321">
        <v>1228362.7660000003</v>
      </c>
    </row>
    <row r="162" spans="1:12" ht="12.75" x14ac:dyDescent="0.2">
      <c r="A162" s="77" t="s">
        <v>347</v>
      </c>
      <c r="B162" s="114" t="s">
        <v>348</v>
      </c>
      <c r="C162" s="318">
        <v>625307.25199999998</v>
      </c>
      <c r="D162" s="319">
        <v>811500.14199999999</v>
      </c>
      <c r="E162" s="318">
        <v>255077.772</v>
      </c>
      <c r="F162" s="320">
        <v>272586.94699999999</v>
      </c>
      <c r="G162" s="318">
        <v>370981.19300000003</v>
      </c>
      <c r="H162" s="319">
        <v>460859.97499999998</v>
      </c>
      <c r="I162" s="318">
        <v>161138.78200000001</v>
      </c>
      <c r="J162" s="320">
        <v>179917.06599999999</v>
      </c>
      <c r="K162" s="318">
        <v>254326.05899999995</v>
      </c>
      <c r="L162" s="321">
        <v>350640.16700000002</v>
      </c>
    </row>
    <row r="163" spans="1:12" ht="12.75" x14ac:dyDescent="0.2">
      <c r="A163" s="77" t="s">
        <v>349</v>
      </c>
      <c r="B163" s="114" t="s">
        <v>350</v>
      </c>
      <c r="C163" s="318">
        <v>122439.215</v>
      </c>
      <c r="D163" s="319">
        <v>170493.24</v>
      </c>
      <c r="E163" s="318">
        <v>60248.481</v>
      </c>
      <c r="F163" s="320">
        <v>65257.478000000003</v>
      </c>
      <c r="G163" s="318">
        <v>117950.535</v>
      </c>
      <c r="H163" s="319">
        <v>194872.80600000001</v>
      </c>
      <c r="I163" s="318">
        <v>95886.835999999996</v>
      </c>
      <c r="J163" s="320">
        <v>129882.33100000001</v>
      </c>
      <c r="K163" s="318">
        <v>4488.679999999993</v>
      </c>
      <c r="L163" s="321">
        <v>-24379.566000000021</v>
      </c>
    </row>
    <row r="164" spans="1:12" ht="12.75" x14ac:dyDescent="0.2">
      <c r="A164" s="77" t="s">
        <v>351</v>
      </c>
      <c r="B164" s="114" t="s">
        <v>352</v>
      </c>
      <c r="C164" s="318">
        <v>18.036000000000001</v>
      </c>
      <c r="D164" s="319">
        <v>30.231000000000002</v>
      </c>
      <c r="E164" s="318">
        <v>8.1310000000000002</v>
      </c>
      <c r="F164" s="320">
        <v>11.71</v>
      </c>
      <c r="G164" s="318">
        <v>1513.058</v>
      </c>
      <c r="H164" s="319">
        <v>1716.6379999999999</v>
      </c>
      <c r="I164" s="318">
        <v>997.577</v>
      </c>
      <c r="J164" s="320">
        <v>1101.162</v>
      </c>
      <c r="K164" s="318">
        <v>-1495.0219999999999</v>
      </c>
      <c r="L164" s="321">
        <v>-1686.4069999999999</v>
      </c>
    </row>
    <row r="165" spans="1:12" ht="12.75" x14ac:dyDescent="0.2">
      <c r="A165" s="77" t="s">
        <v>353</v>
      </c>
      <c r="B165" s="114" t="s">
        <v>354</v>
      </c>
      <c r="C165" s="318">
        <v>423159.68599999999</v>
      </c>
      <c r="D165" s="319">
        <v>472502.38099999999</v>
      </c>
      <c r="E165" s="318">
        <v>177258.05900000001</v>
      </c>
      <c r="F165" s="320">
        <v>163626.527</v>
      </c>
      <c r="G165" s="318">
        <v>68419.38</v>
      </c>
      <c r="H165" s="319">
        <v>76356.626999999993</v>
      </c>
      <c r="I165" s="318">
        <v>37144.084999999999</v>
      </c>
      <c r="J165" s="320">
        <v>35377.372000000003</v>
      </c>
      <c r="K165" s="318">
        <v>354740.30599999998</v>
      </c>
      <c r="L165" s="321">
        <v>396145.75400000002</v>
      </c>
    </row>
    <row r="166" spans="1:12" ht="12.75" x14ac:dyDescent="0.2">
      <c r="A166" s="77" t="s">
        <v>355</v>
      </c>
      <c r="B166" s="114" t="s">
        <v>356</v>
      </c>
      <c r="C166" s="318">
        <v>2003142.253</v>
      </c>
      <c r="D166" s="319">
        <v>2512971.767</v>
      </c>
      <c r="E166" s="318">
        <v>767459.43700000003</v>
      </c>
      <c r="F166" s="320">
        <v>811781.45299999998</v>
      </c>
      <c r="G166" s="318">
        <v>544848.01</v>
      </c>
      <c r="H166" s="319">
        <v>695858.24</v>
      </c>
      <c r="I166" s="318">
        <v>229317.60800000001</v>
      </c>
      <c r="J166" s="320">
        <v>249918.353</v>
      </c>
      <c r="K166" s="318">
        <v>1458294.243</v>
      </c>
      <c r="L166" s="321">
        <v>1817113.527</v>
      </c>
    </row>
    <row r="167" spans="1:12" ht="12.75" x14ac:dyDescent="0.2">
      <c r="A167" s="77" t="s">
        <v>357</v>
      </c>
      <c r="B167" s="114" t="s">
        <v>358</v>
      </c>
      <c r="C167" s="318">
        <v>66554.346000000005</v>
      </c>
      <c r="D167" s="319">
        <v>77892.409</v>
      </c>
      <c r="E167" s="318">
        <v>59163.845999999998</v>
      </c>
      <c r="F167" s="320">
        <v>61493.633999999998</v>
      </c>
      <c r="G167" s="318">
        <v>35948.178999999996</v>
      </c>
      <c r="H167" s="319">
        <v>48750.252999999997</v>
      </c>
      <c r="I167" s="318">
        <v>27821.43</v>
      </c>
      <c r="J167" s="320">
        <v>30211.263999999999</v>
      </c>
      <c r="K167" s="318">
        <v>30606.167000000009</v>
      </c>
      <c r="L167" s="321">
        <v>29142.156000000003</v>
      </c>
    </row>
    <row r="168" spans="1:12" ht="12.75" x14ac:dyDescent="0.2">
      <c r="A168" s="77" t="s">
        <v>359</v>
      </c>
      <c r="B168" s="114" t="s">
        <v>360</v>
      </c>
      <c r="C168" s="318">
        <v>19250.268</v>
      </c>
      <c r="D168" s="319">
        <v>31053.307000000001</v>
      </c>
      <c r="E168" s="318">
        <v>23797.48</v>
      </c>
      <c r="F168" s="320">
        <v>27163.462</v>
      </c>
      <c r="G168" s="318">
        <v>125274.213</v>
      </c>
      <c r="H168" s="319">
        <v>167603.927</v>
      </c>
      <c r="I168" s="318">
        <v>149702.049</v>
      </c>
      <c r="J168" s="320">
        <v>154993.78400000001</v>
      </c>
      <c r="K168" s="318">
        <v>-106023.94500000001</v>
      </c>
      <c r="L168" s="321">
        <v>-136550.62</v>
      </c>
    </row>
    <row r="169" spans="1:12" ht="12.75" x14ac:dyDescent="0.2">
      <c r="A169" s="77" t="s">
        <v>361</v>
      </c>
      <c r="B169" s="114" t="s">
        <v>362</v>
      </c>
      <c r="C169" s="318">
        <v>112597.70699999999</v>
      </c>
      <c r="D169" s="319">
        <v>121374.709</v>
      </c>
      <c r="E169" s="318">
        <v>80274.376999999993</v>
      </c>
      <c r="F169" s="320">
        <v>71272.820999999996</v>
      </c>
      <c r="G169" s="318">
        <v>3471.41</v>
      </c>
      <c r="H169" s="319">
        <v>2898.3739999999998</v>
      </c>
      <c r="I169" s="318">
        <v>977.85299999999995</v>
      </c>
      <c r="J169" s="320">
        <v>517.94500000000005</v>
      </c>
      <c r="K169" s="318">
        <v>109126.29699999999</v>
      </c>
      <c r="L169" s="321">
        <v>118476.33500000001</v>
      </c>
    </row>
    <row r="170" spans="1:12" ht="12.75" x14ac:dyDescent="0.2">
      <c r="A170" s="77" t="s">
        <v>363</v>
      </c>
      <c r="B170" s="114" t="s">
        <v>364</v>
      </c>
      <c r="C170" s="318">
        <v>175694.18599999999</v>
      </c>
      <c r="D170" s="319">
        <v>208130.64300000001</v>
      </c>
      <c r="E170" s="318">
        <v>219244.92</v>
      </c>
      <c r="F170" s="320">
        <v>206696.99100000001</v>
      </c>
      <c r="G170" s="318">
        <v>117803.223</v>
      </c>
      <c r="H170" s="319">
        <v>136071.97</v>
      </c>
      <c r="I170" s="318">
        <v>158637.41399999999</v>
      </c>
      <c r="J170" s="320">
        <v>155709.655</v>
      </c>
      <c r="K170" s="318">
        <v>57890.962999999989</v>
      </c>
      <c r="L170" s="321">
        <v>72058.67300000001</v>
      </c>
    </row>
    <row r="171" spans="1:12" ht="12.75" x14ac:dyDescent="0.2">
      <c r="A171" s="77" t="s">
        <v>365</v>
      </c>
      <c r="B171" s="114" t="s">
        <v>366</v>
      </c>
      <c r="C171" s="318">
        <v>257540.05100000001</v>
      </c>
      <c r="D171" s="319">
        <v>302664.39199999999</v>
      </c>
      <c r="E171" s="318">
        <v>142184.97500000001</v>
      </c>
      <c r="F171" s="320">
        <v>141911.58600000001</v>
      </c>
      <c r="G171" s="318">
        <v>113910.861</v>
      </c>
      <c r="H171" s="319">
        <v>138478.402</v>
      </c>
      <c r="I171" s="318">
        <v>71698.278999999995</v>
      </c>
      <c r="J171" s="320">
        <v>81135.501000000004</v>
      </c>
      <c r="K171" s="318">
        <v>143629.19</v>
      </c>
      <c r="L171" s="321">
        <v>164185.99</v>
      </c>
    </row>
    <row r="172" spans="1:12" ht="12.75" x14ac:dyDescent="0.2">
      <c r="A172" s="77" t="s">
        <v>367</v>
      </c>
      <c r="B172" s="114" t="s">
        <v>368</v>
      </c>
      <c r="C172" s="318">
        <v>2418.7350000000001</v>
      </c>
      <c r="D172" s="319">
        <v>2645.3829999999998</v>
      </c>
      <c r="E172" s="318">
        <v>586.13199999999995</v>
      </c>
      <c r="F172" s="320">
        <v>584.99800000000005</v>
      </c>
      <c r="G172" s="318">
        <v>3839.241</v>
      </c>
      <c r="H172" s="319">
        <v>4564.8959999999997</v>
      </c>
      <c r="I172" s="318">
        <v>1880.0550000000001</v>
      </c>
      <c r="J172" s="320">
        <v>2189.3159999999998</v>
      </c>
      <c r="K172" s="318">
        <v>-1420.5059999999999</v>
      </c>
      <c r="L172" s="321">
        <v>-1919.5129999999999</v>
      </c>
    </row>
    <row r="173" spans="1:12" ht="12.75" x14ac:dyDescent="0.2">
      <c r="A173" s="77" t="s">
        <v>369</v>
      </c>
      <c r="B173" s="114" t="s">
        <v>370</v>
      </c>
      <c r="C173" s="318">
        <v>93012.27</v>
      </c>
      <c r="D173" s="319">
        <v>106018.526</v>
      </c>
      <c r="E173" s="318">
        <v>53496.294999999998</v>
      </c>
      <c r="F173" s="320">
        <v>55846.849000000002</v>
      </c>
      <c r="G173" s="318">
        <v>37682.663</v>
      </c>
      <c r="H173" s="319">
        <v>42531.506999999998</v>
      </c>
      <c r="I173" s="318">
        <v>18331.871999999999</v>
      </c>
      <c r="J173" s="320">
        <v>17935.915000000001</v>
      </c>
      <c r="K173" s="318">
        <v>55329.607000000004</v>
      </c>
      <c r="L173" s="321">
        <v>63487.019</v>
      </c>
    </row>
    <row r="174" spans="1:12" ht="12.75" x14ac:dyDescent="0.2">
      <c r="A174" s="77" t="s">
        <v>371</v>
      </c>
      <c r="B174" s="114" t="s">
        <v>372</v>
      </c>
      <c r="C174" s="318">
        <v>198193.378</v>
      </c>
      <c r="D174" s="319">
        <v>237626.84899999999</v>
      </c>
      <c r="E174" s="318">
        <v>86901.751000000004</v>
      </c>
      <c r="F174" s="320">
        <v>91184.369000000006</v>
      </c>
      <c r="G174" s="318">
        <v>278032.40000000002</v>
      </c>
      <c r="H174" s="319">
        <v>328164.27299999999</v>
      </c>
      <c r="I174" s="318">
        <v>139716.538</v>
      </c>
      <c r="J174" s="320">
        <v>144668.37599999999</v>
      </c>
      <c r="K174" s="318">
        <v>-79839.022000000026</v>
      </c>
      <c r="L174" s="321">
        <v>-90537.423999999999</v>
      </c>
    </row>
    <row r="175" spans="1:12" ht="12.75" x14ac:dyDescent="0.2">
      <c r="A175" s="77" t="s">
        <v>373</v>
      </c>
      <c r="B175" s="114" t="s">
        <v>374</v>
      </c>
      <c r="C175" s="318">
        <v>682818.88899999997</v>
      </c>
      <c r="D175" s="319">
        <v>873622.71200000006</v>
      </c>
      <c r="E175" s="318">
        <v>683263.29599999997</v>
      </c>
      <c r="F175" s="320">
        <v>767969.33700000006</v>
      </c>
      <c r="G175" s="318">
        <v>265844.73700000002</v>
      </c>
      <c r="H175" s="319">
        <v>306802.47600000002</v>
      </c>
      <c r="I175" s="318">
        <v>196274.38200000001</v>
      </c>
      <c r="J175" s="320">
        <v>216025.783</v>
      </c>
      <c r="K175" s="318">
        <v>416974.15199999994</v>
      </c>
      <c r="L175" s="321">
        <v>566820.23600000003</v>
      </c>
    </row>
    <row r="176" spans="1:12" ht="12.75" x14ac:dyDescent="0.2">
      <c r="A176" s="77" t="s">
        <v>375</v>
      </c>
      <c r="B176" s="114" t="s">
        <v>376</v>
      </c>
      <c r="C176" s="318">
        <v>250947.17600000001</v>
      </c>
      <c r="D176" s="319">
        <v>328955.35100000002</v>
      </c>
      <c r="E176" s="318">
        <v>53871.042999999998</v>
      </c>
      <c r="F176" s="320">
        <v>58199.892</v>
      </c>
      <c r="G176" s="318">
        <v>238345.64300000001</v>
      </c>
      <c r="H176" s="319">
        <v>311528.35200000001</v>
      </c>
      <c r="I176" s="318">
        <v>36936.955999999998</v>
      </c>
      <c r="J176" s="320">
        <v>39429.072</v>
      </c>
      <c r="K176" s="318">
        <v>12601.532999999996</v>
      </c>
      <c r="L176" s="321">
        <v>17426.999000000011</v>
      </c>
    </row>
    <row r="177" spans="1:12" ht="12.75" x14ac:dyDescent="0.2">
      <c r="A177" s="77" t="s">
        <v>377</v>
      </c>
      <c r="B177" s="114" t="s">
        <v>378</v>
      </c>
      <c r="C177" s="318">
        <v>55882.65</v>
      </c>
      <c r="D177" s="319">
        <v>70052.895999999993</v>
      </c>
      <c r="E177" s="318">
        <v>48438.531999999999</v>
      </c>
      <c r="F177" s="320">
        <v>48128.616000000002</v>
      </c>
      <c r="G177" s="318">
        <v>42636.644999999997</v>
      </c>
      <c r="H177" s="319">
        <v>50215.678</v>
      </c>
      <c r="I177" s="318">
        <v>69860.611999999994</v>
      </c>
      <c r="J177" s="320">
        <v>64321.322999999997</v>
      </c>
      <c r="K177" s="318">
        <v>13246.005000000005</v>
      </c>
      <c r="L177" s="321">
        <v>19837.217999999993</v>
      </c>
    </row>
    <row r="178" spans="1:12" ht="12.75" x14ac:dyDescent="0.2">
      <c r="A178" s="77" t="s">
        <v>379</v>
      </c>
      <c r="B178" s="114" t="s">
        <v>380</v>
      </c>
      <c r="C178" s="318">
        <v>425200.14500000002</v>
      </c>
      <c r="D178" s="319">
        <v>495377.26799999998</v>
      </c>
      <c r="E178" s="318">
        <v>251580.65299999999</v>
      </c>
      <c r="F178" s="320">
        <v>244973.66699999999</v>
      </c>
      <c r="G178" s="318">
        <v>219129.40599999999</v>
      </c>
      <c r="H178" s="319">
        <v>264006.16700000002</v>
      </c>
      <c r="I178" s="318">
        <v>105668.59299999999</v>
      </c>
      <c r="J178" s="320">
        <v>111927.84299999999</v>
      </c>
      <c r="K178" s="318">
        <v>206070.73900000003</v>
      </c>
      <c r="L178" s="321">
        <v>231371.10099999997</v>
      </c>
    </row>
    <row r="179" spans="1:12" ht="12.75" x14ac:dyDescent="0.2">
      <c r="A179" s="77" t="s">
        <v>381</v>
      </c>
      <c r="B179" s="114" t="s">
        <v>382</v>
      </c>
      <c r="C179" s="318">
        <v>112310.038</v>
      </c>
      <c r="D179" s="319">
        <v>117770.15399999999</v>
      </c>
      <c r="E179" s="318">
        <v>53062.286999999997</v>
      </c>
      <c r="F179" s="320">
        <v>52877.783000000003</v>
      </c>
      <c r="G179" s="318">
        <v>29141.758999999998</v>
      </c>
      <c r="H179" s="319">
        <v>30329.365000000002</v>
      </c>
      <c r="I179" s="318">
        <v>10026.184999999999</v>
      </c>
      <c r="J179" s="320">
        <v>9047.2540000000008</v>
      </c>
      <c r="K179" s="318">
        <v>83168.27900000001</v>
      </c>
      <c r="L179" s="321">
        <v>87440.78899999999</v>
      </c>
    </row>
    <row r="180" spans="1:12" ht="12.75" x14ac:dyDescent="0.2">
      <c r="A180" s="77" t="s">
        <v>383</v>
      </c>
      <c r="B180" s="114" t="s">
        <v>384</v>
      </c>
      <c r="C180" s="318">
        <v>257752.99299999999</v>
      </c>
      <c r="D180" s="319">
        <v>286810.625</v>
      </c>
      <c r="E180" s="318">
        <v>111668.228</v>
      </c>
      <c r="F180" s="320">
        <v>109946.708</v>
      </c>
      <c r="G180" s="318">
        <v>98497.020999999993</v>
      </c>
      <c r="H180" s="319">
        <v>105456.852</v>
      </c>
      <c r="I180" s="318">
        <v>43337.798000000003</v>
      </c>
      <c r="J180" s="320">
        <v>38861.593999999997</v>
      </c>
      <c r="K180" s="318">
        <v>159255.97200000001</v>
      </c>
      <c r="L180" s="321">
        <v>181353.77299999999</v>
      </c>
    </row>
    <row r="181" spans="1:12" ht="12.75" x14ac:dyDescent="0.2">
      <c r="A181" s="77" t="s">
        <v>385</v>
      </c>
      <c r="B181" s="114" t="s">
        <v>386</v>
      </c>
      <c r="C181" s="318">
        <v>1420481.628</v>
      </c>
      <c r="D181" s="319">
        <v>1743695.2</v>
      </c>
      <c r="E181" s="318">
        <v>293334.03200000001</v>
      </c>
      <c r="F181" s="320">
        <v>320909.45400000003</v>
      </c>
      <c r="G181" s="318">
        <v>762493.09499999997</v>
      </c>
      <c r="H181" s="319">
        <v>880287.85</v>
      </c>
      <c r="I181" s="318">
        <v>169723.46799999999</v>
      </c>
      <c r="J181" s="320">
        <v>157286.99299999999</v>
      </c>
      <c r="K181" s="318">
        <v>657988.53300000005</v>
      </c>
      <c r="L181" s="321">
        <v>863407.35</v>
      </c>
    </row>
    <row r="182" spans="1:12" ht="12.75" x14ac:dyDescent="0.2">
      <c r="A182" s="77" t="s">
        <v>387</v>
      </c>
      <c r="B182" s="114" t="s">
        <v>388</v>
      </c>
      <c r="C182" s="318">
        <v>15054.266</v>
      </c>
      <c r="D182" s="319">
        <v>21542.995999999999</v>
      </c>
      <c r="E182" s="318">
        <v>55076.868000000002</v>
      </c>
      <c r="F182" s="320">
        <v>57260.853000000003</v>
      </c>
      <c r="G182" s="318">
        <v>8452.2340000000004</v>
      </c>
      <c r="H182" s="319">
        <v>12082.290999999999</v>
      </c>
      <c r="I182" s="318">
        <v>8193130.3530000001</v>
      </c>
      <c r="J182" s="320">
        <v>7607135.4749999996</v>
      </c>
      <c r="K182" s="318">
        <v>6602.0319999999992</v>
      </c>
      <c r="L182" s="321">
        <v>9460.7049999999999</v>
      </c>
    </row>
    <row r="183" spans="1:12" ht="12.75" x14ac:dyDescent="0.2">
      <c r="A183" s="77" t="s">
        <v>389</v>
      </c>
      <c r="B183" s="114" t="s">
        <v>390</v>
      </c>
      <c r="C183" s="318">
        <v>666053.34499999997</v>
      </c>
      <c r="D183" s="319">
        <v>791061.446</v>
      </c>
      <c r="E183" s="318">
        <v>1342384.253</v>
      </c>
      <c r="F183" s="320">
        <v>1453842.4269999999</v>
      </c>
      <c r="G183" s="318">
        <v>275526.45600000001</v>
      </c>
      <c r="H183" s="319">
        <v>345680.42700000003</v>
      </c>
      <c r="I183" s="318">
        <v>297144.29800000001</v>
      </c>
      <c r="J183" s="320">
        <v>332069.62800000003</v>
      </c>
      <c r="K183" s="318">
        <v>390526.88899999997</v>
      </c>
      <c r="L183" s="321">
        <v>445381.01899999997</v>
      </c>
    </row>
    <row r="184" spans="1:12" ht="12.75" x14ac:dyDescent="0.2">
      <c r="A184" s="77" t="s">
        <v>391</v>
      </c>
      <c r="B184" s="114" t="s">
        <v>392</v>
      </c>
      <c r="C184" s="318">
        <v>226414.5</v>
      </c>
      <c r="D184" s="319">
        <v>225741.14300000001</v>
      </c>
      <c r="E184" s="318">
        <v>437207.19099999999</v>
      </c>
      <c r="F184" s="320">
        <v>395706.30599999998</v>
      </c>
      <c r="G184" s="318">
        <v>67445.703999999998</v>
      </c>
      <c r="H184" s="319">
        <v>81438.895999999993</v>
      </c>
      <c r="I184" s="318">
        <v>101489.463</v>
      </c>
      <c r="J184" s="320">
        <v>116994.386</v>
      </c>
      <c r="K184" s="318">
        <v>158968.796</v>
      </c>
      <c r="L184" s="321">
        <v>144302.24700000003</v>
      </c>
    </row>
    <row r="185" spans="1:12" ht="12.75" x14ac:dyDescent="0.2">
      <c r="A185" s="77" t="s">
        <v>393</v>
      </c>
      <c r="B185" s="114" t="s">
        <v>394</v>
      </c>
      <c r="C185" s="318">
        <v>62449.281999999999</v>
      </c>
      <c r="D185" s="319">
        <v>43428.495000000003</v>
      </c>
      <c r="E185" s="318">
        <v>20097.277999999998</v>
      </c>
      <c r="F185" s="320">
        <v>13605.516</v>
      </c>
      <c r="G185" s="318">
        <v>359306.59399999998</v>
      </c>
      <c r="H185" s="319">
        <v>382846.44400000002</v>
      </c>
      <c r="I185" s="318">
        <v>157450.92800000001</v>
      </c>
      <c r="J185" s="320">
        <v>154324.13399999999</v>
      </c>
      <c r="K185" s="318">
        <v>-296857.31199999998</v>
      </c>
      <c r="L185" s="321">
        <v>-339417.94900000002</v>
      </c>
    </row>
    <row r="186" spans="1:12" ht="12.75" x14ac:dyDescent="0.2">
      <c r="A186" s="77" t="s">
        <v>395</v>
      </c>
      <c r="B186" s="114" t="s">
        <v>396</v>
      </c>
      <c r="C186" s="318">
        <v>2702.8440000000001</v>
      </c>
      <c r="D186" s="319">
        <v>699.93899999999996</v>
      </c>
      <c r="E186" s="318">
        <v>1298.3230000000001</v>
      </c>
      <c r="F186" s="320">
        <v>279.56799999999998</v>
      </c>
      <c r="G186" s="318">
        <v>41248.271999999997</v>
      </c>
      <c r="H186" s="319">
        <v>38163.656999999999</v>
      </c>
      <c r="I186" s="318">
        <v>21279.995999999999</v>
      </c>
      <c r="J186" s="320">
        <v>19641.205000000002</v>
      </c>
      <c r="K186" s="318">
        <v>-38545.428</v>
      </c>
      <c r="L186" s="321">
        <v>-37463.718000000001</v>
      </c>
    </row>
    <row r="187" spans="1:12" ht="12.75" x14ac:dyDescent="0.2">
      <c r="A187" s="77" t="s">
        <v>397</v>
      </c>
      <c r="B187" s="114" t="s">
        <v>398</v>
      </c>
      <c r="C187" s="318">
        <v>15261.142</v>
      </c>
      <c r="D187" s="319">
        <v>18235.080999999998</v>
      </c>
      <c r="E187" s="318">
        <v>28769.288</v>
      </c>
      <c r="F187" s="320">
        <v>28189.559000000001</v>
      </c>
      <c r="G187" s="318">
        <v>2690.45</v>
      </c>
      <c r="H187" s="319">
        <v>5952.63</v>
      </c>
      <c r="I187" s="318">
        <v>2367.9090000000001</v>
      </c>
      <c r="J187" s="320">
        <v>3100.6669999999999</v>
      </c>
      <c r="K187" s="318">
        <v>12570.691999999999</v>
      </c>
      <c r="L187" s="321">
        <v>12282.450999999997</v>
      </c>
    </row>
    <row r="188" spans="1:12" ht="12.75" x14ac:dyDescent="0.2">
      <c r="A188" s="77" t="s">
        <v>399</v>
      </c>
      <c r="B188" s="114" t="s">
        <v>400</v>
      </c>
      <c r="C188" s="318">
        <v>159184.66200000001</v>
      </c>
      <c r="D188" s="319">
        <v>259007.45600000001</v>
      </c>
      <c r="E188" s="318">
        <v>166454.943</v>
      </c>
      <c r="F188" s="320">
        <v>185487.12700000001</v>
      </c>
      <c r="G188" s="318">
        <v>103343.564</v>
      </c>
      <c r="H188" s="319">
        <v>183402.45300000001</v>
      </c>
      <c r="I188" s="318">
        <v>124278.944</v>
      </c>
      <c r="J188" s="320">
        <v>145764.76800000001</v>
      </c>
      <c r="K188" s="318">
        <v>55841.098000000013</v>
      </c>
      <c r="L188" s="321">
        <v>75605.002999999997</v>
      </c>
    </row>
    <row r="189" spans="1:12" ht="12.75" x14ac:dyDescent="0.2">
      <c r="A189" s="77" t="s">
        <v>401</v>
      </c>
      <c r="B189" s="114" t="s">
        <v>402</v>
      </c>
      <c r="C189" s="318">
        <v>213511.8</v>
      </c>
      <c r="D189" s="319">
        <v>274849.96600000001</v>
      </c>
      <c r="E189" s="318">
        <v>100683.226</v>
      </c>
      <c r="F189" s="320">
        <v>91176.392000000007</v>
      </c>
      <c r="G189" s="318">
        <v>400820.42200000002</v>
      </c>
      <c r="H189" s="319">
        <v>491857.84499999997</v>
      </c>
      <c r="I189" s="318">
        <v>95147.114000000001</v>
      </c>
      <c r="J189" s="320">
        <v>105421.02499999999</v>
      </c>
      <c r="K189" s="318">
        <v>-187308.62200000003</v>
      </c>
      <c r="L189" s="321">
        <v>-217007.87899999996</v>
      </c>
    </row>
    <row r="190" spans="1:12" ht="12.75" x14ac:dyDescent="0.2">
      <c r="A190" s="77" t="s">
        <v>403</v>
      </c>
      <c r="B190" s="114" t="s">
        <v>404</v>
      </c>
      <c r="C190" s="318">
        <v>7717.6080000000002</v>
      </c>
      <c r="D190" s="319">
        <v>7773.9530000000004</v>
      </c>
      <c r="E190" s="318">
        <v>4668.1090000000004</v>
      </c>
      <c r="F190" s="320">
        <v>5209.6090000000004</v>
      </c>
      <c r="G190" s="318">
        <v>9878.0810000000001</v>
      </c>
      <c r="H190" s="319">
        <v>10311.279</v>
      </c>
      <c r="I190" s="318">
        <v>15050.323</v>
      </c>
      <c r="J190" s="320">
        <v>14827.509</v>
      </c>
      <c r="K190" s="318">
        <v>-2160.473</v>
      </c>
      <c r="L190" s="321">
        <v>-2537.326</v>
      </c>
    </row>
    <row r="191" spans="1:12" ht="12.75" x14ac:dyDescent="0.2">
      <c r="A191" s="77" t="s">
        <v>405</v>
      </c>
      <c r="B191" s="114" t="s">
        <v>406</v>
      </c>
      <c r="C191" s="318">
        <v>143649.76500000001</v>
      </c>
      <c r="D191" s="319">
        <v>220421.59599999999</v>
      </c>
      <c r="E191" s="318">
        <v>256030.80600000001</v>
      </c>
      <c r="F191" s="320">
        <v>270567.53899999999</v>
      </c>
      <c r="G191" s="318">
        <v>40205.281000000003</v>
      </c>
      <c r="H191" s="319">
        <v>47483.048000000003</v>
      </c>
      <c r="I191" s="318">
        <v>47082.169000000002</v>
      </c>
      <c r="J191" s="320">
        <v>50550.470999999998</v>
      </c>
      <c r="K191" s="318">
        <v>103444.48400000001</v>
      </c>
      <c r="L191" s="321">
        <v>172938.54799999998</v>
      </c>
    </row>
    <row r="192" spans="1:12" ht="12.75" x14ac:dyDescent="0.2">
      <c r="A192" s="77" t="s">
        <v>407</v>
      </c>
      <c r="B192" s="114" t="s">
        <v>408</v>
      </c>
      <c r="C192" s="318">
        <v>72934.683000000005</v>
      </c>
      <c r="D192" s="319">
        <v>95592.29</v>
      </c>
      <c r="E192" s="318">
        <v>353768.59499999997</v>
      </c>
      <c r="F192" s="320">
        <v>393833.60800000001</v>
      </c>
      <c r="G192" s="318">
        <v>17051.309000000001</v>
      </c>
      <c r="H192" s="319">
        <v>24639.085999999999</v>
      </c>
      <c r="I192" s="318">
        <v>81987.402000000002</v>
      </c>
      <c r="J192" s="320">
        <v>104188.925</v>
      </c>
      <c r="K192" s="318">
        <v>55883.374000000003</v>
      </c>
      <c r="L192" s="321">
        <v>70953.203999999998</v>
      </c>
    </row>
    <row r="193" spans="1:12" ht="12.75" x14ac:dyDescent="0.2">
      <c r="A193" s="77" t="s">
        <v>409</v>
      </c>
      <c r="B193" s="114" t="s">
        <v>410</v>
      </c>
      <c r="C193" s="318">
        <v>21251.526000000002</v>
      </c>
      <c r="D193" s="319">
        <v>26460.75</v>
      </c>
      <c r="E193" s="318">
        <v>70519.986999999994</v>
      </c>
      <c r="F193" s="320">
        <v>70587.407999999996</v>
      </c>
      <c r="G193" s="318">
        <v>34539.072999999997</v>
      </c>
      <c r="H193" s="319">
        <v>40940.167000000001</v>
      </c>
      <c r="I193" s="318">
        <v>176417.049</v>
      </c>
      <c r="J193" s="320">
        <v>166525.62100000001</v>
      </c>
      <c r="K193" s="318">
        <v>-13287.546999999995</v>
      </c>
      <c r="L193" s="321">
        <v>-14479.417000000001</v>
      </c>
    </row>
    <row r="194" spans="1:12" ht="12.75" x14ac:dyDescent="0.2">
      <c r="A194" s="77" t="s">
        <v>411</v>
      </c>
      <c r="B194" s="114" t="s">
        <v>412</v>
      </c>
      <c r="C194" s="318">
        <v>54799.233999999997</v>
      </c>
      <c r="D194" s="319">
        <v>94679.618000000002</v>
      </c>
      <c r="E194" s="318">
        <v>97548.858999999997</v>
      </c>
      <c r="F194" s="320">
        <v>137657.91800000001</v>
      </c>
      <c r="G194" s="318">
        <v>1125110.9210000001</v>
      </c>
      <c r="H194" s="319">
        <v>1429751.9480000001</v>
      </c>
      <c r="I194" s="318">
        <v>2694850.122</v>
      </c>
      <c r="J194" s="320">
        <v>2688409.3939999999</v>
      </c>
      <c r="K194" s="318">
        <v>-1070311.6870000002</v>
      </c>
      <c r="L194" s="321">
        <v>-1335072.33</v>
      </c>
    </row>
    <row r="195" spans="1:12" ht="12.75" x14ac:dyDescent="0.2">
      <c r="A195" s="77" t="s">
        <v>413</v>
      </c>
      <c r="B195" s="114" t="s">
        <v>414</v>
      </c>
      <c r="C195" s="318">
        <v>0</v>
      </c>
      <c r="D195" s="319">
        <v>0</v>
      </c>
      <c r="E195" s="318">
        <v>0</v>
      </c>
      <c r="F195" s="320">
        <v>0</v>
      </c>
      <c r="G195" s="318">
        <v>41.402999999999999</v>
      </c>
      <c r="H195" s="319">
        <v>384.70800000000003</v>
      </c>
      <c r="I195" s="318">
        <v>77.933999999999997</v>
      </c>
      <c r="J195" s="320">
        <v>130.41399999999999</v>
      </c>
      <c r="K195" s="318">
        <v>-41.402999999999999</v>
      </c>
      <c r="L195" s="321">
        <v>-384.70800000000003</v>
      </c>
    </row>
    <row r="196" spans="1:12" ht="12.75" x14ac:dyDescent="0.2">
      <c r="A196" s="77" t="s">
        <v>415</v>
      </c>
      <c r="B196" s="114" t="s">
        <v>416</v>
      </c>
      <c r="C196" s="318">
        <v>169221.264</v>
      </c>
      <c r="D196" s="319">
        <v>234203.98199999999</v>
      </c>
      <c r="E196" s="318">
        <v>686960.35800000001</v>
      </c>
      <c r="F196" s="320">
        <v>697901.69700000004</v>
      </c>
      <c r="G196" s="318">
        <v>98242.418000000005</v>
      </c>
      <c r="H196" s="319">
        <v>153287.084</v>
      </c>
      <c r="I196" s="318">
        <v>366833.88099999999</v>
      </c>
      <c r="J196" s="320">
        <v>605124.69400000002</v>
      </c>
      <c r="K196" s="318">
        <v>70978.84599999999</v>
      </c>
      <c r="L196" s="321">
        <v>80916.897999999986</v>
      </c>
    </row>
    <row r="197" spans="1:12" ht="12.75" x14ac:dyDescent="0.2">
      <c r="A197" s="77" t="s">
        <v>417</v>
      </c>
      <c r="B197" s="114" t="s">
        <v>418</v>
      </c>
      <c r="C197" s="318">
        <v>5.0000000000000001E-3</v>
      </c>
      <c r="D197" s="319">
        <v>22.795999999999999</v>
      </c>
      <c r="E197" s="318">
        <v>0</v>
      </c>
      <c r="F197" s="320">
        <v>36.631</v>
      </c>
      <c r="G197" s="318">
        <v>88.003</v>
      </c>
      <c r="H197" s="319">
        <v>20.013000000000002</v>
      </c>
      <c r="I197" s="318">
        <v>33.042000000000002</v>
      </c>
      <c r="J197" s="320">
        <v>7.2039999999999997</v>
      </c>
      <c r="K197" s="318">
        <v>-87.998000000000005</v>
      </c>
      <c r="L197" s="321">
        <v>2.7829999999999977</v>
      </c>
    </row>
    <row r="198" spans="1:12" ht="12.75" x14ac:dyDescent="0.2">
      <c r="A198" s="77" t="s">
        <v>419</v>
      </c>
      <c r="B198" s="114" t="s">
        <v>420</v>
      </c>
      <c r="C198" s="318">
        <v>17893.079000000002</v>
      </c>
      <c r="D198" s="319">
        <v>26706.821</v>
      </c>
      <c r="E198" s="318">
        <v>129596.614</v>
      </c>
      <c r="F198" s="320">
        <v>193405.179</v>
      </c>
      <c r="G198" s="318">
        <v>11647.456</v>
      </c>
      <c r="H198" s="319">
        <v>12976.965</v>
      </c>
      <c r="I198" s="318">
        <v>43931.192000000003</v>
      </c>
      <c r="J198" s="320">
        <v>36735.086000000003</v>
      </c>
      <c r="K198" s="318">
        <v>6245.6230000000014</v>
      </c>
      <c r="L198" s="321">
        <v>13729.856</v>
      </c>
    </row>
    <row r="199" spans="1:12" ht="12.75" x14ac:dyDescent="0.2">
      <c r="A199" s="77" t="s">
        <v>421</v>
      </c>
      <c r="B199" s="114" t="s">
        <v>422</v>
      </c>
      <c r="C199" s="318">
        <v>1594267.169</v>
      </c>
      <c r="D199" s="319">
        <v>1931152.1939999999</v>
      </c>
      <c r="E199" s="318">
        <v>1043649.049</v>
      </c>
      <c r="F199" s="320">
        <v>1051361.5209999999</v>
      </c>
      <c r="G199" s="318">
        <v>1353902.26</v>
      </c>
      <c r="H199" s="319">
        <v>1545377.548</v>
      </c>
      <c r="I199" s="318">
        <v>888725.86199999996</v>
      </c>
      <c r="J199" s="320">
        <v>871642.52599999995</v>
      </c>
      <c r="K199" s="318">
        <v>240364.90899999999</v>
      </c>
      <c r="L199" s="321">
        <v>385774.64599999995</v>
      </c>
    </row>
    <row r="200" spans="1:12" ht="12.75" x14ac:dyDescent="0.2">
      <c r="A200" s="77" t="s">
        <v>423</v>
      </c>
      <c r="B200" s="114" t="s">
        <v>424</v>
      </c>
      <c r="C200" s="318">
        <v>80210.198000000004</v>
      </c>
      <c r="D200" s="319">
        <v>88921.827999999994</v>
      </c>
      <c r="E200" s="318">
        <v>25302.546999999999</v>
      </c>
      <c r="F200" s="320">
        <v>25871.297999999999</v>
      </c>
      <c r="G200" s="318">
        <v>578323.89500000002</v>
      </c>
      <c r="H200" s="319">
        <v>590331.34199999995</v>
      </c>
      <c r="I200" s="318">
        <v>137167.95699999999</v>
      </c>
      <c r="J200" s="320">
        <v>140333.11499999999</v>
      </c>
      <c r="K200" s="318">
        <v>-498113.69700000004</v>
      </c>
      <c r="L200" s="321">
        <v>-501409.51399999997</v>
      </c>
    </row>
    <row r="201" spans="1:12" ht="12.75" x14ac:dyDescent="0.2">
      <c r="A201" s="77" t="s">
        <v>425</v>
      </c>
      <c r="B201" s="114" t="s">
        <v>426</v>
      </c>
      <c r="C201" s="318">
        <v>3451998.747</v>
      </c>
      <c r="D201" s="319">
        <v>3538825.4270000001</v>
      </c>
      <c r="E201" s="318">
        <v>187429.70499999999</v>
      </c>
      <c r="F201" s="320">
        <v>200838.38399999999</v>
      </c>
      <c r="G201" s="318">
        <v>52474.167000000001</v>
      </c>
      <c r="H201" s="319">
        <v>56230.527000000002</v>
      </c>
      <c r="I201" s="318">
        <v>3891.212</v>
      </c>
      <c r="J201" s="320">
        <v>4134.6629999999996</v>
      </c>
      <c r="K201" s="318">
        <v>3399524.58</v>
      </c>
      <c r="L201" s="321">
        <v>3482594.9000000004</v>
      </c>
    </row>
    <row r="202" spans="1:12" ht="12.75" x14ac:dyDescent="0.2">
      <c r="A202" s="115" t="s">
        <v>427</v>
      </c>
      <c r="B202" s="116" t="s">
        <v>428</v>
      </c>
      <c r="C202" s="322">
        <v>604674.89300000004</v>
      </c>
      <c r="D202" s="323">
        <v>578200.57400000002</v>
      </c>
      <c r="E202" s="322">
        <v>47230.976999999999</v>
      </c>
      <c r="F202" s="324">
        <v>44929.241000000002</v>
      </c>
      <c r="G202" s="322">
        <v>428051.20600000001</v>
      </c>
      <c r="H202" s="323">
        <v>218903.864</v>
      </c>
      <c r="I202" s="322">
        <v>38891.512000000002</v>
      </c>
      <c r="J202" s="324">
        <v>37401.684999999998</v>
      </c>
      <c r="K202" s="322">
        <v>176623.68700000003</v>
      </c>
      <c r="L202" s="325">
        <v>359296.71</v>
      </c>
    </row>
    <row r="203" spans="1:12" ht="13.5" thickBot="1" x14ac:dyDescent="0.25">
      <c r="A203" s="117" t="s">
        <v>624</v>
      </c>
      <c r="B203" s="118" t="s">
        <v>625</v>
      </c>
      <c r="C203" s="326">
        <v>0</v>
      </c>
      <c r="D203" s="327">
        <v>103786.03200000001</v>
      </c>
      <c r="E203" s="326">
        <v>0</v>
      </c>
      <c r="F203" s="328">
        <v>3772.875</v>
      </c>
      <c r="G203" s="326">
        <v>0</v>
      </c>
      <c r="H203" s="327">
        <v>456742.18900000001</v>
      </c>
      <c r="I203" s="326">
        <v>0</v>
      </c>
      <c r="J203" s="328">
        <v>8436.0879999999997</v>
      </c>
      <c r="K203" s="326">
        <v>0</v>
      </c>
      <c r="L203" s="329">
        <v>-352956.15700000001</v>
      </c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2022 r. - dane ostateczne! </oddHeader>
    <oddFooter>&amp;L&amp;"-,Pogrubiona kursywa"&amp;12 Źródło: Min. Finansów&amp;CStrona &amp;P&amp;R&amp;"-,Pogrubiona kursywa"&amp;12Przygotował: Adam Pachnicki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2:L23"/>
  <sheetViews>
    <sheetView showGridLines="0" showZeros="0" zoomScaleNormal="100" workbookViewId="0">
      <selection activeCell="C6" sqref="C6"/>
    </sheetView>
  </sheetViews>
  <sheetFormatPr defaultColWidth="8.7109375" defaultRowHeight="12.75" x14ac:dyDescent="0.2"/>
  <cols>
    <col min="1" max="1" width="20.7109375" style="1" bestFit="1" customWidth="1"/>
    <col min="2" max="2" width="13.140625" style="1" bestFit="1" customWidth="1"/>
    <col min="3" max="3" width="14.5703125" style="1" bestFit="1" customWidth="1"/>
    <col min="4" max="4" width="13.140625" style="1" bestFit="1" customWidth="1"/>
    <col min="5" max="5" width="12.5703125" style="1" customWidth="1"/>
    <col min="6" max="6" width="2.140625" style="1" customWidth="1"/>
    <col min="7" max="7" width="1.7109375" style="1" customWidth="1"/>
    <col min="8" max="8" width="20.7109375" style="1" bestFit="1" customWidth="1"/>
    <col min="9" max="9" width="13.140625" style="1" bestFit="1" customWidth="1"/>
    <col min="10" max="10" width="14.5703125" style="1" bestFit="1" customWidth="1"/>
    <col min="11" max="11" width="13.140625" style="1" bestFit="1" customWidth="1"/>
    <col min="12" max="12" width="11.42578125" style="1" customWidth="1"/>
    <col min="13" max="13" width="16.85546875" style="1" customWidth="1"/>
    <col min="14" max="16384" width="8.7109375" style="1"/>
  </cols>
  <sheetData>
    <row r="2" spans="1:12" ht="21.75" customHeight="1" thickBot="1" x14ac:dyDescent="0.4">
      <c r="A2" s="160" t="s">
        <v>429</v>
      </c>
      <c r="H2" s="160" t="s">
        <v>429</v>
      </c>
    </row>
    <row r="3" spans="1:12" ht="21" x14ac:dyDescent="0.2">
      <c r="A3" s="104"/>
      <c r="B3" s="149" t="s">
        <v>430</v>
      </c>
      <c r="C3" s="150"/>
      <c r="D3" s="161"/>
      <c r="E3" s="131"/>
      <c r="H3" s="104"/>
      <c r="I3" s="149" t="s">
        <v>431</v>
      </c>
      <c r="J3" s="150"/>
      <c r="K3" s="161"/>
      <c r="L3" s="131"/>
    </row>
    <row r="4" spans="1:12" ht="18.75" x14ac:dyDescent="0.3">
      <c r="A4" s="132" t="s">
        <v>432</v>
      </c>
      <c r="B4" s="151" t="s">
        <v>604</v>
      </c>
      <c r="C4" s="151"/>
      <c r="D4" s="162"/>
      <c r="E4" s="134"/>
      <c r="H4" s="132" t="s">
        <v>432</v>
      </c>
      <c r="I4" s="151" t="s">
        <v>604</v>
      </c>
      <c r="J4" s="151"/>
      <c r="K4" s="162"/>
      <c r="L4" s="134"/>
    </row>
    <row r="5" spans="1:12" ht="19.5" thickBot="1" x14ac:dyDescent="0.35">
      <c r="A5" s="108"/>
      <c r="B5" s="152" t="s">
        <v>631</v>
      </c>
      <c r="C5" s="163" t="s">
        <v>640</v>
      </c>
      <c r="D5" s="164" t="s">
        <v>433</v>
      </c>
      <c r="E5" s="164" t="s">
        <v>554</v>
      </c>
      <c r="H5" s="108"/>
      <c r="I5" s="152" t="s">
        <v>631</v>
      </c>
      <c r="J5" s="163" t="s">
        <v>640</v>
      </c>
      <c r="K5" s="164" t="s">
        <v>433</v>
      </c>
      <c r="L5" s="164" t="s">
        <v>554</v>
      </c>
    </row>
    <row r="6" spans="1:12" ht="19.5" thickBot="1" x14ac:dyDescent="0.35">
      <c r="A6" s="137" t="s">
        <v>629</v>
      </c>
      <c r="B6" s="138">
        <v>37610.50428999999</v>
      </c>
      <c r="C6" s="306">
        <v>47866.567155000004</v>
      </c>
      <c r="D6" s="139">
        <f>((C6-B6)/B6)*100</f>
        <v>27.269144773809721</v>
      </c>
      <c r="E6" s="165" t="s">
        <v>23</v>
      </c>
      <c r="H6" s="137" t="s">
        <v>629</v>
      </c>
      <c r="I6" s="138">
        <v>24967.187338</v>
      </c>
      <c r="J6" s="306">
        <v>32247.374175000008</v>
      </c>
      <c r="K6" s="139">
        <f>((J6-I6)/I6)*100</f>
        <v>29.159018749058614</v>
      </c>
      <c r="L6" s="165" t="s">
        <v>23</v>
      </c>
    </row>
    <row r="7" spans="1:12" ht="18.75" x14ac:dyDescent="0.3">
      <c r="A7" s="142" t="s">
        <v>434</v>
      </c>
      <c r="B7" s="140">
        <v>9472.4168570000002</v>
      </c>
      <c r="C7" s="303">
        <v>11969.947357000001</v>
      </c>
      <c r="D7" s="141">
        <v>26</v>
      </c>
      <c r="E7" s="141">
        <f>(C7/C$6)*100</f>
        <v>25.006905797608791</v>
      </c>
      <c r="H7" s="153" t="s">
        <v>434</v>
      </c>
      <c r="I7" s="140">
        <v>5177.1254390000004</v>
      </c>
      <c r="J7" s="303">
        <v>6163.173033</v>
      </c>
      <c r="K7" s="141">
        <f t="shared" ref="K7:K20" si="0">((J7-I7)/I7)*100</f>
        <v>19.046237253051029</v>
      </c>
      <c r="L7" s="141">
        <f>(J7/J$6)*100</f>
        <v>19.112170186489298</v>
      </c>
    </row>
    <row r="8" spans="1:12" ht="18.75" x14ac:dyDescent="0.3">
      <c r="A8" s="142" t="s">
        <v>435</v>
      </c>
      <c r="B8" s="143">
        <v>2955.5234130000003</v>
      </c>
      <c r="C8" s="304">
        <v>3682.7443939999998</v>
      </c>
      <c r="D8" s="144">
        <f>((C8-B8)/B8)*100</f>
        <v>24.60548875374446</v>
      </c>
      <c r="E8" s="144">
        <f t="shared" ref="E8:E20" si="1">(C8/C$6)*100</f>
        <v>7.693771692619304</v>
      </c>
      <c r="H8" s="142" t="s">
        <v>446</v>
      </c>
      <c r="I8" s="143">
        <v>929.85770100000002</v>
      </c>
      <c r="J8" s="304">
        <v>2666.6118409999999</v>
      </c>
      <c r="K8" s="144">
        <f>((J8-I8)/I8)*100</f>
        <v>186.77633557610338</v>
      </c>
      <c r="L8" s="144">
        <f t="shared" ref="L8:L20" si="2">(J8/J$6)*100</f>
        <v>8.2692371370420243</v>
      </c>
    </row>
    <row r="9" spans="1:12" ht="18.75" x14ac:dyDescent="0.3">
      <c r="A9" s="142" t="s">
        <v>436</v>
      </c>
      <c r="B9" s="143">
        <v>2256.496991</v>
      </c>
      <c r="C9" s="304">
        <v>3123.0353380000001</v>
      </c>
      <c r="D9" s="144">
        <f>((C9-B9)/B9)*100</f>
        <v>38.401927875648568</v>
      </c>
      <c r="E9" s="144">
        <f>(C9/C$6)*100</f>
        <v>6.5244606488848165</v>
      </c>
      <c r="H9" s="142" t="s">
        <v>436</v>
      </c>
      <c r="I9" s="143">
        <v>2156.1149700000001</v>
      </c>
      <c r="J9" s="304">
        <v>2508.3189870000001</v>
      </c>
      <c r="K9" s="144">
        <f t="shared" si="0"/>
        <v>16.335122287101417</v>
      </c>
      <c r="L9" s="144">
        <f>(J9/J$6)*100</f>
        <v>7.7783666148687276</v>
      </c>
    </row>
    <row r="10" spans="1:12" ht="18.75" x14ac:dyDescent="0.3">
      <c r="A10" s="142" t="s">
        <v>439</v>
      </c>
      <c r="B10" s="143">
        <v>2168.5428650000003</v>
      </c>
      <c r="C10" s="304">
        <v>2937.789671</v>
      </c>
      <c r="D10" s="144">
        <f>((C10-B10)/B10)*100</f>
        <v>35.472981346854752</v>
      </c>
      <c r="E10" s="144">
        <f t="shared" si="1"/>
        <v>6.1374563617377076</v>
      </c>
      <c r="H10" s="142" t="s">
        <v>437</v>
      </c>
      <c r="I10" s="143">
        <v>1330.786875</v>
      </c>
      <c r="J10" s="304">
        <v>1716.3774860000001</v>
      </c>
      <c r="K10" s="144">
        <f t="shared" si="0"/>
        <v>28.974632846450344</v>
      </c>
      <c r="L10" s="144">
        <f t="shared" si="2"/>
        <v>5.3225340974603546</v>
      </c>
    </row>
    <row r="11" spans="1:12" ht="18.75" x14ac:dyDescent="0.3">
      <c r="A11" s="142" t="s">
        <v>437</v>
      </c>
      <c r="B11" s="143">
        <v>1917.16066</v>
      </c>
      <c r="C11" s="304">
        <v>2340.5915829999999</v>
      </c>
      <c r="D11" s="144">
        <f t="shared" ref="D11:D20" si="3">((C11-B11)/B11)*100</f>
        <v>22.086355715227324</v>
      </c>
      <c r="E11" s="144">
        <f t="shared" si="1"/>
        <v>4.8898254504459659</v>
      </c>
      <c r="H11" s="142" t="s">
        <v>438</v>
      </c>
      <c r="I11" s="143">
        <v>1386.252841</v>
      </c>
      <c r="J11" s="304">
        <v>1564.3898280000001</v>
      </c>
      <c r="K11" s="144">
        <f t="shared" si="0"/>
        <v>12.850252257841907</v>
      </c>
      <c r="L11" s="144">
        <f t="shared" si="2"/>
        <v>4.8512161626257422</v>
      </c>
    </row>
    <row r="12" spans="1:12" ht="18.75" x14ac:dyDescent="0.3">
      <c r="A12" s="142" t="s">
        <v>441</v>
      </c>
      <c r="B12" s="143">
        <v>1609.7341240000001</v>
      </c>
      <c r="C12" s="304">
        <v>2200.5347689999999</v>
      </c>
      <c r="D12" s="144">
        <f t="shared" si="3"/>
        <v>36.701753177222187</v>
      </c>
      <c r="E12" s="144">
        <f t="shared" si="1"/>
        <v>4.5972270413173728</v>
      </c>
      <c r="H12" s="142" t="s">
        <v>440</v>
      </c>
      <c r="I12" s="143">
        <v>1168.242573</v>
      </c>
      <c r="J12" s="304">
        <v>1442.8285060000001</v>
      </c>
      <c r="K12" s="144">
        <f t="shared" si="0"/>
        <v>23.504188200818124</v>
      </c>
      <c r="L12" s="144">
        <f t="shared" si="2"/>
        <v>4.4742511379998264</v>
      </c>
    </row>
    <row r="13" spans="1:12" ht="18.75" x14ac:dyDescent="0.3">
      <c r="A13" s="142" t="s">
        <v>438</v>
      </c>
      <c r="B13" s="143">
        <v>1107.5909080000001</v>
      </c>
      <c r="C13" s="304">
        <v>1600.6971839999999</v>
      </c>
      <c r="D13" s="144">
        <f t="shared" si="3"/>
        <v>44.520614284421313</v>
      </c>
      <c r="E13" s="144">
        <f t="shared" si="1"/>
        <v>3.3440818490631941</v>
      </c>
      <c r="H13" s="142" t="s">
        <v>443</v>
      </c>
      <c r="I13" s="143">
        <v>878.43015700000001</v>
      </c>
      <c r="J13" s="304">
        <v>1119.710589</v>
      </c>
      <c r="K13" s="144">
        <f t="shared" si="0"/>
        <v>27.467230044106973</v>
      </c>
      <c r="L13" s="144">
        <f t="shared" si="2"/>
        <v>3.4722535327172879</v>
      </c>
    </row>
    <row r="14" spans="1:12" ht="18.75" x14ac:dyDescent="0.3">
      <c r="A14" s="142" t="s">
        <v>442</v>
      </c>
      <c r="B14" s="143">
        <v>933.13730099999998</v>
      </c>
      <c r="C14" s="304">
        <v>1191.0341410000001</v>
      </c>
      <c r="D14" s="144">
        <f t="shared" si="3"/>
        <v>27.637609141079672</v>
      </c>
      <c r="E14" s="144">
        <f t="shared" si="1"/>
        <v>2.4882380579815364</v>
      </c>
      <c r="H14" s="142" t="s">
        <v>442</v>
      </c>
      <c r="I14" s="143">
        <v>881.8555060000001</v>
      </c>
      <c r="J14" s="304">
        <v>1118.4626029999999</v>
      </c>
      <c r="K14" s="144">
        <f t="shared" si="0"/>
        <v>26.830597007124634</v>
      </c>
      <c r="L14" s="144">
        <f t="shared" si="2"/>
        <v>3.4683834935840929</v>
      </c>
    </row>
    <row r="15" spans="1:12" ht="18.75" x14ac:dyDescent="0.3">
      <c r="A15" s="142" t="s">
        <v>447</v>
      </c>
      <c r="B15" s="143">
        <v>925.08207700000003</v>
      </c>
      <c r="C15" s="304">
        <v>1180.9430609999999</v>
      </c>
      <c r="D15" s="144">
        <f t="shared" si="3"/>
        <v>27.658192755149436</v>
      </c>
      <c r="E15" s="144">
        <f t="shared" si="1"/>
        <v>2.4671563707000495</v>
      </c>
      <c r="H15" s="142" t="s">
        <v>439</v>
      </c>
      <c r="I15" s="143">
        <v>922.22851200000002</v>
      </c>
      <c r="J15" s="304">
        <v>1009.498387</v>
      </c>
      <c r="K15" s="144">
        <f t="shared" si="0"/>
        <v>9.462933954486104</v>
      </c>
      <c r="L15" s="144">
        <f t="shared" si="2"/>
        <v>3.1304824433817631</v>
      </c>
    </row>
    <row r="16" spans="1:12" ht="18.75" x14ac:dyDescent="0.3">
      <c r="A16" s="142" t="s">
        <v>445</v>
      </c>
      <c r="B16" s="143">
        <v>955.08224199999995</v>
      </c>
      <c r="C16" s="304">
        <v>1160.3344629999999</v>
      </c>
      <c r="D16" s="144">
        <f t="shared" si="3"/>
        <v>21.490528456501234</v>
      </c>
      <c r="E16" s="144">
        <f t="shared" si="1"/>
        <v>2.4241021070983462</v>
      </c>
      <c r="H16" s="142" t="s">
        <v>492</v>
      </c>
      <c r="I16" s="143">
        <v>714.80821300000002</v>
      </c>
      <c r="J16" s="304">
        <v>973.268013</v>
      </c>
      <c r="K16" s="144">
        <f t="shared" si="0"/>
        <v>36.157922544742775</v>
      </c>
      <c r="L16" s="144">
        <f t="shared" si="2"/>
        <v>3.0181310506656152</v>
      </c>
    </row>
    <row r="17" spans="1:12" ht="18.75" x14ac:dyDescent="0.3">
      <c r="A17" s="142" t="s">
        <v>449</v>
      </c>
      <c r="B17" s="143">
        <v>855.78945299999998</v>
      </c>
      <c r="C17" s="304">
        <v>1074.261436</v>
      </c>
      <c r="D17" s="144">
        <f t="shared" si="3"/>
        <v>25.528707117637268</v>
      </c>
      <c r="E17" s="144">
        <f t="shared" si="1"/>
        <v>2.2442834317350573</v>
      </c>
      <c r="H17" s="142" t="s">
        <v>441</v>
      </c>
      <c r="I17" s="143">
        <v>754.08584799999994</v>
      </c>
      <c r="J17" s="304">
        <v>954.68170099999998</v>
      </c>
      <c r="K17" s="144">
        <f>((J17-I17)/I17)*100</f>
        <v>26.601195809737572</v>
      </c>
      <c r="L17" s="144">
        <f>(J17/J$6)*100</f>
        <v>2.9604943826406904</v>
      </c>
    </row>
    <row r="18" spans="1:12" ht="18.75" x14ac:dyDescent="0.3">
      <c r="A18" s="142" t="s">
        <v>465</v>
      </c>
      <c r="B18" s="143">
        <v>721.77966000000004</v>
      </c>
      <c r="C18" s="304">
        <v>1045.6099179999999</v>
      </c>
      <c r="D18" s="144">
        <f t="shared" si="3"/>
        <v>44.865528352516861</v>
      </c>
      <c r="E18" s="144">
        <f t="shared" si="1"/>
        <v>2.1844263755412809</v>
      </c>
      <c r="H18" s="142" t="s">
        <v>448</v>
      </c>
      <c r="I18" s="143">
        <v>580.71527700000001</v>
      </c>
      <c r="J18" s="304">
        <v>697.77594199999999</v>
      </c>
      <c r="K18" s="144">
        <f t="shared" si="0"/>
        <v>20.15801368352842</v>
      </c>
      <c r="L18" s="144">
        <f t="shared" si="2"/>
        <v>2.1638225122247485</v>
      </c>
    </row>
    <row r="19" spans="1:12" ht="18.75" x14ac:dyDescent="0.3">
      <c r="A19" s="154" t="s">
        <v>443</v>
      </c>
      <c r="B19" s="143">
        <v>775.79328399999997</v>
      </c>
      <c r="C19" s="304">
        <v>1033.8339780000001</v>
      </c>
      <c r="D19" s="144">
        <f t="shared" si="3"/>
        <v>33.261527177644417</v>
      </c>
      <c r="E19" s="144">
        <f t="shared" si="1"/>
        <v>2.1598247784351687</v>
      </c>
      <c r="H19" s="154" t="s">
        <v>447</v>
      </c>
      <c r="I19" s="155">
        <v>488.06226700000002</v>
      </c>
      <c r="J19" s="307">
        <v>627.49530700000003</v>
      </c>
      <c r="K19" s="144">
        <f t="shared" si="0"/>
        <v>28.568699001678816</v>
      </c>
      <c r="L19" s="144">
        <f t="shared" si="2"/>
        <v>1.9458803175561188</v>
      </c>
    </row>
    <row r="20" spans="1:12" ht="19.5" thickBot="1" x14ac:dyDescent="0.35">
      <c r="A20" s="145" t="s">
        <v>446</v>
      </c>
      <c r="B20" s="156">
        <v>811.56544400000007</v>
      </c>
      <c r="C20" s="305">
        <v>944.92535900000007</v>
      </c>
      <c r="D20" s="310">
        <f t="shared" si="3"/>
        <v>16.432428953936583</v>
      </c>
      <c r="E20" s="157">
        <f t="shared" si="1"/>
        <v>1.9740821520377108</v>
      </c>
      <c r="H20" s="145" t="s">
        <v>465</v>
      </c>
      <c r="I20" s="156">
        <v>404.92428699999999</v>
      </c>
      <c r="J20" s="305">
        <v>591.50698199999999</v>
      </c>
      <c r="K20" s="157">
        <f t="shared" si="0"/>
        <v>46.078415395221775</v>
      </c>
      <c r="L20" s="157">
        <f t="shared" si="2"/>
        <v>1.8342795254894577</v>
      </c>
    </row>
    <row r="21" spans="1:12" ht="15.75" x14ac:dyDescent="0.25">
      <c r="A21" s="8"/>
      <c r="B21" s="148"/>
      <c r="C21" s="148"/>
      <c r="D21" s="148"/>
    </row>
    <row r="23" spans="1:12" x14ac:dyDescent="0.2">
      <c r="C23" s="184"/>
    </row>
  </sheetData>
  <sortState xmlns:xlrd2="http://schemas.microsoft.com/office/spreadsheetml/2017/richdata2" ref="H10:J20">
    <sortCondition descending="1" ref="J10:J20"/>
  </sortState>
  <conditionalFormatting sqref="D6:D20">
    <cfRule type="cellIs" dxfId="42" priority="3" stopIfTrue="1" operator="lessThan">
      <formula>0</formula>
    </cfRule>
    <cfRule type="cellIs" dxfId="41" priority="4" stopIfTrue="1" operator="greaterThan">
      <formula>0</formula>
    </cfRule>
  </conditionalFormatting>
  <conditionalFormatting sqref="E21">
    <cfRule type="cellIs" dxfId="40" priority="11" stopIfTrue="1" operator="lessThan">
      <formula>0</formula>
    </cfRule>
    <cfRule type="cellIs" dxfId="39" priority="12" stopIfTrue="1" operator="greaterThan">
      <formula>0</formula>
    </cfRule>
  </conditionalFormatting>
  <conditionalFormatting sqref="K6:K20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kursywa"&amp;12Departament Rynków Rolnych i Transformacji Energetycznej Obszarów Wiejskich&amp;C&amp;"-,Standardowy"&amp;8
&amp;"-,Pogrubiony"&amp;16Polski handel zagraniczny towarami rolno-spożywczymi z wybranymi państwami w 2022r. - dane ostateczne</oddHeader>
    <oddFooter>&amp;L&amp;"+,Pogrubiona kursywa"&amp;12Źródło: Min. Finansów&amp;CStrona &amp;P&amp;R&amp;"+,Pogrubiona kursywa"&amp;12Przygotował: Adam Pachnicki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O62"/>
  <sheetViews>
    <sheetView showGridLines="0" showZeros="0" zoomScale="90" zoomScaleNormal="90" workbookViewId="0">
      <selection activeCell="E18" sqref="E18"/>
    </sheetView>
  </sheetViews>
  <sheetFormatPr defaultColWidth="8.7109375" defaultRowHeight="15.75" x14ac:dyDescent="0.25"/>
  <cols>
    <col min="1" max="1" width="18" style="9" customWidth="1"/>
    <col min="2" max="2" width="13.140625" style="9" bestFit="1" customWidth="1"/>
    <col min="3" max="3" width="12.7109375" style="9" bestFit="1" customWidth="1"/>
    <col min="4" max="4" width="10.42578125" style="9" customWidth="1"/>
    <col min="5" max="5" width="12.140625" style="9" customWidth="1"/>
    <col min="6" max="6" width="12.7109375" style="9" bestFit="1" customWidth="1"/>
    <col min="7" max="7" width="11" style="9" customWidth="1"/>
    <col min="8" max="8" width="12.140625" style="9" customWidth="1"/>
    <col min="9" max="9" width="12.85546875" style="9" customWidth="1"/>
    <col min="10" max="10" width="11" style="9" customWidth="1"/>
    <col min="11" max="11" width="14.85546875" style="9" bestFit="1" customWidth="1"/>
    <col min="12" max="12" width="13.28515625" style="9" customWidth="1"/>
    <col min="13" max="13" width="13.7109375" style="9" bestFit="1" customWidth="1"/>
    <col min="14" max="15" width="13.28515625" style="9" bestFit="1" customWidth="1"/>
    <col min="16" max="16384" width="8.7109375" style="9"/>
  </cols>
  <sheetData>
    <row r="1" spans="1:15" x14ac:dyDescent="0.25">
      <c r="A1" s="10"/>
      <c r="B1" s="11" t="s">
        <v>28</v>
      </c>
      <c r="C1" s="11"/>
      <c r="D1" s="12"/>
      <c r="E1" s="11" t="s">
        <v>29</v>
      </c>
      <c r="F1" s="11"/>
      <c r="G1" s="12"/>
      <c r="H1" s="11" t="s">
        <v>30</v>
      </c>
      <c r="I1" s="13"/>
    </row>
    <row r="2" spans="1:15" x14ac:dyDescent="0.25">
      <c r="A2" s="14" t="s">
        <v>452</v>
      </c>
      <c r="B2" s="15" t="s">
        <v>604</v>
      </c>
      <c r="C2" s="15"/>
      <c r="D2" s="16" t="s">
        <v>453</v>
      </c>
      <c r="E2" s="15" t="s">
        <v>604</v>
      </c>
      <c r="F2" s="15"/>
      <c r="G2" s="16" t="s">
        <v>453</v>
      </c>
      <c r="H2" s="15" t="s">
        <v>604</v>
      </c>
      <c r="I2" s="17"/>
      <c r="J2"/>
      <c r="K2"/>
      <c r="L2"/>
    </row>
    <row r="3" spans="1:15" ht="16.5" thickBot="1" x14ac:dyDescent="0.3">
      <c r="A3" s="18"/>
      <c r="B3" s="19" t="s">
        <v>631</v>
      </c>
      <c r="C3" s="20" t="s">
        <v>640</v>
      </c>
      <c r="D3" s="21" t="s">
        <v>454</v>
      </c>
      <c r="E3" s="22" t="s">
        <v>631</v>
      </c>
      <c r="F3" s="20" t="s">
        <v>640</v>
      </c>
      <c r="G3" s="21" t="s">
        <v>454</v>
      </c>
      <c r="H3" s="22" t="s">
        <v>631</v>
      </c>
      <c r="I3" s="23" t="s">
        <v>640</v>
      </c>
      <c r="J3"/>
      <c r="K3"/>
      <c r="L3"/>
    </row>
    <row r="4" spans="1:15" x14ac:dyDescent="0.25">
      <c r="A4" s="6" t="s">
        <v>455</v>
      </c>
      <c r="B4" s="24">
        <v>37610.504289999997</v>
      </c>
      <c r="C4" s="25">
        <v>47866.567155000004</v>
      </c>
      <c r="D4" s="26">
        <f t="shared" ref="D4:D60" si="0">((C4-B4)/B4)*100</f>
        <v>27.2691447738097</v>
      </c>
      <c r="E4" s="27">
        <v>24967.187338</v>
      </c>
      <c r="F4" s="25">
        <v>32247.374175000001</v>
      </c>
      <c r="G4" s="26">
        <f t="shared" ref="G4:G42" si="1">((F4-E4)/E4)*100</f>
        <v>29.159018749058585</v>
      </c>
      <c r="H4" s="28">
        <f>B4-E4</f>
        <v>12643.316951999997</v>
      </c>
      <c r="I4" s="29">
        <f t="shared" ref="I4:I60" si="2">C4-F4</f>
        <v>15619.192980000003</v>
      </c>
      <c r="J4" s="309"/>
      <c r="K4" s="309"/>
      <c r="L4"/>
    </row>
    <row r="5" spans="1:15" x14ac:dyDescent="0.25">
      <c r="A5" s="30" t="s">
        <v>456</v>
      </c>
      <c r="B5" s="31">
        <v>27352.808583000002</v>
      </c>
      <c r="C5" s="32">
        <v>35528.801900999999</v>
      </c>
      <c r="D5" s="33">
        <f t="shared" si="0"/>
        <v>29.89087315545887</v>
      </c>
      <c r="E5" s="31">
        <v>16789.220530000002</v>
      </c>
      <c r="F5" s="32">
        <v>20410.524331000001</v>
      </c>
      <c r="G5" s="33">
        <f t="shared" si="1"/>
        <v>21.569219336473854</v>
      </c>
      <c r="H5" s="31">
        <f t="shared" ref="H5:H60" si="3">B5-E5</f>
        <v>10563.588052999999</v>
      </c>
      <c r="I5" s="34">
        <f t="shared" si="2"/>
        <v>15118.277569999998</v>
      </c>
      <c r="J5"/>
      <c r="K5"/>
      <c r="L5"/>
      <c r="N5" s="35"/>
      <c r="O5" s="35"/>
    </row>
    <row r="6" spans="1:15" x14ac:dyDescent="0.25">
      <c r="A6" s="36" t="s">
        <v>457</v>
      </c>
      <c r="B6" s="37">
        <v>605.351899</v>
      </c>
      <c r="C6" s="38">
        <v>751.14661100000001</v>
      </c>
      <c r="D6" s="39">
        <f t="shared" si="0"/>
        <v>24.084290846504803</v>
      </c>
      <c r="E6" s="37">
        <v>366.983498</v>
      </c>
      <c r="F6" s="38">
        <v>460.20052399999997</v>
      </c>
      <c r="G6" s="39">
        <f t="shared" si="1"/>
        <v>25.400876744599554</v>
      </c>
      <c r="H6" s="40">
        <f t="shared" si="3"/>
        <v>238.36840100000001</v>
      </c>
      <c r="I6" s="41">
        <f t="shared" si="2"/>
        <v>290.94608700000003</v>
      </c>
      <c r="J6" s="335"/>
      <c r="K6" s="335"/>
      <c r="L6" s="309"/>
      <c r="M6" s="35"/>
    </row>
    <row r="7" spans="1:15" x14ac:dyDescent="0.25">
      <c r="A7" s="36" t="s">
        <v>442</v>
      </c>
      <c r="B7" s="37">
        <v>933.13730099999998</v>
      </c>
      <c r="C7" s="38">
        <v>1191.0341410000001</v>
      </c>
      <c r="D7" s="39">
        <f t="shared" si="0"/>
        <v>27.637609141079672</v>
      </c>
      <c r="E7" s="37">
        <v>881.8555060000001</v>
      </c>
      <c r="F7" s="38">
        <v>1118.4626029999999</v>
      </c>
      <c r="G7" s="39">
        <f t="shared" si="1"/>
        <v>26.830597007124634</v>
      </c>
      <c r="H7" s="40">
        <f t="shared" si="3"/>
        <v>51.281794999999875</v>
      </c>
      <c r="I7" s="41">
        <f t="shared" si="2"/>
        <v>72.571538000000146</v>
      </c>
      <c r="J7"/>
      <c r="K7" s="309"/>
      <c r="L7" s="309"/>
    </row>
    <row r="8" spans="1:15" x14ac:dyDescent="0.25">
      <c r="A8" s="36" t="s">
        <v>458</v>
      </c>
      <c r="B8" s="37">
        <v>314.32306599999998</v>
      </c>
      <c r="C8" s="38">
        <v>388.06079100000005</v>
      </c>
      <c r="D8" s="39">
        <f t="shared" si="0"/>
        <v>23.459215366650842</v>
      </c>
      <c r="E8" s="37">
        <v>137.211128</v>
      </c>
      <c r="F8" s="38">
        <v>170.000865</v>
      </c>
      <c r="G8" s="39">
        <f t="shared" si="1"/>
        <v>23.897286960573634</v>
      </c>
      <c r="H8" s="40">
        <f t="shared" si="3"/>
        <v>177.11193799999998</v>
      </c>
      <c r="I8" s="41">
        <f t="shared" si="2"/>
        <v>218.05992600000005</v>
      </c>
      <c r="J8"/>
      <c r="K8" s="309"/>
      <c r="L8" s="309"/>
      <c r="N8" s="35"/>
      <c r="O8" s="35"/>
    </row>
    <row r="9" spans="1:15" x14ac:dyDescent="0.25">
      <c r="A9" s="36" t="s">
        <v>459</v>
      </c>
      <c r="B9" s="37">
        <v>253.62146100000001</v>
      </c>
      <c r="C9" s="38">
        <v>330.00918300000001</v>
      </c>
      <c r="D9" s="39">
        <f t="shared" si="0"/>
        <v>30.118792667943815</v>
      </c>
      <c r="E9" s="37">
        <v>33.033610000000003</v>
      </c>
      <c r="F9" s="38">
        <v>50.000931999999999</v>
      </c>
      <c r="G9" s="39">
        <f t="shared" si="1"/>
        <v>51.363814006401341</v>
      </c>
      <c r="H9" s="40">
        <f t="shared" si="3"/>
        <v>220.587851</v>
      </c>
      <c r="I9" s="41">
        <f t="shared" si="2"/>
        <v>280.00825100000003</v>
      </c>
      <c r="J9"/>
      <c r="K9" s="309"/>
      <c r="L9" s="309"/>
      <c r="M9" s="35"/>
    </row>
    <row r="10" spans="1:15" x14ac:dyDescent="0.25">
      <c r="A10" s="36" t="s">
        <v>460</v>
      </c>
      <c r="B10" s="37">
        <v>38.204243000000005</v>
      </c>
      <c r="C10" s="38">
        <v>33.746850000000002</v>
      </c>
      <c r="D10" s="39">
        <f t="shared" si="0"/>
        <v>-11.667272140426922</v>
      </c>
      <c r="E10" s="37">
        <v>14.595658</v>
      </c>
      <c r="F10" s="38">
        <v>14.017695</v>
      </c>
      <c r="G10" s="39">
        <f t="shared" si="1"/>
        <v>-3.9598283270271226</v>
      </c>
      <c r="H10" s="40">
        <f t="shared" si="3"/>
        <v>23.608585000000005</v>
      </c>
      <c r="I10" s="41">
        <f t="shared" si="2"/>
        <v>19.729155000000002</v>
      </c>
      <c r="J10"/>
      <c r="K10"/>
      <c r="L10"/>
    </row>
    <row r="11" spans="1:15" x14ac:dyDescent="0.25">
      <c r="A11" s="36" t="s">
        <v>443</v>
      </c>
      <c r="B11" s="37">
        <v>775.79328399999997</v>
      </c>
      <c r="C11" s="38">
        <v>1033.8339780000001</v>
      </c>
      <c r="D11" s="39">
        <f t="shared" si="0"/>
        <v>33.261527177644417</v>
      </c>
      <c r="E11" s="37">
        <v>878.43015700000001</v>
      </c>
      <c r="F11" s="38">
        <v>1119.710589</v>
      </c>
      <c r="G11" s="39">
        <f t="shared" si="1"/>
        <v>27.467230044106973</v>
      </c>
      <c r="H11" s="40">
        <f t="shared" si="3"/>
        <v>-102.63687300000004</v>
      </c>
      <c r="I11" s="41">
        <f t="shared" si="2"/>
        <v>-85.876610999999912</v>
      </c>
      <c r="J11"/>
      <c r="K11"/>
      <c r="L11"/>
    </row>
    <row r="12" spans="1:15" x14ac:dyDescent="0.25">
      <c r="A12" s="36" t="s">
        <v>461</v>
      </c>
      <c r="B12" s="37">
        <v>207.93484700000002</v>
      </c>
      <c r="C12" s="38">
        <v>239.01118199999999</v>
      </c>
      <c r="D12" s="39">
        <f t="shared" si="0"/>
        <v>14.945227049894127</v>
      </c>
      <c r="E12" s="37">
        <v>39.248686999999997</v>
      </c>
      <c r="F12" s="38">
        <v>63.040813999999997</v>
      </c>
      <c r="G12" s="39">
        <f t="shared" si="1"/>
        <v>60.618911914174355</v>
      </c>
      <c r="H12" s="40">
        <f t="shared" si="3"/>
        <v>168.68616000000003</v>
      </c>
      <c r="I12" s="41">
        <f t="shared" si="2"/>
        <v>175.97036800000001</v>
      </c>
      <c r="J12"/>
      <c r="K12"/>
      <c r="L12"/>
    </row>
    <row r="13" spans="1:15" x14ac:dyDescent="0.25">
      <c r="A13" s="36" t="s">
        <v>462</v>
      </c>
      <c r="B13" s="37">
        <v>205.03379100000001</v>
      </c>
      <c r="C13" s="38">
        <v>320.41409100000004</v>
      </c>
      <c r="D13" s="39">
        <f t="shared" si="0"/>
        <v>56.273797327387868</v>
      </c>
      <c r="E13" s="37">
        <v>57.275762</v>
      </c>
      <c r="F13" s="38">
        <v>63.120358000000003</v>
      </c>
      <c r="G13" s="39">
        <f t="shared" si="1"/>
        <v>10.204309459907321</v>
      </c>
      <c r="H13" s="40">
        <f t="shared" si="3"/>
        <v>147.75802900000002</v>
      </c>
      <c r="I13" s="41">
        <f t="shared" si="2"/>
        <v>257.29373300000003</v>
      </c>
      <c r="J13"/>
      <c r="K13"/>
      <c r="L13"/>
    </row>
    <row r="14" spans="1:15" x14ac:dyDescent="0.25">
      <c r="A14" s="36" t="s">
        <v>439</v>
      </c>
      <c r="B14" s="37">
        <v>2168.5428650000003</v>
      </c>
      <c r="C14" s="38">
        <v>2937.789671</v>
      </c>
      <c r="D14" s="39">
        <f t="shared" si="0"/>
        <v>35.472981346854752</v>
      </c>
      <c r="E14" s="37">
        <v>922.22851200000002</v>
      </c>
      <c r="F14" s="38">
        <v>1009.498387</v>
      </c>
      <c r="G14" s="39">
        <f t="shared" si="1"/>
        <v>9.462933954486104</v>
      </c>
      <c r="H14" s="40">
        <f t="shared" si="3"/>
        <v>1246.3143530000002</v>
      </c>
      <c r="I14" s="41">
        <f t="shared" si="2"/>
        <v>1928.2912839999999</v>
      </c>
      <c r="J14"/>
      <c r="K14"/>
      <c r="L14"/>
    </row>
    <row r="15" spans="1:15" x14ac:dyDescent="0.25">
      <c r="A15" s="36" t="s">
        <v>463</v>
      </c>
      <c r="B15" s="37">
        <v>305.57196899999997</v>
      </c>
      <c r="C15" s="38">
        <v>406.78720699999997</v>
      </c>
      <c r="D15" s="39">
        <f t="shared" si="0"/>
        <v>33.123207711503149</v>
      </c>
      <c r="E15" s="37">
        <v>222.13223199999999</v>
      </c>
      <c r="F15" s="38">
        <v>259.47204500000004</v>
      </c>
      <c r="G15" s="39">
        <f t="shared" si="1"/>
        <v>16.809723048206731</v>
      </c>
      <c r="H15" s="40">
        <f t="shared" si="3"/>
        <v>83.43973699999998</v>
      </c>
      <c r="I15" s="41">
        <f t="shared" si="2"/>
        <v>147.31516199999993</v>
      </c>
      <c r="J15"/>
      <c r="K15"/>
      <c r="L15"/>
    </row>
    <row r="16" spans="1:15" x14ac:dyDescent="0.25">
      <c r="A16" s="36" t="s">
        <v>438</v>
      </c>
      <c r="B16" s="37">
        <v>1107.5909080000001</v>
      </c>
      <c r="C16" s="38">
        <v>1600.6971839999999</v>
      </c>
      <c r="D16" s="39">
        <f t="shared" si="0"/>
        <v>44.520614284421313</v>
      </c>
      <c r="E16" s="37">
        <v>1386.252841</v>
      </c>
      <c r="F16" s="38">
        <v>1564.3898280000001</v>
      </c>
      <c r="G16" s="39">
        <f t="shared" si="1"/>
        <v>12.850252257841907</v>
      </c>
      <c r="H16" s="40">
        <f t="shared" si="3"/>
        <v>-278.66193299999986</v>
      </c>
      <c r="I16" s="41">
        <f t="shared" si="2"/>
        <v>36.3073559999998</v>
      </c>
      <c r="J16"/>
      <c r="K16"/>
      <c r="L16"/>
    </row>
    <row r="17" spans="1:14" x14ac:dyDescent="0.25">
      <c r="A17" s="36" t="s">
        <v>436</v>
      </c>
      <c r="B17" s="37">
        <v>2256.496991</v>
      </c>
      <c r="C17" s="38">
        <v>3123.0353380000001</v>
      </c>
      <c r="D17" s="39">
        <f t="shared" si="0"/>
        <v>38.401927875648568</v>
      </c>
      <c r="E17" s="37">
        <v>2156.1149700000001</v>
      </c>
      <c r="F17" s="38">
        <v>2508.3189870000001</v>
      </c>
      <c r="G17" s="39">
        <f t="shared" si="1"/>
        <v>16.335122287101417</v>
      </c>
      <c r="H17" s="40">
        <f t="shared" si="3"/>
        <v>100.3820209999999</v>
      </c>
      <c r="I17" s="41">
        <f t="shared" si="2"/>
        <v>614.71635100000003</v>
      </c>
      <c r="J17"/>
      <c r="K17"/>
      <c r="L17"/>
    </row>
    <row r="18" spans="1:14" x14ac:dyDescent="0.25">
      <c r="A18" s="36" t="s">
        <v>464</v>
      </c>
      <c r="B18" s="37">
        <v>335.002026</v>
      </c>
      <c r="C18" s="38">
        <v>413.64740799999998</v>
      </c>
      <c r="D18" s="39">
        <f t="shared" si="0"/>
        <v>23.476091455040926</v>
      </c>
      <c r="E18" s="37">
        <v>276.833887</v>
      </c>
      <c r="F18" s="38">
        <v>330.74986200000001</v>
      </c>
      <c r="G18" s="39">
        <f t="shared" si="1"/>
        <v>19.47593034374437</v>
      </c>
      <c r="H18" s="40">
        <f t="shared" si="3"/>
        <v>58.168138999999996</v>
      </c>
      <c r="I18" s="41">
        <f t="shared" si="2"/>
        <v>82.897545999999977</v>
      </c>
      <c r="J18"/>
      <c r="K18"/>
      <c r="L18"/>
    </row>
    <row r="19" spans="1:14" x14ac:dyDescent="0.25">
      <c r="A19" s="36" t="s">
        <v>465</v>
      </c>
      <c r="B19" s="37">
        <v>721.77966000000004</v>
      </c>
      <c r="C19" s="38">
        <v>1045.6099179999999</v>
      </c>
      <c r="D19" s="39">
        <f t="shared" si="0"/>
        <v>44.865528352516861</v>
      </c>
      <c r="E19" s="37">
        <v>404.92428699999999</v>
      </c>
      <c r="F19" s="38">
        <v>591.50698199999999</v>
      </c>
      <c r="G19" s="39">
        <f t="shared" si="1"/>
        <v>46.078415395221775</v>
      </c>
      <c r="H19" s="40">
        <f t="shared" si="3"/>
        <v>316.85537300000004</v>
      </c>
      <c r="I19" s="41">
        <f t="shared" si="2"/>
        <v>454.10293599999989</v>
      </c>
      <c r="J19"/>
      <c r="K19"/>
      <c r="L19"/>
    </row>
    <row r="20" spans="1:14" x14ac:dyDescent="0.25">
      <c r="A20" s="36" t="s">
        <v>466</v>
      </c>
      <c r="B20" s="37">
        <v>61.787482000000004</v>
      </c>
      <c r="C20" s="38">
        <v>87.378756999999993</v>
      </c>
      <c r="D20" s="39">
        <f t="shared" si="0"/>
        <v>41.418219632254939</v>
      </c>
      <c r="E20" s="37">
        <v>3.9078910000000002</v>
      </c>
      <c r="F20" s="38">
        <v>3.2407979999999998</v>
      </c>
      <c r="G20" s="39">
        <f t="shared" si="1"/>
        <v>-17.070409589213217</v>
      </c>
      <c r="H20" s="40">
        <f t="shared" si="3"/>
        <v>57.879591000000005</v>
      </c>
      <c r="I20" s="41">
        <f t="shared" si="2"/>
        <v>84.137958999999995</v>
      </c>
      <c r="J20"/>
      <c r="K20"/>
      <c r="L20"/>
    </row>
    <row r="21" spans="1:14" x14ac:dyDescent="0.25">
      <c r="A21" s="36" t="s">
        <v>467</v>
      </c>
      <c r="B21" s="37">
        <v>330.22710799999999</v>
      </c>
      <c r="C21" s="38">
        <v>486.64100999999999</v>
      </c>
      <c r="D21" s="39">
        <f t="shared" si="0"/>
        <v>47.365554859293994</v>
      </c>
      <c r="E21" s="37">
        <v>78.133707999999999</v>
      </c>
      <c r="F21" s="38">
        <v>118.544856</v>
      </c>
      <c r="G21" s="39">
        <f t="shared" si="1"/>
        <v>51.720504548433823</v>
      </c>
      <c r="H21" s="40">
        <f t="shared" si="3"/>
        <v>252.09339999999997</v>
      </c>
      <c r="I21" s="41">
        <f t="shared" si="2"/>
        <v>368.09615400000001</v>
      </c>
      <c r="J21"/>
      <c r="K21"/>
      <c r="L21"/>
    </row>
    <row r="22" spans="1:14" x14ac:dyDescent="0.25">
      <c r="A22" s="36" t="s">
        <v>468</v>
      </c>
      <c r="B22" s="37">
        <v>13.790697</v>
      </c>
      <c r="C22" s="38">
        <v>17.028386999999999</v>
      </c>
      <c r="D22" s="39">
        <f t="shared" si="0"/>
        <v>23.477348534305399</v>
      </c>
      <c r="E22" s="37">
        <v>9.7206000000000001E-2</v>
      </c>
      <c r="F22" s="38">
        <v>0.73485900000000004</v>
      </c>
      <c r="G22" s="39">
        <f t="shared" si="1"/>
        <v>655.98111227701997</v>
      </c>
      <c r="H22" s="40">
        <f t="shared" si="3"/>
        <v>13.693491</v>
      </c>
      <c r="I22" s="41">
        <v>0.81478799999999996</v>
      </c>
      <c r="J22"/>
      <c r="K22"/>
      <c r="L22"/>
      <c r="M22" s="42"/>
      <c r="N22" s="42"/>
    </row>
    <row r="23" spans="1:14" x14ac:dyDescent="0.25">
      <c r="A23" s="36" t="s">
        <v>434</v>
      </c>
      <c r="B23" s="37">
        <v>9472.4168570000002</v>
      </c>
      <c r="C23" s="38">
        <v>11969.947357000001</v>
      </c>
      <c r="D23" s="39">
        <f>((C23-B23)/B23)*100</f>
        <v>26.366349134586031</v>
      </c>
      <c r="E23" s="37">
        <v>5177.1254390000004</v>
      </c>
      <c r="F23" s="38">
        <v>6163.173033</v>
      </c>
      <c r="G23" s="39">
        <f t="shared" si="1"/>
        <v>19.046237253051029</v>
      </c>
      <c r="H23" s="40">
        <f t="shared" si="3"/>
        <v>4295.2914179999998</v>
      </c>
      <c r="I23" s="43">
        <f t="shared" si="2"/>
        <v>5806.7743240000009</v>
      </c>
      <c r="J23"/>
      <c r="K23"/>
      <c r="L23"/>
      <c r="M23" s="42"/>
      <c r="N23" s="42"/>
    </row>
    <row r="24" spans="1:14" x14ac:dyDescent="0.25">
      <c r="A24" s="36" t="s">
        <v>469</v>
      </c>
      <c r="B24" s="37">
        <v>184.638081</v>
      </c>
      <c r="C24" s="38">
        <v>242.329072</v>
      </c>
      <c r="D24" s="39">
        <f t="shared" si="0"/>
        <v>31.245445515651777</v>
      </c>
      <c r="E24" s="37">
        <v>111.892528</v>
      </c>
      <c r="F24" s="38">
        <v>146.09848600000001</v>
      </c>
      <c r="G24" s="39">
        <f t="shared" si="1"/>
        <v>30.570368380630391</v>
      </c>
      <c r="H24" s="40">
        <f t="shared" si="3"/>
        <v>72.745553000000001</v>
      </c>
      <c r="I24" s="41">
        <f t="shared" si="2"/>
        <v>96.230585999999988</v>
      </c>
      <c r="J24"/>
      <c r="K24"/>
      <c r="L24"/>
      <c r="M24" s="42"/>
      <c r="N24" s="42"/>
    </row>
    <row r="25" spans="1:14" x14ac:dyDescent="0.25">
      <c r="A25" s="36" t="s">
        <v>441</v>
      </c>
      <c r="B25" s="37">
        <v>1609.7341240000001</v>
      </c>
      <c r="C25" s="38">
        <v>2200.5347689999999</v>
      </c>
      <c r="D25" s="39">
        <f t="shared" si="0"/>
        <v>36.701753177222187</v>
      </c>
      <c r="E25" s="37">
        <v>754.08584799999994</v>
      </c>
      <c r="F25" s="38">
        <v>954.68170099999998</v>
      </c>
      <c r="G25" s="39">
        <f t="shared" si="1"/>
        <v>26.601195809737572</v>
      </c>
      <c r="H25" s="40">
        <f t="shared" si="3"/>
        <v>855.64827600000012</v>
      </c>
      <c r="I25" s="41">
        <f t="shared" si="2"/>
        <v>1245.8530679999999</v>
      </c>
      <c r="J25"/>
      <c r="K25"/>
      <c r="L25"/>
    </row>
    <row r="26" spans="1:14" x14ac:dyDescent="0.25">
      <c r="A26" s="36" t="s">
        <v>445</v>
      </c>
      <c r="B26" s="37">
        <v>955.08224199999995</v>
      </c>
      <c r="C26" s="38">
        <v>1160.3344629999999</v>
      </c>
      <c r="D26" s="39">
        <f t="shared" si="0"/>
        <v>21.490528456501234</v>
      </c>
      <c r="E26" s="37">
        <v>239.237819</v>
      </c>
      <c r="F26" s="38">
        <v>362.76209</v>
      </c>
      <c r="G26" s="39">
        <f t="shared" si="1"/>
        <v>51.632418116970044</v>
      </c>
      <c r="H26" s="40">
        <f t="shared" si="3"/>
        <v>715.84442300000001</v>
      </c>
      <c r="I26" s="41">
        <f t="shared" si="2"/>
        <v>797.57237299999997</v>
      </c>
      <c r="J26"/>
      <c r="K26"/>
      <c r="L26"/>
    </row>
    <row r="27" spans="1:14" x14ac:dyDescent="0.25">
      <c r="A27" s="36" t="s">
        <v>449</v>
      </c>
      <c r="B27" s="37">
        <v>855.78945299999998</v>
      </c>
      <c r="C27" s="38">
        <v>1074.261436</v>
      </c>
      <c r="D27" s="39">
        <f t="shared" si="0"/>
        <v>25.528707117637268</v>
      </c>
      <c r="E27" s="37">
        <v>430.75980800000002</v>
      </c>
      <c r="F27" s="38">
        <v>516.16956099999993</v>
      </c>
      <c r="G27" s="39">
        <f t="shared" si="1"/>
        <v>19.827697806012555</v>
      </c>
      <c r="H27" s="40">
        <f t="shared" si="3"/>
        <v>425.02964499999996</v>
      </c>
      <c r="I27" s="41">
        <f t="shared" si="2"/>
        <v>558.09187500000007</v>
      </c>
      <c r="J27"/>
      <c r="K27"/>
      <c r="L27"/>
    </row>
    <row r="28" spans="1:14" x14ac:dyDescent="0.25">
      <c r="A28" s="36" t="s">
        <v>470</v>
      </c>
      <c r="B28" s="37">
        <v>147.972364</v>
      </c>
      <c r="C28" s="38">
        <v>157.803505</v>
      </c>
      <c r="D28" s="39">
        <f t="shared" si="0"/>
        <v>6.6439034521338067</v>
      </c>
      <c r="E28" s="37">
        <v>17.653029</v>
      </c>
      <c r="F28" s="38">
        <v>17.364975999999999</v>
      </c>
      <c r="G28" s="39">
        <f t="shared" si="1"/>
        <v>-1.6317482965671297</v>
      </c>
      <c r="H28" s="40">
        <f t="shared" si="3"/>
        <v>130.319335</v>
      </c>
      <c r="I28" s="41">
        <f t="shared" si="2"/>
        <v>140.43852900000002</v>
      </c>
      <c r="J28"/>
      <c r="K28"/>
      <c r="L28"/>
    </row>
    <row r="29" spans="1:14" x14ac:dyDescent="0.25">
      <c r="A29" s="36" t="s">
        <v>471</v>
      </c>
      <c r="B29" s="37">
        <v>650.14172299999996</v>
      </c>
      <c r="C29" s="38">
        <v>796.06946100000005</v>
      </c>
      <c r="D29" s="39">
        <f t="shared" si="0"/>
        <v>22.445527311588968</v>
      </c>
      <c r="E29" s="37">
        <v>362.74084000000005</v>
      </c>
      <c r="F29" s="38">
        <v>442.49090200000001</v>
      </c>
      <c r="G29" s="39">
        <f t="shared" si="1"/>
        <v>21.985410300091917</v>
      </c>
      <c r="H29" s="40">
        <f t="shared" si="3"/>
        <v>287.40088299999991</v>
      </c>
      <c r="I29" s="41">
        <f t="shared" si="2"/>
        <v>353.57855900000004</v>
      </c>
    </row>
    <row r="30" spans="1:14" x14ac:dyDescent="0.25">
      <c r="A30" s="36" t="s">
        <v>447</v>
      </c>
      <c r="B30" s="37">
        <v>925.08207700000003</v>
      </c>
      <c r="C30" s="38">
        <v>1180.9430609999999</v>
      </c>
      <c r="D30" s="39">
        <f t="shared" si="0"/>
        <v>27.658192755149436</v>
      </c>
      <c r="E30" s="37">
        <v>488.06226700000002</v>
      </c>
      <c r="F30" s="38">
        <v>627.49530700000003</v>
      </c>
      <c r="G30" s="39">
        <f t="shared" si="1"/>
        <v>28.568699001678816</v>
      </c>
      <c r="H30" s="40">
        <f t="shared" si="3"/>
        <v>437.01981000000001</v>
      </c>
      <c r="I30" s="41">
        <f t="shared" si="2"/>
        <v>553.44775399999992</v>
      </c>
    </row>
    <row r="31" spans="1:14" x14ac:dyDescent="0.25">
      <c r="A31" s="36" t="s">
        <v>437</v>
      </c>
      <c r="B31" s="37">
        <v>1917.16066</v>
      </c>
      <c r="C31" s="38">
        <v>2340.5915829999999</v>
      </c>
      <c r="D31" s="39">
        <f t="shared" si="0"/>
        <v>22.086355715227324</v>
      </c>
      <c r="E31" s="37">
        <v>1330.786875</v>
      </c>
      <c r="F31" s="38">
        <v>1716.3774860000001</v>
      </c>
      <c r="G31" s="39">
        <f t="shared" si="1"/>
        <v>28.974632846450344</v>
      </c>
      <c r="H31" s="40">
        <f t="shared" si="3"/>
        <v>586.373785</v>
      </c>
      <c r="I31" s="41">
        <f t="shared" si="2"/>
        <v>624.21409699999981</v>
      </c>
    </row>
    <row r="32" spans="1:14" ht="16.5" thickBot="1" x14ac:dyDescent="0.3">
      <c r="A32" s="44" t="s">
        <v>622</v>
      </c>
      <c r="B32" s="45">
        <v>0.60140399999727379</v>
      </c>
      <c r="C32" s="46">
        <v>0.11548700000275858</v>
      </c>
      <c r="D32" s="47">
        <f t="shared" si="0"/>
        <v>-80.79710144872962</v>
      </c>
      <c r="E32" s="45">
        <v>17.616537000001699</v>
      </c>
      <c r="F32" s="48">
        <v>18.899805000000924</v>
      </c>
      <c r="G32" s="49">
        <f t="shared" si="1"/>
        <v>7.2844509678553813</v>
      </c>
      <c r="H32" s="50">
        <f t="shared" ref="H32" si="4">B32-E32</f>
        <v>-17.015133000004425</v>
      </c>
      <c r="I32" s="51">
        <f t="shared" ref="I32" si="5">C32-F32</f>
        <v>-18.784317999998166</v>
      </c>
    </row>
    <row r="33" spans="1:9" ht="16.5" thickBot="1" x14ac:dyDescent="0.3">
      <c r="A33" s="52" t="s">
        <v>435</v>
      </c>
      <c r="B33" s="53">
        <v>2955.5234130000003</v>
      </c>
      <c r="C33" s="54">
        <v>3682.7443939999998</v>
      </c>
      <c r="D33" s="55">
        <f t="shared" si="0"/>
        <v>24.60548875374446</v>
      </c>
      <c r="E33" s="53">
        <v>420.17728000000005</v>
      </c>
      <c r="F33" s="54">
        <v>494.88195400000001</v>
      </c>
      <c r="G33" s="55">
        <f t="shared" si="1"/>
        <v>17.779322575461467</v>
      </c>
      <c r="H33" s="56">
        <f t="shared" si="3"/>
        <v>2535.3461330000005</v>
      </c>
      <c r="I33" s="57">
        <f t="shared" si="2"/>
        <v>3187.8624399999999</v>
      </c>
    </row>
    <row r="34" spans="1:9" x14ac:dyDescent="0.25">
      <c r="A34" s="30" t="s">
        <v>472</v>
      </c>
      <c r="B34" s="31">
        <v>1086.2392010000001</v>
      </c>
      <c r="C34" s="32">
        <v>1077.6479180000001</v>
      </c>
      <c r="D34" s="33">
        <f t="shared" si="0"/>
        <v>-0.79091999184809147</v>
      </c>
      <c r="E34" s="31">
        <v>540.19662099999994</v>
      </c>
      <c r="F34" s="32">
        <v>773.71901400000013</v>
      </c>
      <c r="G34" s="33">
        <f t="shared" si="1"/>
        <v>43.229147299682985</v>
      </c>
      <c r="H34" s="31">
        <f t="shared" si="3"/>
        <v>546.04258000000016</v>
      </c>
      <c r="I34" s="34">
        <f t="shared" si="2"/>
        <v>303.92890399999999</v>
      </c>
    </row>
    <row r="35" spans="1:9" x14ac:dyDescent="0.25">
      <c r="A35" s="36" t="s">
        <v>473</v>
      </c>
      <c r="B35" s="37">
        <v>6.0769289999999998</v>
      </c>
      <c r="C35" s="38">
        <v>19.584986000000001</v>
      </c>
      <c r="D35" s="39">
        <f t="shared" si="0"/>
        <v>222.28426562166516</v>
      </c>
      <c r="E35" s="37">
        <v>1.7475820000000002</v>
      </c>
      <c r="F35" s="38">
        <v>2.691122</v>
      </c>
      <c r="G35" s="39">
        <f t="shared" si="1"/>
        <v>53.991171801952618</v>
      </c>
      <c r="H35" s="37">
        <f t="shared" si="3"/>
        <v>4.3293469999999994</v>
      </c>
      <c r="I35" s="41">
        <f t="shared" si="2"/>
        <v>16.893864000000001</v>
      </c>
    </row>
    <row r="36" spans="1:9" x14ac:dyDescent="0.25">
      <c r="A36" s="36" t="s">
        <v>474</v>
      </c>
      <c r="B36" s="37">
        <v>11.81756</v>
      </c>
      <c r="C36" s="38">
        <v>17.18843</v>
      </c>
      <c r="D36" s="39">
        <f t="shared" si="0"/>
        <v>45.448214352201298</v>
      </c>
      <c r="E36" s="37">
        <v>1.6554549999999999</v>
      </c>
      <c r="F36" s="38">
        <v>2.7297449999999999</v>
      </c>
      <c r="G36" s="39">
        <f t="shared" si="1"/>
        <v>64.893941544771678</v>
      </c>
      <c r="H36" s="37">
        <f t="shared" si="3"/>
        <v>10.162105</v>
      </c>
      <c r="I36" s="41">
        <f t="shared" si="2"/>
        <v>14.458685000000001</v>
      </c>
    </row>
    <row r="37" spans="1:9" x14ac:dyDescent="0.25">
      <c r="A37" s="36" t="s">
        <v>475</v>
      </c>
      <c r="B37" s="37">
        <v>248.42447899999999</v>
      </c>
      <c r="C37" s="38">
        <v>216.030551</v>
      </c>
      <c r="D37" s="39">
        <f t="shared" si="0"/>
        <v>-13.039748792227513</v>
      </c>
      <c r="E37" s="37">
        <v>107.52892299999999</v>
      </c>
      <c r="F37" s="38">
        <v>175.495394</v>
      </c>
      <c r="G37" s="39">
        <f t="shared" si="1"/>
        <v>63.207618102898714</v>
      </c>
      <c r="H37" s="37">
        <f t="shared" si="3"/>
        <v>140.895556</v>
      </c>
      <c r="I37" s="41">
        <f t="shared" si="2"/>
        <v>40.535156999999998</v>
      </c>
    </row>
    <row r="38" spans="1:9" x14ac:dyDescent="0.25">
      <c r="A38" s="36" t="s">
        <v>476</v>
      </c>
      <c r="B38" s="37">
        <v>57.679521000000001</v>
      </c>
      <c r="C38" s="38">
        <v>84.094492000000002</v>
      </c>
      <c r="D38" s="39">
        <f t="shared" si="0"/>
        <v>45.796099797708102</v>
      </c>
      <c r="E38" s="37">
        <v>69.964044000000001</v>
      </c>
      <c r="F38" s="38">
        <v>87.764876000000001</v>
      </c>
      <c r="G38" s="39">
        <f t="shared" si="1"/>
        <v>25.442828890794249</v>
      </c>
      <c r="H38" s="37">
        <f t="shared" si="3"/>
        <v>-12.284523</v>
      </c>
      <c r="I38" s="41">
        <f t="shared" si="2"/>
        <v>-3.6703839999999985</v>
      </c>
    </row>
    <row r="39" spans="1:9" x14ac:dyDescent="0.25">
      <c r="A39" s="36" t="s">
        <v>477</v>
      </c>
      <c r="B39" s="37">
        <v>5.9900330000000004</v>
      </c>
      <c r="C39" s="38">
        <v>12.458105</v>
      </c>
      <c r="D39" s="39">
        <f t="shared" si="0"/>
        <v>107.98057372972735</v>
      </c>
      <c r="E39" s="37">
        <v>0.371197</v>
      </c>
      <c r="F39" s="38">
        <v>0.39057500000000001</v>
      </c>
      <c r="G39" s="39">
        <f t="shared" si="1"/>
        <v>5.2204085701123679</v>
      </c>
      <c r="H39" s="37">
        <f t="shared" si="3"/>
        <v>5.6188359999999999</v>
      </c>
      <c r="I39" s="41">
        <f t="shared" si="2"/>
        <v>12.06753</v>
      </c>
    </row>
    <row r="40" spans="1:9" x14ac:dyDescent="0.25">
      <c r="A40" s="36" t="s">
        <v>478</v>
      </c>
      <c r="B40" s="37">
        <v>45.376472</v>
      </c>
      <c r="C40" s="38">
        <v>67.417085</v>
      </c>
      <c r="D40" s="39">
        <f t="shared" si="0"/>
        <v>48.572777980623968</v>
      </c>
      <c r="E40" s="37">
        <v>45.651865000000001</v>
      </c>
      <c r="F40" s="38">
        <v>69.186030000000002</v>
      </c>
      <c r="G40" s="39">
        <f t="shared" si="1"/>
        <v>51.55137692622197</v>
      </c>
      <c r="H40" s="37">
        <f t="shared" si="3"/>
        <v>-0.27539300000000111</v>
      </c>
      <c r="I40" s="41">
        <f t="shared" si="2"/>
        <v>-1.7689450000000022</v>
      </c>
    </row>
    <row r="41" spans="1:9" x14ac:dyDescent="0.25">
      <c r="A41" s="36" t="s">
        <v>479</v>
      </c>
      <c r="B41" s="37">
        <v>675.68570199999999</v>
      </c>
      <c r="C41" s="38">
        <v>614.405306</v>
      </c>
      <c r="D41" s="39">
        <f t="shared" si="0"/>
        <v>-9.0693640280699626</v>
      </c>
      <c r="E41" s="37">
        <v>307.34812699999998</v>
      </c>
      <c r="F41" s="38">
        <v>428.16565600000001</v>
      </c>
      <c r="G41" s="39">
        <f t="shared" si="1"/>
        <v>39.309668218671149</v>
      </c>
      <c r="H41" s="37">
        <f t="shared" si="3"/>
        <v>368.33757500000002</v>
      </c>
      <c r="I41" s="41">
        <f t="shared" si="2"/>
        <v>186.23964999999998</v>
      </c>
    </row>
    <row r="42" spans="1:9" x14ac:dyDescent="0.25">
      <c r="A42" s="36" t="s">
        <v>480</v>
      </c>
      <c r="B42" s="37">
        <v>3.2654479999999997</v>
      </c>
      <c r="C42" s="38">
        <v>4.5159769999999995</v>
      </c>
      <c r="D42" s="39">
        <f t="shared" si="0"/>
        <v>38.295786673069053</v>
      </c>
      <c r="E42" s="37">
        <v>0.34779599999999999</v>
      </c>
      <c r="F42" s="38">
        <v>2.0431059999999999</v>
      </c>
      <c r="G42" s="39">
        <f t="shared" si="1"/>
        <v>487.44378888773883</v>
      </c>
      <c r="H42" s="37">
        <f t="shared" si="3"/>
        <v>2.9176519999999995</v>
      </c>
      <c r="I42" s="41">
        <f t="shared" si="2"/>
        <v>2.4728709999999996</v>
      </c>
    </row>
    <row r="43" spans="1:9" x14ac:dyDescent="0.25">
      <c r="A43" s="36" t="s">
        <v>481</v>
      </c>
      <c r="B43" s="37">
        <v>1.924439</v>
      </c>
      <c r="C43" s="38">
        <v>2.4662660000000001</v>
      </c>
      <c r="D43" s="39">
        <f t="shared" si="0"/>
        <v>28.155062332451173</v>
      </c>
      <c r="E43" s="37" t="s">
        <v>23</v>
      </c>
      <c r="F43" s="38" t="s">
        <v>23</v>
      </c>
      <c r="G43" s="39" t="s">
        <v>23</v>
      </c>
      <c r="H43" s="37">
        <v>3.4705560000000002</v>
      </c>
      <c r="I43" s="58">
        <v>1.6119970000000001</v>
      </c>
    </row>
    <row r="44" spans="1:9" ht="16.5" thickBot="1" x14ac:dyDescent="0.3">
      <c r="A44" s="59" t="s">
        <v>482</v>
      </c>
      <c r="B44" s="60">
        <v>29.998617999999997</v>
      </c>
      <c r="C44" s="61">
        <v>39.486719999999998</v>
      </c>
      <c r="D44" s="62">
        <f t="shared" si="0"/>
        <v>31.628463684560408</v>
      </c>
      <c r="E44" s="60">
        <v>5.5816319999999999</v>
      </c>
      <c r="F44" s="61">
        <v>5.25251</v>
      </c>
      <c r="G44" s="62">
        <f t="shared" ref="G44:G60" si="6">((F44-E44)/E44)*100</f>
        <v>-5.8965191542545243</v>
      </c>
      <c r="H44" s="60">
        <f t="shared" si="3"/>
        <v>24.416985999999998</v>
      </c>
      <c r="I44" s="63">
        <f t="shared" si="2"/>
        <v>34.234209999999997</v>
      </c>
    </row>
    <row r="45" spans="1:9" ht="16.5" thickBot="1" x14ac:dyDescent="0.3">
      <c r="A45" s="64" t="s">
        <v>483</v>
      </c>
      <c r="B45" s="65">
        <v>811.56544400000007</v>
      </c>
      <c r="C45" s="66">
        <v>944.92535900000007</v>
      </c>
      <c r="D45" s="67">
        <f t="shared" si="0"/>
        <v>16.432428953936583</v>
      </c>
      <c r="E45" s="65">
        <v>929.85770100000002</v>
      </c>
      <c r="F45" s="66">
        <v>2666.6118409999999</v>
      </c>
      <c r="G45" s="67">
        <f t="shared" si="6"/>
        <v>186.77633557610338</v>
      </c>
      <c r="H45" s="68">
        <f t="shared" si="3"/>
        <v>-118.29225699999995</v>
      </c>
      <c r="I45" s="69">
        <f t="shared" si="2"/>
        <v>-1721.6864819999998</v>
      </c>
    </row>
    <row r="46" spans="1:9" x14ac:dyDescent="0.25">
      <c r="A46" s="30" t="s">
        <v>484</v>
      </c>
      <c r="B46" s="31">
        <v>475.955195</v>
      </c>
      <c r="C46" s="32">
        <v>569.41456900000003</v>
      </c>
      <c r="D46" s="33">
        <f t="shared" si="0"/>
        <v>19.636170585342601</v>
      </c>
      <c r="E46" s="31">
        <v>1395.6619780000001</v>
      </c>
      <c r="F46" s="32">
        <v>1728.0682239999999</v>
      </c>
      <c r="G46" s="33">
        <f t="shared" si="6"/>
        <v>23.817102653777372</v>
      </c>
      <c r="H46" s="31">
        <f t="shared" si="3"/>
        <v>-919.70678300000009</v>
      </c>
      <c r="I46" s="34">
        <f t="shared" si="2"/>
        <v>-1158.6536549999998</v>
      </c>
    </row>
    <row r="47" spans="1:9" x14ac:dyDescent="0.25">
      <c r="A47" s="36" t="s">
        <v>485</v>
      </c>
      <c r="B47" s="37">
        <v>17.171628000000002</v>
      </c>
      <c r="C47" s="38">
        <v>15.428522999999998</v>
      </c>
      <c r="D47" s="39">
        <f t="shared" si="0"/>
        <v>-10.151075949234418</v>
      </c>
      <c r="E47" s="37">
        <v>112.959943</v>
      </c>
      <c r="F47" s="38">
        <v>131.77479399999999</v>
      </c>
      <c r="G47" s="39">
        <f t="shared" si="6"/>
        <v>16.656215026595746</v>
      </c>
      <c r="H47" s="70">
        <f t="shared" si="3"/>
        <v>-95.788314999999997</v>
      </c>
      <c r="I47" s="41">
        <f t="shared" si="2"/>
        <v>-116.34627099999999</v>
      </c>
    </row>
    <row r="48" spans="1:9" x14ac:dyDescent="0.25">
      <c r="A48" s="36" t="s">
        <v>486</v>
      </c>
      <c r="B48" s="37">
        <v>0.87412099999999993</v>
      </c>
      <c r="C48" s="38">
        <v>0.73879600000000001</v>
      </c>
      <c r="D48" s="71">
        <f t="shared" si="0"/>
        <v>-15.481266323541012</v>
      </c>
      <c r="E48" s="37">
        <v>3.0324529999999998</v>
      </c>
      <c r="F48" s="38">
        <v>4.2852540000000001</v>
      </c>
      <c r="G48" s="71">
        <f t="shared" si="6"/>
        <v>41.313121753247302</v>
      </c>
      <c r="H48" s="72">
        <f t="shared" si="3"/>
        <v>-2.1583319999999997</v>
      </c>
      <c r="I48" s="58">
        <f t="shared" si="2"/>
        <v>-3.5464580000000003</v>
      </c>
    </row>
    <row r="49" spans="1:9" x14ac:dyDescent="0.25">
      <c r="A49" s="36" t="s">
        <v>440</v>
      </c>
      <c r="B49" s="37">
        <v>270.126778</v>
      </c>
      <c r="C49" s="38">
        <v>295.84932600000002</v>
      </c>
      <c r="D49" s="39">
        <f t="shared" si="0"/>
        <v>9.5223984050925949</v>
      </c>
      <c r="E49" s="37">
        <v>1168.242573</v>
      </c>
      <c r="F49" s="38">
        <v>1442.8285060000001</v>
      </c>
      <c r="G49" s="39">
        <f t="shared" si="6"/>
        <v>23.504188200818124</v>
      </c>
      <c r="H49" s="72">
        <f t="shared" si="3"/>
        <v>-898.11579499999993</v>
      </c>
      <c r="I49" s="41">
        <f t="shared" si="2"/>
        <v>-1146.97918</v>
      </c>
    </row>
    <row r="50" spans="1:9" ht="16.5" thickBot="1" x14ac:dyDescent="0.3">
      <c r="A50" s="59" t="s">
        <v>487</v>
      </c>
      <c r="B50" s="60">
        <v>187.782668</v>
      </c>
      <c r="C50" s="61">
        <v>257.39792399999999</v>
      </c>
      <c r="D50" s="62">
        <f t="shared" si="0"/>
        <v>37.072247796585778</v>
      </c>
      <c r="E50" s="60">
        <v>111.42700900000001</v>
      </c>
      <c r="F50" s="61">
        <v>149.17967000000002</v>
      </c>
      <c r="G50" s="62">
        <f t="shared" si="6"/>
        <v>33.881068278517645</v>
      </c>
      <c r="H50" s="73">
        <f t="shared" si="3"/>
        <v>76.355658999999989</v>
      </c>
      <c r="I50" s="63">
        <f t="shared" si="2"/>
        <v>108.21825399999997</v>
      </c>
    </row>
    <row r="51" spans="1:9" x14ac:dyDescent="0.25">
      <c r="A51" s="30" t="s">
        <v>488</v>
      </c>
      <c r="B51" s="31">
        <v>767.59310100000005</v>
      </c>
      <c r="C51" s="32">
        <v>964.28433099999995</v>
      </c>
      <c r="D51" s="33">
        <f t="shared" si="0"/>
        <v>25.624413474242509</v>
      </c>
      <c r="E51" s="31">
        <v>521.03385100000003</v>
      </c>
      <c r="F51" s="32">
        <v>609.48354099999995</v>
      </c>
      <c r="G51" s="33">
        <f t="shared" si="6"/>
        <v>16.97580489832702</v>
      </c>
      <c r="H51" s="31">
        <f t="shared" si="3"/>
        <v>246.55925000000002</v>
      </c>
      <c r="I51" s="34">
        <f t="shared" si="2"/>
        <v>354.80079000000001</v>
      </c>
    </row>
    <row r="52" spans="1:9" x14ac:dyDescent="0.25">
      <c r="A52" s="36" t="s">
        <v>489</v>
      </c>
      <c r="B52" s="37">
        <v>109.54757499999999</v>
      </c>
      <c r="C52" s="38">
        <v>135.586783</v>
      </c>
      <c r="D52" s="74">
        <f t="shared" si="0"/>
        <v>23.769771261481601</v>
      </c>
      <c r="E52" s="37">
        <v>52.691763000000002</v>
      </c>
      <c r="F52" s="38">
        <v>61.032442000000003</v>
      </c>
      <c r="G52" s="74">
        <f t="shared" si="6"/>
        <v>15.829189469329394</v>
      </c>
      <c r="H52" s="70">
        <f t="shared" si="3"/>
        <v>56.855811999999993</v>
      </c>
      <c r="I52" s="41">
        <f t="shared" si="2"/>
        <v>74.554340999999994</v>
      </c>
    </row>
    <row r="53" spans="1:9" x14ac:dyDescent="0.25">
      <c r="A53" s="36" t="s">
        <v>490</v>
      </c>
      <c r="B53" s="37">
        <v>46.635675999999997</v>
      </c>
      <c r="C53" s="38">
        <v>57.473271999999994</v>
      </c>
      <c r="D53" s="74">
        <f t="shared" si="0"/>
        <v>23.238852590021423</v>
      </c>
      <c r="E53" s="37">
        <v>32.662364000000004</v>
      </c>
      <c r="F53" s="38">
        <v>39.623767000000001</v>
      </c>
      <c r="G53" s="74">
        <f t="shared" si="6"/>
        <v>21.313224603093627</v>
      </c>
      <c r="H53" s="72">
        <f t="shared" si="3"/>
        <v>13.973311999999993</v>
      </c>
      <c r="I53" s="41">
        <f t="shared" si="2"/>
        <v>17.849504999999994</v>
      </c>
    </row>
    <row r="54" spans="1:9" ht="16.5" thickBot="1" x14ac:dyDescent="0.3">
      <c r="A54" s="59" t="s">
        <v>623</v>
      </c>
      <c r="B54" s="60">
        <v>611.40985000000001</v>
      </c>
      <c r="C54" s="61">
        <v>771.22427599999992</v>
      </c>
      <c r="D54" s="62">
        <f t="shared" si="0"/>
        <v>26.138673755419529</v>
      </c>
      <c r="E54" s="60">
        <v>435.67972399999996</v>
      </c>
      <c r="F54" s="61">
        <v>508.82733200000001</v>
      </c>
      <c r="G54" s="62">
        <f t="shared" si="6"/>
        <v>16.789307367445922</v>
      </c>
      <c r="H54" s="73">
        <f t="shared" si="3"/>
        <v>175.73012600000004</v>
      </c>
      <c r="I54" s="63">
        <f t="shared" si="2"/>
        <v>262.39694399999991</v>
      </c>
    </row>
    <row r="55" spans="1:9" x14ac:dyDescent="0.25">
      <c r="A55" s="30" t="s">
        <v>491</v>
      </c>
      <c r="B55" s="31">
        <v>38.541571000000005</v>
      </c>
      <c r="C55" s="32">
        <v>51.791255</v>
      </c>
      <c r="D55" s="33">
        <f t="shared" si="0"/>
        <v>34.377643817373176</v>
      </c>
      <c r="E55" s="31">
        <v>1458.5103880000001</v>
      </c>
      <c r="F55" s="32">
        <v>1832.3097500000001</v>
      </c>
      <c r="G55" s="33">
        <f t="shared" si="6"/>
        <v>25.628844681221423</v>
      </c>
      <c r="H55" s="31">
        <f t="shared" si="3"/>
        <v>-1419.9688170000002</v>
      </c>
      <c r="I55" s="34">
        <f t="shared" si="2"/>
        <v>-1780.518495</v>
      </c>
    </row>
    <row r="56" spans="1:9" x14ac:dyDescent="0.25">
      <c r="A56" s="36" t="s">
        <v>492</v>
      </c>
      <c r="B56" s="37">
        <v>3.7389810000000003</v>
      </c>
      <c r="C56" s="38">
        <v>4.5498140000000005</v>
      </c>
      <c r="D56" s="39">
        <f t="shared" si="0"/>
        <v>21.685935285576473</v>
      </c>
      <c r="E56" s="37">
        <v>714.80821300000002</v>
      </c>
      <c r="F56" s="38">
        <v>973.268013</v>
      </c>
      <c r="G56" s="39">
        <f t="shared" si="6"/>
        <v>36.157922544742775</v>
      </c>
      <c r="H56" s="70">
        <f t="shared" si="3"/>
        <v>-711.06923200000006</v>
      </c>
      <c r="I56" s="41">
        <f t="shared" si="2"/>
        <v>-968.71819900000003</v>
      </c>
    </row>
    <row r="57" spans="1:9" x14ac:dyDescent="0.25">
      <c r="A57" s="36" t="s">
        <v>448</v>
      </c>
      <c r="B57" s="37">
        <v>32.365276999999999</v>
      </c>
      <c r="C57" s="38">
        <v>42.617430999999996</v>
      </c>
      <c r="D57" s="39">
        <f t="shared" si="0"/>
        <v>31.676398134951846</v>
      </c>
      <c r="E57" s="37">
        <v>580.71527700000001</v>
      </c>
      <c r="F57" s="38">
        <v>697.77594199999999</v>
      </c>
      <c r="G57" s="39">
        <f t="shared" si="6"/>
        <v>20.15801368352842</v>
      </c>
      <c r="H57" s="72">
        <f t="shared" si="3"/>
        <v>-548.35</v>
      </c>
      <c r="I57" s="41">
        <f t="shared" si="2"/>
        <v>-655.15851099999998</v>
      </c>
    </row>
    <row r="58" spans="1:9" x14ac:dyDescent="0.25">
      <c r="A58" s="36" t="s">
        <v>493</v>
      </c>
      <c r="B58" s="37">
        <v>0.81023900000000004</v>
      </c>
      <c r="C58" s="38">
        <v>3.0075289999999999</v>
      </c>
      <c r="D58" s="39">
        <f t="shared" si="0"/>
        <v>271.19035247624464</v>
      </c>
      <c r="E58" s="37">
        <v>158.312107</v>
      </c>
      <c r="F58" s="38">
        <v>156.757566</v>
      </c>
      <c r="G58" s="39">
        <f t="shared" si="6"/>
        <v>-0.98194700927074408</v>
      </c>
      <c r="H58" s="72">
        <f t="shared" si="3"/>
        <v>-157.501868</v>
      </c>
      <c r="I58" s="41">
        <f t="shared" si="2"/>
        <v>-153.75003699999999</v>
      </c>
    </row>
    <row r="59" spans="1:9" ht="16.5" thickBot="1" x14ac:dyDescent="0.3">
      <c r="A59" s="59" t="s">
        <v>494</v>
      </c>
      <c r="B59" s="60">
        <v>1.6270740000000001</v>
      </c>
      <c r="C59" s="61">
        <v>1.6164810000000001</v>
      </c>
      <c r="D59" s="75">
        <f t="shared" si="0"/>
        <v>-0.65104598807430236</v>
      </c>
      <c r="E59" s="60">
        <v>4.6747909999999999</v>
      </c>
      <c r="F59" s="61">
        <v>4.508229</v>
      </c>
      <c r="G59" s="75">
        <f t="shared" si="6"/>
        <v>-3.5629828157023464</v>
      </c>
      <c r="H59" s="73">
        <f t="shared" si="3"/>
        <v>-3.0477169999999996</v>
      </c>
      <c r="I59" s="63">
        <f t="shared" si="2"/>
        <v>-2.8917479999999998</v>
      </c>
    </row>
    <row r="60" spans="1:9" ht="16.5" thickBot="1" x14ac:dyDescent="0.3">
      <c r="A60" s="64" t="s">
        <v>495</v>
      </c>
      <c r="B60" s="65">
        <v>4122.2777820000001</v>
      </c>
      <c r="C60" s="66">
        <v>5046.9574280000033</v>
      </c>
      <c r="D60" s="67">
        <f t="shared" si="0"/>
        <v>22.431279377572118</v>
      </c>
      <c r="E60" s="65">
        <v>2912.5289889999949</v>
      </c>
      <c r="F60" s="66">
        <v>3731.775520000002</v>
      </c>
      <c r="G60" s="67">
        <f t="shared" si="6"/>
        <v>28.128356287409588</v>
      </c>
      <c r="H60" s="56">
        <f t="shared" si="3"/>
        <v>1209.7487930000052</v>
      </c>
      <c r="I60" s="69">
        <f t="shared" si="2"/>
        <v>1315.1819080000014</v>
      </c>
    </row>
    <row r="61" spans="1:9" x14ac:dyDescent="0.25">
      <c r="A61" s="8"/>
      <c r="B61" s="76"/>
      <c r="C61" s="76"/>
      <c r="D61" s="76"/>
      <c r="E61" s="76">
        <v>0</v>
      </c>
      <c r="F61" s="76">
        <v>0</v>
      </c>
      <c r="G61" s="35"/>
      <c r="H61" s="42"/>
      <c r="I61" s="42"/>
    </row>
    <row r="62" spans="1:9" x14ac:dyDescent="0.25">
      <c r="B62" s="35"/>
      <c r="C62" s="35"/>
      <c r="D62" s="35"/>
      <c r="E62" s="35"/>
      <c r="F62" s="35"/>
    </row>
  </sheetData>
  <conditionalFormatting sqref="D4:D60">
    <cfRule type="cellIs" dxfId="36" priority="6" stopIfTrue="1" operator="lessThan">
      <formula>0</formula>
    </cfRule>
    <cfRule type="cellIs" dxfId="35" priority="7" stopIfTrue="1" operator="greaterThan">
      <formula>0</formula>
    </cfRule>
  </conditionalFormatting>
  <conditionalFormatting sqref="G4:G60">
    <cfRule type="cellIs" dxfId="34" priority="4" stopIfTrue="1" operator="lessThan">
      <formula>0</formula>
    </cfRule>
    <cfRule type="cellIs" dxfId="33" priority="5" stopIfTrue="1" operator="greaterThan">
      <formula>0</formula>
    </cfRule>
  </conditionalFormatting>
  <conditionalFormatting sqref="H4:I60">
    <cfRule type="cellIs" dxfId="32" priority="3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2022r. - dane ostateczne! </oddHeader>
    <oddFooter>&amp;L&amp;"-,Pogrubiona kursywa"&amp;12Źródło: Min. Finansów&amp;R&amp;"-,Pogrubiona kursywa"&amp;12Przygotował: Adam Pachnicki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1"/>
  <dimension ref="A1:D75"/>
  <sheetViews>
    <sheetView showGridLines="0" showZeros="0" zoomScale="90" zoomScaleNormal="90" workbookViewId="0">
      <selection activeCell="A75" sqref="A75"/>
    </sheetView>
  </sheetViews>
  <sheetFormatPr defaultColWidth="8.7109375" defaultRowHeight="12.75" x14ac:dyDescent="0.2"/>
  <cols>
    <col min="1" max="1" width="34.42578125" style="1" customWidth="1"/>
    <col min="2" max="2" width="15.28515625" style="1" customWidth="1"/>
    <col min="3" max="3" width="14.7109375" style="1" customWidth="1"/>
    <col min="4" max="4" width="14" style="1" bestFit="1" customWidth="1"/>
    <col min="5" max="5" width="6.140625" style="1" customWidth="1"/>
    <col min="6" max="6" width="5" style="1" customWidth="1"/>
    <col min="7" max="7" width="19.5703125" style="1" customWidth="1"/>
    <col min="8" max="8" width="20.42578125" style="1" customWidth="1"/>
    <col min="9" max="9" width="8.7109375" style="1"/>
    <col min="10" max="10" width="20.28515625" style="1" customWidth="1"/>
    <col min="11" max="11" width="16.85546875" style="1" customWidth="1"/>
    <col min="12" max="16384" width="8.7109375" style="1"/>
  </cols>
  <sheetData>
    <row r="1" spans="1:4" ht="26.25" x14ac:dyDescent="0.4">
      <c r="A1" s="127" t="s">
        <v>496</v>
      </c>
    </row>
    <row r="2" spans="1:4" ht="21.75" thickBot="1" x14ac:dyDescent="0.4">
      <c r="A2" s="128" t="s">
        <v>497</v>
      </c>
    </row>
    <row r="3" spans="1:4" ht="21" x14ac:dyDescent="0.2">
      <c r="A3" s="104"/>
      <c r="B3" s="129" t="s">
        <v>430</v>
      </c>
      <c r="C3" s="130"/>
      <c r="D3" s="131"/>
    </row>
    <row r="4" spans="1:4" ht="18.75" x14ac:dyDescent="0.3">
      <c r="A4" s="132" t="s">
        <v>432</v>
      </c>
      <c r="B4" s="133" t="s">
        <v>33</v>
      </c>
      <c r="C4" s="133"/>
      <c r="D4" s="134"/>
    </row>
    <row r="5" spans="1:4" ht="19.5" thickBot="1" x14ac:dyDescent="0.35">
      <c r="A5" s="108"/>
      <c r="B5" s="135" t="s">
        <v>631</v>
      </c>
      <c r="C5" s="135" t="s">
        <v>640</v>
      </c>
      <c r="D5" s="136" t="s">
        <v>433</v>
      </c>
    </row>
    <row r="6" spans="1:4" ht="21.75" customHeight="1" thickBot="1" x14ac:dyDescent="0.35">
      <c r="A6" s="137" t="s">
        <v>498</v>
      </c>
      <c r="B6" s="138">
        <f>(SUM(B7:B15))</f>
        <v>1117524.882</v>
      </c>
      <c r="C6" s="138">
        <f>(SUM(C7:C15))</f>
        <v>1408347.7170000002</v>
      </c>
      <c r="D6" s="139">
        <f t="shared" ref="D6:D14" si="0">((C6-B6)/B6)*100</f>
        <v>26.023835324321681</v>
      </c>
    </row>
    <row r="7" spans="1:4" ht="18.75" x14ac:dyDescent="0.3">
      <c r="A7" s="142" t="s">
        <v>444</v>
      </c>
      <c r="B7" s="140">
        <v>509791.228</v>
      </c>
      <c r="C7" s="140">
        <v>520758.74900000001</v>
      </c>
      <c r="D7" s="141">
        <f t="shared" si="0"/>
        <v>2.15137499384356</v>
      </c>
    </row>
    <row r="8" spans="1:4" ht="18.75" x14ac:dyDescent="0.3">
      <c r="A8" s="142" t="s">
        <v>499</v>
      </c>
      <c r="B8" s="143">
        <v>293265.96399999998</v>
      </c>
      <c r="C8" s="143">
        <v>439330.92800000001</v>
      </c>
      <c r="D8" s="144">
        <f t="shared" si="0"/>
        <v>49.806313016262621</v>
      </c>
    </row>
    <row r="9" spans="1:4" ht="18.75" x14ac:dyDescent="0.3">
      <c r="A9" s="142" t="s">
        <v>500</v>
      </c>
      <c r="B9" s="143">
        <v>112262.201</v>
      </c>
      <c r="C9" s="143">
        <v>175148.41099999999</v>
      </c>
      <c r="D9" s="144">
        <f t="shared" si="0"/>
        <v>56.017260876615083</v>
      </c>
    </row>
    <row r="10" spans="1:4" ht="18.75" x14ac:dyDescent="0.3">
      <c r="A10" s="142" t="s">
        <v>501</v>
      </c>
      <c r="B10" s="143">
        <v>80849.710000000006</v>
      </c>
      <c r="C10" s="143">
        <v>125633.749</v>
      </c>
      <c r="D10" s="144">
        <f t="shared" si="0"/>
        <v>55.391712598598055</v>
      </c>
    </row>
    <row r="11" spans="1:4" ht="18.75" x14ac:dyDescent="0.3">
      <c r="A11" s="142" t="s">
        <v>503</v>
      </c>
      <c r="B11" s="143">
        <v>41227.349000000002</v>
      </c>
      <c r="C11" s="143">
        <v>56970.305999999997</v>
      </c>
      <c r="D11" s="144">
        <f t="shared" si="0"/>
        <v>38.185712595781972</v>
      </c>
    </row>
    <row r="12" spans="1:4" ht="18.75" x14ac:dyDescent="0.3">
      <c r="A12" s="142" t="s">
        <v>504</v>
      </c>
      <c r="B12" s="143">
        <v>27115.113000000001</v>
      </c>
      <c r="C12" s="143">
        <v>37296.906000000003</v>
      </c>
      <c r="D12" s="144">
        <f t="shared" si="0"/>
        <v>37.550251035280588</v>
      </c>
    </row>
    <row r="13" spans="1:4" ht="18.75" x14ac:dyDescent="0.3">
      <c r="A13" s="142" t="s">
        <v>502</v>
      </c>
      <c r="B13" s="143">
        <v>33622.754000000001</v>
      </c>
      <c r="C13" s="143">
        <v>30631.350999999999</v>
      </c>
      <c r="D13" s="144">
        <f t="shared" si="0"/>
        <v>-8.8969600765005801</v>
      </c>
    </row>
    <row r="14" spans="1:4" ht="18.75" x14ac:dyDescent="0.3">
      <c r="A14" s="142" t="s">
        <v>505</v>
      </c>
      <c r="B14" s="143">
        <v>17122.492999999999</v>
      </c>
      <c r="C14" s="143">
        <v>20705.897000000001</v>
      </c>
      <c r="D14" s="144">
        <f t="shared" si="0"/>
        <v>20.928050605714965</v>
      </c>
    </row>
    <row r="15" spans="1:4" ht="19.5" thickBot="1" x14ac:dyDescent="0.35">
      <c r="A15" s="145" t="s">
        <v>506</v>
      </c>
      <c r="B15" s="146">
        <v>2268.0700000000002</v>
      </c>
      <c r="C15" s="146">
        <v>1871.42</v>
      </c>
      <c r="D15" s="147" t="s">
        <v>23</v>
      </c>
    </row>
    <row r="16" spans="1:4" ht="15.75" x14ac:dyDescent="0.25">
      <c r="A16" s="8"/>
      <c r="B16" s="148"/>
      <c r="C16" s="148"/>
    </row>
    <row r="17" spans="1:4" ht="8.25" customHeight="1" x14ac:dyDescent="0.2">
      <c r="B17" s="148"/>
      <c r="C17" s="148"/>
    </row>
    <row r="18" spans="1:4" ht="26.25" x14ac:dyDescent="0.4">
      <c r="A18" s="127" t="s">
        <v>507</v>
      </c>
      <c r="B18" s="148"/>
      <c r="C18" s="148"/>
    </row>
    <row r="19" spans="1:4" ht="21.75" thickBot="1" x14ac:dyDescent="0.4">
      <c r="A19" s="128" t="s">
        <v>497</v>
      </c>
      <c r="B19" s="148"/>
      <c r="C19" s="148"/>
    </row>
    <row r="20" spans="1:4" ht="21" x14ac:dyDescent="0.2">
      <c r="A20" s="104"/>
      <c r="B20" s="149" t="s">
        <v>430</v>
      </c>
      <c r="C20" s="150"/>
      <c r="D20" s="131"/>
    </row>
    <row r="21" spans="1:4" ht="18.75" x14ac:dyDescent="0.3">
      <c r="A21" s="132" t="s">
        <v>432</v>
      </c>
      <c r="B21" s="151" t="s">
        <v>33</v>
      </c>
      <c r="C21" s="151"/>
      <c r="D21" s="134"/>
    </row>
    <row r="22" spans="1:4" ht="19.5" thickBot="1" x14ac:dyDescent="0.35">
      <c r="A22" s="108"/>
      <c r="B22" s="135" t="s">
        <v>631</v>
      </c>
      <c r="C22" s="135" t="s">
        <v>640</v>
      </c>
      <c r="D22" s="136" t="s">
        <v>433</v>
      </c>
    </row>
    <row r="23" spans="1:4" ht="19.5" thickBot="1" x14ac:dyDescent="0.35">
      <c r="A23" s="137" t="s">
        <v>498</v>
      </c>
      <c r="B23" s="138">
        <f>SUM(B24:B37)</f>
        <v>882986.3459999999</v>
      </c>
      <c r="C23" s="138">
        <f>SUM(C24:C37)</f>
        <v>936179.78700000013</v>
      </c>
      <c r="D23" s="139">
        <f t="shared" ref="D23:D37" si="1">((C23-B23)/B23)*100</f>
        <v>6.0242654080633127</v>
      </c>
    </row>
    <row r="24" spans="1:4" ht="18.75" x14ac:dyDescent="0.3">
      <c r="A24" s="153" t="s">
        <v>450</v>
      </c>
      <c r="B24" s="140">
        <v>189511.315</v>
      </c>
      <c r="C24" s="140">
        <v>188501.85399999999</v>
      </c>
      <c r="D24" s="141">
        <f t="shared" si="1"/>
        <v>-0.53266529230722193</v>
      </c>
    </row>
    <row r="25" spans="1:4" ht="18.75" x14ac:dyDescent="0.3">
      <c r="A25" s="142" t="s">
        <v>508</v>
      </c>
      <c r="B25" s="143">
        <v>143027.258</v>
      </c>
      <c r="C25" s="143">
        <v>154354.43799999999</v>
      </c>
      <c r="D25" s="144">
        <f t="shared" si="1"/>
        <v>7.9195952984010871</v>
      </c>
    </row>
    <row r="26" spans="1:4" ht="18.75" x14ac:dyDescent="0.3">
      <c r="A26" s="142" t="s">
        <v>510</v>
      </c>
      <c r="B26" s="143">
        <v>95238.960999999996</v>
      </c>
      <c r="C26" s="143">
        <v>107965.05</v>
      </c>
      <c r="D26" s="144">
        <f t="shared" si="1"/>
        <v>13.362271980266572</v>
      </c>
    </row>
    <row r="27" spans="1:4" ht="18.75" x14ac:dyDescent="0.3">
      <c r="A27" s="142" t="s">
        <v>509</v>
      </c>
      <c r="B27" s="143">
        <v>112008.97199999999</v>
      </c>
      <c r="C27" s="143">
        <v>93804.831999999995</v>
      </c>
      <c r="D27" s="144">
        <f t="shared" si="1"/>
        <v>-16.252394495683792</v>
      </c>
    </row>
    <row r="28" spans="1:4" ht="18.75" x14ac:dyDescent="0.3">
      <c r="A28" s="142" t="s">
        <v>512</v>
      </c>
      <c r="B28" s="143">
        <v>65311.743999999999</v>
      </c>
      <c r="C28" s="143">
        <v>75357.517999999996</v>
      </c>
      <c r="D28" s="144">
        <f t="shared" si="1"/>
        <v>15.381267418000654</v>
      </c>
    </row>
    <row r="29" spans="1:4" ht="18.75" x14ac:dyDescent="0.3">
      <c r="A29" s="142" t="s">
        <v>511</v>
      </c>
      <c r="B29" s="143">
        <v>66228.304000000004</v>
      </c>
      <c r="C29" s="143">
        <v>60090.506000000001</v>
      </c>
      <c r="D29" s="144">
        <f t="shared" si="1"/>
        <v>-9.2676357830331924</v>
      </c>
    </row>
    <row r="30" spans="1:4" ht="18.75" x14ac:dyDescent="0.3">
      <c r="A30" s="142" t="s">
        <v>513</v>
      </c>
      <c r="B30" s="143">
        <v>43106.944000000003</v>
      </c>
      <c r="C30" s="143">
        <v>54390.739000000001</v>
      </c>
      <c r="D30" s="144">
        <f t="shared" si="1"/>
        <v>26.176281482630724</v>
      </c>
    </row>
    <row r="31" spans="1:4" ht="18.75" x14ac:dyDescent="0.3">
      <c r="A31" s="142" t="s">
        <v>519</v>
      </c>
      <c r="B31" s="143">
        <v>35676.775000000001</v>
      </c>
      <c r="C31" s="143">
        <v>45058.101999999999</v>
      </c>
      <c r="D31" s="144">
        <f t="shared" si="1"/>
        <v>26.295333588868381</v>
      </c>
    </row>
    <row r="32" spans="1:4" ht="18.75" x14ac:dyDescent="0.3">
      <c r="A32" s="142" t="s">
        <v>516</v>
      </c>
      <c r="B32" s="143">
        <v>33236.154000000002</v>
      </c>
      <c r="C32" s="143">
        <v>39070.080000000002</v>
      </c>
      <c r="D32" s="144">
        <f t="shared" si="1"/>
        <v>17.552951523813494</v>
      </c>
    </row>
    <row r="33" spans="1:4" ht="18.75" x14ac:dyDescent="0.3">
      <c r="A33" s="142" t="s">
        <v>518</v>
      </c>
      <c r="B33" s="143">
        <v>19028.063999999998</v>
      </c>
      <c r="C33" s="143">
        <v>35620.894999999997</v>
      </c>
      <c r="D33" s="144">
        <f t="shared" si="1"/>
        <v>87.201887695984198</v>
      </c>
    </row>
    <row r="34" spans="1:4" ht="18.75" x14ac:dyDescent="0.3">
      <c r="A34" s="142" t="s">
        <v>514</v>
      </c>
      <c r="B34" s="143">
        <v>31510.493999999999</v>
      </c>
      <c r="C34" s="143">
        <v>28890.735000000001</v>
      </c>
      <c r="D34" s="144">
        <f t="shared" si="1"/>
        <v>-8.3139255131956933</v>
      </c>
    </row>
    <row r="35" spans="1:4" ht="18.75" x14ac:dyDescent="0.3">
      <c r="A35" s="142" t="s">
        <v>517</v>
      </c>
      <c r="B35" s="143">
        <v>20946.481</v>
      </c>
      <c r="C35" s="143">
        <v>27263.214</v>
      </c>
      <c r="D35" s="144">
        <f t="shared" si="1"/>
        <v>30.156535601373808</v>
      </c>
    </row>
    <row r="36" spans="1:4" ht="18.75" x14ac:dyDescent="0.3">
      <c r="A36" s="154" t="s">
        <v>515</v>
      </c>
      <c r="B36" s="155">
        <v>24459.677</v>
      </c>
      <c r="C36" s="155">
        <v>21789.138999999999</v>
      </c>
      <c r="D36" s="144">
        <f t="shared" si="1"/>
        <v>-10.918124552503292</v>
      </c>
    </row>
    <row r="37" spans="1:4" ht="19.5" thickBot="1" x14ac:dyDescent="0.35">
      <c r="A37" s="145" t="s">
        <v>520</v>
      </c>
      <c r="B37" s="156">
        <v>3695.203</v>
      </c>
      <c r="C37" s="156">
        <v>4022.6849999999999</v>
      </c>
      <c r="D37" s="157">
        <f t="shared" si="1"/>
        <v>8.8623547880860656</v>
      </c>
    </row>
    <row r="38" spans="1:4" ht="15.75" x14ac:dyDescent="0.25">
      <c r="A38" s="8"/>
      <c r="B38" s="148"/>
      <c r="C38" s="148"/>
    </row>
    <row r="39" spans="1:4" ht="31.5" customHeight="1" x14ac:dyDescent="0.4">
      <c r="A39" s="127" t="s">
        <v>521</v>
      </c>
      <c r="B39" s="148"/>
      <c r="C39" s="148"/>
    </row>
    <row r="40" spans="1:4" ht="21.75" thickBot="1" x14ac:dyDescent="0.4">
      <c r="A40" s="128" t="s">
        <v>497</v>
      </c>
      <c r="B40" s="148"/>
      <c r="C40" s="148"/>
    </row>
    <row r="41" spans="1:4" ht="21" x14ac:dyDescent="0.2">
      <c r="A41" s="104"/>
      <c r="B41" s="149" t="s">
        <v>430</v>
      </c>
      <c r="C41" s="150"/>
      <c r="D41" s="131"/>
    </row>
    <row r="42" spans="1:4" ht="18.75" x14ac:dyDescent="0.3">
      <c r="A42" s="132" t="s">
        <v>432</v>
      </c>
      <c r="B42" s="151" t="s">
        <v>33</v>
      </c>
      <c r="C42" s="151"/>
      <c r="D42" s="134"/>
    </row>
    <row r="43" spans="1:4" ht="19.5" thickBot="1" x14ac:dyDescent="0.35">
      <c r="A43" s="108"/>
      <c r="B43" s="135" t="s">
        <v>631</v>
      </c>
      <c r="C43" s="135" t="s">
        <v>640</v>
      </c>
      <c r="D43" s="136" t="s">
        <v>433</v>
      </c>
    </row>
    <row r="44" spans="1:4" ht="19.5" thickBot="1" x14ac:dyDescent="0.35">
      <c r="A44" s="137" t="s">
        <v>498</v>
      </c>
      <c r="B44" s="138">
        <f>SUM(B45:B74)</f>
        <v>1340932.2179999996</v>
      </c>
      <c r="C44" s="138">
        <f>SUM(C45:C74)</f>
        <v>1663580.189</v>
      </c>
      <c r="D44" s="139">
        <f t="shared" ref="D44:D74" si="2">((C44-B44)/B44)*100</f>
        <v>24.061467587170799</v>
      </c>
    </row>
    <row r="45" spans="1:4" ht="18.75" x14ac:dyDescent="0.3">
      <c r="A45" s="153" t="s">
        <v>522</v>
      </c>
      <c r="B45" s="140">
        <v>418513.73300000001</v>
      </c>
      <c r="C45" s="140">
        <v>242179.37599999999</v>
      </c>
      <c r="D45" s="158">
        <f t="shared" si="2"/>
        <v>-42.133469727742487</v>
      </c>
    </row>
    <row r="46" spans="1:4" ht="18.75" x14ac:dyDescent="0.3">
      <c r="A46" s="142" t="s">
        <v>547</v>
      </c>
      <c r="B46" s="143">
        <v>24037.558000000001</v>
      </c>
      <c r="C46" s="143">
        <v>176460.88399999999</v>
      </c>
      <c r="D46" s="159">
        <f t="shared" si="2"/>
        <v>634.10487038658414</v>
      </c>
    </row>
    <row r="47" spans="1:4" ht="18.75" x14ac:dyDescent="0.3">
      <c r="A47" s="142" t="s">
        <v>524</v>
      </c>
      <c r="B47" s="143">
        <v>105647.769</v>
      </c>
      <c r="C47" s="143">
        <v>151756.011</v>
      </c>
      <c r="D47" s="159">
        <f t="shared" si="2"/>
        <v>43.643365530984383</v>
      </c>
    </row>
    <row r="48" spans="1:4" ht="18.75" x14ac:dyDescent="0.3">
      <c r="A48" s="142" t="s">
        <v>527</v>
      </c>
      <c r="B48" s="143">
        <v>106597.96799999999</v>
      </c>
      <c r="C48" s="143">
        <v>130083.586</v>
      </c>
      <c r="D48" s="159">
        <f t="shared" si="2"/>
        <v>22.031956556620294</v>
      </c>
    </row>
    <row r="49" spans="1:4" ht="18.75" x14ac:dyDescent="0.3">
      <c r="A49" s="142" t="s">
        <v>523</v>
      </c>
      <c r="B49" s="143">
        <v>135462.52299999999</v>
      </c>
      <c r="C49" s="143">
        <v>110907.19100000001</v>
      </c>
      <c r="D49" s="159">
        <f t="shared" si="2"/>
        <v>-18.127029864931707</v>
      </c>
    </row>
    <row r="50" spans="1:4" ht="18.75" x14ac:dyDescent="0.3">
      <c r="A50" s="142" t="s">
        <v>525</v>
      </c>
      <c r="B50" s="143">
        <v>125761.32</v>
      </c>
      <c r="C50" s="143">
        <v>105850.133</v>
      </c>
      <c r="D50" s="159">
        <f t="shared" si="2"/>
        <v>-15.832520682829987</v>
      </c>
    </row>
    <row r="51" spans="1:4" ht="18.75" x14ac:dyDescent="0.3">
      <c r="A51" s="142" t="s">
        <v>529</v>
      </c>
      <c r="B51" s="143">
        <v>60448.631999999998</v>
      </c>
      <c r="C51" s="143">
        <v>94318.372000000003</v>
      </c>
      <c r="D51" s="144">
        <f t="shared" si="2"/>
        <v>56.030614555512201</v>
      </c>
    </row>
    <row r="52" spans="1:4" ht="18.75" x14ac:dyDescent="0.3">
      <c r="A52" s="142" t="s">
        <v>526</v>
      </c>
      <c r="B52" s="143">
        <v>94400.837</v>
      </c>
      <c r="C52" s="143">
        <v>74136.785000000003</v>
      </c>
      <c r="D52" s="144">
        <f t="shared" si="2"/>
        <v>-21.46596645112373</v>
      </c>
    </row>
    <row r="53" spans="1:4" ht="18.75" x14ac:dyDescent="0.3">
      <c r="A53" s="142" t="s">
        <v>531</v>
      </c>
      <c r="B53" s="143">
        <v>32795.040000000001</v>
      </c>
      <c r="C53" s="143">
        <v>68092.823999999993</v>
      </c>
      <c r="D53" s="144">
        <f t="shared" si="2"/>
        <v>107.63147110050785</v>
      </c>
    </row>
    <row r="54" spans="1:4" ht="18.75" x14ac:dyDescent="0.3">
      <c r="A54" s="142" t="s">
        <v>540</v>
      </c>
      <c r="B54" s="143">
        <v>7330.2030000000004</v>
      </c>
      <c r="C54" s="143">
        <v>62367.680999999997</v>
      </c>
      <c r="D54" s="144">
        <f t="shared" si="2"/>
        <v>750.83156632906332</v>
      </c>
    </row>
    <row r="55" spans="1:4" ht="18.75" x14ac:dyDescent="0.3">
      <c r="A55" s="142" t="s">
        <v>530</v>
      </c>
      <c r="B55" s="143">
        <v>33058.478999999999</v>
      </c>
      <c r="C55" s="143">
        <v>50344.514999999999</v>
      </c>
      <c r="D55" s="144">
        <f t="shared" si="2"/>
        <v>52.28926593991212</v>
      </c>
    </row>
    <row r="56" spans="1:4" ht="18.75" x14ac:dyDescent="0.3">
      <c r="A56" s="142" t="s">
        <v>549</v>
      </c>
      <c r="B56" s="143">
        <v>7186.183</v>
      </c>
      <c r="C56" s="143">
        <v>49674.932000000001</v>
      </c>
      <c r="D56" s="144">
        <f t="shared" si="2"/>
        <v>591.25615086618313</v>
      </c>
    </row>
    <row r="57" spans="1:4" ht="18.75" x14ac:dyDescent="0.3">
      <c r="A57" s="142" t="s">
        <v>634</v>
      </c>
      <c r="B57" s="143">
        <v>1357.9190000000001</v>
      </c>
      <c r="C57" s="143">
        <v>40680.811999999998</v>
      </c>
      <c r="D57" s="144">
        <f t="shared" si="2"/>
        <v>2895.8202219720024</v>
      </c>
    </row>
    <row r="58" spans="1:4" ht="18.75" x14ac:dyDescent="0.3">
      <c r="A58" s="142" t="s">
        <v>532</v>
      </c>
      <c r="B58" s="143">
        <v>25107.708999999999</v>
      </c>
      <c r="C58" s="143">
        <v>39486.485999999997</v>
      </c>
      <c r="D58" s="144">
        <f t="shared" si="2"/>
        <v>57.268375222924561</v>
      </c>
    </row>
    <row r="59" spans="1:4" ht="18.75" x14ac:dyDescent="0.3">
      <c r="A59" s="142" t="s">
        <v>535</v>
      </c>
      <c r="B59" s="143">
        <v>13285.47</v>
      </c>
      <c r="C59" s="143">
        <v>33605.383000000002</v>
      </c>
      <c r="D59" s="144">
        <f t="shared" si="2"/>
        <v>152.94839399735201</v>
      </c>
    </row>
    <row r="60" spans="1:4" ht="18.75" x14ac:dyDescent="0.3">
      <c r="A60" s="142" t="s">
        <v>550</v>
      </c>
      <c r="B60" s="308">
        <v>436.096</v>
      </c>
      <c r="C60" s="308">
        <v>32973.587</v>
      </c>
      <c r="D60" s="144">
        <f t="shared" si="2"/>
        <v>7461.0844859847366</v>
      </c>
    </row>
    <row r="61" spans="1:4" ht="18.75" x14ac:dyDescent="0.3">
      <c r="A61" s="142" t="s">
        <v>537</v>
      </c>
      <c r="B61" s="143">
        <v>15107.904</v>
      </c>
      <c r="C61" s="143">
        <v>30869.303</v>
      </c>
      <c r="D61" s="144">
        <f t="shared" si="2"/>
        <v>104.32551729214059</v>
      </c>
    </row>
    <row r="62" spans="1:4" ht="18.75" x14ac:dyDescent="0.3">
      <c r="A62" s="142" t="s">
        <v>534</v>
      </c>
      <c r="B62" s="143">
        <v>20474.704000000002</v>
      </c>
      <c r="C62" s="143">
        <v>30016.07</v>
      </c>
      <c r="D62" s="144">
        <f t="shared" si="2"/>
        <v>46.600751835044832</v>
      </c>
    </row>
    <row r="63" spans="1:4" ht="18.75" x14ac:dyDescent="0.3">
      <c r="A63" s="142" t="s">
        <v>543</v>
      </c>
      <c r="B63" s="143">
        <v>9964.2369999999992</v>
      </c>
      <c r="C63" s="143">
        <v>22443.828000000001</v>
      </c>
      <c r="D63" s="144">
        <f t="shared" si="2"/>
        <v>125.24381947157623</v>
      </c>
    </row>
    <row r="64" spans="1:4" ht="18.75" x14ac:dyDescent="0.3">
      <c r="A64" s="142" t="s">
        <v>544</v>
      </c>
      <c r="B64" s="143">
        <v>5461.326</v>
      </c>
      <c r="C64" s="143">
        <v>18947.585999999999</v>
      </c>
      <c r="D64" s="144">
        <f t="shared" si="2"/>
        <v>246.94112748442407</v>
      </c>
    </row>
    <row r="65" spans="1:4" ht="18.75" x14ac:dyDescent="0.3">
      <c r="A65" s="142" t="s">
        <v>533</v>
      </c>
      <c r="B65" s="143">
        <v>14424.14</v>
      </c>
      <c r="C65" s="143">
        <v>14716.791999999999</v>
      </c>
      <c r="D65" s="144">
        <f t="shared" si="2"/>
        <v>2.0289043228920409</v>
      </c>
    </row>
    <row r="66" spans="1:4" ht="18.75" x14ac:dyDescent="0.3">
      <c r="A66" s="142" t="s">
        <v>528</v>
      </c>
      <c r="B66" s="143">
        <v>26457.435000000001</v>
      </c>
      <c r="C66" s="143">
        <v>13180.944</v>
      </c>
      <c r="D66" s="144">
        <f t="shared" si="2"/>
        <v>-50.180567390603059</v>
      </c>
    </row>
    <row r="67" spans="1:4" ht="18.75" x14ac:dyDescent="0.3">
      <c r="A67" s="142" t="s">
        <v>538</v>
      </c>
      <c r="B67" s="143">
        <v>6189.8029999999999</v>
      </c>
      <c r="C67" s="143">
        <v>12656.857</v>
      </c>
      <c r="D67" s="144">
        <f t="shared" si="2"/>
        <v>104.47915709110613</v>
      </c>
    </row>
    <row r="68" spans="1:4" ht="18.75" x14ac:dyDescent="0.3">
      <c r="A68" s="142" t="s">
        <v>542</v>
      </c>
      <c r="B68" s="143">
        <v>6665.5540000000001</v>
      </c>
      <c r="C68" s="143">
        <v>11291.436</v>
      </c>
      <c r="D68" s="144">
        <f t="shared" si="2"/>
        <v>69.399812828761114</v>
      </c>
    </row>
    <row r="69" spans="1:4" ht="18.75" x14ac:dyDescent="0.3">
      <c r="A69" s="142" t="s">
        <v>541</v>
      </c>
      <c r="B69" s="143">
        <v>8010.0150000000003</v>
      </c>
      <c r="C69" s="143">
        <v>10214.191000000001</v>
      </c>
      <c r="D69" s="144">
        <f t="shared" si="2"/>
        <v>27.517751215197478</v>
      </c>
    </row>
    <row r="70" spans="1:4" ht="18.75" x14ac:dyDescent="0.3">
      <c r="A70" s="142" t="s">
        <v>536</v>
      </c>
      <c r="B70" s="143">
        <v>11317.144</v>
      </c>
      <c r="C70" s="143">
        <v>9756.9210000000003</v>
      </c>
      <c r="D70" s="144">
        <f t="shared" si="2"/>
        <v>-13.786366949117197</v>
      </c>
    </row>
    <row r="71" spans="1:4" ht="18.75" x14ac:dyDescent="0.3">
      <c r="A71" s="142" t="s">
        <v>546</v>
      </c>
      <c r="B71" s="143">
        <v>9121.5079999999998</v>
      </c>
      <c r="C71" s="143">
        <v>8827.9920000000002</v>
      </c>
      <c r="D71" s="144">
        <f t="shared" si="2"/>
        <v>-3.2178451194692768</v>
      </c>
    </row>
    <row r="72" spans="1:4" ht="18.75" x14ac:dyDescent="0.3">
      <c r="A72" s="142" t="s">
        <v>539</v>
      </c>
      <c r="B72" s="143">
        <v>7408.5789999999997</v>
      </c>
      <c r="C72" s="143">
        <v>6862.2709999999997</v>
      </c>
      <c r="D72" s="144">
        <f t="shared" si="2"/>
        <v>-7.3739916926039397</v>
      </c>
    </row>
    <row r="73" spans="1:4" ht="18.75" x14ac:dyDescent="0.3">
      <c r="A73" s="142" t="s">
        <v>548</v>
      </c>
      <c r="B73" s="143">
        <v>4873.3280000000004</v>
      </c>
      <c r="C73" s="143">
        <v>6551.6120000000001</v>
      </c>
      <c r="D73" s="144">
        <f t="shared" si="2"/>
        <v>34.438149863912287</v>
      </c>
    </row>
    <row r="74" spans="1:4" ht="19.5" thickBot="1" x14ac:dyDescent="0.35">
      <c r="A74" s="145" t="s">
        <v>545</v>
      </c>
      <c r="B74" s="156">
        <v>4029.1019999999999</v>
      </c>
      <c r="C74" s="156">
        <v>4325.8280000000004</v>
      </c>
      <c r="D74" s="157">
        <f t="shared" si="2"/>
        <v>7.3645690776753874</v>
      </c>
    </row>
    <row r="75" spans="1:4" ht="15.75" x14ac:dyDescent="0.25">
      <c r="A75" s="8"/>
      <c r="B75" s="148"/>
      <c r="C75" s="148"/>
    </row>
  </sheetData>
  <sortState xmlns:xlrd2="http://schemas.microsoft.com/office/spreadsheetml/2017/richdata2" ref="A25:C37">
    <sortCondition descending="1" ref="C24:C37"/>
  </sortState>
  <conditionalFormatting sqref="D6:D15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D23:D37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44:D74">
    <cfRule type="cellIs" dxfId="27" priority="1" stopIfTrue="1" operator="lessThan">
      <formula>0</formula>
    </cfRule>
    <cfRule type="cellIs" dxfId="26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2022r. (dane ostateczne) 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7</vt:i4>
      </vt:variant>
    </vt:vector>
  </HeadingPairs>
  <TitlesOfParts>
    <vt:vector size="19" baseType="lpstr">
      <vt:lpstr>INFO</vt:lpstr>
      <vt:lpstr>HZ og 2004-2021</vt:lpstr>
      <vt:lpstr>EXP - wykresy</vt:lpstr>
      <vt:lpstr>IMP - wykresy</vt:lpstr>
      <vt:lpstr>CN2 OG 2022ost</vt:lpstr>
      <vt:lpstr>CN4 OG_2022ost</vt:lpstr>
      <vt:lpstr>Kraje GŁÓWNE 2022ost</vt:lpstr>
      <vt:lpstr>Kraje wg Ugrup 2022ost</vt:lpstr>
      <vt:lpstr>Kraje pozost. EXP 2022ost</vt:lpstr>
      <vt:lpstr>Kraje pozostałe IMP 2022</vt:lpstr>
      <vt:lpstr>cn4 Glowne EXP 2022ost</vt:lpstr>
      <vt:lpstr>cn4 Glowne IMP 2022ost</vt:lpstr>
      <vt:lpstr>INFO!OLE_LINK4</vt:lpstr>
      <vt:lpstr>'cn4 Glowne EXP 2022ost'!Tytuły_wydruku</vt:lpstr>
      <vt:lpstr>'cn4 Glowne IMP 2022ost'!Tytuły_wydruku</vt:lpstr>
      <vt:lpstr>'CN4 OG_2022ost'!Tytuły_wydruku</vt:lpstr>
      <vt:lpstr>'EXP - wykresy'!Tytuły_wydruku</vt:lpstr>
      <vt:lpstr>'IMP - wykresy'!Tytuły_wydruku</vt:lpstr>
      <vt:lpstr>'Kraje wg Ugrup 2022ost'!Tytuły_wydruku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2023-11-06T15:18:49Z</cp:lastPrinted>
  <dcterms:created xsi:type="dcterms:W3CDTF">2021-05-10T11:10:15Z</dcterms:created>
  <dcterms:modified xsi:type="dcterms:W3CDTF">2023-11-06T15:28:43Z</dcterms:modified>
</cp:coreProperties>
</file>