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codeName="Ten_skoroszyt"/>
  <xr:revisionPtr revIDLastSave="0" documentId="8_{D572ABC2-C674-4632-99A0-65A790C203F5}" xr6:coauthVersionLast="36" xr6:coauthVersionMax="36" xr10:uidLastSave="{00000000-0000-0000-0000-000000000000}"/>
  <bookViews>
    <workbookView xWindow="0" yWindow="0" windowWidth="28800" windowHeight="10245" tabRatio="910" firstSheet="25" activeTab="36"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07" r:id="rId7"/>
    <sheet name="Tab 6 i 7" sheetId="140" r:id="rId8"/>
    <sheet name="Tab 8 i 9" sheetId="108" r:id="rId9"/>
    <sheet name="Tab 10 i 11" sheetId="109" r:id="rId10"/>
    <sheet name="Tab 12" sheetId="110" r:id="rId11"/>
    <sheet name="Tab 13" sheetId="141" r:id="rId12"/>
    <sheet name="Tab 1 (14)" sheetId="94" r:id="rId13"/>
    <sheet name="Tab 2 (15) i wykres 1" sheetId="135" r:id="rId14"/>
    <sheet name="Tab 3 (16) i wykres 2" sheetId="125" r:id="rId15"/>
    <sheet name="Tab 4 (17)" sheetId="95" r:id="rId16"/>
    <sheet name="Tab 5 (18)" sheetId="96" r:id="rId17"/>
    <sheet name="Wykres 3" sheetId="129" r:id="rId18"/>
    <sheet name="Tab 6 (19)" sheetId="97" r:id="rId19"/>
    <sheet name="Tab 7 (20)" sheetId="98" r:id="rId20"/>
    <sheet name="Tab 8 (21)" sheetId="99" r:id="rId21"/>
    <sheet name="Tab 9 (22) i 10 (23)" sheetId="137" r:id="rId22"/>
    <sheet name="Tab 11 (24); 12 (25) i wykres 4" sheetId="138" r:id="rId23"/>
    <sheet name="Tab 13 (26) i wykres 5" sheetId="139" r:id="rId24"/>
    <sheet name="Tab 14 (27) i 15 (28)" sheetId="101" r:id="rId25"/>
    <sheet name="Tab 16 (29) i 17 (30)" sheetId="102" r:id="rId26"/>
    <sheet name="Tab 1 (31)" sheetId="104" r:id="rId27"/>
    <sheet name="Tab 1 (32) i 2 (33)" sheetId="113" r:id="rId28"/>
    <sheet name="Wykres 6" sheetId="130" r:id="rId29"/>
    <sheet name="Tab 3 (34) i 4 (35)" sheetId="114" r:id="rId30"/>
    <sheet name="Wykres 7" sheetId="126" r:id="rId31"/>
    <sheet name="Tab 1 (36)" sheetId="115" r:id="rId32"/>
    <sheet name="Tab 2 (37) i 3 (38)" sheetId="117" r:id="rId33"/>
    <sheet name="Tab 4 (39)" sheetId="116" r:id="rId34"/>
    <sheet name="Tab 5 (40) i wykres 8" sheetId="142" r:id="rId35"/>
    <sheet name="Tab 6 (41) i 7 (42)" sheetId="118" r:id="rId36"/>
    <sheet name="Tab 8 (43) i 9 (44)" sheetId="119" r:id="rId37"/>
    <sheet name="Tab 1 (45) i 2 (46)" sheetId="121" r:id="rId38"/>
  </sheets>
  <definedNames>
    <definedName name="_xlnm.Print_Area" localSheetId="3">'Objaśnienia i skróty'!$A$1:$B$25</definedName>
    <definedName name="_xlnm.Print_Area" localSheetId="1">'Spis treści'!$A$1:$C$71</definedName>
    <definedName name="_xlnm.Print_Area" localSheetId="0">'Strona tytułowa'!$A$1:$B$34</definedName>
    <definedName name="_xlnm.Print_Area" localSheetId="12">'Tab 1 (14)'!$A$1:$I$30</definedName>
    <definedName name="_xlnm.Print_Area" localSheetId="26">'Tab 1 (31)'!$A$1:$I$62</definedName>
    <definedName name="_xlnm.Print_Area" localSheetId="27">'Tab 1 (32) i 2 (33)'!$A$1:$I$39</definedName>
    <definedName name="_xlnm.Print_Area" localSheetId="31">'Tab 1 (36)'!$A$1:$L$24</definedName>
    <definedName name="_xlnm.Print_Area" localSheetId="22">'Tab 11 (24); 12 (25) i wykres 4'!$A$1:$F$46</definedName>
    <definedName name="_xlnm.Print_Area" localSheetId="11">'Tab 13'!$A$1:$G$55</definedName>
    <definedName name="_xlnm.Print_Area" localSheetId="23">'Tab 13 (26) i wykres 5'!$A$1:$F$41</definedName>
    <definedName name="_xlnm.Print_Area" localSheetId="25">'Tab 16 (29) i 17 (30)'!$A$1:$I$45</definedName>
    <definedName name="_xlnm.Print_Area" localSheetId="13">'Tab 2 (15) i wykres 1'!$A$1:$E$48</definedName>
    <definedName name="_xlnm.Print_Area" localSheetId="32">'Tab 2 (37) i 3 (38)'!$A$1:$I$29</definedName>
    <definedName name="_xlnm.Print_Area" localSheetId="14">'Tab 3 (16) i wykres 2'!$A$1:$E$52</definedName>
    <definedName name="_xlnm.Print_Area" localSheetId="29">'Tab 3 (34) i 4 (35)'!$A$1:$J$38</definedName>
    <definedName name="_xlnm.Print_Area" localSheetId="15">'Tab 4 (17)'!$A$1:$H$30</definedName>
    <definedName name="_xlnm.Print_Area" localSheetId="16">'Tab 5 (18)'!$A$1:$I$33</definedName>
    <definedName name="_xlnm.Print_Area" localSheetId="34">'Tab 5 (40) i wykres 8'!$A$1:$F$37</definedName>
    <definedName name="_xlnm.Print_Area" localSheetId="19">'Tab 7 (20)'!$A$1:$I$33</definedName>
    <definedName name="_xlnm.Print_Area" localSheetId="20">'Tab 8 (21)'!$A$1:$H$32</definedName>
    <definedName name="_xlnm.Print_Area" localSheetId="21">'Tab 9 (22) i 10 (23)'!$A$1:$E$34</definedName>
    <definedName name="_xlnm.Print_Area" localSheetId="2">'Uwagi wstępne'!$A$1:$B$130</definedName>
    <definedName name="_xlnm.Print_Area" localSheetId="17">'Wykres 3'!$A$1:$F$6</definedName>
    <definedName name="_xlnm.Print_Area" localSheetId="28">'Wykres 6'!$A$1:$G$34</definedName>
    <definedName name="_xlnm.Print_Area" localSheetId="30">'Wykres 7'!$B$1:$M$21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142" l="1"/>
  <c r="B14" i="142"/>
  <c r="B13" i="142"/>
  <c r="B12" i="142"/>
  <c r="B11" i="142"/>
  <c r="B10" i="142"/>
  <c r="B9" i="142"/>
  <c r="B8" i="142"/>
  <c r="B7" i="142"/>
  <c r="B6" i="142"/>
  <c r="D5" i="142"/>
  <c r="C5" i="142"/>
  <c r="B4" i="142"/>
  <c r="A1" i="142"/>
  <c r="B5" i="142" l="1"/>
  <c r="B5" i="141"/>
  <c r="A1" i="141"/>
  <c r="C18" i="140" l="1"/>
  <c r="D18" i="140"/>
  <c r="E18" i="140"/>
  <c r="F18" i="140"/>
  <c r="B18" i="140"/>
  <c r="C5" i="140"/>
  <c r="D5" i="140"/>
  <c r="E5" i="140"/>
  <c r="F5" i="140"/>
  <c r="G5" i="140"/>
  <c r="B5" i="140"/>
  <c r="B17" i="140"/>
  <c r="A1" i="140"/>
  <c r="B14" i="139"/>
  <c r="B13" i="139"/>
  <c r="B12" i="139"/>
  <c r="B11" i="139"/>
  <c r="B10" i="139"/>
  <c r="B9" i="139"/>
  <c r="B8" i="139"/>
  <c r="D7" i="139"/>
  <c r="C7" i="139"/>
  <c r="B6" i="139"/>
  <c r="A1" i="139"/>
  <c r="B16" i="138"/>
  <c r="B17" i="138"/>
  <c r="B18" i="138"/>
  <c r="B19" i="138"/>
  <c r="B20" i="138"/>
  <c r="B15" i="138"/>
  <c r="C14" i="138"/>
  <c r="D14" i="138"/>
  <c r="B13" i="138"/>
  <c r="B6" i="141" l="1"/>
  <c r="B14" i="138"/>
  <c r="B7" i="139"/>
  <c r="A1" i="138" l="1"/>
  <c r="B32" i="137"/>
  <c r="B31" i="137"/>
  <c r="B30" i="137"/>
  <c r="B29" i="137"/>
  <c r="B28" i="137"/>
  <c r="B27" i="137"/>
  <c r="B26" i="137"/>
  <c r="B25" i="137"/>
  <c r="B24" i="137"/>
  <c r="B23" i="137"/>
  <c r="B22" i="137"/>
  <c r="B21" i="137"/>
  <c r="B20" i="137"/>
  <c r="B19" i="137"/>
  <c r="E18" i="137"/>
  <c r="D18" i="137"/>
  <c r="C18" i="137"/>
  <c r="B18" i="137" l="1"/>
  <c r="D10" i="137"/>
  <c r="D9" i="137"/>
  <c r="D8" i="137"/>
  <c r="D7" i="137"/>
  <c r="D6" i="137"/>
  <c r="C6" i="137"/>
  <c r="B6" i="137"/>
  <c r="B17" i="137"/>
  <c r="A1" i="137"/>
  <c r="C21" i="126" l="1"/>
  <c r="C33" i="130" l="1"/>
  <c r="B33" i="130"/>
  <c r="I61" i="104" l="1"/>
  <c r="H61" i="104"/>
  <c r="I60" i="104"/>
  <c r="H60" i="104"/>
  <c r="I59" i="104"/>
  <c r="H59" i="104"/>
  <c r="D5" i="129" l="1"/>
  <c r="C5" i="129"/>
  <c r="B5" i="129"/>
  <c r="B5" i="108" l="1"/>
  <c r="A1" i="129" l="1"/>
  <c r="B22" i="121" l="1"/>
  <c r="H8" i="106" l="1"/>
  <c r="I18" i="106" l="1"/>
  <c r="H18" i="106"/>
  <c r="G18" i="106"/>
  <c r="I17" i="106"/>
  <c r="H17" i="106"/>
  <c r="G17" i="106"/>
  <c r="I15" i="106"/>
  <c r="H15" i="106"/>
  <c r="G15" i="106"/>
  <c r="I14" i="106"/>
  <c r="H14" i="106"/>
  <c r="G14" i="106"/>
  <c r="I12" i="106"/>
  <c r="H12" i="106"/>
  <c r="G12" i="106"/>
  <c r="I11" i="106"/>
  <c r="H11" i="106"/>
  <c r="G11" i="106"/>
  <c r="I9" i="106"/>
  <c r="H9" i="106"/>
  <c r="G9" i="106"/>
  <c r="I8" i="106"/>
  <c r="G8" i="106"/>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13" i="117" l="1"/>
  <c r="B12" i="117"/>
  <c r="B11" i="117"/>
  <c r="B10" i="117"/>
  <c r="B9" i="117"/>
  <c r="B8" i="117"/>
  <c r="H6" i="117"/>
  <c r="G6" i="117"/>
  <c r="F6" i="117"/>
  <c r="E6" i="117"/>
  <c r="D6" i="117"/>
  <c r="C6" i="117"/>
  <c r="I29" i="117"/>
  <c r="H29" i="117"/>
  <c r="G29" i="117"/>
  <c r="I28" i="117"/>
  <c r="H28" i="117"/>
  <c r="G28" i="117"/>
  <c r="I27" i="117"/>
  <c r="H27" i="117"/>
  <c r="G27" i="117"/>
  <c r="I25" i="117"/>
  <c r="H25" i="117"/>
  <c r="G25" i="117"/>
  <c r="I24" i="117"/>
  <c r="H24" i="117"/>
  <c r="G24" i="117"/>
  <c r="I23" i="117"/>
  <c r="H23" i="117"/>
  <c r="G23" i="117"/>
  <c r="B6" i="117" l="1"/>
  <c r="B5" i="117"/>
  <c r="B7" i="116" s="1"/>
  <c r="B6" i="118" s="1"/>
  <c r="B29" i="118" s="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8" i="115" l="1"/>
  <c r="J16" i="114"/>
  <c r="I16" i="114"/>
  <c r="H16" i="114"/>
  <c r="J14" i="114"/>
  <c r="I14" i="114"/>
  <c r="H14" i="114"/>
  <c r="J13" i="114"/>
  <c r="I13" i="114"/>
  <c r="H13" i="114"/>
  <c r="J11" i="114"/>
  <c r="I11" i="114"/>
  <c r="H11" i="114"/>
  <c r="J10" i="114"/>
  <c r="I10" i="114"/>
  <c r="H10" i="114"/>
  <c r="J9" i="114"/>
  <c r="I9" i="114"/>
  <c r="H9" i="114"/>
  <c r="J8" i="114"/>
  <c r="I8" i="114"/>
  <c r="H8" i="114"/>
  <c r="J7" i="114"/>
  <c r="I7" i="114"/>
  <c r="H7" i="114"/>
  <c r="I15" i="113" l="1"/>
  <c r="H15" i="113"/>
  <c r="G15" i="113"/>
  <c r="I14" i="113"/>
  <c r="H14" i="113"/>
  <c r="G14" i="113"/>
  <c r="I11" i="113"/>
  <c r="H11" i="113"/>
  <c r="G11" i="113"/>
  <c r="I10" i="113"/>
  <c r="H10" i="113"/>
  <c r="G10" i="113"/>
  <c r="I9" i="113"/>
  <c r="H9" i="113"/>
  <c r="G9" i="113"/>
  <c r="I8" i="113"/>
  <c r="H8" i="113"/>
  <c r="G8" i="113"/>
  <c r="F12" i="113" l="1"/>
  <c r="E12" i="113"/>
  <c r="D12" i="113"/>
  <c r="C12" i="113"/>
  <c r="B12" i="113"/>
  <c r="I12" i="113" l="1"/>
  <c r="G12" i="113"/>
  <c r="H12" i="113"/>
  <c r="F16" i="113"/>
  <c r="E16" i="113"/>
  <c r="D16" i="113"/>
  <c r="C16" i="113"/>
  <c r="B16" i="113"/>
  <c r="I16" i="113" l="1"/>
  <c r="H16" i="113"/>
  <c r="G16" i="113"/>
  <c r="G61" i="104"/>
  <c r="G60" i="104"/>
  <c r="G59" i="104"/>
  <c r="I57" i="104" l="1"/>
  <c r="H57" i="104"/>
  <c r="G57" i="104"/>
  <c r="I56" i="104"/>
  <c r="H56" i="104"/>
  <c r="G56" i="104"/>
  <c r="I55" i="104"/>
  <c r="H55" i="104"/>
  <c r="G55" i="104"/>
  <c r="I53" i="104"/>
  <c r="H53" i="104"/>
  <c r="G53" i="104"/>
  <c r="I52" i="104"/>
  <c r="H52" i="104"/>
  <c r="G52" i="104"/>
  <c r="I51" i="104"/>
  <c r="H51" i="104"/>
  <c r="G51" i="104"/>
  <c r="I49" i="104"/>
  <c r="H49" i="104"/>
  <c r="G49" i="104"/>
  <c r="I48" i="104"/>
  <c r="H48" i="104"/>
  <c r="G48" i="104"/>
  <c r="I47" i="104"/>
  <c r="H47" i="104"/>
  <c r="G47" i="104"/>
  <c r="I45" i="104"/>
  <c r="H45" i="104"/>
  <c r="G45" i="104"/>
  <c r="I44" i="104"/>
  <c r="H44" i="104"/>
  <c r="G44" i="104"/>
  <c r="I43" i="104"/>
  <c r="H43" i="104"/>
  <c r="G43" i="104"/>
  <c r="I41" i="104"/>
  <c r="H41" i="104"/>
  <c r="G41" i="104"/>
  <c r="I40" i="104"/>
  <c r="H40" i="104"/>
  <c r="G40" i="104"/>
  <c r="I39" i="104"/>
  <c r="H39" i="104"/>
  <c r="G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I15" i="104"/>
  <c r="H15" i="104"/>
  <c r="G15" i="104"/>
  <c r="I12" i="104"/>
  <c r="H12" i="104"/>
  <c r="G12" i="104"/>
  <c r="I11" i="104"/>
  <c r="H11" i="104"/>
  <c r="G11" i="104"/>
  <c r="I9" i="104"/>
  <c r="H9" i="104"/>
  <c r="G9" i="104"/>
  <c r="I8" i="104"/>
  <c r="H8" i="104"/>
  <c r="G8" i="104"/>
  <c r="I7" i="104"/>
  <c r="H7" i="104"/>
  <c r="G7" i="104"/>
  <c r="F13" i="104" l="1"/>
  <c r="E13" i="104"/>
  <c r="C13" i="104"/>
  <c r="B13" i="104"/>
  <c r="D13" i="104"/>
  <c r="I13" i="104" l="1"/>
  <c r="H13" i="104"/>
  <c r="G13" i="104"/>
  <c r="I20" i="102"/>
  <c r="H20" i="102"/>
  <c r="G20" i="102"/>
  <c r="I19" i="102"/>
  <c r="H19" i="102"/>
  <c r="G19" i="102"/>
  <c r="I16" i="102"/>
  <c r="H16" i="102"/>
  <c r="G16" i="102"/>
  <c r="I15" i="102"/>
  <c r="H15" i="102"/>
  <c r="G15" i="102"/>
  <c r="I12" i="102"/>
  <c r="H12" i="102"/>
  <c r="G12" i="102"/>
  <c r="I11" i="102"/>
  <c r="H11" i="102"/>
  <c r="G11" i="102"/>
  <c r="I8" i="102"/>
  <c r="H8" i="102"/>
  <c r="G8" i="102"/>
  <c r="I7" i="102"/>
  <c r="H7" i="102"/>
  <c r="G7" i="102"/>
  <c r="F21" i="102" l="1"/>
  <c r="F17" i="102"/>
  <c r="F13" i="102"/>
  <c r="F9" i="102"/>
  <c r="E21" i="102"/>
  <c r="E17" i="102"/>
  <c r="E13" i="102"/>
  <c r="E9" i="102"/>
  <c r="I32" i="98"/>
  <c r="H32" i="98"/>
  <c r="G32" i="98"/>
  <c r="I31" i="98"/>
  <c r="H31" i="98"/>
  <c r="G31" i="98"/>
  <c r="I30" i="98"/>
  <c r="H30" i="98"/>
  <c r="G30" i="98"/>
  <c r="I29" i="98"/>
  <c r="H29" i="98"/>
  <c r="G29" i="98"/>
  <c r="I28" i="98"/>
  <c r="H28" i="98"/>
  <c r="G28" i="98"/>
  <c r="I27" i="98"/>
  <c r="H27" i="98"/>
  <c r="G27" i="98"/>
  <c r="I26" i="98"/>
  <c r="H26" i="98"/>
  <c r="G26" i="98"/>
  <c r="I25" i="98"/>
  <c r="H25" i="98"/>
  <c r="G25" i="98"/>
  <c r="I24" i="98"/>
  <c r="H24" i="98"/>
  <c r="G24" i="98"/>
  <c r="I23" i="98"/>
  <c r="H23" i="98"/>
  <c r="G23" i="98"/>
  <c r="I22" i="98"/>
  <c r="H22" i="98"/>
  <c r="G22" i="98"/>
  <c r="I21" i="98"/>
  <c r="H21" i="98"/>
  <c r="G21" i="98"/>
  <c r="I20" i="98"/>
  <c r="H20" i="98"/>
  <c r="G20" i="98"/>
  <c r="I18" i="98"/>
  <c r="H18" i="98"/>
  <c r="G18" i="98"/>
  <c r="I17" i="98"/>
  <c r="H17" i="98"/>
  <c r="G17" i="98"/>
  <c r="I16" i="98"/>
  <c r="H16" i="98"/>
  <c r="G16" i="98"/>
  <c r="I15" i="98"/>
  <c r="H15" i="98"/>
  <c r="G15" i="98"/>
  <c r="I14" i="98"/>
  <c r="H14" i="98"/>
  <c r="G14" i="98"/>
  <c r="I13" i="98"/>
  <c r="H13" i="98"/>
  <c r="G13" i="98"/>
  <c r="I11" i="98"/>
  <c r="H11" i="98"/>
  <c r="G11" i="98"/>
  <c r="I10" i="98"/>
  <c r="H10" i="98"/>
  <c r="G10" i="98"/>
  <c r="I9" i="98"/>
  <c r="H9" i="98"/>
  <c r="G9" i="98"/>
  <c r="I8" i="101"/>
  <c r="H8" i="101"/>
  <c r="G8" i="101"/>
  <c r="I7" i="101"/>
  <c r="H7" i="101"/>
  <c r="G7" i="101"/>
  <c r="F9" i="101" l="1"/>
  <c r="E9" i="101"/>
  <c r="I32" i="96" l="1"/>
  <c r="H32" i="96"/>
  <c r="G32" i="96"/>
  <c r="I31" i="96"/>
  <c r="H31" i="96"/>
  <c r="G31" i="96"/>
  <c r="I30" i="96"/>
  <c r="H30" i="96"/>
  <c r="G30" i="96"/>
  <c r="I29" i="96"/>
  <c r="H29" i="96"/>
  <c r="G29" i="96"/>
  <c r="I28" i="96"/>
  <c r="H28" i="96"/>
  <c r="G28" i="96"/>
  <c r="I26" i="96"/>
  <c r="H26" i="96"/>
  <c r="G26" i="96"/>
  <c r="I25" i="96"/>
  <c r="H25" i="96"/>
  <c r="G25" i="96"/>
  <c r="I24" i="96"/>
  <c r="H24" i="96"/>
  <c r="G24" i="96"/>
  <c r="I23" i="96"/>
  <c r="H23" i="96"/>
  <c r="G23" i="96"/>
  <c r="I22" i="96"/>
  <c r="H22" i="96"/>
  <c r="G22" i="96"/>
  <c r="I18" i="96"/>
  <c r="H18" i="96"/>
  <c r="G18" i="96"/>
  <c r="I17" i="96"/>
  <c r="H17" i="96"/>
  <c r="G17" i="96"/>
  <c r="I16" i="96"/>
  <c r="H16" i="96"/>
  <c r="G16" i="96"/>
  <c r="I15" i="96"/>
  <c r="H15" i="96"/>
  <c r="G15" i="96"/>
  <c r="I14" i="96"/>
  <c r="H14" i="96"/>
  <c r="G14" i="96"/>
  <c r="F27" i="96"/>
  <c r="F21" i="96"/>
  <c r="F13" i="96"/>
  <c r="F10" i="96" s="1"/>
  <c r="E27" i="96"/>
  <c r="E21" i="96"/>
  <c r="E13" i="96"/>
  <c r="B30" i="95"/>
  <c r="B29" i="95"/>
  <c r="B28" i="95"/>
  <c r="F20" i="96" l="1"/>
  <c r="F11" i="96" s="1"/>
  <c r="F9" i="96" s="1"/>
  <c r="E10" i="96"/>
  <c r="E20" i="96"/>
  <c r="E11" i="96" l="1"/>
  <c r="I30" i="94"/>
  <c r="H30" i="94"/>
  <c r="G30" i="94"/>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6" i="94"/>
  <c r="H16" i="94"/>
  <c r="G16" i="94"/>
  <c r="I15" i="94"/>
  <c r="H15" i="94"/>
  <c r="G15" i="94"/>
  <c r="I14" i="94"/>
  <c r="H14" i="94"/>
  <c r="G14" i="94"/>
  <c r="I13" i="94"/>
  <c r="H13" i="94"/>
  <c r="G13" i="94"/>
  <c r="I12" i="94"/>
  <c r="H12" i="94"/>
  <c r="G12" i="94"/>
  <c r="I11" i="94"/>
  <c r="H11" i="94"/>
  <c r="G11" i="94"/>
  <c r="I9" i="94"/>
  <c r="H9" i="94"/>
  <c r="G9" i="94"/>
  <c r="I8" i="94"/>
  <c r="H8" i="94"/>
  <c r="G8" i="94"/>
  <c r="I7" i="94"/>
  <c r="H7" i="94"/>
  <c r="G7" i="94"/>
  <c r="E9" i="96" l="1"/>
  <c r="F9" i="109"/>
  <c r="E9" i="109"/>
  <c r="E6" i="109" s="1"/>
  <c r="D9" i="109"/>
  <c r="D6" i="109" s="1"/>
  <c r="C9" i="109"/>
  <c r="C6" i="109" s="1"/>
  <c r="B9" i="109"/>
  <c r="B6" i="109" s="1"/>
  <c r="F6" i="109"/>
  <c r="F9" i="108" l="1"/>
  <c r="E9" i="108"/>
  <c r="D9" i="108"/>
  <c r="D6" i="108" s="1"/>
  <c r="C9" i="108"/>
  <c r="C6" i="108" s="1"/>
  <c r="B9" i="108"/>
  <c r="B6" i="108" s="1"/>
  <c r="F6" i="108"/>
  <c r="E6" i="108"/>
  <c r="F27" i="106" l="1"/>
  <c r="E27" i="106"/>
  <c r="D27" i="106"/>
  <c r="C27" i="106"/>
  <c r="B27" i="106"/>
  <c r="F24" i="106" l="1"/>
  <c r="E24" i="106"/>
  <c r="I27" i="105" l="1"/>
  <c r="H27" i="105"/>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B9" i="97" l="1"/>
  <c r="B9" i="99" s="1"/>
  <c r="B21" i="114" s="1"/>
  <c r="B18" i="107"/>
  <c r="B19" i="108" s="1"/>
  <c r="B28" i="102" l="1"/>
  <c r="B22" i="113" s="1"/>
  <c r="B29" i="119" s="1"/>
  <c r="B5" i="109"/>
  <c r="B19" i="109" s="1"/>
  <c r="B6" i="110" s="1"/>
  <c r="D33" i="130" l="1"/>
  <c r="B34" i="130" s="1"/>
  <c r="C34" i="130" l="1"/>
  <c r="D34" i="130"/>
  <c r="D30" i="101" l="1"/>
  <c r="D29" i="101"/>
  <c r="D28" i="101"/>
  <c r="D27" i="101"/>
  <c r="D26" i="101"/>
  <c r="D25" i="101"/>
  <c r="D24" i="101"/>
  <c r="D23" i="101"/>
  <c r="D22" i="101"/>
  <c r="D21" i="101"/>
  <c r="D20" i="101"/>
  <c r="D19" i="101"/>
  <c r="D18" i="101"/>
  <c r="D17" i="101"/>
  <c r="D16" i="101"/>
  <c r="D15" i="101"/>
  <c r="C14" i="101"/>
  <c r="A1" i="135" l="1"/>
  <c r="A1" i="125" s="1"/>
  <c r="A1" i="95" s="1"/>
  <c r="A1" i="96" s="1"/>
  <c r="B23" i="135"/>
  <c r="D24" i="106" l="1"/>
  <c r="C30" i="121" l="1"/>
  <c r="M6" i="121"/>
  <c r="L6" i="121"/>
  <c r="K6" i="121"/>
  <c r="J6" i="121"/>
  <c r="I6" i="121"/>
  <c r="H6" i="121"/>
  <c r="G6" i="121"/>
  <c r="F6" i="121"/>
  <c r="E6" i="121"/>
  <c r="D6" i="121"/>
  <c r="C6" i="121"/>
  <c r="B6" i="121"/>
  <c r="C30" i="119"/>
  <c r="B30" i="119"/>
  <c r="H23" i="119"/>
  <c r="B23" i="119"/>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6"/>
  <c r="A1" i="117" s="1"/>
  <c r="A1" i="118" s="1"/>
  <c r="A1" i="119" s="1"/>
  <c r="J22" i="114"/>
  <c r="I22" i="114"/>
  <c r="G20" i="126" s="1"/>
  <c r="H22" i="114"/>
  <c r="F20" i="126" s="1"/>
  <c r="G22" i="114"/>
  <c r="E20" i="126" s="1"/>
  <c r="F22" i="114"/>
  <c r="D20" i="126" s="1"/>
  <c r="E22" i="114"/>
  <c r="C20" i="126" s="1"/>
  <c r="C22" i="114"/>
  <c r="B22" i="114"/>
  <c r="A1" i="114"/>
  <c r="G23" i="113"/>
  <c r="F23" i="113"/>
  <c r="E23" i="113"/>
  <c r="D23" i="113"/>
  <c r="C23" i="113"/>
  <c r="B23" i="113"/>
  <c r="C23" i="109"/>
  <c r="B23" i="109" s="1"/>
  <c r="F20" i="109"/>
  <c r="E20" i="109"/>
  <c r="D20" i="109"/>
  <c r="C20" i="109" s="1"/>
  <c r="C26" i="108"/>
  <c r="B26" i="108" s="1"/>
  <c r="C25" i="108"/>
  <c r="B25" i="108" s="1"/>
  <c r="C24" i="108"/>
  <c r="B24" i="108" s="1"/>
  <c r="C23" i="108"/>
  <c r="B23" i="108" s="1"/>
  <c r="C22" i="108"/>
  <c r="B22" i="108" s="1"/>
  <c r="C21" i="108"/>
  <c r="B21" i="108" s="1"/>
  <c r="G20" i="108"/>
  <c r="F20" i="108"/>
  <c r="E20" i="108"/>
  <c r="D20" i="108"/>
  <c r="C35" i="107"/>
  <c r="F35" i="107" s="1"/>
  <c r="C34" i="107"/>
  <c r="F34" i="107" s="1"/>
  <c r="C33" i="107"/>
  <c r="B33" i="107" s="1"/>
  <c r="C32" i="107"/>
  <c r="F32" i="107" s="1"/>
  <c r="C31" i="107"/>
  <c r="F31" i="107" s="1"/>
  <c r="C30" i="107"/>
  <c r="F30" i="107" s="1"/>
  <c r="C29" i="107"/>
  <c r="B29" i="107" s="1"/>
  <c r="C28" i="107"/>
  <c r="F28" i="107" s="1"/>
  <c r="C27" i="107"/>
  <c r="F27" i="107" s="1"/>
  <c r="C26" i="107"/>
  <c r="F26" i="107" s="1"/>
  <c r="C25" i="107"/>
  <c r="B25" i="107" s="1"/>
  <c r="C24" i="107"/>
  <c r="F24" i="107" s="1"/>
  <c r="C23" i="107"/>
  <c r="F23" i="107" s="1"/>
  <c r="C22" i="107"/>
  <c r="F22" i="107" s="1"/>
  <c r="C21" i="107"/>
  <c r="B21" i="107" s="1"/>
  <c r="C20" i="107"/>
  <c r="F20" i="107" s="1"/>
  <c r="G19" i="107"/>
  <c r="E19" i="107"/>
  <c r="D19" i="107"/>
  <c r="C13" i="107"/>
  <c r="B13" i="107" s="1"/>
  <c r="C12" i="107"/>
  <c r="F12" i="107" s="1"/>
  <c r="C11" i="107"/>
  <c r="F11" i="107" s="1"/>
  <c r="B11" i="107"/>
  <c r="C10" i="107"/>
  <c r="B10" i="107" s="1"/>
  <c r="C9" i="107"/>
  <c r="F9" i="107" s="1"/>
  <c r="C8" i="107"/>
  <c r="F8" i="107" s="1"/>
  <c r="C7" i="107"/>
  <c r="F7" i="107" s="1"/>
  <c r="G6" i="107"/>
  <c r="E6" i="107"/>
  <c r="D6" i="107"/>
  <c r="C24" i="106"/>
  <c r="B24" i="106"/>
  <c r="A1" i="106"/>
  <c r="A1" i="107" s="1"/>
  <c r="A1" i="108" s="1"/>
  <c r="A1" i="109" s="1"/>
  <c r="A1" i="110" s="1"/>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D21" i="102"/>
  <c r="G21" i="102" s="1"/>
  <c r="C21" i="102"/>
  <c r="I21" i="102" s="1"/>
  <c r="B21" i="102"/>
  <c r="H21" i="102" s="1"/>
  <c r="D17" i="102"/>
  <c r="G17" i="102" s="1"/>
  <c r="C17" i="102"/>
  <c r="I17" i="102" s="1"/>
  <c r="B17" i="102"/>
  <c r="H17" i="102" s="1"/>
  <c r="D13" i="102"/>
  <c r="G13" i="102" s="1"/>
  <c r="C13" i="102"/>
  <c r="I13" i="102" s="1"/>
  <c r="B13" i="102"/>
  <c r="H13" i="102" s="1"/>
  <c r="D9" i="102"/>
  <c r="G9" i="102" s="1"/>
  <c r="C9" i="102"/>
  <c r="I9" i="102" s="1"/>
  <c r="B9" i="102"/>
  <c r="H9" i="102" s="1"/>
  <c r="B14" i="101"/>
  <c r="D14" i="101" s="1"/>
  <c r="D9" i="101"/>
  <c r="G9" i="101" s="1"/>
  <c r="C9" i="101"/>
  <c r="I9" i="101" s="1"/>
  <c r="B9" i="101"/>
  <c r="H9" i="101" s="1"/>
  <c r="B31" i="99"/>
  <c r="B30" i="99"/>
  <c r="B29" i="99"/>
  <c r="B28" i="99"/>
  <c r="A1" i="99"/>
  <c r="A1" i="101" s="1"/>
  <c r="A1" i="102" s="1"/>
  <c r="A1" i="98"/>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7" i="96"/>
  <c r="G27" i="96" s="1"/>
  <c r="C27" i="96"/>
  <c r="I27" i="96" s="1"/>
  <c r="B27" i="96"/>
  <c r="H27" i="96" s="1"/>
  <c r="D21" i="96"/>
  <c r="G21" i="96" s="1"/>
  <c r="C21" i="96"/>
  <c r="I21" i="96" s="1"/>
  <c r="B21" i="96"/>
  <c r="H21" i="96" s="1"/>
  <c r="D13" i="96"/>
  <c r="G13" i="96" s="1"/>
  <c r="C13" i="96"/>
  <c r="I13" i="96" s="1"/>
  <c r="B13" i="96"/>
  <c r="B27" i="95"/>
  <c r="B28" i="97" l="1"/>
  <c r="D21" i="126"/>
  <c r="B7" i="107"/>
  <c r="B10" i="96"/>
  <c r="H10" i="96" s="1"/>
  <c r="H13" i="96"/>
  <c r="C10" i="96"/>
  <c r="I10" i="96" s="1"/>
  <c r="B9" i="107"/>
  <c r="F5" i="129"/>
  <c r="B6" i="129" s="1"/>
  <c r="C6" i="107"/>
  <c r="F6" i="107" s="1"/>
  <c r="C20" i="108"/>
  <c r="B20" i="108" s="1"/>
  <c r="H20" i="126"/>
  <c r="E21" i="126" s="1"/>
  <c r="C29" i="102"/>
  <c r="B20" i="109"/>
  <c r="H8" i="119"/>
  <c r="H14" i="119"/>
  <c r="H16" i="119"/>
  <c r="H18" i="119"/>
  <c r="H20" i="119"/>
  <c r="H9" i="119"/>
  <c r="H11" i="119"/>
  <c r="H22" i="119"/>
  <c r="H17" i="119"/>
  <c r="H19" i="119"/>
  <c r="B29" i="102"/>
  <c r="C20" i="96"/>
  <c r="I20" i="96" s="1"/>
  <c r="D10" i="96"/>
  <c r="G10" i="96" s="1"/>
  <c r="D20" i="96"/>
  <c r="G20" i="96" s="1"/>
  <c r="B20" i="96"/>
  <c r="B20" i="107"/>
  <c r="B22" i="107"/>
  <c r="B24" i="107"/>
  <c r="B26" i="107"/>
  <c r="B28" i="107"/>
  <c r="B30" i="107"/>
  <c r="B32" i="107"/>
  <c r="B34" i="107"/>
  <c r="E7" i="119"/>
  <c r="B7" i="119"/>
  <c r="B8" i="107"/>
  <c r="F10" i="107"/>
  <c r="B12" i="107"/>
  <c r="F21" i="107"/>
  <c r="B23" i="107"/>
  <c r="F25" i="107"/>
  <c r="B27" i="107"/>
  <c r="F29" i="107"/>
  <c r="B31" i="107"/>
  <c r="F33" i="107"/>
  <c r="B35" i="107"/>
  <c r="C19" i="107"/>
  <c r="F19" i="107" s="1"/>
  <c r="B11" i="97"/>
  <c r="D11" i="97"/>
  <c r="F21" i="126" l="1"/>
  <c r="G21" i="126"/>
  <c r="B11" i="96"/>
  <c r="H20" i="96"/>
  <c r="C11" i="96"/>
  <c r="I11" i="96" s="1"/>
  <c r="B6" i="107"/>
  <c r="F6" i="129"/>
  <c r="E6" i="129"/>
  <c r="D6" i="129"/>
  <c r="C6" i="129"/>
  <c r="H21" i="126"/>
  <c r="H7" i="119"/>
  <c r="D11" i="96"/>
  <c r="G11" i="96" s="1"/>
  <c r="B19" i="107"/>
  <c r="B9" i="96" l="1"/>
  <c r="H9" i="96" s="1"/>
  <c r="H11" i="96"/>
  <c r="C9" i="96"/>
  <c r="I9" i="96" s="1"/>
  <c r="D9" i="96"/>
  <c r="G9" i="96" s="1"/>
</calcChain>
</file>

<file path=xl/sharedStrings.xml><?xml version="1.0" encoding="utf-8"?>
<sst xmlns="http://schemas.openxmlformats.org/spreadsheetml/2006/main" count="1538" uniqueCount="773">
  <si>
    <t>KWARTALNA 
INFORMACJA STATYSTYCZNA</t>
  </si>
  <si>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</si>
  <si>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</si>
  <si>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</si>
  <si>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</si>
  <si>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</si>
  <si>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</si>
  <si>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</si>
  <si>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</si>
  <si>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</si>
  <si>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</si>
  <si>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owoców warzyw, tytoniu, ziół i roślin zielarskich na podstawie umowy o pomocy przy zbiorach.</t>
  </si>
  <si>
    <t>• liczby wydanych decyzji o podleganiu i ustaniu ubezpieczenia społecznego rolników.</t>
  </si>
  <si>
    <t>„w tym”</t>
  </si>
  <si>
    <t>"z tego"</t>
  </si>
  <si>
    <t>Wyszczególnienie</t>
  </si>
  <si>
    <t>2020 rok</t>
  </si>
  <si>
    <t>porównanie (wzrost/spadek)</t>
  </si>
  <si>
    <t>EMERYTURY I RENTY ogółem</t>
  </si>
  <si>
    <t>Renty</t>
  </si>
  <si>
    <t xml:space="preserve">    w tym emerytury wcześniejsze</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</si>
  <si>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</si>
  <si>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</si>
  <si>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</si>
  <si>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</si>
  <si>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</si>
  <si>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</si>
  <si>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</si>
  <si>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</si>
  <si>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</si>
  <si>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</si>
  <si>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</si>
  <si>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</si>
  <si>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</si>
  <si>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</si>
  <si>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</si>
  <si>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</si>
  <si>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</si>
  <si>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</si>
  <si>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</si>
  <si>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</si>
  <si>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</si>
  <si>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</si>
  <si>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</si>
  <si>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</si>
  <si>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</si>
  <si>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</si>
  <si>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</si>
  <si>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</si>
  <si>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</si>
  <si>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</si>
  <si>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</si>
  <si>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</si>
  <si>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</si>
  <si>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</si>
  <si>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</si>
  <si>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</si>
  <si>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</si>
  <si>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</si>
  <si>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</si>
  <si>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</si>
  <si>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</si>
  <si>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</si>
  <si>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</si>
  <si>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</si>
  <si>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</si>
  <si>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</si>
  <si>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</si>
  <si>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      w tym emerytury wcześniejsze</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</si>
  <si>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</si>
  <si>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</si>
  <si>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</si>
  <si>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</si>
  <si>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</si>
  <si>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</si>
  <si>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</si>
  <si>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</si>
  <si>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</si>
  <si>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</si>
  <si>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Emerytury finansowane
z funduszu emerytalno-rentowego, wypłacane przez MON, MSWiA, MS 
z tego:</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</si>
  <si>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</si>
  <si>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</si>
  <si>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</si>
  <si>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</si>
  <si>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</si>
  <si>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</si>
  <si>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</si>
  <si>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</si>
  <si>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</si>
  <si>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</si>
  <si>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</si>
  <si>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</si>
  <si>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</si>
  <si>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</si>
  <si>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</si>
  <si>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</si>
  <si>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</si>
  <si>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</si>
  <si>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</si>
  <si>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</si>
  <si>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</si>
  <si>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</si>
  <si>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</si>
  <si>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</si>
  <si>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</si>
  <si>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</si>
  <si>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</si>
  <si>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</si>
  <si>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</si>
  <si>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</si>
  <si>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</si>
  <si>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</si>
  <si>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</si>
  <si>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</si>
  <si>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</si>
  <si>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Wnioski pozostałe 
z poprzedniego okresu</t>
  </si>
  <si>
    <t>Zarejestrowane wnioski</t>
  </si>
  <si>
    <t>Załatwione wnioski</t>
  </si>
  <si>
    <t>Razem</t>
  </si>
  <si>
    <t>w tym 
po terminie ustawowym</t>
  </si>
  <si>
    <t>Emerytury razem</t>
  </si>
  <si>
    <t xml:space="preserve">    w tym wcześniejsze</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</si>
  <si>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</si>
  <si>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</si>
  <si>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</si>
  <si>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</si>
  <si>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</si>
  <si>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</si>
  <si>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</si>
  <si>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</si>
  <si>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</si>
  <si>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</si>
  <si>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</si>
  <si>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</si>
  <si>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</si>
  <si>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</si>
  <si>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</si>
  <si>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</si>
  <si>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</si>
  <si>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</si>
  <si>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</si>
  <si>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</si>
  <si>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</si>
  <si>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</si>
  <si>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</si>
  <si>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</si>
  <si>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</si>
  <si>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</si>
  <si>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</si>
  <si>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</si>
  <si>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</si>
  <si>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</si>
  <si>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</si>
  <si>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</si>
  <si>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</si>
  <si>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</si>
  <si>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</si>
  <si>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</si>
  <si>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</si>
  <si>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</si>
  <si>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</si>
  <si>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</si>
  <si>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</si>
  <si>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</si>
  <si>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</si>
  <si>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</si>
  <si>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</si>
  <si>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</si>
  <si>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</si>
  <si>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</si>
  <si>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</si>
  <si>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</si>
  <si>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</si>
  <si>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</si>
  <si>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</si>
  <si>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</si>
  <si>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</si>
  <si>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</si>
  <si>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</si>
  <si>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</si>
  <si>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</si>
  <si>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</si>
  <si>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</si>
  <si>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</si>
  <si>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</si>
  <si>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</si>
  <si>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</si>
  <si>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</si>
  <si>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</si>
  <si>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</si>
  <si>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</si>
  <si>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</si>
  <si>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</si>
  <si>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</si>
  <si>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</si>
  <si>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</si>
  <si>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</si>
  <si>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</si>
  <si>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</si>
  <si>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</si>
  <si>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</si>
  <si>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</si>
  <si>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</si>
  <si>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</si>
  <si>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</si>
  <si>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</si>
  <si>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</si>
  <si>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</si>
  <si>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</si>
  <si>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</si>
  <si>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</si>
  <si>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</si>
  <si>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</si>
  <si>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</si>
  <si>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</si>
  <si>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</si>
  <si>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</si>
  <si>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</si>
  <si>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</si>
  <si>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</si>
  <si>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</si>
  <si>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</si>
  <si>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</si>
  <si>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</si>
  <si>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</si>
  <si>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rPr>
        <vertAlign val="superscript"/>
        <sz val="8"/>
        <rFont val="Arial"/>
        <family val="2"/>
        <charset val="238"/>
      </rPr>
      <t>1)</t>
    </r>
    <r>
      <rPr>
        <sz val="8"/>
        <rFont val="Arial"/>
        <family val="2"/>
        <charset val="238"/>
      </rPr>
      <t xml:space="preserve"> Liczba pomocników rolników świadczących pomoc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</si>
  <si>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</si>
  <si>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</si>
  <si>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</si>
  <si>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</si>
  <si>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</si>
  <si>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</si>
  <si>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</si>
  <si>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</si>
  <si>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</si>
  <si>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</si>
  <si>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</si>
  <si>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</si>
  <si>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</si>
  <si>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</si>
  <si>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</si>
  <si>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</si>
  <si>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</si>
  <si>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</si>
  <si>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</si>
  <si>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</si>
  <si>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</si>
  <si>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</si>
  <si>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</si>
  <si>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</si>
  <si>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</si>
  <si>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</si>
  <si>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</si>
  <si>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</si>
  <si>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</si>
  <si>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</si>
  <si>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</si>
  <si>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</si>
  <si>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</si>
  <si>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</si>
  <si>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</si>
  <si>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</si>
  <si>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</si>
  <si>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</si>
  <si>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</si>
  <si>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</si>
  <si>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</si>
  <si>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</si>
  <si>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</si>
  <si>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</si>
  <si>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</si>
  <si>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</si>
  <si>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</si>
  <si>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</si>
  <si>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</si>
  <si>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</si>
  <si>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</si>
  <si>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</si>
  <si>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</si>
  <si>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</si>
  <si>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</si>
  <si>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</si>
  <si>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</si>
  <si>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</si>
  <si>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Świadczenia finansowane z budżetu państwa zlecone do wypłaty Kasie Rolniczego Ubezpieczenia Społecznego</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</si>
  <si>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</si>
  <si>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</si>
  <si>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</si>
  <si>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</si>
  <si>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</si>
  <si>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</si>
  <si>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</si>
  <si>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</si>
  <si>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</si>
  <si>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</si>
  <si>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</si>
  <si>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</si>
  <si>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</si>
  <si>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</si>
  <si>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</si>
  <si>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</si>
  <si>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</si>
  <si>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</si>
  <si>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</si>
  <si>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</si>
  <si>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</si>
  <si>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</si>
  <si>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</si>
  <si>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</si>
  <si>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</si>
  <si>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</si>
  <si>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</si>
  <si>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</si>
  <si>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</si>
  <si>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</si>
  <si>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</si>
  <si>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</si>
  <si>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</si>
  <si>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</si>
  <si>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</si>
  <si>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</si>
  <si>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</si>
  <si>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</si>
  <si>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</si>
  <si>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</si>
  <si>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</si>
  <si>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</si>
  <si>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</si>
  <si>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</si>
  <si>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</si>
  <si>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</si>
  <si>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</si>
  <si>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</si>
  <si>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</si>
  <si>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</si>
  <si>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</si>
  <si>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</si>
  <si>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</si>
  <si>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</si>
  <si>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</si>
  <si>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</si>
  <si>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</si>
  <si>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</si>
  <si>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</si>
  <si>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</si>
  <si>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</si>
  <si>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</si>
  <si>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</si>
  <si>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</si>
  <si>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</si>
  <si>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</si>
  <si>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</si>
  <si>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</si>
  <si>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</si>
  <si>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</si>
  <si>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</si>
  <si>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</si>
  <si>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</si>
  <si>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1 (36)</t>
  </si>
  <si>
    <t>2 (37)</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</si>
  <si>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</si>
  <si>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</si>
  <si>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</si>
  <si>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</si>
  <si>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</si>
  <si>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</si>
  <si>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</si>
  <si>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</si>
  <si>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</si>
  <si>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</si>
  <si>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</si>
  <si>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</si>
  <si>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</si>
  <si>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</si>
  <si>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</si>
  <si>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</si>
  <si>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</si>
  <si>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</si>
  <si>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</si>
  <si>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</si>
  <si>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 będąc rolnikiem przekazały grunty prowadzonego przez siebie gospodarstwa do zalesienia, jeżeli nie podlegają innemu ubezpieczeniu społecznemu i nie mają ustalonego prawa do  emerytury lub renty lub prawa do świadczeń z ubezpieczeń społecznych.</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</si>
  <si>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</si>
  <si>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</si>
  <si>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</si>
  <si>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</si>
  <si>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</si>
  <si>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</si>
  <si>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</si>
  <si>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</si>
  <si>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</si>
  <si>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</si>
  <si>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</si>
  <si>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</si>
  <si>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</si>
  <si>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</si>
  <si>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</si>
  <si>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</si>
  <si>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</si>
  <si>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</si>
  <si>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</si>
  <si>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</si>
  <si>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</si>
  <si>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</si>
  <si>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</si>
  <si>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</si>
  <si>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</si>
  <si>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</si>
  <si>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</si>
  <si>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</si>
  <si>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</si>
  <si>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t xml:space="preserve">W przypadku rolników lub domowników, którzy, podlegając ubezpieczeniu społecznemu rolników w pełnym zakresie z mocy ustawy, zostali objęci innym ubezpieczeniem społecznym z tytułu wykonywania umowy zlecenia lub powołania do rady nadzorczej, składka zdrowotna jest opłacana z każdego należnego tytułu, z wyjątkiem składek finansowanych z budżetu państwa. Wówczas składka ta nie jest opłacana przez KRUS.                                                                                                                                                                                                                                                                                                                        </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</si>
  <si>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</si>
  <si>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</si>
  <si>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</si>
  <si>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</si>
  <si>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</si>
  <si>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</si>
  <si>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ubezpieczenie wypadkowe, chorobowe i macierzyńskie</t>
    </r>
    <r>
      <rPr>
        <sz val="8"/>
        <color theme="1"/>
        <rFont val="Arial"/>
        <family val="2"/>
        <charset val="238"/>
      </rPr>
      <t xml:space="preserve"> 
(świadczenia z tego ubezpieczenia finansowane są z funduszu składkowego),</t>
    </r>
  </si>
  <si>
    <r>
      <rPr>
        <b/>
        <sz val="8"/>
        <color theme="1"/>
        <rFont val="Arial"/>
        <family val="2"/>
        <charset val="238"/>
      </rPr>
      <t>- ubezpieczenie emerytalno-rentowe</t>
    </r>
    <r>
      <rPr>
        <sz val="8"/>
        <color theme="1"/>
        <rFont val="Arial"/>
        <family val="2"/>
        <charset val="238"/>
      </rPr>
      <t xml:space="preserve"> 
(świadczenia z tego ubezpieczenia finansowane są z funduszu emerytalno-rentowego)</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</si>
  <si>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</si>
  <si>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</si>
  <si>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</si>
  <si>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</si>
  <si>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r>
      <rPr>
        <b/>
        <sz val="8"/>
        <color theme="1"/>
        <rFont val="Arial"/>
        <family val="2"/>
        <charset val="238"/>
      </rPr>
      <t xml:space="preserve">Dział Świadczenia finansowane z budżetu państwa
</t>
    </r>
    <r>
      <rPr>
        <sz val="8"/>
        <color theme="1"/>
        <rFont val="Arial"/>
        <family val="2"/>
        <charset val="238"/>
      </rPr>
      <t xml:space="preserve">zawiera informacje dotyczące świadczeń finansowanych z budżetu państwa zleconych do wypłaty KRUS, tj.:   </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</si>
  <si>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</si>
  <si>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</si>
  <si>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</si>
  <si>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</si>
  <si>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</si>
  <si>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</si>
  <si>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</si>
  <si>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</si>
  <si>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</si>
  <si>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</si>
  <si>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</si>
  <si>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</si>
  <si>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</si>
  <si>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</si>
  <si>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</si>
  <si>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</si>
  <si>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</si>
  <si>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t>2021 rok</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</si>
  <si>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</si>
  <si>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</si>
  <si>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</si>
  <si>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</si>
  <si>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</si>
  <si>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</si>
  <si>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</si>
  <si>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</si>
  <si>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t xml:space="preserve">TABLICA 3. WNIOSKI O PRZYZNANIE EMERYTUR I RENT WEDŁUG RODZAJÓW ŚWIADCZEŃ </t>
  </si>
  <si>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</si>
  <si>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</si>
  <si>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</si>
  <si>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</si>
  <si>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</si>
  <si>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</si>
  <si>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</si>
  <si>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t>- jednorazowymi świadczeniami pieniężnymi.</t>
  </si>
  <si>
    <t>- dodatkami pielęgnacyjnymi, dla sierot zupełnych, za tajne nauczanie, z tytułu pracy przymusowej po 1 września 1939 r., a także obejmuje wypłaty wyrównawcze za okresy wsteczne,</t>
  </si>
  <si>
    <t xml:space="preserve">Dane do wykresu nr 4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</si>
  <si>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</si>
  <si>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</si>
  <si>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</si>
  <si>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</si>
  <si>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</si>
  <si>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</si>
  <si>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</si>
  <si>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</si>
  <si>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</si>
  <si>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</si>
  <si>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</si>
  <si>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</si>
  <si>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</si>
  <si>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</si>
  <si>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</si>
  <si>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</si>
  <si>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rolnicy prowadzący działalność rolniczą w gospodarstwach rolnych poniżej 6 ha przelicz.</t>
    </r>
    <r>
      <rPr>
        <vertAlign val="superscript"/>
        <sz val="8"/>
        <color theme="1"/>
        <rFont val="Arial"/>
        <family val="2"/>
        <charset val="238"/>
      </rPr>
      <t>1)</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</si>
  <si>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</si>
  <si>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</si>
  <si>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</si>
  <si>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</si>
  <si>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</si>
  <si>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</si>
  <si>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</si>
  <si>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</si>
  <si>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</si>
  <si>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</si>
  <si>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</si>
  <si>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</si>
  <si>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III. ŚWIADCZENIA FINANSOWANE Z BUDŻETU PAŃSTWA</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</si>
  <si>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</si>
  <si>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</si>
  <si>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</si>
  <si>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</si>
  <si>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</si>
  <si>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</si>
  <si>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</si>
  <si>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</si>
  <si>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</si>
  <si>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</si>
  <si>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</si>
  <si>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</si>
  <si>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</si>
  <si>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TABLICA 5. DECYZJE I POSTĘPOWANIA UMORZONE W SPRAWACH O EMERYTURY I RENTY WEDŁUG WOJEWÓDZTW</t>
  </si>
  <si>
    <t>ZASIŁKI POGRZEBOWE OGÓŁEM</t>
  </si>
  <si>
    <t>Przeciętna miesięczna liczba osób</t>
  </si>
  <si>
    <t>Przeciętna miesięczna liczba świadczeń</t>
  </si>
  <si>
    <r>
      <t>Przeciętna miesięczna liczba świadczeń</t>
    </r>
    <r>
      <rPr>
        <vertAlign val="superscript"/>
        <sz val="8"/>
        <rFont val="Arial"/>
        <family val="2"/>
        <charset val="238"/>
      </rPr>
      <t>1)</t>
    </r>
  </si>
  <si>
    <r>
      <rPr>
        <vertAlign val="superscript"/>
        <sz val="8"/>
        <rFont val="Arial"/>
        <family val="2"/>
        <charset val="238"/>
      </rPr>
      <t>1)</t>
    </r>
    <r>
      <rPr>
        <sz val="8"/>
        <rFont val="Arial"/>
        <family val="2"/>
        <charset val="238"/>
      </rPr>
      <t xml:space="preserve"> Dane od miesiąca listopada 2020 r. - ze względu na niepełne okresy dane są nieporównywalne.</t>
    </r>
  </si>
  <si>
    <r>
      <t>Kwota wypłat w zł</t>
    </r>
    <r>
      <rPr>
        <vertAlign val="superscript"/>
        <sz val="8"/>
        <rFont val="Arial"/>
        <family val="2"/>
        <charset val="238"/>
      </rPr>
      <t>1)</t>
    </r>
  </si>
  <si>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 owoców warzyw, tytoniu, ziół i roślin zielarskich.</t>
    </r>
  </si>
  <si>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</si>
  <si>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</si>
  <si>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</si>
  <si>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</si>
  <si>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</si>
  <si>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</si>
  <si>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</si>
  <si>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</si>
  <si>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</si>
  <si>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</si>
  <si>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</si>
  <si>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Liczba ubezpieczonych w KRUS objętych jednocześnie ubezpieczeniem społecznym w ZUS z tytułu umowy zlecenia lub pełnienia funkcji w Radzie Nadzorczej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</si>
  <si>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</si>
  <si>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</si>
  <si>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</si>
  <si>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</si>
  <si>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</si>
  <si>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</si>
  <si>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</si>
  <si>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</si>
  <si>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</si>
  <si>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</si>
  <si>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 emerytury prezentowane są łącznie z rodzicielskimi świadczeniami uzupełniającymi, ze świadczeniami rolnymi w wysokości 50%           ze względu na uprawnienia do świadczeń pracowniczych zbiegających się ze świadczeniami zagranicznymi oraz z emeryturami finansowanymi z funduszu emerytalno-rentowego, a wypłaconymi przez MON, MSWiA, MS,</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</si>
  <si>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</si>
  <si>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i nie mają ustalonego prawa do emerytury lub renty albo nie mają ustalonego prawa do świadczeń z ubezpieczeń społecznych.</t>
    </r>
  </si>
  <si>
    <t>Osoby, które spełniają warunki do jednoczesnego podlegania ubezpieczeniu społecznemu rolników i ubezpieczeniom emerytalnemu            i rentowemu w ZUS z tytułu powyższych umów lub pełnienia funkcji w radzie nadzorczej, mają możliwość odstąpienia od ubezpieczenia społecznego rolników po  złożeniu oświadczenia w tej sprawie, nie wcześniej jednak niż od dnia, w którym takie oświadczenie zostało złożone w Kasie.</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</si>
  <si>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</si>
  <si>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</si>
  <si>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</si>
  <si>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</si>
  <si>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</si>
  <si>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</si>
  <si>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</si>
  <si>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Emerytury prezentowane są łącznie ze świadczeniami rolnymi w wysokości 50% ze względu na uprawnienia do świadczeń pracowniczych zbiegających się ze świadczeniami zagranicznymi oraz z emeryturami finansowanymi z funduszu emerytalno-rentowego, a wypłaconymi przez MON, MSWiA i MS.</t>
  </si>
  <si>
    <t xml:space="preserve">   - całkowita niezdolność do pracy w gospodarstwie rolnym powstała w okresie podlegania ubezpieczeniu emerytalno-rentowemu lub nie później niż w ciągu 18 miesięcy od ustania tych okresów,</t>
  </si>
  <si>
    <t xml:space="preserve">   - podlegał ubezpieczeniu emerytalno-rentowemu przez wymagany okres wynoszący od 1 roku do 5 lat w zależności od wieku, w jakim powstała całkowita niezdolność do pracy.</t>
  </si>
  <si>
    <t>TABLICA 2. ZWIĘKSZENIA DO EMERYTUR I RENT FINANSOWANE Z FUNDUSZU EMERYTALNO-RENTOWEGO, WYPŁACANE PRZY 
                   ŚWIADCZENIACH PRACOWNICZYCH</t>
  </si>
  <si>
    <t xml:space="preserve"> Wnioski pozostałe 
do 
załatwienia 
w następnym okresie</t>
  </si>
  <si>
    <t>Emerytury finansowane z Funduszu Emerytalno-Rentowego, a wypłacane przez MON, MSWiA i MS</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</si>
  <si>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</si>
  <si>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</si>
  <si>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</si>
  <si>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</si>
  <si>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</si>
  <si>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</si>
  <si>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</si>
  <si>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</si>
  <si>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</si>
  <si>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</si>
  <si>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</si>
  <si>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Liczba ubezpieczonych oraz przeciętna miesięczna liczba świadczeniobiorców według województw</t>
  </si>
  <si>
    <t>Przeciętna miesięczna liczba świadczeniobiorców na tle liczby ubezpieczonych</t>
  </si>
  <si>
    <t>Przeciętne miesięczne świadczenia emerytalno-rentowe według województw</t>
  </si>
  <si>
    <t>Przeciętne miesięczne świadczenia rolne wypłacane z FER w odniesieniu do świadczeń realizowanych przez KRUS ogółem</t>
  </si>
  <si>
    <t>Liczba osób podlegających ubezpieczeniu zdrowotnemu według województw</t>
  </si>
  <si>
    <t>- przysposobiła dziecko w przypadku objęcia opieką dziecka w wieku do ukończenia 7 roku życia, a w przypadku dziecka, wobec którego podjęto decyzję o odroczeniu obowiązku szkolnego - do ukończenia 10 roku życia,</t>
  </si>
  <si>
    <t>- przyjęła dziecko w wieku do 7 roku życia na wychowanie w ramach rodziny zastępczej, z wyjątkiem rodziny zastępczej zawodowej,          a w przypadku dziecka, wobec którego podjęto decyzję o odroczeniu obowiązku szkolnego - do 10 roku życia.</t>
  </si>
  <si>
    <t>- przyjęła dziecko w wieku do 7 roku życia na wychowanie, a w przypadku dziecka, wobec którego podjęto decyzję o odroczeniu obowiązku szkolnego - do 10 roku życia, jeżeli w tym czasie został złożony wniosek o przysposobienie,</t>
  </si>
  <si>
    <t>III kwartał</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</si>
  <si>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</si>
  <si>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</si>
  <si>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</si>
  <si>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</si>
  <si>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</si>
  <si>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</si>
  <si>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</si>
  <si>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</si>
  <si>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III kwartał
(stan na dzień
 30 września)</t>
  </si>
  <si>
    <t>Warszawa 2022 rok</t>
  </si>
  <si>
    <t>KASA ROLNICZEGO 
UBEZPIECZENIA SPOŁECZNEGO</t>
  </si>
  <si>
    <t>TABLICA 4. DECYZJE I POSTĘPOWANIA UMORZONE W SPRAWACH O EMERYTURY I RENTY WEDŁUG 
                    RODZAJÓW ŚWIADCZEŃ</t>
  </si>
  <si>
    <t>IV KWARTAŁ 2021 R.</t>
  </si>
  <si>
    <t>Rok</t>
  </si>
  <si>
    <t>IV kwartał</t>
  </si>
  <si>
    <t xml:space="preserve">IV kwartału 2021 r. 
z 
IV kwartałem 2020 r. </t>
  </si>
  <si>
    <t xml:space="preserve">Roku 2021 
z 
rokiem 2020 </t>
  </si>
  <si>
    <t xml:space="preserve">IV kwartału 2021 r. 
z 
III kwartałem 
2021 r. </t>
  </si>
  <si>
    <t>ROK 2021</t>
  </si>
  <si>
    <t xml:space="preserve">Liczba ubezpieczonych
stan na 31 grudnia 2021 r.
</t>
  </si>
  <si>
    <t>Przeciętna miesięczna 
liczba świadczeniobiorców 
w IV kwartale 2021 r.</t>
  </si>
  <si>
    <t xml:space="preserve">IV kwartału 2021 r. z 
III kwartałem 
2021 r. </t>
  </si>
  <si>
    <t xml:space="preserve">IV kwartału 2021 r. z 
IV kwartałem 2020 r. </t>
  </si>
  <si>
    <t xml:space="preserve">IV kwartału 2021 r. 
z 
III kwartałem 2021 r. </t>
  </si>
  <si>
    <t>STAN NA DZIEŃ 31 GRUDNIA 2021 R.</t>
  </si>
  <si>
    <t>IV kwartał
(stan na dzień
 31 grudnia)</t>
  </si>
  <si>
    <t>Przeciętna 
z roku</t>
  </si>
  <si>
    <t xml:space="preserve">IV kwartału 
2021 r. 
z 
III kwartałem 
2021 r. </t>
  </si>
  <si>
    <t>W GRUDNIU 2021 ROKU</t>
  </si>
  <si>
    <t xml:space="preserve">Australia </t>
  </si>
  <si>
    <t>Korea</t>
  </si>
  <si>
    <t>USA</t>
  </si>
  <si>
    <t xml:space="preserve">Liczba </t>
  </si>
  <si>
    <t>Przeciętne świadczenie 
w zł</t>
  </si>
  <si>
    <t xml:space="preserve"> rodzinne</t>
  </si>
  <si>
    <t xml:space="preserve"> renty</t>
  </si>
  <si>
    <r>
      <t>Kwota wypłat 
w zł</t>
    </r>
    <r>
      <rPr>
        <vertAlign val="superscript"/>
        <sz val="8"/>
        <rFont val="Arial"/>
        <family val="2"/>
        <charset val="238"/>
      </rPr>
      <t>1)</t>
    </r>
  </si>
  <si>
    <r>
      <t>1)</t>
    </r>
    <r>
      <rPr>
        <sz val="8"/>
        <color theme="1"/>
        <rFont val="Corbel"/>
        <family val="2"/>
        <scheme val="minor"/>
      </rPr>
      <t xml:space="preserve"> </t>
    </r>
    <r>
      <rPr>
        <sz val="8"/>
        <rFont val="Arial"/>
        <family val="2"/>
        <charset val="238"/>
      </rPr>
      <t>W kwotach brutto bez dodatków do emerytur i rent.</t>
    </r>
  </si>
  <si>
    <r>
      <t xml:space="preserve">2)  </t>
    </r>
    <r>
      <rPr>
        <sz val="8"/>
        <rFont val="Arial"/>
        <family val="2"/>
        <charset val="238"/>
      </rPr>
      <t>Bez świadczeń emerytalnych wypłacanych przez MON, MSWiA i MS.</t>
    </r>
  </si>
  <si>
    <r>
      <t xml:space="preserve">Wysokość 
w zł </t>
    </r>
    <r>
      <rPr>
        <vertAlign val="superscript"/>
        <sz val="8"/>
        <color theme="1"/>
        <rFont val="Arial"/>
        <family val="2"/>
        <charset val="238"/>
      </rPr>
      <t>1)</t>
    </r>
  </si>
  <si>
    <r>
      <t xml:space="preserve">emerytury </t>
    </r>
    <r>
      <rPr>
        <vertAlign val="superscript"/>
        <sz val="8"/>
        <color theme="1"/>
        <rFont val="Arial"/>
        <family val="2"/>
        <charset val="238"/>
      </rPr>
      <t>2)</t>
    </r>
  </si>
  <si>
    <t>100,01 - 200</t>
  </si>
  <si>
    <t>200,01 - 300</t>
  </si>
  <si>
    <t>300,01 - 400</t>
  </si>
  <si>
    <t>400,01 - 500</t>
  </si>
  <si>
    <t>500,01 - 600</t>
  </si>
  <si>
    <t xml:space="preserve">600,01 - 700 </t>
  </si>
  <si>
    <t xml:space="preserve">700,01 - 800 </t>
  </si>
  <si>
    <t xml:space="preserve">800,01 - 900 </t>
  </si>
  <si>
    <t xml:space="preserve">900,01 - 1000 </t>
  </si>
  <si>
    <t xml:space="preserve">1000,01 - 1100 </t>
  </si>
  <si>
    <t xml:space="preserve">1100,01 - 1200 </t>
  </si>
  <si>
    <t xml:space="preserve">1200,01 - 1300 </t>
  </si>
  <si>
    <t xml:space="preserve">1300,01 - 1400 </t>
  </si>
  <si>
    <t>1400,01  i więcej</t>
  </si>
  <si>
    <t>Świadczenia emerytalno-rentowe bez dodatków do emerytur i rent</t>
  </si>
  <si>
    <t>Liczba świadczeniobiorców według wysokości świadczeń emerytalno-rentowych</t>
  </si>
  <si>
    <t>Dodatki pielęgnacyjne z tytułu 75 lat</t>
  </si>
  <si>
    <t>Dodatki pielęgnacyjne z tytułu niezdolności do samodzielnej egzystencji</t>
  </si>
  <si>
    <t>Dodatki dla sierot zupełnych</t>
  </si>
  <si>
    <t>Przeciętna miesięczna liczba</t>
  </si>
  <si>
    <t xml:space="preserve">Kwota wypłat w zł </t>
  </si>
  <si>
    <t>Przeciętna wysokość dodatku w zł</t>
  </si>
  <si>
    <t>Mężczyźni</t>
  </si>
  <si>
    <t>Kobiety</t>
  </si>
  <si>
    <t>Wiek</t>
  </si>
  <si>
    <t>55 - 59</t>
  </si>
  <si>
    <t>60 - 64</t>
  </si>
  <si>
    <t>65 - 69</t>
  </si>
  <si>
    <t>70 - 74</t>
  </si>
  <si>
    <t>75 - 79</t>
  </si>
  <si>
    <t>80 i więcej</t>
  </si>
  <si>
    <t>29 i mniej</t>
  </si>
  <si>
    <t>30 - 39</t>
  </si>
  <si>
    <t>40 - 49</t>
  </si>
  <si>
    <t>50 - 54</t>
  </si>
  <si>
    <t>65 i więcej</t>
  </si>
  <si>
    <r>
      <t>1)</t>
    </r>
    <r>
      <rPr>
        <sz val="8"/>
        <rFont val="Arial"/>
        <family val="2"/>
        <charset val="238"/>
      </rPr>
      <t xml:space="preserve"> Bez osób, którym świadczenia emerytalne wypłaca MON, MSWiA i MS.</t>
    </r>
  </si>
  <si>
    <r>
      <t xml:space="preserve">2) </t>
    </r>
    <r>
      <rPr>
        <sz val="8"/>
        <rFont val="Arial"/>
        <family val="2"/>
        <charset val="238"/>
      </rPr>
      <t>Łącznie z rodzicielskimi świadczeniami uzupełniającymi.</t>
    </r>
  </si>
  <si>
    <t xml:space="preserve">Dodatki płacone przy świadczeniach emerytalno-rentowych </t>
  </si>
  <si>
    <t xml:space="preserve">Liczba osób pobierających emerytury według wieku i płci </t>
  </si>
  <si>
    <t xml:space="preserve">Liczba osób pobierających renty z tytułu niezdolności do pracy według wieku i płci </t>
  </si>
  <si>
    <t xml:space="preserve">Pozostałe 
z 
poprzedniego 
okresu    </t>
  </si>
  <si>
    <t>Zarejestrowane 
w okresie 
sprawozdawczym</t>
  </si>
  <si>
    <t>Załatwione 
przez wydanie 
decyzji 
uwzględniającej 
roszczenie</t>
  </si>
  <si>
    <t>Przekazane 
do 
sądu</t>
  </si>
  <si>
    <t>Załatwione 
w inny 
sposób</t>
  </si>
  <si>
    <t>Pozostałe 
na następny 
okres</t>
  </si>
  <si>
    <t>świadczeń z tytułu wypadku, choroby i macierzyństwa</t>
  </si>
  <si>
    <t>emerytur</t>
  </si>
  <si>
    <t>rent</t>
  </si>
  <si>
    <t>zasiłków macierzyńskich</t>
  </si>
  <si>
    <t>niewydania decyzji w ciągu dwóch miesięcy</t>
  </si>
  <si>
    <t>ubezpieczenia i opłacania składek na ubezpieczenie</t>
  </si>
  <si>
    <t>pozostałych</t>
  </si>
  <si>
    <t>pozostałych decyzji</t>
  </si>
  <si>
    <t>Odwołania</t>
  </si>
  <si>
    <t>Orzeczenia</t>
  </si>
  <si>
    <t>Liczba 
wydanych 
przez sądy 
orzeczeń</t>
  </si>
  <si>
    <t>z tego orzeczenia:</t>
  </si>
  <si>
    <t xml:space="preserve"> uwzględniające 
odwołanie</t>
  </si>
  <si>
    <t>oddalające 
odwołanie</t>
  </si>
  <si>
    <t>umarzające
 postępowanie</t>
  </si>
  <si>
    <t>pozostałe 
orzeczenia</t>
  </si>
  <si>
    <t xml:space="preserve">        w tym sprawy, w których kwestionowane są orzeczenia 
        lekarza rzeczoznawcy lub komisji lekarskich KRUS</t>
  </si>
  <si>
    <r>
      <t xml:space="preserve">OGÓŁEM, </t>
    </r>
    <r>
      <rPr>
        <sz val="8"/>
        <rFont val="Arial"/>
        <family val="2"/>
        <charset val="238"/>
      </rPr>
      <t>dotyczące:</t>
    </r>
  </si>
  <si>
    <t>Odwołania od decyzji Prezesa KRUS</t>
  </si>
  <si>
    <t>Sposób roztrzygnięcia odwołań od decyzji Prezesa KRUS przez sądy I instancji</t>
  </si>
  <si>
    <t xml:space="preserve">Ogółem
  </t>
  </si>
  <si>
    <t>  0 -  18</t>
  </si>
  <si>
    <t> 19 -  24</t>
  </si>
  <si>
    <t> 25 -  30</t>
  </si>
  <si>
    <t> 31 -  36</t>
  </si>
  <si>
    <t> 37 -  42</t>
  </si>
  <si>
    <t> 43 -  48</t>
  </si>
  <si>
    <t> 49 -  54</t>
  </si>
  <si>
    <t> 55 -  60</t>
  </si>
  <si>
    <t> 61 -  66</t>
  </si>
  <si>
    <t> 67 - i więcej</t>
  </si>
  <si>
    <t>Liczba ubezpieczonych według wieku i płci</t>
  </si>
  <si>
    <t>Liczba przekazanych gospodarstw rolnych</t>
  </si>
  <si>
    <t xml:space="preserve">   w tym renty z tytułu niezdolności 
   do pracy wypadkowe</t>
  </si>
  <si>
    <t>Liczba osób pobierających renty z tytułu niezdolności do pracy według wieku i płci</t>
  </si>
  <si>
    <t>13 (26)</t>
  </si>
  <si>
    <t>Liczba ubezpieczonych mężczyzn i kobiet w odniesieniu do ubezpieczonych ogółem</t>
  </si>
  <si>
    <t>TABLICA 1 (36). LICZBA PŁATNIKÓW SKŁADEK WEDŁUG WOJEWÓDZTW</t>
  </si>
  <si>
    <t>Dane do wykresu nr 7</t>
  </si>
  <si>
    <t>TABLICA 3 (34). WYPADKI PRZY PRACY ROLNICZEJ I CHOROBY ZAWODOWE ROLNIKÓW</t>
  </si>
  <si>
    <t>TABLICA 4 (35). WYPADKI I CHOROBY ZAWODOWE, Z TYTUŁU KTÓRYCH PRZYZNANO JEDNORAZOWE ODSZKODOWANIA WEDŁUG WOJEWÓDZTW</t>
  </si>
  <si>
    <t xml:space="preserve">TABLICA 1 (32). ZASIŁKI CHOROBOWE I JEDNORAZOWE ODSZKODOWANIA </t>
  </si>
  <si>
    <t>TABLICA 2 (33). ZASIŁKI CHOROBOWE I JEDNORAZOWE ODSZKODOWANIA WEDŁUG WOJEWÓDZTW</t>
  </si>
  <si>
    <t xml:space="preserve">TABLICA 1 (31). ŚWIADCZENIA FINANSOWANE Z BUDŻETU PAŃSTWA ZLECONE DO WYPŁATY KASIE ROLNICZEGO UBEZPIECZENIA SPOŁECZNEGO </t>
  </si>
  <si>
    <t>TABLICA 16 (29). ZASIŁKI POGRZEBOWE</t>
  </si>
  <si>
    <t>TABLICA 17 (30). ZASIŁKI POGRZEBOWE WEDŁUG WOJEWÓDZTW</t>
  </si>
  <si>
    <t>TABLICA 14 (27). ZASIŁKI MACIERZYŃSKIE</t>
  </si>
  <si>
    <t>TABLICA 15 (28). ZASIŁKI MACIERZYŃSKIE WEDŁUG WOJEWÓDZTW</t>
  </si>
  <si>
    <t xml:space="preserve">WYKRES NR 5. LICZBA OSÓB POBIERAJĄCYCH  RENTY Z TYTUŁU NIEZDOLNOŚCI DO PRACY WEDŁUG WIEKU I PŁCI </t>
  </si>
  <si>
    <t xml:space="preserve">TABLICA 13 (26). LICZBA OSÓB POBIERAJĄCYCH  RENTY Z TYTUŁU NIEZDOLNOŚCI DO PRACY WEDŁUG
                             WIEKU I PŁCI </t>
  </si>
  <si>
    <t>WYKRES NR 4. LICZBA OSÓB POBIERAJĄCYCH EMERYTURY WEDŁUG WIEKU I PŁCI</t>
  </si>
  <si>
    <r>
      <t xml:space="preserve">TABLICA 12 (25). LICZBA OSÓB POBIERAJĄCYCH EMERYTURY WEDŁUG WIEKU I PŁCI  </t>
    </r>
    <r>
      <rPr>
        <b/>
        <vertAlign val="superscript"/>
        <sz val="9"/>
        <color theme="1"/>
        <rFont val="Arial"/>
        <family val="2"/>
        <charset val="238"/>
      </rPr>
      <t>1) 2)</t>
    </r>
  </si>
  <si>
    <t>TABLICA 11 (24). DODATKI PŁACONE PRZY ŚWIADCZENIACH EMERYTALNO-RENTOWYCH</t>
  </si>
  <si>
    <t xml:space="preserve">TABLICA 9 (22). ŚWIADCZENIA EMERYTALNO-RENTOWE BEZ DODATKÓW DO EMERYTUR I RENT </t>
  </si>
  <si>
    <t xml:space="preserve">TABLICA 10 (23). LICZBA ŚWIADCZENIOBIORCÓW WEDŁUG WYSOKOŚCI ŚWIADCZEŃ EMERYTALNO-RENTOWYCH </t>
  </si>
  <si>
    <t>TABLICA 7 (20). PRZECIĘTNE MIESIĘCZNE ŚWIADCZENIE EMERYTALNO-RENTOWE WEDŁUG RODZAJÓW ŚWIADCZEŃ</t>
  </si>
  <si>
    <t>TABLICA 6 (19). WYDATKI NA ŚWIADCZENIA EMERYTALNO-RENTOWE WEDŁUG WOJEWÓDZTW ORAZ ŚWIADCZENIA EMERYTALNE
                           WYPŁACONE PRZEZ MON, MSWiA i MS</t>
  </si>
  <si>
    <t>TABLICA 5 (18). WYDATKI NA ŚWIADCZENIA EMERYTALNO-RENTOWE WEDŁUG RODZAJÓW ŚWIADCZEŃ</t>
  </si>
  <si>
    <t>TABLICA 4 (17). PRZECIĘTNA MIESIĘCZNA LICZBA EMERYTUR I RENT WEDŁUG WOJEWÓDZTW ORAZ ŚWIADCZEŃ
                            EMERYTALNYCH WYPŁACONYCH PRZEZ MON, MSWiA i MS</t>
  </si>
  <si>
    <t>TABLICA 3 (16). PRZECIĘTNE MIESIĘCZNE ŚWIADCZENIA EMERYTALNO-RENTOWE
                           WEDŁUG WOJEWÓDZTW</t>
  </si>
  <si>
    <t>TABLICA 2 (15). LICZBA UBEZPIECZONYCH ORAZ PRZECIĘTNA MIESIĘCZNA LICZBA ŚWIADCZENIOBIORCÓW 
                           WEDŁUG WOJEWÓDZTW</t>
  </si>
  <si>
    <t>TABLICA 1 (14). PRZECIĘTNA MIESIĘCZNA LICZBA EMERYTUR I RENT WEDŁUG RODZAJÓW ŚWIADCZEŃ</t>
  </si>
  <si>
    <t>TABLICA 13. LICZBA PRZEKAZANYCH GOSPODARSTW ROLNYCH</t>
  </si>
  <si>
    <r>
      <t xml:space="preserve">TABLICA 12.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</si>
  <si>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10. WNIOSKI O PRZYZNANIE EMERYTUR I RENT ROLNICZYCH Z ZASTOSOWANIEM POSTANOWIEŃ UMÓW 
                    DWUSTRONNYCH O ZABEZPIECZENIU SPOŁECZNYM</t>
  </si>
  <si>
    <t>TABLICA 11. DECYZJE W SPRAWACH WNIOSKÓW O PRZYZNANIE EMERYTUR I RENT ROLNICZYCH Z ZASTOSOWANIEM 
                    POSTANOWIEŃ UMÓW DWUSTRONNYCH O ZABEZPIECZENIU SPOŁECZNYM</t>
  </si>
  <si>
    <t>TABLICA 8. WNIOSKI O PRZYZNANIE EMERYTUR I RENT ROLNICZYCH ROZPATRYWANE Z ZASTOSOWANIEM PRZEPISÓW 
                    WSPÓLNOTOWYCH UE</t>
  </si>
  <si>
    <t>TABLICA 9. DECYZJE W SPRAWACH WNIOSKÓW O PRZYZNANIE EMERYTUR I RENT ROLNICZYCH Z ZASTOSOWANIEM 
                    PRZEPISÓW WSPÓLNOTOWYCH UE</t>
  </si>
  <si>
    <t>TABLICA 6. ODWOŁANIA OD DECYZJI PREZESA KRUS</t>
  </si>
  <si>
    <t xml:space="preserve">TABLICA 7. SPOSÓB ROZSTRZYGNIĘCIA ODWOŁAŃ OD DECYZJI PREZESA KRUS PRZEZ SĄDY I INSTANCJI </t>
  </si>
  <si>
    <t>1 (14)</t>
  </si>
  <si>
    <t>2 (15)</t>
  </si>
  <si>
    <t>3 (16)</t>
  </si>
  <si>
    <t>4 (17)</t>
  </si>
  <si>
    <t>5 (18)</t>
  </si>
  <si>
    <t>6 (19)</t>
  </si>
  <si>
    <t>7 (20)</t>
  </si>
  <si>
    <t>8 (21)</t>
  </si>
  <si>
    <t>9 (22)</t>
  </si>
  <si>
    <t>10 (23)</t>
  </si>
  <si>
    <t>11 (24)</t>
  </si>
  <si>
    <t>12 (25)</t>
  </si>
  <si>
    <t>14 (27)</t>
  </si>
  <si>
    <t>15 (28)</t>
  </si>
  <si>
    <t>16 (29)</t>
  </si>
  <si>
    <t>17 (30)</t>
  </si>
  <si>
    <t>1 (31)</t>
  </si>
  <si>
    <t>1 (32)</t>
  </si>
  <si>
    <t>2 (33)</t>
  </si>
  <si>
    <t>3 (34)</t>
  </si>
  <si>
    <t>4 (35)</t>
  </si>
  <si>
    <t>3 (38)</t>
  </si>
  <si>
    <t>4 (39)</t>
  </si>
  <si>
    <t>5 (40)</t>
  </si>
  <si>
    <t>6 (41)</t>
  </si>
  <si>
    <t>7 (42)</t>
  </si>
  <si>
    <t>8 (43)</t>
  </si>
  <si>
    <t>9 (44)</t>
  </si>
  <si>
    <t>1 (45)</t>
  </si>
  <si>
    <t>2 (46)</t>
  </si>
  <si>
    <t>TABLICA 5 (40). LICZBA UBEZPIECZONYCH WEDŁUG WIEKU I PŁCI</t>
  </si>
  <si>
    <t>TABLICA 4 (39). LICZBA UBEZPIECZONYCH WEDŁUG WOJEWÓDZTW</t>
  </si>
  <si>
    <t>TABLICA 2 (37). LICZBA UBEZPIECZONYCH WEDŁUG STATUSU UBEZPIECZONEGO</t>
  </si>
  <si>
    <t>TABLICA 3 (38). LICZBA UBEZPIECZONYCH I PŁATNIKÓW SKŁADEK</t>
  </si>
  <si>
    <t>TABLICA 6 (41). LICZBA UBEZPIECZONYCH Z TYTUŁU PROWADZENIA JEDNOCZEŚNIE DZIAŁALNOŚCI ROLNICZEJ
                           I POZAROLNICZEJ DZIAŁALNOŚCI GOSPODARCZEJ WEDŁUG WOJEWÓDZTW</t>
  </si>
  <si>
    <t xml:space="preserve">TABLICA 7 (42). LICZBA UBEZPIECZONYCH W KRUS OBJĘTYCH JEDNOCZEŚNIE UBEZPIECZENIEM SPOŁECZNYM
                            W ZUS Z TYTUŁU UMOWY ZLECENIA LUB PEŁNIENIA FUNKCJI W RADZIE NADZORCZEJ
                            WEDŁUG WOJEWÓDZTW                          </t>
  </si>
  <si>
    <t>TABLICA 1 (45). LICZBA OSÓB PODLEGAJĄCYCH UBEZPIECZENIU ZDROWOTNEMU WEDŁUG WOJEWÓDZTW</t>
  </si>
  <si>
    <t>TABLICA 2 (46). PRZYPIS SKŁADEK NA UBEZPIECZENIE ZDROWOTNE</t>
  </si>
  <si>
    <t>TABLICA 8 (43). PRZYPIS I WPŁYWY NALEŻNOŚCI Z TYTUŁU SKŁADEK NA UBEZPIECZENIE SPOŁECZNE ROLNIKÓW WEDŁUG WOJEWÓDZTW</t>
  </si>
  <si>
    <t>TABLICA 9 (44).
DECYZJE O PODLEGANIU I USTANIU UBEZPIECZENIA
SPOŁECZNEGO ROLNIKÓW WEDŁUG WOJEWÓDZTW</t>
  </si>
  <si>
    <t>WYKRES NR 8. LICZBA UBEZPIECZONYCH MĘŻCZYZN I KOBIET W ODNIESIENIU DO UBEZPIECZONYCH OGÓŁEM</t>
  </si>
  <si>
    <r>
      <rPr>
        <vertAlign val="superscript"/>
        <sz val="8"/>
        <rFont val="Arial"/>
        <family val="2"/>
        <charset val="238"/>
      </rPr>
      <t>1)</t>
    </r>
    <r>
      <rPr>
        <sz val="8"/>
        <rFont val="Arial"/>
        <family val="2"/>
        <charset val="238"/>
      </rPr>
      <t xml:space="preserve"> Bez wypłat dokonywanych na podstawie art. 25 ust. 4 w związku z art. 25 ust. 2a ustawy o ubezpieczenie społecznym rolników oraz bez potrąceń nieprzekazywanych.</t>
    </r>
  </si>
  <si>
    <t>TABLICA 8 (21). PRZECIĘTNE MIESIĘCZNE ŚWIADCZENIE EMERYTALNO-RENTOWE WEDŁUG WOJEWÓDZTW ORAZ PRZECIĘTNE 
                            MIESIĘCZNE ŚWIADCZENIE EMERYTALNE WYPŁACONE PRZEZ MON, MSWiA i MS</t>
  </si>
  <si>
    <t>Liczba osób pobierających emerytury według wieku i płci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</si>
</sst>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 _z_ł_-;\-* #,##0\ _z_ł_-;_-* &quot;-&quot;\ _z_ł_-;_-@_-"/>
    <numFmt numFmtId="164" formatCode="0.0%"/>
    <numFmt numFmtId="165" formatCode="#,##0.0"/>
    <numFmt numFmtId="166" formatCode="0.0"/>
    <numFmt numFmtId="167" formatCode="#,##0\ _z_ł"/>
    <numFmt numFmtId="168" formatCode="#,##0_ ;\-#,##0\ "/>
    <numFmt numFmtId="169" formatCode="0.000%"/>
  </numFmts>
  <fonts count="61">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1"/>
      <name val="Calibri"/>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sz val="11"/>
      <name val="Corbel"/>
      <family val="2"/>
      <charset val="238"/>
      <scheme val="minor"/>
    </font>
    <font>
      <b/>
      <sz val="11"/>
      <color theme="0"/>
      <name val="Arial"/>
      <family val="2"/>
      <charset val="238"/>
    </font>
    <font>
      <sz val="14"/>
      <name val="Arial"/>
      <family val="2"/>
      <charset val="238"/>
    </font>
    <font>
      <sz val="8"/>
      <color rgb="FFFF0000"/>
      <name val="Arial"/>
      <family val="2"/>
      <charset val="238"/>
    </font>
    <font>
      <vertAlign val="superscript"/>
      <sz val="10"/>
      <name val="Arial"/>
      <family val="2"/>
      <charset val="238"/>
    </font>
    <font>
      <b/>
      <vertAlign val="superscript"/>
      <sz val="9"/>
      <color theme="1"/>
      <name val="Arial"/>
      <family val="2"/>
      <charset val="238"/>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indexed="64"/>
      </right>
      <top style="thin">
        <color indexed="64"/>
      </top>
      <bottom/>
      <diagonal/>
    </border>
  </borders>
  <cellStyleXfs count="15">
    <xf numFmtId="0" fontId="0" fillId="0" borderId="0"/>
    <xf numFmtId="0" fontId="2" fillId="0" borderId="0"/>
    <xf numFmtId="0" fontId="3" fillId="0" borderId="0"/>
    <xf numFmtId="0" fontId="10" fillId="0" borderId="0"/>
    <xf numFmtId="9" fontId="2" fillId="0" borderId="0" applyFont="0" applyFill="0" applyBorder="0" applyAlignment="0" applyProtection="0"/>
    <xf numFmtId="0" fontId="17" fillId="0" borderId="0"/>
    <xf numFmtId="0" fontId="19" fillId="0" borderId="0"/>
    <xf numFmtId="0" fontId="3" fillId="0" borderId="0"/>
    <xf numFmtId="0" fontId="19" fillId="0" borderId="0"/>
    <xf numFmtId="0" fontId="3" fillId="0" borderId="0"/>
    <xf numFmtId="0" fontId="17" fillId="0" borderId="0"/>
    <xf numFmtId="9" fontId="31" fillId="0" borderId="0" applyFont="0" applyFill="0" applyBorder="0" applyAlignment="0" applyProtection="0"/>
    <xf numFmtId="0" fontId="33" fillId="0" borderId="0"/>
    <xf numFmtId="9" fontId="3" fillId="0" borderId="0" applyFont="0" applyFill="0" applyBorder="0" applyAlignment="0" applyProtection="0"/>
    <xf numFmtId="0" fontId="38" fillId="0" borderId="0"/>
  </cellStyleXfs>
  <cellXfs count="924">
    <xf numFmtId="0" fontId="0" fillId="0" borderId="0" xfId="0"/>
    <xf numFmtId="0" fontId="3" fillId="0" borderId="0" xfId="2"/>
    <xf numFmtId="0" fontId="12" fillId="0" borderId="0" xfId="2" applyFont="1"/>
    <xf numFmtId="0" fontId="13" fillId="0" borderId="0" xfId="2" applyFont="1"/>
    <xf numFmtId="10" fontId="3" fillId="0" borderId="0" xfId="2" applyNumberFormat="1"/>
    <xf numFmtId="0" fontId="11" fillId="0" borderId="0" xfId="2" applyFont="1"/>
    <xf numFmtId="0" fontId="15" fillId="2" borderId="0" xfId="2" applyFont="1" applyFill="1" applyAlignment="1"/>
    <xf numFmtId="0" fontId="16" fillId="2" borderId="0" xfId="2" applyFont="1" applyFill="1" applyAlignment="1"/>
    <xf numFmtId="0" fontId="3" fillId="0" borderId="0" xfId="2" applyFont="1"/>
    <xf numFmtId="0" fontId="4" fillId="0" borderId="0" xfId="2" applyFont="1" applyFill="1" applyAlignment="1">
      <alignment horizontal="center" vertical="center"/>
    </xf>
    <xf numFmtId="0" fontId="13" fillId="0" borderId="0" xfId="5" applyFont="1"/>
    <xf numFmtId="3" fontId="11"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1" fillId="0" borderId="0" xfId="2" applyNumberFormat="1" applyFont="1"/>
    <xf numFmtId="4" fontId="11" fillId="0" borderId="0" xfId="2" applyNumberFormat="1" applyFont="1"/>
    <xf numFmtId="165" fontId="11" fillId="0" borderId="0" xfId="2" applyNumberFormat="1" applyFont="1"/>
    <xf numFmtId="0" fontId="3" fillId="0" borderId="0" xfId="2" applyFill="1"/>
    <xf numFmtId="0" fontId="4" fillId="0" borderId="0" xfId="2" applyFont="1" applyFill="1" applyBorder="1" applyAlignment="1">
      <alignment horizontal="center" vertical="center"/>
    </xf>
    <xf numFmtId="0" fontId="13" fillId="0" borderId="0" xfId="5" applyFont="1" applyFill="1" applyBorder="1"/>
    <xf numFmtId="165" fontId="3" fillId="0" borderId="0" xfId="2" applyNumberFormat="1" applyFont="1" applyFill="1" applyBorder="1"/>
    <xf numFmtId="0" fontId="11" fillId="0" borderId="0" xfId="2" applyFont="1" applyFill="1" applyBorder="1"/>
    <xf numFmtId="165" fontId="18" fillId="0" borderId="0" xfId="2" applyNumberFormat="1" applyFont="1" applyFill="1" applyBorder="1"/>
    <xf numFmtId="0" fontId="4" fillId="0" borderId="0" xfId="2" applyFont="1" applyFill="1" applyAlignment="1">
      <alignment vertical="center"/>
    </xf>
    <xf numFmtId="0" fontId="13" fillId="0" borderId="0" xfId="2" applyFont="1" applyFill="1"/>
    <xf numFmtId="0" fontId="3" fillId="0" borderId="0" xfId="2" applyBorder="1"/>
    <xf numFmtId="164" fontId="21" fillId="0" borderId="0" xfId="2" applyNumberFormat="1" applyFont="1"/>
    <xf numFmtId="165" fontId="21" fillId="0" borderId="0" xfId="2" applyNumberFormat="1" applyFont="1"/>
    <xf numFmtId="4" fontId="3" fillId="0" borderId="0" xfId="2" applyNumberFormat="1"/>
    <xf numFmtId="0" fontId="16" fillId="0" borderId="0" xfId="2" applyFont="1" applyBorder="1"/>
    <xf numFmtId="4" fontId="16" fillId="0" borderId="0" xfId="2" applyNumberFormat="1" applyFont="1"/>
    <xf numFmtId="0" fontId="16" fillId="0" borderId="0" xfId="2" applyFont="1"/>
    <xf numFmtId="0" fontId="11" fillId="0" borderId="0" xfId="2" applyFont="1" applyBorder="1"/>
    <xf numFmtId="4" fontId="21" fillId="0" borderId="0" xfId="2" applyNumberFormat="1" applyFont="1"/>
    <xf numFmtId="0" fontId="15" fillId="0" borderId="0" xfId="2" applyFont="1" applyFill="1" applyAlignment="1">
      <alignment horizontal="left" wrapText="1"/>
    </xf>
    <xf numFmtId="0" fontId="22" fillId="0" borderId="0" xfId="1" applyFont="1"/>
    <xf numFmtId="0" fontId="11" fillId="0" borderId="0" xfId="2" applyFont="1" applyFill="1" applyAlignment="1">
      <alignment horizontal="center" vertical="center"/>
    </xf>
    <xf numFmtId="0" fontId="3" fillId="0" borderId="0" xfId="2" applyFont="1" applyFill="1"/>
    <xf numFmtId="0" fontId="5" fillId="0" borderId="0" xfId="2" applyFont="1" applyAlignment="1"/>
    <xf numFmtId="4" fontId="9" fillId="0" borderId="7" xfId="2" applyNumberFormat="1" applyFont="1" applyBorder="1" applyAlignment="1">
      <alignment vertical="center"/>
    </xf>
    <xf numFmtId="167" fontId="3" fillId="0" borderId="0" xfId="2" applyNumberFormat="1"/>
    <xf numFmtId="0" fontId="3" fillId="0" borderId="0" xfId="2" applyFont="1" applyBorder="1"/>
    <xf numFmtId="0" fontId="9" fillId="0" borderId="7" xfId="2" applyFont="1" applyBorder="1" applyAlignment="1">
      <alignment vertical="center" wrapText="1"/>
    </xf>
    <xf numFmtId="3" fontId="3" fillId="0" borderId="0" xfId="2" applyNumberFormat="1" applyBorder="1"/>
    <xf numFmtId="4" fontId="9" fillId="0" borderId="7" xfId="2" applyNumberFormat="1" applyFont="1" applyFill="1" applyBorder="1" applyAlignment="1">
      <alignment vertical="center" wrapText="1"/>
    </xf>
    <xf numFmtId="165" fontId="3" fillId="0" borderId="0" xfId="2" applyNumberFormat="1" applyBorder="1"/>
    <xf numFmtId="4" fontId="9" fillId="0" borderId="7" xfId="2" applyNumberFormat="1" applyFont="1" applyFill="1" applyBorder="1" applyAlignment="1">
      <alignment vertical="center"/>
    </xf>
    <xf numFmtId="3" fontId="9" fillId="0" borderId="7" xfId="2" applyNumberFormat="1" applyFont="1" applyBorder="1" applyAlignment="1">
      <alignment vertical="center"/>
    </xf>
    <xf numFmtId="4" fontId="3" fillId="0" borderId="0" xfId="2" applyNumberFormat="1" applyBorder="1"/>
    <xf numFmtId="4" fontId="11" fillId="0" borderId="0" xfId="2" applyNumberFormat="1" applyFont="1" applyBorder="1"/>
    <xf numFmtId="0" fontId="13" fillId="0" borderId="0" xfId="2" applyFont="1" applyBorder="1"/>
    <xf numFmtId="3" fontId="14" fillId="0" borderId="0" xfId="5" applyNumberFormat="1" applyFont="1" applyBorder="1"/>
    <xf numFmtId="0" fontId="19" fillId="0" borderId="0" xfId="6"/>
    <xf numFmtId="0" fontId="3" fillId="0" borderId="0" xfId="6" applyFont="1"/>
    <xf numFmtId="0" fontId="23" fillId="0" borderId="0" xfId="6" applyFont="1"/>
    <xf numFmtId="165" fontId="19" fillId="0" borderId="0" xfId="6" applyNumberFormat="1"/>
    <xf numFmtId="4" fontId="19" fillId="0" borderId="0" xfId="6" applyNumberFormat="1"/>
    <xf numFmtId="0" fontId="19" fillId="0" borderId="0" xfId="6" applyFill="1"/>
    <xf numFmtId="0" fontId="24" fillId="0" borderId="0" xfId="6" applyFont="1"/>
    <xf numFmtId="0" fontId="19" fillId="0" borderId="0" xfId="6" applyBorder="1"/>
    <xf numFmtId="3" fontId="27" fillId="0" borderId="0" xfId="6" applyNumberFormat="1" applyFont="1"/>
    <xf numFmtId="4" fontId="27" fillId="0" borderId="0" xfId="6" applyNumberFormat="1" applyFont="1"/>
    <xf numFmtId="4" fontId="11" fillId="0" borderId="0" xfId="6" applyNumberFormat="1" applyFont="1"/>
    <xf numFmtId="0" fontId="11" fillId="0" borderId="0" xfId="6" applyFont="1"/>
    <xf numFmtId="0" fontId="12" fillId="0" borderId="0" xfId="6" applyFont="1"/>
    <xf numFmtId="164" fontId="3" fillId="0" borderId="0" xfId="4" applyNumberFormat="1" applyFont="1" applyBorder="1"/>
    <xf numFmtId="165" fontId="3" fillId="0" borderId="0" xfId="2" applyNumberFormat="1"/>
    <xf numFmtId="0" fontId="29" fillId="0" borderId="0" xfId="2" applyFont="1"/>
    <xf numFmtId="166" fontId="3" fillId="0" borderId="0" xfId="2" applyNumberFormat="1"/>
    <xf numFmtId="166" fontId="3" fillId="0" borderId="0" xfId="2" applyNumberFormat="1" applyBorder="1"/>
    <xf numFmtId="0" fontId="28" fillId="0" borderId="0" xfId="2" applyFont="1"/>
    <xf numFmtId="164" fontId="28" fillId="0" borderId="0" xfId="2" applyNumberFormat="1" applyFont="1"/>
    <xf numFmtId="164" fontId="3" fillId="0" borderId="0" xfId="2" applyNumberFormat="1"/>
    <xf numFmtId="0" fontId="7" fillId="0" borderId="18" xfId="0" applyFont="1" applyBorder="1"/>
    <xf numFmtId="0" fontId="26" fillId="0" borderId="0" xfId="0" applyFont="1"/>
    <xf numFmtId="4" fontId="7" fillId="0" borderId="6" xfId="0" applyNumberFormat="1" applyFont="1" applyBorder="1"/>
    <xf numFmtId="0" fontId="7" fillId="0" borderId="0" xfId="0" applyFont="1"/>
    <xf numFmtId="0" fontId="7" fillId="0" borderId="0" xfId="0" applyFont="1" applyAlignment="1">
      <alignment wrapText="1"/>
    </xf>
    <xf numFmtId="0" fontId="0" fillId="0" borderId="0" xfId="0" applyAlignment="1"/>
    <xf numFmtId="0" fontId="0" fillId="0" borderId="0" xfId="0" applyFill="1"/>
    <xf numFmtId="164" fontId="19" fillId="0" borderId="0" xfId="6" applyNumberFormat="1"/>
    <xf numFmtId="0" fontId="15" fillId="0" borderId="0" xfId="2" applyFont="1" applyFill="1" applyBorder="1" applyAlignment="1">
      <alignment horizontal="left" vertical="center" wrapText="1"/>
    </xf>
    <xf numFmtId="0" fontId="13" fillId="0" borderId="0" xfId="2" applyFont="1" applyAlignment="1">
      <alignment vertical="center"/>
    </xf>
    <xf numFmtId="0" fontId="26" fillId="0" borderId="0" xfId="0" applyFont="1" applyAlignment="1">
      <alignment vertical="top"/>
    </xf>
    <xf numFmtId="0" fontId="6" fillId="0" borderId="0" xfId="0" applyFont="1" applyAlignment="1">
      <alignment wrapText="1"/>
    </xf>
    <xf numFmtId="0" fontId="5" fillId="0" borderId="0" xfId="0" applyFont="1" applyAlignment="1">
      <alignment horizontal="left" vertical="center"/>
    </xf>
    <xf numFmtId="0" fontId="37"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Alignment="1">
      <alignment horizontal="left"/>
    </xf>
    <xf numFmtId="0" fontId="8" fillId="0" borderId="0" xfId="0" applyFont="1" applyFill="1" applyAlignment="1">
      <alignment wrapText="1"/>
    </xf>
    <xf numFmtId="0" fontId="8" fillId="0" borderId="0" xfId="0" applyFont="1" applyAlignment="1">
      <alignment wrapText="1"/>
    </xf>
    <xf numFmtId="0" fontId="7" fillId="0" borderId="8" xfId="0" applyFont="1" applyBorder="1" applyAlignment="1">
      <alignment horizontal="center"/>
    </xf>
    <xf numFmtId="0" fontId="7" fillId="0" borderId="7" xfId="0" applyFont="1" applyBorder="1" applyAlignment="1">
      <alignment horizont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xf>
    <xf numFmtId="0" fontId="8"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Border="1" applyAlignment="1">
      <alignment horizontal="center"/>
    </xf>
    <xf numFmtId="0" fontId="8" fillId="0" borderId="0" xfId="0" applyFont="1" applyBorder="1" applyAlignment="1">
      <alignment horizontal="center"/>
    </xf>
    <xf numFmtId="0" fontId="5" fillId="0" borderId="0" xfId="0" applyFont="1" applyBorder="1" applyAlignment="1">
      <alignment horizontal="center" vertical="center"/>
    </xf>
    <xf numFmtId="0" fontId="5" fillId="0" borderId="0" xfId="0" applyFont="1" applyAlignment="1">
      <alignment horizontal="left" wrapText="1"/>
    </xf>
    <xf numFmtId="4" fontId="0" fillId="0" borderId="0" xfId="0" applyNumberFormat="1"/>
    <xf numFmtId="4" fontId="8" fillId="0" borderId="18" xfId="0" applyNumberFormat="1" applyFont="1" applyBorder="1"/>
    <xf numFmtId="4" fontId="7"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9" fillId="0" borderId="0" xfId="0" applyFont="1"/>
    <xf numFmtId="49" fontId="26" fillId="0" borderId="0" xfId="0" applyNumberFormat="1" applyFont="1" applyAlignment="1">
      <alignment vertical="top" wrapText="1"/>
    </xf>
    <xf numFmtId="49" fontId="26" fillId="0" borderId="0" xfId="0" applyNumberFormat="1" applyFont="1" applyAlignment="1">
      <alignment horizontal="justify" vertical="top" wrapText="1"/>
    </xf>
    <xf numFmtId="0" fontId="40" fillId="0" borderId="0" xfId="0" applyFont="1" applyAlignment="1">
      <alignment horizontal="right" vertical="top"/>
    </xf>
    <xf numFmtId="49" fontId="26" fillId="0" borderId="0" xfId="0" applyNumberFormat="1" applyFont="1" applyAlignment="1">
      <alignment horizontal="justify" vertical="top"/>
    </xf>
    <xf numFmtId="0" fontId="41" fillId="0" borderId="0" xfId="0" applyFont="1"/>
    <xf numFmtId="49" fontId="26" fillId="0" borderId="0" xfId="0" applyNumberFormat="1" applyFont="1" applyAlignment="1">
      <alignment vertical="top"/>
    </xf>
    <xf numFmtId="0" fontId="42" fillId="0" borderId="0" xfId="0" applyFont="1"/>
    <xf numFmtId="49" fontId="40" fillId="0" borderId="0" xfId="0" applyNumberFormat="1" applyFont="1" applyAlignment="1">
      <alignment vertical="top" wrapText="1"/>
    </xf>
    <xf numFmtId="49" fontId="40" fillId="0" borderId="0" xfId="0" applyNumberFormat="1" applyFont="1" applyAlignment="1">
      <alignment vertical="top"/>
    </xf>
    <xf numFmtId="0" fontId="40" fillId="0" borderId="0" xfId="0" applyFont="1" applyAlignment="1">
      <alignment vertical="top"/>
    </xf>
    <xf numFmtId="49" fontId="26" fillId="0" borderId="0" xfId="0" applyNumberFormat="1" applyFont="1" applyAlignment="1">
      <alignment horizontal="left" vertical="top" wrapText="1"/>
    </xf>
    <xf numFmtId="0" fontId="26" fillId="0" borderId="0" xfId="0" applyFont="1" applyAlignment="1">
      <alignment vertical="top" wrapText="1"/>
    </xf>
    <xf numFmtId="49" fontId="40" fillId="0" borderId="0" xfId="0" applyNumberFormat="1" applyFont="1" applyAlignment="1">
      <alignment horizontal="justify" vertical="top"/>
    </xf>
    <xf numFmtId="0" fontId="43" fillId="0" borderId="0" xfId="0" applyFont="1" applyAlignment="1">
      <alignment horizontal="center"/>
    </xf>
    <xf numFmtId="0" fontId="43" fillId="0" borderId="0" xfId="0" applyFont="1" applyAlignment="1">
      <alignment horizontal="center" vertical="center"/>
    </xf>
    <xf numFmtId="49" fontId="26" fillId="0" borderId="0" xfId="0" applyNumberFormat="1" applyFont="1" applyFill="1" applyAlignment="1">
      <alignment horizontal="justify" vertical="top" wrapText="1"/>
    </xf>
    <xf numFmtId="0" fontId="9" fillId="0" borderId="0" xfId="2" applyFont="1" applyBorder="1" applyAlignment="1">
      <alignment horizontal="center" vertical="center" wrapText="1"/>
    </xf>
    <xf numFmtId="0" fontId="44" fillId="3" borderId="8" xfId="0" applyFont="1" applyFill="1" applyBorder="1" applyAlignment="1">
      <alignment vertical="center"/>
    </xf>
    <xf numFmtId="0" fontId="44" fillId="3" borderId="0" xfId="0" applyFont="1" applyFill="1" applyAlignment="1">
      <alignment vertical="center"/>
    </xf>
    <xf numFmtId="49" fontId="16" fillId="0" borderId="8" xfId="3" applyNumberFormat="1" applyFont="1" applyBorder="1" applyAlignment="1">
      <alignment vertical="center"/>
    </xf>
    <xf numFmtId="49" fontId="16" fillId="0" borderId="0" xfId="3" applyNumberFormat="1" applyFont="1" applyAlignment="1">
      <alignment vertical="center"/>
    </xf>
    <xf numFmtId="49" fontId="16" fillId="0" borderId="0" xfId="3" applyNumberFormat="1" applyFont="1" applyAlignment="1">
      <alignment vertical="center" wrapText="1"/>
    </xf>
    <xf numFmtId="49" fontId="16" fillId="0" borderId="8" xfId="3" applyNumberFormat="1" applyFont="1" applyFill="1" applyBorder="1" applyAlignment="1">
      <alignment vertical="center"/>
    </xf>
    <xf numFmtId="0" fontId="16" fillId="0" borderId="9" xfId="6" applyFont="1" applyBorder="1" applyAlignment="1">
      <alignment vertical="center" wrapText="1"/>
    </xf>
    <xf numFmtId="3" fontId="16" fillId="0" borderId="1" xfId="6" applyNumberFormat="1" applyFont="1" applyBorder="1" applyAlignment="1">
      <alignment vertical="center"/>
    </xf>
    <xf numFmtId="164" fontId="16" fillId="0" borderId="1" xfId="4" applyNumberFormat="1" applyFont="1" applyBorder="1" applyAlignment="1">
      <alignment horizontal="center" vertical="center"/>
    </xf>
    <xf numFmtId="0" fontId="16" fillId="0" borderId="7" xfId="6" applyFont="1" applyBorder="1" applyAlignment="1">
      <alignment horizontal="left" vertical="center" wrapText="1"/>
    </xf>
    <xf numFmtId="3" fontId="16" fillId="0" borderId="18" xfId="6" applyNumberFormat="1" applyFont="1" applyBorder="1" applyAlignment="1">
      <alignment vertical="center"/>
    </xf>
    <xf numFmtId="164" fontId="16" fillId="0" borderId="18" xfId="4" applyNumberFormat="1" applyFont="1" applyBorder="1" applyAlignment="1">
      <alignment horizontal="center" vertical="center"/>
    </xf>
    <xf numFmtId="0" fontId="16" fillId="0" borderId="7" xfId="6" applyFont="1" applyBorder="1" applyAlignment="1">
      <alignment vertical="center" wrapText="1"/>
    </xf>
    <xf numFmtId="4" fontId="16" fillId="0" borderId="18" xfId="6" applyNumberFormat="1" applyFont="1" applyBorder="1" applyAlignment="1">
      <alignment vertical="center"/>
    </xf>
    <xf numFmtId="0" fontId="16" fillId="2" borderId="7" xfId="6" applyFont="1" applyFill="1" applyBorder="1" applyAlignment="1">
      <alignment vertical="center" wrapText="1"/>
    </xf>
    <xf numFmtId="4" fontId="16" fillId="2" borderId="18" xfId="6" applyNumberFormat="1" applyFont="1" applyFill="1" applyBorder="1" applyAlignment="1">
      <alignment vertical="center"/>
    </xf>
    <xf numFmtId="4" fontId="16" fillId="2" borderId="18" xfId="6" applyNumberFormat="1" applyFont="1" applyFill="1" applyBorder="1" applyAlignment="1">
      <alignment horizontal="right" vertical="center"/>
    </xf>
    <xf numFmtId="164" fontId="16" fillId="0" borderId="6" xfId="4" applyNumberFormat="1" applyFont="1" applyBorder="1" applyAlignment="1">
      <alignment horizontal="center" vertical="center"/>
    </xf>
    <xf numFmtId="3" fontId="16" fillId="2" borderId="7" xfId="6" applyNumberFormat="1" applyFont="1" applyFill="1" applyBorder="1" applyAlignment="1">
      <alignment vertical="center"/>
    </xf>
    <xf numFmtId="4" fontId="16" fillId="2" borderId="7" xfId="6" applyNumberFormat="1" applyFont="1" applyFill="1" applyBorder="1" applyAlignment="1">
      <alignment vertical="center"/>
    </xf>
    <xf numFmtId="4" fontId="16" fillId="2" borderId="7" xfId="6" applyNumberFormat="1" applyFont="1" applyFill="1" applyBorder="1" applyAlignment="1">
      <alignment horizontal="right" vertical="center"/>
    </xf>
    <xf numFmtId="4" fontId="16" fillId="0" borderId="0" xfId="1" applyNumberFormat="1" applyFont="1" applyBorder="1" applyAlignment="1">
      <alignment vertical="center"/>
    </xf>
    <xf numFmtId="4" fontId="16" fillId="0" borderId="7" xfId="6" applyNumberFormat="1" applyFont="1" applyBorder="1" applyAlignment="1">
      <alignment vertical="center"/>
    </xf>
    <xf numFmtId="4" fontId="16" fillId="0" borderId="7" xfId="6" applyNumberFormat="1" applyFont="1" applyBorder="1" applyAlignment="1">
      <alignment horizontal="right" vertical="center"/>
    </xf>
    <xf numFmtId="4" fontId="16" fillId="0" borderId="18" xfId="6" applyNumberFormat="1" applyFont="1" applyBorder="1" applyAlignment="1">
      <alignment horizontal="right" vertical="center"/>
    </xf>
    <xf numFmtId="0" fontId="16" fillId="0" borderId="10" xfId="6" applyFont="1" applyBorder="1" applyAlignment="1">
      <alignment vertical="center" wrapText="1"/>
    </xf>
    <xf numFmtId="4" fontId="16" fillId="0" borderId="10" xfId="6" applyNumberFormat="1" applyFont="1" applyBorder="1" applyAlignment="1">
      <alignment vertical="center"/>
    </xf>
    <xf numFmtId="4" fontId="16" fillId="0" borderId="6" xfId="6" applyNumberFormat="1" applyFont="1" applyBorder="1" applyAlignment="1">
      <alignment horizontal="right" vertical="center"/>
    </xf>
    <xf numFmtId="4" fontId="16" fillId="0" borderId="10" xfId="6" applyNumberFormat="1" applyFont="1" applyBorder="1" applyAlignment="1">
      <alignment horizontal="right" vertical="center"/>
    </xf>
    <xf numFmtId="0" fontId="16" fillId="0" borderId="2" xfId="6" applyFont="1" applyBorder="1" applyAlignment="1">
      <alignment vertical="center" wrapText="1"/>
    </xf>
    <xf numFmtId="4" fontId="16" fillId="0" borderId="2" xfId="6" applyNumberFormat="1" applyFont="1" applyBorder="1" applyAlignment="1">
      <alignment vertical="center"/>
    </xf>
    <xf numFmtId="4" fontId="16" fillId="0" borderId="5" xfId="6" applyNumberFormat="1" applyFont="1" applyBorder="1" applyAlignment="1">
      <alignment horizontal="right" vertical="center"/>
    </xf>
    <xf numFmtId="4" fontId="16" fillId="0" borderId="2" xfId="6" applyNumberFormat="1" applyFont="1" applyBorder="1" applyAlignment="1">
      <alignment horizontal="right" vertical="center"/>
    </xf>
    <xf numFmtId="164" fontId="16" fillId="0" borderId="5" xfId="4" applyNumberFormat="1" applyFont="1" applyBorder="1" applyAlignment="1">
      <alignment horizontal="center" vertical="center"/>
    </xf>
    <xf numFmtId="164" fontId="16" fillId="0" borderId="12" xfId="4" applyNumberFormat="1" applyFont="1" applyBorder="1" applyAlignment="1">
      <alignment horizontal="center" vertical="center"/>
    </xf>
    <xf numFmtId="164" fontId="16" fillId="0" borderId="14" xfId="4" applyNumberFormat="1" applyFont="1" applyBorder="1" applyAlignment="1">
      <alignment horizontal="center" vertical="center"/>
    </xf>
    <xf numFmtId="4" fontId="16" fillId="0" borderId="18" xfId="6" applyNumberFormat="1" applyFont="1" applyFill="1" applyBorder="1" applyAlignment="1">
      <alignment vertical="center"/>
    </xf>
    <xf numFmtId="4" fontId="16" fillId="0" borderId="6" xfId="6" applyNumberFormat="1" applyFont="1" applyBorder="1" applyAlignment="1">
      <alignment vertical="center"/>
    </xf>
    <xf numFmtId="0" fontId="44" fillId="0" borderId="7" xfId="2" applyFont="1" applyBorder="1" applyAlignment="1">
      <alignment horizontal="left" vertical="center" wrapText="1"/>
    </xf>
    <xf numFmtId="3" fontId="44" fillId="0" borderId="18" xfId="6" applyNumberFormat="1" applyFont="1" applyBorder="1" applyAlignment="1" applyProtection="1">
      <alignment vertical="center"/>
      <protection locked="0"/>
    </xf>
    <xf numFmtId="0" fontId="16" fillId="0" borderId="7" xfId="2" applyFont="1" applyFill="1" applyBorder="1" applyAlignment="1">
      <alignment vertical="center" wrapText="1"/>
    </xf>
    <xf numFmtId="41" fontId="44" fillId="0" borderId="18" xfId="6" applyNumberFormat="1" applyFont="1" applyBorder="1" applyAlignment="1">
      <alignment horizontal="right" vertical="center"/>
    </xf>
    <xf numFmtId="3" fontId="16" fillId="0" borderId="18" xfId="6" applyNumberFormat="1" applyFont="1" applyBorder="1" applyAlignment="1">
      <alignment horizontal="right" vertical="center"/>
    </xf>
    <xf numFmtId="3" fontId="16" fillId="0" borderId="18" xfId="6" applyNumberFormat="1" applyFont="1" applyBorder="1" applyAlignment="1" applyProtection="1">
      <alignment vertical="center"/>
      <protection locked="0"/>
    </xf>
    <xf numFmtId="0" fontId="16" fillId="0" borderId="10" xfId="6" applyFont="1" applyFill="1" applyBorder="1" applyAlignment="1">
      <alignment horizontal="justify" vertical="center" wrapText="1"/>
    </xf>
    <xf numFmtId="41" fontId="44" fillId="0" borderId="6" xfId="6" applyNumberFormat="1" applyFont="1" applyBorder="1" applyAlignment="1">
      <alignment horizontal="right" vertical="center"/>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46" fillId="4" borderId="5" xfId="6" applyFont="1" applyFill="1" applyBorder="1" applyAlignment="1">
      <alignment horizontal="center" vertical="center" wrapText="1"/>
    </xf>
    <xf numFmtId="0" fontId="16" fillId="0" borderId="7" xfId="2" applyFont="1" applyBorder="1" applyAlignment="1">
      <alignment horizontal="center" vertical="center" wrapText="1"/>
    </xf>
    <xf numFmtId="0" fontId="16" fillId="0" borderId="0" xfId="2" applyFont="1" applyBorder="1" applyAlignment="1">
      <alignment horizontal="center" vertical="center" wrapText="1"/>
    </xf>
    <xf numFmtId="3" fontId="44" fillId="0" borderId="18" xfId="2" applyNumberFormat="1" applyFont="1" applyBorder="1" applyAlignment="1">
      <alignment horizontal="right" vertical="center"/>
    </xf>
    <xf numFmtId="3" fontId="44" fillId="0" borderId="0" xfId="2" applyNumberFormat="1" applyFont="1" applyBorder="1" applyAlignment="1" applyProtection="1">
      <alignment horizontal="right" vertical="center"/>
      <protection locked="0"/>
    </xf>
    <xf numFmtId="3" fontId="44" fillId="0" borderId="18" xfId="2" applyNumberFormat="1" applyFont="1" applyBorder="1" applyAlignment="1" applyProtection="1">
      <alignment horizontal="right" vertical="center"/>
      <protection locked="0"/>
    </xf>
    <xf numFmtId="3" fontId="16" fillId="0" borderId="18" xfId="2" applyNumberFormat="1" applyFont="1" applyFill="1" applyBorder="1" applyAlignment="1">
      <alignment horizontal="right" vertical="center"/>
    </xf>
    <xf numFmtId="3" fontId="16" fillId="0" borderId="0" xfId="2" applyNumberFormat="1" applyFont="1" applyFill="1" applyBorder="1" applyAlignment="1">
      <alignment horizontal="right" vertical="center"/>
    </xf>
    <xf numFmtId="3" fontId="16" fillId="0" borderId="18" xfId="2" applyNumberFormat="1" applyFont="1" applyBorder="1" applyAlignment="1">
      <alignment horizontal="right" vertical="center"/>
    </xf>
    <xf numFmtId="3" fontId="16" fillId="0" borderId="18" xfId="2" applyNumberFormat="1" applyFont="1" applyFill="1" applyBorder="1" applyAlignment="1" applyProtection="1">
      <alignment horizontal="right" vertical="center"/>
      <protection locked="0"/>
    </xf>
    <xf numFmtId="3" fontId="16" fillId="0" borderId="0" xfId="2" applyNumberFormat="1" applyFont="1" applyFill="1" applyBorder="1" applyAlignment="1" applyProtection="1">
      <alignment horizontal="right" vertical="center"/>
      <protection locked="0"/>
    </xf>
    <xf numFmtId="3" fontId="16" fillId="0" borderId="18" xfId="2" applyNumberFormat="1" applyFont="1" applyBorder="1" applyAlignment="1" applyProtection="1">
      <alignment horizontal="right" vertical="center"/>
      <protection locked="0"/>
    </xf>
    <xf numFmtId="41" fontId="16" fillId="0" borderId="6" xfId="2" applyNumberFormat="1" applyFont="1" applyFill="1" applyBorder="1" applyAlignment="1">
      <alignment horizontal="right" vertical="center"/>
    </xf>
    <xf numFmtId="0" fontId="44" fillId="0" borderId="7" xfId="5" applyFont="1" applyBorder="1" applyAlignment="1">
      <alignment vertical="center"/>
    </xf>
    <xf numFmtId="0" fontId="16" fillId="0" borderId="7" xfId="5" applyFont="1" applyFill="1" applyBorder="1" applyAlignment="1">
      <alignment vertical="center"/>
    </xf>
    <xf numFmtId="0" fontId="16" fillId="0" borderId="10" xfId="5" applyFont="1" applyBorder="1" applyAlignment="1">
      <alignment vertical="center"/>
    </xf>
    <xf numFmtId="3" fontId="16" fillId="0" borderId="6" xfId="2" applyNumberFormat="1" applyFont="1" applyBorder="1" applyAlignment="1" applyProtection="1">
      <alignment horizontal="right" vertical="center"/>
      <protection locked="0"/>
    </xf>
    <xf numFmtId="3" fontId="16" fillId="0" borderId="6" xfId="2" applyNumberFormat="1" applyFont="1" applyBorder="1" applyAlignment="1">
      <alignment horizontal="right" vertical="center"/>
    </xf>
    <xf numFmtId="3" fontId="16" fillId="0" borderId="13" xfId="2" applyNumberFormat="1" applyFont="1" applyBorder="1" applyAlignment="1" applyProtection="1">
      <alignment horizontal="right" vertical="center"/>
      <protection locked="0"/>
    </xf>
    <xf numFmtId="0" fontId="26" fillId="4" borderId="5" xfId="2" applyFont="1" applyFill="1" applyBorder="1" applyAlignment="1">
      <alignment vertical="center" wrapText="1"/>
    </xf>
    <xf numFmtId="0" fontId="40" fillId="0" borderId="18" xfId="0" applyFont="1" applyBorder="1" applyAlignment="1">
      <alignment vertical="center"/>
    </xf>
    <xf numFmtId="0" fontId="26" fillId="0" borderId="18" xfId="0" applyFont="1" applyBorder="1" applyAlignment="1">
      <alignment vertical="center"/>
    </xf>
    <xf numFmtId="41" fontId="26" fillId="0" borderId="18" xfId="0" applyNumberFormat="1" applyFont="1" applyBorder="1" applyAlignment="1">
      <alignment vertical="center"/>
    </xf>
    <xf numFmtId="0" fontId="26" fillId="0" borderId="18" xfId="0" applyFont="1" applyBorder="1" applyAlignment="1">
      <alignment vertical="center" wrapText="1"/>
    </xf>
    <xf numFmtId="0" fontId="26" fillId="0" borderId="6" xfId="0" applyFont="1" applyBorder="1" applyAlignment="1">
      <alignment vertical="center"/>
    </xf>
    <xf numFmtId="0" fontId="26" fillId="4" borderId="5" xfId="0" applyFont="1" applyFill="1" applyBorder="1" applyAlignment="1">
      <alignment horizontal="center" vertical="center" wrapText="1"/>
    </xf>
    <xf numFmtId="0" fontId="16" fillId="0" borderId="0" xfId="6" applyFont="1" applyFill="1" applyBorder="1" applyAlignment="1">
      <alignment horizontal="justify" vertical="center" wrapText="1"/>
    </xf>
    <xf numFmtId="168" fontId="16" fillId="0" borderId="0" xfId="2" applyNumberFormat="1" applyFont="1" applyFill="1" applyBorder="1" applyAlignment="1">
      <alignment horizontal="right" vertical="center"/>
    </xf>
    <xf numFmtId="41" fontId="16" fillId="0" borderId="0" xfId="2" applyNumberFormat="1" applyFont="1" applyFill="1" applyBorder="1" applyAlignment="1">
      <alignment horizontal="right" vertical="center"/>
    </xf>
    <xf numFmtId="41" fontId="26" fillId="0" borderId="6" xfId="0" applyNumberFormat="1" applyFont="1" applyBorder="1" applyAlignment="1">
      <alignment vertical="center"/>
    </xf>
    <xf numFmtId="0" fontId="40" fillId="0" borderId="1" xfId="0" applyFont="1" applyBorder="1" applyAlignment="1">
      <alignment vertical="center"/>
    </xf>
    <xf numFmtId="0" fontId="40" fillId="0" borderId="7" xfId="0" applyFont="1" applyBorder="1"/>
    <xf numFmtId="3" fontId="40" fillId="0" borderId="1" xfId="0" applyNumberFormat="1" applyFont="1" applyBorder="1" applyAlignment="1">
      <alignment vertical="center"/>
    </xf>
    <xf numFmtId="0" fontId="26" fillId="0" borderId="7" xfId="0" applyFont="1" applyBorder="1"/>
    <xf numFmtId="3" fontId="26" fillId="0" borderId="18" xfId="0" applyNumberFormat="1" applyFont="1" applyBorder="1" applyAlignment="1">
      <alignment vertical="center"/>
    </xf>
    <xf numFmtId="4" fontId="26" fillId="0" borderId="18" xfId="0" applyNumberFormat="1" applyFont="1" applyBorder="1" applyAlignment="1">
      <alignment vertical="center"/>
    </xf>
    <xf numFmtId="167" fontId="26" fillId="0" borderId="18" xfId="0" applyNumberFormat="1" applyFont="1" applyBorder="1" applyAlignment="1">
      <alignment vertical="center"/>
    </xf>
    <xf numFmtId="0" fontId="40" fillId="0" borderId="7" xfId="0" applyFont="1" applyBorder="1" applyAlignment="1">
      <alignment wrapText="1"/>
    </xf>
    <xf numFmtId="3" fontId="40" fillId="0" borderId="18" xfId="0" applyNumberFormat="1" applyFont="1" applyBorder="1" applyAlignment="1">
      <alignment vertical="center"/>
    </xf>
    <xf numFmtId="4" fontId="40" fillId="0" borderId="18" xfId="0" applyNumberFormat="1" applyFont="1" applyBorder="1" applyAlignment="1">
      <alignment vertical="center"/>
    </xf>
    <xf numFmtId="41" fontId="26" fillId="0" borderId="18" xfId="0" applyNumberFormat="1" applyFont="1" applyBorder="1" applyAlignment="1">
      <alignment horizontal="right" vertical="center"/>
    </xf>
    <xf numFmtId="41" fontId="40" fillId="0" borderId="18" xfId="0" applyNumberFormat="1" applyFont="1" applyBorder="1" applyAlignment="1">
      <alignment vertical="center"/>
    </xf>
    <xf numFmtId="0" fontId="26" fillId="0" borderId="10" xfId="0" applyFont="1" applyBorder="1"/>
    <xf numFmtId="3" fontId="26" fillId="0" borderId="6" xfId="0" applyNumberFormat="1" applyFont="1" applyBorder="1" applyAlignment="1">
      <alignment vertical="center"/>
    </xf>
    <xf numFmtId="4" fontId="26" fillId="0" borderId="6" xfId="0" applyNumberFormat="1" applyFont="1" applyBorder="1" applyAlignment="1">
      <alignment vertical="center"/>
    </xf>
    <xf numFmtId="0" fontId="44" fillId="0" borderId="7" xfId="2" applyFont="1" applyBorder="1" applyAlignment="1">
      <alignment horizontal="left"/>
    </xf>
    <xf numFmtId="3" fontId="44" fillId="0" borderId="18" xfId="2" applyNumberFormat="1" applyFont="1" applyBorder="1" applyAlignment="1"/>
    <xf numFmtId="164" fontId="44" fillId="0" borderId="18" xfId="2" applyNumberFormat="1" applyFont="1" applyBorder="1" applyAlignment="1">
      <alignment horizontal="center"/>
    </xf>
    <xf numFmtId="164" fontId="44" fillId="0" borderId="18" xfId="4" applyNumberFormat="1" applyFont="1" applyBorder="1" applyAlignment="1">
      <alignment horizontal="center"/>
    </xf>
    <xf numFmtId="0" fontId="16" fillId="0" borderId="7" xfId="2" applyFont="1" applyFill="1" applyBorder="1"/>
    <xf numFmtId="3" fontId="16" fillId="0" borderId="18" xfId="2" applyNumberFormat="1" applyFont="1" applyFill="1" applyBorder="1" applyAlignment="1"/>
    <xf numFmtId="164" fontId="16" fillId="0" borderId="18" xfId="2" applyNumberFormat="1" applyFont="1" applyBorder="1" applyAlignment="1">
      <alignment horizontal="center"/>
    </xf>
    <xf numFmtId="164" fontId="16" fillId="0" borderId="18" xfId="4" applyNumberFormat="1" applyFont="1" applyBorder="1" applyAlignment="1">
      <alignment horizontal="center"/>
    </xf>
    <xf numFmtId="0" fontId="16" fillId="0" borderId="7" xfId="2" applyFont="1" applyBorder="1"/>
    <xf numFmtId="3" fontId="16" fillId="0" borderId="18" xfId="2" applyNumberFormat="1" applyFont="1" applyBorder="1" applyAlignment="1"/>
    <xf numFmtId="0" fontId="44" fillId="0" borderId="9" xfId="2" applyFont="1" applyBorder="1" applyAlignment="1">
      <alignment wrapText="1"/>
    </xf>
    <xf numFmtId="3" fontId="44" fillId="0" borderId="9" xfId="2" applyNumberFormat="1" applyFont="1" applyBorder="1" applyAlignment="1">
      <alignment wrapText="1"/>
    </xf>
    <xf numFmtId="3" fontId="44" fillId="0" borderId="1" xfId="2" applyNumberFormat="1" applyFont="1" applyFill="1" applyBorder="1" applyAlignment="1"/>
    <xf numFmtId="0" fontId="16" fillId="0" borderId="7" xfId="2" applyFont="1" applyBorder="1" applyAlignment="1">
      <alignment wrapText="1"/>
    </xf>
    <xf numFmtId="3" fontId="16" fillId="0" borderId="7" xfId="2" applyNumberFormat="1" applyFont="1" applyBorder="1" applyAlignment="1">
      <alignment wrapText="1"/>
    </xf>
    <xf numFmtId="0" fontId="16" fillId="0" borderId="7" xfId="2" applyFont="1" applyBorder="1" applyAlignment="1"/>
    <xf numFmtId="0" fontId="16" fillId="0" borderId="7" xfId="2" applyFont="1" applyBorder="1" applyAlignment="1">
      <alignment horizontal="left" wrapText="1"/>
    </xf>
    <xf numFmtId="0" fontId="16" fillId="0" borderId="10" xfId="2" applyFont="1" applyBorder="1" applyAlignment="1">
      <alignment horizontal="left" wrapText="1"/>
    </xf>
    <xf numFmtId="3" fontId="16" fillId="0" borderId="10" xfId="2" applyNumberFormat="1" applyFont="1" applyBorder="1" applyAlignment="1">
      <alignment wrapText="1"/>
    </xf>
    <xf numFmtId="3" fontId="16" fillId="0" borderId="6" xfId="2" applyNumberFormat="1" applyFont="1" applyBorder="1" applyAlignment="1"/>
    <xf numFmtId="0" fontId="44" fillId="0" borderId="7" xfId="2" applyFont="1" applyBorder="1" applyAlignment="1">
      <alignment wrapText="1"/>
    </xf>
    <xf numFmtId="3" fontId="44" fillId="0" borderId="7" xfId="2" applyNumberFormat="1" applyFont="1" applyBorder="1" applyAlignment="1">
      <alignment wrapText="1"/>
    </xf>
    <xf numFmtId="0" fontId="16" fillId="0" borderId="10" xfId="2" applyFont="1" applyBorder="1" applyAlignment="1">
      <alignment wrapText="1"/>
    </xf>
    <xf numFmtId="164" fontId="16" fillId="0" borderId="6" xfId="2" applyNumberFormat="1" applyFont="1" applyBorder="1" applyAlignment="1">
      <alignment horizontal="center"/>
    </xf>
    <xf numFmtId="164" fontId="16" fillId="0" borderId="6" xfId="4" applyNumberFormat="1" applyFont="1" applyBorder="1" applyAlignment="1">
      <alignment horizontal="center"/>
    </xf>
    <xf numFmtId="0" fontId="4" fillId="5" borderId="0" xfId="2" applyFont="1" applyFill="1" applyAlignment="1">
      <alignment vertical="center"/>
    </xf>
    <xf numFmtId="0" fontId="40" fillId="0" borderId="6" xfId="0" applyFont="1" applyFill="1" applyBorder="1" applyAlignment="1">
      <alignment vertical="center"/>
    </xf>
    <xf numFmtId="3" fontId="40" fillId="0" borderId="6" xfId="0" applyNumberFormat="1" applyFont="1" applyFill="1" applyBorder="1" applyAlignment="1">
      <alignment vertical="center"/>
    </xf>
    <xf numFmtId="0" fontId="26" fillId="0" borderId="1" xfId="0" applyFont="1" applyBorder="1" applyAlignment="1">
      <alignment vertical="center"/>
    </xf>
    <xf numFmtId="3" fontId="26" fillId="0" borderId="1" xfId="0" applyNumberFormat="1" applyFont="1" applyBorder="1" applyAlignment="1">
      <alignment vertical="center"/>
    </xf>
    <xf numFmtId="0" fontId="40" fillId="0" borderId="0" xfId="0" applyFont="1" applyFill="1" applyBorder="1" applyAlignment="1">
      <alignment vertical="center"/>
    </xf>
    <xf numFmtId="3" fontId="40" fillId="0" borderId="0" xfId="0" applyNumberFormat="1" applyFont="1" applyFill="1" applyBorder="1" applyAlignment="1">
      <alignment vertical="center"/>
    </xf>
    <xf numFmtId="0" fontId="44" fillId="0" borderId="18" xfId="5" applyFont="1" applyBorder="1"/>
    <xf numFmtId="3" fontId="44" fillId="2" borderId="8" xfId="2" applyNumberFormat="1" applyFont="1" applyFill="1" applyBorder="1"/>
    <xf numFmtId="3" fontId="48" fillId="0" borderId="18" xfId="2" applyNumberFormat="1" applyFont="1" applyFill="1" applyBorder="1" applyAlignment="1">
      <alignment horizontal="right"/>
    </xf>
    <xf numFmtId="3" fontId="48" fillId="0" borderId="7" xfId="2" applyNumberFormat="1" applyFont="1" applyFill="1" applyBorder="1" applyAlignment="1">
      <alignment horizontal="right"/>
    </xf>
    <xf numFmtId="3" fontId="48" fillId="2" borderId="7" xfId="2" applyNumberFormat="1" applyFont="1" applyFill="1" applyBorder="1"/>
    <xf numFmtId="3" fontId="48" fillId="2" borderId="18" xfId="2" applyNumberFormat="1" applyFont="1" applyFill="1" applyBorder="1"/>
    <xf numFmtId="0" fontId="16" fillId="0" borderId="18" xfId="5" applyFont="1" applyFill="1" applyBorder="1"/>
    <xf numFmtId="3" fontId="49" fillId="2" borderId="0" xfId="2" applyNumberFormat="1" applyFont="1" applyFill="1" applyBorder="1"/>
    <xf numFmtId="3" fontId="30" fillId="0" borderId="18" xfId="2" applyNumberFormat="1" applyFont="1" applyFill="1" applyBorder="1"/>
    <xf numFmtId="3" fontId="30" fillId="0" borderId="7" xfId="2" applyNumberFormat="1" applyFont="1" applyFill="1" applyBorder="1" applyAlignment="1">
      <alignment horizontal="right"/>
    </xf>
    <xf numFmtId="3" fontId="30" fillId="2" borderId="7" xfId="2" applyNumberFormat="1" applyFont="1" applyFill="1" applyBorder="1"/>
    <xf numFmtId="3" fontId="30" fillId="2" borderId="18" xfId="2" applyNumberFormat="1" applyFont="1" applyFill="1" applyBorder="1"/>
    <xf numFmtId="3" fontId="49" fillId="0" borderId="18" xfId="2" applyNumberFormat="1" applyFont="1" applyFill="1" applyBorder="1"/>
    <xf numFmtId="3" fontId="49" fillId="0" borderId="7" xfId="2" applyNumberFormat="1" applyFont="1" applyFill="1" applyBorder="1" applyAlignment="1">
      <alignment horizontal="right"/>
    </xf>
    <xf numFmtId="3" fontId="49" fillId="2" borderId="7" xfId="2" applyNumberFormat="1" applyFont="1" applyFill="1" applyBorder="1"/>
    <xf numFmtId="3" fontId="49" fillId="2" borderId="18" xfId="2" applyNumberFormat="1" applyFont="1" applyFill="1" applyBorder="1"/>
    <xf numFmtId="0" fontId="16" fillId="0" borderId="18" xfId="5" applyFont="1" applyBorder="1"/>
    <xf numFmtId="3" fontId="30" fillId="0" borderId="7" xfId="2" applyNumberFormat="1" applyFont="1" applyFill="1" applyBorder="1"/>
    <xf numFmtId="0" fontId="16" fillId="0" borderId="2" xfId="5" applyFont="1" applyFill="1" applyBorder="1" applyAlignment="1">
      <alignment wrapText="1"/>
    </xf>
    <xf numFmtId="3" fontId="16" fillId="0" borderId="2" xfId="2" applyNumberFormat="1" applyFont="1" applyFill="1" applyBorder="1" applyAlignment="1">
      <alignment vertical="center"/>
    </xf>
    <xf numFmtId="41" fontId="16" fillId="0" borderId="2" xfId="6" applyNumberFormat="1" applyFont="1" applyFill="1" applyBorder="1" applyAlignment="1">
      <alignment horizontal="right" vertical="center"/>
    </xf>
    <xf numFmtId="41" fontId="16" fillId="0" borderId="5" xfId="6" applyNumberFormat="1" applyFont="1" applyFill="1" applyBorder="1" applyAlignment="1">
      <alignment horizontal="right" vertical="center"/>
    </xf>
    <xf numFmtId="0" fontId="16" fillId="0" borderId="7" xfId="5" applyFont="1" applyFill="1" applyBorder="1" applyAlignment="1"/>
    <xf numFmtId="3" fontId="16" fillId="0" borderId="18" xfId="2" applyNumberFormat="1" applyFont="1" applyFill="1" applyBorder="1"/>
    <xf numFmtId="41" fontId="16" fillId="0" borderId="7" xfId="6" applyNumberFormat="1" applyFont="1" applyFill="1" applyBorder="1" applyAlignment="1">
      <alignment horizontal="right"/>
    </xf>
    <xf numFmtId="41" fontId="16" fillId="0" borderId="18" xfId="6" applyNumberFormat="1" applyFont="1" applyFill="1" applyBorder="1" applyAlignment="1">
      <alignment horizontal="right"/>
    </xf>
    <xf numFmtId="0" fontId="16" fillId="0" borderId="10" xfId="5" applyFont="1" applyFill="1" applyBorder="1" applyAlignment="1"/>
    <xf numFmtId="3" fontId="16" fillId="0" borderId="6" xfId="2" applyNumberFormat="1" applyFont="1" applyFill="1" applyBorder="1"/>
    <xf numFmtId="41" fontId="16" fillId="0" borderId="10" xfId="6" applyNumberFormat="1" applyFont="1" applyFill="1" applyBorder="1" applyAlignment="1">
      <alignment horizontal="right"/>
    </xf>
    <xf numFmtId="41" fontId="16" fillId="0" borderId="6" xfId="6" applyNumberFormat="1" applyFont="1" applyFill="1" applyBorder="1" applyAlignment="1">
      <alignment horizontal="right"/>
    </xf>
    <xf numFmtId="0" fontId="44" fillId="0" borderId="7" xfId="2" applyFont="1" applyBorder="1" applyAlignment="1">
      <alignment horizontal="left" vertical="center"/>
    </xf>
    <xf numFmtId="4" fontId="44" fillId="0" borderId="18" xfId="2" applyNumberFormat="1" applyFont="1" applyBorder="1" applyAlignment="1">
      <alignment horizontal="right"/>
    </xf>
    <xf numFmtId="4" fontId="44" fillId="0" borderId="18" xfId="2" applyNumberFormat="1" applyFont="1" applyFill="1" applyBorder="1" applyAlignment="1">
      <alignment horizontal="right"/>
    </xf>
    <xf numFmtId="4" fontId="16" fillId="0" borderId="18" xfId="2" applyNumberFormat="1" applyFont="1" applyBorder="1" applyAlignment="1"/>
    <xf numFmtId="4" fontId="16" fillId="0" borderId="18" xfId="2" applyNumberFormat="1" applyFont="1" applyFill="1" applyBorder="1" applyAlignment="1"/>
    <xf numFmtId="4" fontId="44" fillId="0" borderId="7" xfId="2" applyNumberFormat="1" applyFont="1" applyBorder="1" applyAlignment="1">
      <alignment wrapText="1"/>
    </xf>
    <xf numFmtId="4" fontId="44" fillId="0" borderId="18" xfId="2" applyNumberFormat="1" applyFont="1" applyFill="1" applyBorder="1" applyAlignment="1"/>
    <xf numFmtId="4" fontId="16" fillId="0" borderId="7" xfId="2" applyNumberFormat="1" applyFont="1" applyBorder="1" applyAlignment="1">
      <alignment horizontal="right" wrapText="1"/>
    </xf>
    <xf numFmtId="4" fontId="16" fillId="0" borderId="18" xfId="2" applyNumberFormat="1" applyFont="1" applyFill="1" applyBorder="1" applyAlignment="1">
      <alignment horizontal="right"/>
    </xf>
    <xf numFmtId="4" fontId="16" fillId="0" borderId="7" xfId="2" applyNumberFormat="1" applyFont="1" applyBorder="1" applyAlignment="1">
      <alignment wrapText="1"/>
    </xf>
    <xf numFmtId="0" fontId="44" fillId="0" borderId="9" xfId="2" applyFont="1" applyBorder="1" applyAlignment="1">
      <alignment horizontal="left" vertical="center" wrapText="1"/>
    </xf>
    <xf numFmtId="4" fontId="44" fillId="0" borderId="1" xfId="2" applyNumberFormat="1" applyFont="1" applyBorder="1" applyAlignment="1"/>
    <xf numFmtId="4" fontId="44" fillId="0" borderId="1" xfId="2" applyNumberFormat="1" applyFont="1" applyFill="1" applyBorder="1" applyAlignment="1"/>
    <xf numFmtId="164" fontId="44" fillId="0" borderId="1" xfId="2" applyNumberFormat="1" applyFont="1" applyBorder="1" applyAlignment="1">
      <alignment horizontal="center"/>
    </xf>
    <xf numFmtId="164" fontId="44" fillId="0" borderId="1" xfId="4" applyNumberFormat="1" applyFont="1" applyBorder="1" applyAlignment="1">
      <alignment horizontal="center"/>
    </xf>
    <xf numFmtId="49" fontId="16" fillId="0" borderId="7" xfId="2" applyNumberFormat="1" applyFont="1" applyBorder="1" applyAlignment="1">
      <alignment wrapText="1"/>
    </xf>
    <xf numFmtId="4" fontId="16" fillId="0" borderId="10" xfId="2" applyNumberFormat="1" applyFont="1" applyBorder="1" applyAlignment="1">
      <alignment wrapText="1"/>
    </xf>
    <xf numFmtId="4" fontId="16" fillId="0" borderId="6" xfId="2" applyNumberFormat="1" applyFont="1" applyFill="1" applyBorder="1" applyAlignment="1"/>
    <xf numFmtId="0" fontId="40" fillId="0" borderId="5" xfId="0" applyFont="1" applyBorder="1" applyAlignment="1">
      <alignment vertical="center"/>
    </xf>
    <xf numFmtId="4" fontId="26" fillId="0" borderId="5" xfId="0" applyNumberFormat="1" applyFont="1" applyBorder="1" applyAlignment="1">
      <alignment vertical="center"/>
    </xf>
    <xf numFmtId="10" fontId="26" fillId="0" borderId="5" xfId="11" applyNumberFormat="1" applyFont="1" applyBorder="1" applyAlignment="1">
      <alignment vertical="center"/>
    </xf>
    <xf numFmtId="0" fontId="26" fillId="4" borderId="5" xfId="0" applyFont="1" applyFill="1" applyBorder="1" applyAlignment="1">
      <alignment horizontal="center" vertical="center" wrapText="1"/>
    </xf>
    <xf numFmtId="0" fontId="44" fillId="0" borderId="7" xfId="5" applyFont="1" applyFill="1" applyBorder="1"/>
    <xf numFmtId="4" fontId="44" fillId="2" borderId="7" xfId="5" applyNumberFormat="1" applyFont="1" applyFill="1" applyBorder="1" applyAlignment="1">
      <alignment horizontal="right"/>
    </xf>
    <xf numFmtId="4" fontId="44" fillId="2" borderId="18" xfId="5" applyNumberFormat="1" applyFont="1" applyFill="1" applyBorder="1" applyAlignment="1">
      <alignment horizontal="right"/>
    </xf>
    <xf numFmtId="0" fontId="16" fillId="0" borderId="7" xfId="5" applyFont="1" applyFill="1" applyBorder="1"/>
    <xf numFmtId="4" fontId="16" fillId="2" borderId="7" xfId="2" applyNumberFormat="1" applyFont="1" applyFill="1" applyBorder="1"/>
    <xf numFmtId="4" fontId="30" fillId="0" borderId="7" xfId="2" applyNumberFormat="1" applyFont="1" applyFill="1" applyBorder="1" applyAlignment="1">
      <alignment horizontal="right"/>
    </xf>
    <xf numFmtId="4" fontId="16" fillId="2" borderId="18" xfId="2" applyNumberFormat="1" applyFont="1" applyFill="1" applyBorder="1"/>
    <xf numFmtId="4" fontId="16" fillId="0" borderId="2" xfId="2" applyNumberFormat="1" applyFont="1" applyFill="1" applyBorder="1" applyAlignment="1">
      <alignment vertical="center"/>
    </xf>
    <xf numFmtId="0" fontId="16" fillId="0" borderId="7" xfId="5" applyFont="1" applyFill="1" applyBorder="1" applyAlignment="1">
      <alignment vertical="top"/>
    </xf>
    <xf numFmtId="4" fontId="16" fillId="0" borderId="7" xfId="2" applyNumberFormat="1" applyFont="1" applyFill="1" applyBorder="1"/>
    <xf numFmtId="0" fontId="16" fillId="0" borderId="10" xfId="5" applyFont="1" applyFill="1" applyBorder="1" applyAlignment="1">
      <alignment vertical="top"/>
    </xf>
    <xf numFmtId="4" fontId="16" fillId="0" borderId="6" xfId="2" applyNumberFormat="1" applyFont="1" applyFill="1" applyBorder="1"/>
    <xf numFmtId="4" fontId="16" fillId="0" borderId="10" xfId="2" applyNumberFormat="1" applyFont="1" applyFill="1" applyBorder="1"/>
    <xf numFmtId="0" fontId="16" fillId="4" borderId="2" xfId="5" applyFont="1" applyFill="1" applyBorder="1" applyAlignment="1">
      <alignment vertical="center" wrapText="1"/>
    </xf>
    <xf numFmtId="0" fontId="16" fillId="4" borderId="4" xfId="5" applyFont="1" applyFill="1" applyBorder="1" applyAlignment="1">
      <alignment vertical="center" wrapText="1"/>
    </xf>
    <xf numFmtId="0" fontId="16" fillId="4" borderId="3" xfId="5" applyFont="1" applyFill="1" applyBorder="1" applyAlignment="1">
      <alignment vertical="center" wrapText="1"/>
    </xf>
    <xf numFmtId="0" fontId="16" fillId="0" borderId="9" xfId="2" applyFont="1" applyFill="1" applyBorder="1" applyAlignment="1">
      <alignment vertical="center" wrapText="1"/>
    </xf>
    <xf numFmtId="3" fontId="16" fillId="0" borderId="1" xfId="2" applyNumberFormat="1" applyFont="1" applyFill="1" applyBorder="1" applyAlignment="1">
      <alignment horizontal="right" vertical="center"/>
    </xf>
    <xf numFmtId="3" fontId="16" fillId="0" borderId="1" xfId="2" applyNumberFormat="1" applyFont="1" applyFill="1" applyBorder="1" applyAlignment="1">
      <alignment vertical="center"/>
    </xf>
    <xf numFmtId="0" fontId="16" fillId="0" borderId="18" xfId="2" applyFont="1" applyFill="1" applyBorder="1" applyAlignment="1">
      <alignment vertical="center" wrapText="1"/>
    </xf>
    <xf numFmtId="4" fontId="16" fillId="0" borderId="18" xfId="2" applyNumberFormat="1" applyFont="1" applyFill="1" applyBorder="1" applyAlignment="1">
      <alignment horizontal="right" vertical="center"/>
    </xf>
    <xf numFmtId="4" fontId="16" fillId="0" borderId="18" xfId="2" applyNumberFormat="1" applyFont="1" applyFill="1" applyBorder="1" applyAlignment="1">
      <alignment vertical="center"/>
    </xf>
    <xf numFmtId="164" fontId="16" fillId="0" borderId="8" xfId="4" applyNumberFormat="1" applyFont="1" applyBorder="1" applyAlignment="1">
      <alignment horizontal="center" vertical="center"/>
    </xf>
    <xf numFmtId="0" fontId="16" fillId="0" borderId="10" xfId="2" applyFont="1" applyFill="1" applyBorder="1" applyAlignment="1">
      <alignment vertical="center" wrapText="1"/>
    </xf>
    <xf numFmtId="4" fontId="16" fillId="0" borderId="6" xfId="2" applyNumberFormat="1" applyFont="1" applyFill="1" applyBorder="1" applyAlignment="1">
      <alignment horizontal="right" vertical="center"/>
    </xf>
    <xf numFmtId="4" fontId="16" fillId="0" borderId="6" xfId="2" applyNumberFormat="1" applyFont="1" applyFill="1" applyBorder="1" applyAlignment="1">
      <alignment vertical="center"/>
    </xf>
    <xf numFmtId="4" fontId="44" fillId="0" borderId="8" xfId="2" applyNumberFormat="1" applyFont="1" applyBorder="1" applyAlignment="1">
      <alignment vertical="center"/>
    </xf>
    <xf numFmtId="4" fontId="16" fillId="0" borderId="8" xfId="2" applyNumberFormat="1" applyFont="1" applyBorder="1" applyAlignment="1">
      <alignment vertical="center"/>
    </xf>
    <xf numFmtId="4" fontId="16" fillId="0" borderId="14" xfId="2" applyNumberFormat="1" applyFont="1" applyBorder="1" applyAlignment="1">
      <alignment vertical="center"/>
    </xf>
    <xf numFmtId="4" fontId="16" fillId="0" borderId="6" xfId="2" applyNumberFormat="1" applyFont="1" applyBorder="1" applyAlignment="1">
      <alignment vertical="center"/>
    </xf>
    <xf numFmtId="0" fontId="44" fillId="0" borderId="7" xfId="5" applyFont="1" applyBorder="1"/>
    <xf numFmtId="4" fontId="44" fillId="0" borderId="18" xfId="5" applyNumberFormat="1" applyFont="1" applyBorder="1"/>
    <xf numFmtId="4" fontId="44" fillId="0" borderId="0" xfId="5" applyNumberFormat="1" applyFont="1" applyFill="1" applyBorder="1" applyAlignment="1">
      <alignment horizontal="right"/>
    </xf>
    <xf numFmtId="4" fontId="48" fillId="0" borderId="7" xfId="2" applyNumberFormat="1" applyFont="1" applyFill="1" applyBorder="1" applyAlignment="1">
      <alignment horizontal="right"/>
    </xf>
    <xf numFmtId="4" fontId="44" fillId="0" borderId="0" xfId="5" applyNumberFormat="1" applyFont="1" applyFill="1" applyBorder="1"/>
    <xf numFmtId="4" fontId="44" fillId="0" borderId="8" xfId="5" applyNumberFormat="1" applyFont="1" applyBorder="1" applyAlignment="1">
      <alignment horizontal="right"/>
    </xf>
    <xf numFmtId="4" fontId="49" fillId="0" borderId="18" xfId="2" applyNumberFormat="1" applyFont="1" applyBorder="1"/>
    <xf numFmtId="4" fontId="49" fillId="0" borderId="0" xfId="2" applyNumberFormat="1" applyFont="1" applyFill="1" applyBorder="1"/>
    <xf numFmtId="4" fontId="49" fillId="0" borderId="0" xfId="2" applyNumberFormat="1" applyFont="1" applyBorder="1"/>
    <xf numFmtId="4" fontId="49" fillId="0" borderId="8" xfId="2" applyNumberFormat="1" applyFont="1" applyBorder="1"/>
    <xf numFmtId="4" fontId="49" fillId="0" borderId="18" xfId="2" applyNumberFormat="1" applyFont="1" applyFill="1" applyBorder="1"/>
    <xf numFmtId="4" fontId="30" fillId="0" borderId="18" xfId="2" applyNumberFormat="1" applyFont="1" applyFill="1" applyBorder="1"/>
    <xf numFmtId="4" fontId="30" fillId="0" borderId="0" xfId="2" applyNumberFormat="1" applyFont="1" applyFill="1" applyBorder="1"/>
    <xf numFmtId="4" fontId="30" fillId="0" borderId="8" xfId="2" applyNumberFormat="1" applyFont="1" applyFill="1" applyBorder="1"/>
    <xf numFmtId="4" fontId="49" fillId="0" borderId="8" xfId="2" applyNumberFormat="1" applyFont="1" applyBorder="1" applyAlignment="1">
      <alignment horizontal="right"/>
    </xf>
    <xf numFmtId="0" fontId="16" fillId="0" borderId="7" xfId="5" applyFont="1" applyBorder="1"/>
    <xf numFmtId="4" fontId="16" fillId="0" borderId="18" xfId="2" applyNumberFormat="1" applyFont="1" applyFill="1" applyBorder="1"/>
    <xf numFmtId="3" fontId="9" fillId="0" borderId="7" xfId="2" applyNumberFormat="1" applyFont="1" applyBorder="1" applyAlignment="1">
      <alignment vertical="center" wrapText="1"/>
    </xf>
    <xf numFmtId="0" fontId="14" fillId="0" borderId="0" xfId="2" applyFont="1" applyBorder="1" applyAlignment="1">
      <alignment vertical="center"/>
    </xf>
    <xf numFmtId="3" fontId="9" fillId="0" borderId="0" xfId="2" applyNumberFormat="1" applyFont="1" applyBorder="1" applyAlignment="1">
      <alignment vertical="center" wrapText="1"/>
    </xf>
    <xf numFmtId="4" fontId="9" fillId="0" borderId="0" xfId="2" applyNumberFormat="1" applyFont="1" applyFill="1" applyBorder="1" applyAlignment="1">
      <alignment vertical="center" wrapText="1"/>
    </xf>
    <xf numFmtId="4" fontId="9" fillId="0" borderId="0" xfId="2" applyNumberFormat="1" applyFont="1" applyFill="1" applyBorder="1" applyAlignment="1">
      <alignment vertical="center"/>
    </xf>
    <xf numFmtId="3" fontId="9" fillId="0" borderId="0" xfId="2" applyNumberFormat="1" applyFont="1" applyBorder="1" applyAlignment="1">
      <alignment vertical="center"/>
    </xf>
    <xf numFmtId="4" fontId="9" fillId="0" borderId="0" xfId="2" applyNumberFormat="1" applyFont="1" applyBorder="1" applyAlignment="1">
      <alignment vertical="center"/>
    </xf>
    <xf numFmtId="0" fontId="9" fillId="0" borderId="0" xfId="2" applyFont="1" applyBorder="1" applyAlignment="1">
      <alignment vertical="center" wrapText="1"/>
    </xf>
    <xf numFmtId="0" fontId="9" fillId="0" borderId="0" xfId="2" applyFont="1" applyFill="1" applyBorder="1" applyAlignment="1">
      <alignment vertical="center" wrapText="1"/>
    </xf>
    <xf numFmtId="0" fontId="14" fillId="0" borderId="7" xfId="2" applyFont="1" applyBorder="1" applyAlignment="1">
      <alignment vertical="center"/>
    </xf>
    <xf numFmtId="164" fontId="9" fillId="0" borderId="0" xfId="4" applyNumberFormat="1" applyFont="1" applyBorder="1" applyAlignment="1">
      <alignment horizontal="center" vertical="center"/>
    </xf>
    <xf numFmtId="10" fontId="9" fillId="0" borderId="0" xfId="4" applyNumberFormat="1" applyFont="1" applyBorder="1" applyAlignment="1">
      <alignment horizontal="center" vertical="center"/>
    </xf>
    <xf numFmtId="0" fontId="16" fillId="0" borderId="7" xfId="2" applyFont="1" applyBorder="1" applyAlignment="1">
      <alignment vertical="center" wrapText="1"/>
    </xf>
    <xf numFmtId="3" fontId="16" fillId="0" borderId="7" xfId="2" applyNumberFormat="1" applyFont="1" applyBorder="1" applyAlignment="1">
      <alignment vertical="center" wrapText="1"/>
    </xf>
    <xf numFmtId="4" fontId="16" fillId="0" borderId="7" xfId="2" applyNumberFormat="1" applyFont="1" applyFill="1" applyBorder="1" applyAlignment="1">
      <alignment vertical="center" wrapText="1"/>
    </xf>
    <xf numFmtId="4" fontId="16" fillId="0" borderId="7" xfId="2" applyNumberFormat="1" applyFont="1" applyFill="1" applyBorder="1" applyAlignment="1">
      <alignment vertical="center"/>
    </xf>
    <xf numFmtId="10" fontId="16" fillId="0" borderId="8" xfId="4" applyNumberFormat="1" applyFont="1" applyBorder="1" applyAlignment="1">
      <alignment horizontal="center" vertical="center"/>
    </xf>
    <xf numFmtId="3" fontId="16" fillId="0" borderId="9" xfId="2" applyNumberFormat="1" applyFont="1" applyBorder="1" applyAlignment="1">
      <alignment vertical="center" wrapText="1"/>
    </xf>
    <xf numFmtId="3" fontId="16" fillId="0" borderId="7" xfId="2" applyNumberFormat="1" applyFont="1" applyBorder="1" applyAlignment="1">
      <alignment vertical="center"/>
    </xf>
    <xf numFmtId="4" fontId="16" fillId="0" borderId="7" xfId="2" applyNumberFormat="1" applyFont="1" applyBorder="1" applyAlignment="1">
      <alignment vertical="center" wrapText="1"/>
    </xf>
    <xf numFmtId="4" fontId="16" fillId="0" borderId="7" xfId="2" applyNumberFormat="1" applyFont="1" applyBorder="1" applyAlignment="1">
      <alignment vertical="center"/>
    </xf>
    <xf numFmtId="4" fontId="16" fillId="0" borderId="10" xfId="2" applyNumberFormat="1" applyFont="1" applyBorder="1" applyAlignment="1">
      <alignment vertical="center" wrapText="1"/>
    </xf>
    <xf numFmtId="0" fontId="16" fillId="0" borderId="10" xfId="2" applyFont="1" applyBorder="1" applyAlignment="1">
      <alignment vertical="center" wrapText="1"/>
    </xf>
    <xf numFmtId="4" fontId="16" fillId="0" borderId="10" xfId="2" applyNumberFormat="1" applyFont="1" applyBorder="1" applyAlignment="1">
      <alignment vertical="center"/>
    </xf>
    <xf numFmtId="0" fontId="8" fillId="0" borderId="0" xfId="2" applyFont="1" applyAlignment="1"/>
    <xf numFmtId="3" fontId="44" fillId="0" borderId="18" xfId="5" applyNumberFormat="1" applyFont="1" applyBorder="1" applyAlignment="1">
      <alignment vertical="center"/>
    </xf>
    <xf numFmtId="4" fontId="44" fillId="0" borderId="0" xfId="5" applyNumberFormat="1" applyFont="1" applyBorder="1" applyAlignment="1">
      <alignment vertical="center"/>
    </xf>
    <xf numFmtId="3" fontId="44" fillId="0" borderId="18" xfId="2" applyNumberFormat="1" applyFont="1" applyBorder="1" applyAlignment="1">
      <alignment vertical="center"/>
    </xf>
    <xf numFmtId="4" fontId="44" fillId="0" borderId="18" xfId="2" applyNumberFormat="1" applyFont="1" applyBorder="1" applyAlignment="1">
      <alignment vertical="center"/>
    </xf>
    <xf numFmtId="3" fontId="16" fillId="0" borderId="18" xfId="5" applyNumberFormat="1" applyFont="1" applyFill="1" applyBorder="1" applyAlignment="1">
      <alignment vertical="center"/>
    </xf>
    <xf numFmtId="4" fontId="16" fillId="0" borderId="0" xfId="5" applyNumberFormat="1" applyFont="1" applyFill="1" applyBorder="1" applyAlignment="1">
      <alignment vertical="center"/>
    </xf>
    <xf numFmtId="3" fontId="16" fillId="0" borderId="18" xfId="2" applyNumberFormat="1" applyFont="1" applyBorder="1" applyAlignment="1">
      <alignment vertical="center"/>
    </xf>
    <xf numFmtId="4" fontId="16" fillId="0" borderId="18" xfId="2" applyNumberFormat="1" applyFont="1" applyBorder="1" applyAlignment="1">
      <alignment vertical="center"/>
    </xf>
    <xf numFmtId="3" fontId="16" fillId="0" borderId="8" xfId="2" applyNumberFormat="1" applyFont="1" applyBorder="1" applyAlignment="1">
      <alignment vertical="center"/>
    </xf>
    <xf numFmtId="3" fontId="16" fillId="0" borderId="6" xfId="5" applyNumberFormat="1" applyFont="1" applyFill="1" applyBorder="1" applyAlignment="1">
      <alignment vertical="center"/>
    </xf>
    <xf numFmtId="4" fontId="16" fillId="0" borderId="13" xfId="5" applyNumberFormat="1" applyFont="1" applyFill="1" applyBorder="1" applyAlignment="1">
      <alignment vertical="center"/>
    </xf>
    <xf numFmtId="3" fontId="16" fillId="0" borderId="6" xfId="2" applyNumberFormat="1" applyFont="1" applyBorder="1" applyAlignment="1">
      <alignment vertical="center"/>
    </xf>
    <xf numFmtId="3" fontId="16" fillId="0" borderId="14" xfId="2" applyNumberFormat="1" applyFont="1" applyBorder="1" applyAlignment="1">
      <alignment vertical="center"/>
    </xf>
    <xf numFmtId="3" fontId="16" fillId="0" borderId="18" xfId="6" applyNumberFormat="1" applyFont="1" applyFill="1" applyBorder="1" applyAlignment="1">
      <alignment vertical="center"/>
    </xf>
    <xf numFmtId="0" fontId="16" fillId="0" borderId="7" xfId="6" applyFont="1" applyFill="1" applyBorder="1" applyAlignment="1">
      <alignment vertical="center" wrapText="1"/>
    </xf>
    <xf numFmtId="4" fontId="16" fillId="0" borderId="8" xfId="6" applyNumberFormat="1" applyFont="1" applyFill="1" applyBorder="1" applyAlignment="1">
      <alignment vertical="center"/>
    </xf>
    <xf numFmtId="0" fontId="16" fillId="0" borderId="18" xfId="6" applyFont="1" applyFill="1" applyBorder="1" applyAlignment="1">
      <alignment vertical="center" wrapText="1"/>
    </xf>
    <xf numFmtId="10" fontId="16" fillId="0" borderId="18" xfId="4" applyNumberFormat="1" applyFont="1" applyBorder="1" applyAlignment="1">
      <alignment horizontal="center" vertical="center"/>
    </xf>
    <xf numFmtId="4" fontId="49" fillId="0" borderId="18" xfId="6" applyNumberFormat="1" applyFont="1" applyBorder="1" applyAlignment="1">
      <alignment vertical="center"/>
    </xf>
    <xf numFmtId="2" fontId="49" fillId="0" borderId="18" xfId="6" applyNumberFormat="1" applyFont="1" applyBorder="1" applyAlignment="1">
      <alignment vertical="center"/>
    </xf>
    <xf numFmtId="3" fontId="16" fillId="0" borderId="9" xfId="6" applyNumberFormat="1" applyFont="1" applyFill="1" applyBorder="1" applyAlignment="1">
      <alignment horizontal="right" vertical="center"/>
    </xf>
    <xf numFmtId="3" fontId="16" fillId="0" borderId="9" xfId="6" applyNumberFormat="1" applyFont="1" applyFill="1" applyBorder="1" applyAlignment="1">
      <alignment vertical="center"/>
    </xf>
    <xf numFmtId="164" fontId="16" fillId="0" borderId="1" xfId="6" applyNumberFormat="1" applyFont="1" applyFill="1" applyBorder="1" applyAlignment="1">
      <alignment horizontal="center" vertical="center"/>
    </xf>
    <xf numFmtId="4" fontId="16" fillId="0" borderId="7" xfId="6" applyNumberFormat="1" applyFont="1" applyFill="1" applyBorder="1" applyAlignment="1">
      <alignment horizontal="right" vertical="center"/>
    </xf>
    <xf numFmtId="4" fontId="16" fillId="0" borderId="18" xfId="6" applyNumberFormat="1" applyFont="1" applyFill="1" applyBorder="1" applyAlignment="1">
      <alignment horizontal="right" vertical="center"/>
    </xf>
    <xf numFmtId="4" fontId="16" fillId="0" borderId="7" xfId="6" applyNumberFormat="1" applyFont="1" applyFill="1" applyBorder="1" applyAlignment="1">
      <alignment vertical="center"/>
    </xf>
    <xf numFmtId="164" fontId="16" fillId="0" borderId="18" xfId="6" applyNumberFormat="1" applyFont="1" applyFill="1" applyBorder="1" applyAlignment="1">
      <alignment horizontal="center" vertical="center"/>
    </xf>
    <xf numFmtId="0" fontId="16" fillId="0" borderId="10" xfId="6" applyFont="1" applyFill="1" applyBorder="1" applyAlignment="1">
      <alignment vertical="center" wrapText="1"/>
    </xf>
    <xf numFmtId="4" fontId="16" fillId="0" borderId="10" xfId="6" applyNumberFormat="1" applyFont="1" applyFill="1" applyBorder="1" applyAlignment="1">
      <alignment horizontal="right" vertical="center"/>
    </xf>
    <xf numFmtId="4" fontId="16" fillId="0" borderId="10" xfId="6" applyNumberFormat="1" applyFont="1" applyFill="1" applyBorder="1" applyAlignment="1">
      <alignment vertical="center"/>
    </xf>
    <xf numFmtId="164" fontId="16" fillId="0" borderId="6" xfId="6" applyNumberFormat="1" applyFont="1" applyFill="1" applyBorder="1" applyAlignment="1">
      <alignment horizontal="center" vertical="center"/>
    </xf>
    <xf numFmtId="2" fontId="16" fillId="0" borderId="18" xfId="6" applyNumberFormat="1" applyFont="1" applyFill="1" applyBorder="1" applyAlignment="1">
      <alignment vertical="center"/>
    </xf>
    <xf numFmtId="0" fontId="16" fillId="0" borderId="18" xfId="6" applyFont="1" applyFill="1" applyBorder="1" applyAlignment="1">
      <alignment horizontal="right" vertical="center" wrapText="1"/>
    </xf>
    <xf numFmtId="2" fontId="16" fillId="0" borderId="18" xfId="6" applyNumberFormat="1" applyFont="1" applyFill="1" applyBorder="1" applyAlignment="1">
      <alignment horizontal="right" vertical="center" wrapText="1"/>
    </xf>
    <xf numFmtId="4" fontId="16" fillId="0" borderId="18" xfId="6" applyNumberFormat="1" applyFont="1" applyFill="1" applyBorder="1" applyAlignment="1">
      <alignment horizontal="right" vertical="center" wrapText="1"/>
    </xf>
    <xf numFmtId="3" fontId="16" fillId="0" borderId="18" xfId="6" applyNumberFormat="1" applyFont="1" applyFill="1" applyBorder="1" applyAlignment="1">
      <alignment horizontal="right" vertical="center" wrapText="1"/>
    </xf>
    <xf numFmtId="164" fontId="16" fillId="0" borderId="18" xfId="4" applyNumberFormat="1" applyFont="1" applyFill="1" applyBorder="1" applyAlignment="1">
      <alignment horizontal="center" vertical="center"/>
    </xf>
    <xf numFmtId="41" fontId="16" fillId="0" borderId="1" xfId="6" applyNumberFormat="1" applyFont="1" applyFill="1" applyBorder="1" applyAlignment="1">
      <alignment horizontal="right" vertical="center"/>
    </xf>
    <xf numFmtId="41" fontId="16" fillId="0" borderId="18" xfId="6" applyNumberFormat="1" applyFont="1" applyFill="1" applyBorder="1" applyAlignment="1">
      <alignment horizontal="right" vertical="center"/>
    </xf>
    <xf numFmtId="41" fontId="16" fillId="0" borderId="6" xfId="6" applyNumberFormat="1" applyFont="1" applyFill="1" applyBorder="1" applyAlignment="1">
      <alignment horizontal="right" vertical="center"/>
    </xf>
    <xf numFmtId="49" fontId="16" fillId="0" borderId="10" xfId="6" applyNumberFormat="1" applyFont="1" applyFill="1" applyBorder="1" applyAlignment="1">
      <alignment horizontal="right" vertical="center"/>
    </xf>
    <xf numFmtId="4" fontId="16" fillId="0" borderId="6" xfId="6" applyNumberFormat="1" applyFont="1" applyFill="1" applyBorder="1" applyAlignment="1">
      <alignment vertical="center"/>
    </xf>
    <xf numFmtId="164" fontId="16" fillId="0" borderId="6" xfId="4" applyNumberFormat="1" applyFont="1" applyFill="1" applyBorder="1" applyAlignment="1">
      <alignment horizontal="center" vertical="center"/>
    </xf>
    <xf numFmtId="164" fontId="26" fillId="0" borderId="7" xfId="0" applyNumberFormat="1" applyFont="1" applyBorder="1" applyAlignment="1">
      <alignment vertical="center"/>
    </xf>
    <xf numFmtId="0" fontId="40" fillId="0" borderId="7" xfId="0" applyFont="1" applyBorder="1" applyAlignment="1">
      <alignment vertical="center"/>
    </xf>
    <xf numFmtId="164" fontId="26" fillId="0" borderId="18" xfId="0" applyNumberFormat="1" applyFont="1" applyBorder="1" applyAlignment="1">
      <alignment horizontal="center" vertical="center"/>
    </xf>
    <xf numFmtId="164" fontId="26" fillId="0" borderId="6" xfId="0" applyNumberFormat="1" applyFont="1" applyBorder="1" applyAlignment="1">
      <alignment horizontal="center" vertical="center"/>
    </xf>
    <xf numFmtId="0" fontId="40" fillId="0" borderId="18" xfId="0" applyFont="1" applyBorder="1"/>
    <xf numFmtId="3" fontId="40" fillId="0" borderId="18" xfId="0" applyNumberFormat="1" applyFont="1" applyBorder="1"/>
    <xf numFmtId="165" fontId="40" fillId="0" borderId="18" xfId="0" applyNumberFormat="1" applyFont="1" applyBorder="1"/>
    <xf numFmtId="0" fontId="26" fillId="0" borderId="18" xfId="0" applyFont="1" applyBorder="1"/>
    <xf numFmtId="3" fontId="26" fillId="0" borderId="18" xfId="0" applyNumberFormat="1" applyFont="1" applyBorder="1"/>
    <xf numFmtId="165" fontId="26" fillId="0" borderId="18" xfId="0" applyNumberFormat="1" applyFont="1" applyBorder="1"/>
    <xf numFmtId="41" fontId="26" fillId="0" borderId="18" xfId="0" applyNumberFormat="1" applyFont="1" applyBorder="1"/>
    <xf numFmtId="0" fontId="26" fillId="0" borderId="6" xfId="0" applyFont="1" applyBorder="1"/>
    <xf numFmtId="3" fontId="26" fillId="0" borderId="6" xfId="0" applyNumberFormat="1" applyFont="1" applyBorder="1"/>
    <xf numFmtId="165" fontId="26" fillId="0" borderId="6" xfId="0" applyNumberFormat="1" applyFont="1" applyBorder="1"/>
    <xf numFmtId="164" fontId="26" fillId="0" borderId="7" xfId="0" applyNumberFormat="1" applyFont="1" applyBorder="1" applyAlignment="1">
      <alignment horizontal="center" vertical="center"/>
    </xf>
    <xf numFmtId="41" fontId="26" fillId="0" borderId="7" xfId="0" applyNumberFormat="1" applyFont="1" applyBorder="1" applyAlignment="1">
      <alignment horizontal="center" vertical="center"/>
    </xf>
    <xf numFmtId="164" fontId="26" fillId="0" borderId="10" xfId="0" applyNumberFormat="1" applyFont="1" applyBorder="1" applyAlignment="1">
      <alignment horizontal="center" vertical="center"/>
    </xf>
    <xf numFmtId="0" fontId="16" fillId="0" borderId="0" xfId="2" applyFont="1" applyBorder="1" applyAlignment="1">
      <alignment vertical="center" wrapText="1"/>
    </xf>
    <xf numFmtId="0" fontId="16" fillId="0" borderId="0" xfId="2" applyFont="1" applyFill="1" applyBorder="1" applyAlignment="1">
      <alignment vertical="center" wrapText="1"/>
    </xf>
    <xf numFmtId="0" fontId="40" fillId="0" borderId="0" xfId="0" applyFont="1" applyBorder="1" applyAlignment="1">
      <alignment vertical="center"/>
    </xf>
    <xf numFmtId="164" fontId="26" fillId="0" borderId="0" xfId="0" applyNumberFormat="1" applyFont="1" applyBorder="1" applyAlignment="1">
      <alignment horizontal="center" vertical="center"/>
    </xf>
    <xf numFmtId="41" fontId="26" fillId="0" borderId="0" xfId="0" applyNumberFormat="1" applyFont="1" applyBorder="1" applyAlignment="1">
      <alignment horizontal="center" vertical="center"/>
    </xf>
    <xf numFmtId="3" fontId="26" fillId="0" borderId="5" xfId="0" applyNumberFormat="1" applyFont="1" applyBorder="1" applyAlignment="1">
      <alignment vertical="center"/>
    </xf>
    <xf numFmtId="0" fontId="40" fillId="4" borderId="5" xfId="0" applyFont="1" applyFill="1" applyBorder="1" applyAlignment="1">
      <alignment horizontal="center" vertical="center" wrapText="1"/>
    </xf>
    <xf numFmtId="3" fontId="40" fillId="0" borderId="18" xfId="0" applyNumberFormat="1" applyFont="1" applyBorder="1" applyAlignment="1">
      <alignment horizontal="right"/>
    </xf>
    <xf numFmtId="41" fontId="40" fillId="0" borderId="18" xfId="0" applyNumberFormat="1" applyFont="1" applyBorder="1" applyAlignment="1">
      <alignment horizontal="right"/>
    </xf>
    <xf numFmtId="3" fontId="26" fillId="0" borderId="18" xfId="0" applyNumberFormat="1" applyFont="1" applyBorder="1" applyAlignment="1">
      <alignment horizontal="right"/>
    </xf>
    <xf numFmtId="41" fontId="26" fillId="0" borderId="18" xfId="0" applyNumberFormat="1" applyFont="1" applyBorder="1" applyAlignment="1">
      <alignment horizontal="right"/>
    </xf>
    <xf numFmtId="3" fontId="26" fillId="0" borderId="6" xfId="0" applyNumberFormat="1" applyFont="1" applyBorder="1" applyAlignment="1">
      <alignment horizontal="right"/>
    </xf>
    <xf numFmtId="41" fontId="26" fillId="0" borderId="6" xfId="0" applyNumberFormat="1" applyFont="1" applyBorder="1" applyAlignment="1">
      <alignment horizontal="right"/>
    </xf>
    <xf numFmtId="0" fontId="26" fillId="0" borderId="6" xfId="0" applyFont="1" applyBorder="1" applyAlignment="1">
      <alignment vertical="center" wrapText="1"/>
    </xf>
    <xf numFmtId="0" fontId="26" fillId="4" borderId="6" xfId="0" applyFont="1" applyFill="1" applyBorder="1" applyAlignment="1">
      <alignment horizontal="center" vertical="center" wrapText="1"/>
    </xf>
    <xf numFmtId="0" fontId="26" fillId="3" borderId="5" xfId="0" applyFont="1" applyFill="1" applyBorder="1" applyAlignment="1">
      <alignment horizontal="center" vertical="center" wrapText="1"/>
    </xf>
    <xf numFmtId="164" fontId="40" fillId="0" borderId="7" xfId="0" applyNumberFormat="1" applyFont="1" applyBorder="1" applyAlignment="1">
      <alignment vertical="center"/>
    </xf>
    <xf numFmtId="164" fontId="40" fillId="0" borderId="0" xfId="0" applyNumberFormat="1" applyFont="1" applyBorder="1" applyAlignment="1">
      <alignment vertical="center"/>
    </xf>
    <xf numFmtId="164" fontId="26" fillId="0" borderId="0" xfId="0" applyNumberFormat="1" applyFont="1" applyBorder="1" applyAlignment="1">
      <alignment vertical="center"/>
    </xf>
    <xf numFmtId="0" fontId="4" fillId="10" borderId="0" xfId="2" applyFont="1" applyFill="1" applyAlignment="1">
      <alignment vertical="center"/>
    </xf>
    <xf numFmtId="3" fontId="47" fillId="4" borderId="5" xfId="0" applyNumberFormat="1" applyFont="1" applyFill="1" applyBorder="1" applyAlignment="1">
      <alignment horizontal="center" vertical="center" wrapText="1"/>
    </xf>
    <xf numFmtId="3" fontId="40" fillId="0" borderId="1" xfId="0" applyNumberFormat="1" applyFont="1" applyBorder="1"/>
    <xf numFmtId="0" fontId="26" fillId="4" borderId="3" xfId="0" applyFont="1" applyFill="1" applyBorder="1"/>
    <xf numFmtId="0" fontId="26" fillId="4" borderId="2" xfId="0" applyFont="1" applyFill="1" applyBorder="1" applyAlignment="1">
      <alignment vertical="center"/>
    </xf>
    <xf numFmtId="0" fontId="44" fillId="0" borderId="1" xfId="8" applyFont="1" applyBorder="1" applyAlignment="1">
      <alignment horizontal="left" vertical="center" wrapText="1"/>
    </xf>
    <xf numFmtId="4" fontId="44" fillId="0" borderId="1" xfId="8" applyNumberFormat="1" applyFont="1" applyBorder="1" applyAlignment="1">
      <alignment horizontal="right" vertical="center" wrapText="1"/>
    </xf>
    <xf numFmtId="4" fontId="44" fillId="0" borderId="16" xfId="8" applyNumberFormat="1" applyFont="1" applyBorder="1" applyAlignment="1">
      <alignment horizontal="right" vertical="center" wrapText="1"/>
    </xf>
    <xf numFmtId="4" fontId="44" fillId="0" borderId="17" xfId="8" applyNumberFormat="1" applyFont="1" applyBorder="1" applyAlignment="1">
      <alignment horizontal="right" vertical="center" wrapText="1"/>
    </xf>
    <xf numFmtId="10" fontId="44" fillId="0" borderId="17" xfId="8" applyNumberFormat="1" applyFont="1" applyBorder="1" applyAlignment="1">
      <alignment horizontal="right" vertical="center" wrapText="1"/>
    </xf>
    <xf numFmtId="4" fontId="44" fillId="0" borderId="15" xfId="8" applyNumberFormat="1" applyFont="1" applyBorder="1" applyAlignment="1">
      <alignment horizontal="right" vertical="center" wrapText="1"/>
    </xf>
    <xf numFmtId="0" fontId="16" fillId="0" borderId="18" xfId="8" applyFont="1" applyBorder="1" applyAlignment="1">
      <alignment horizontal="left" vertical="center"/>
    </xf>
    <xf numFmtId="4" fontId="16" fillId="0" borderId="18" xfId="8" applyNumberFormat="1" applyFont="1" applyBorder="1" applyAlignment="1">
      <alignment horizontal="right" vertical="center" wrapText="1"/>
    </xf>
    <xf numFmtId="4" fontId="30" fillId="0" borderId="18" xfId="8" applyNumberFormat="1" applyFont="1" applyBorder="1" applyAlignment="1">
      <alignment vertical="center"/>
    </xf>
    <xf numFmtId="4" fontId="50" fillId="0" borderId="18" xfId="8" applyNumberFormat="1" applyFont="1" applyBorder="1" applyAlignment="1">
      <alignment horizontal="right" vertical="center" wrapText="1"/>
    </xf>
    <xf numFmtId="4" fontId="16" fillId="0" borderId="18" xfId="8" applyNumberFormat="1" applyFont="1" applyBorder="1" applyAlignment="1">
      <alignment horizontal="right" vertical="center"/>
    </xf>
    <xf numFmtId="4" fontId="16" fillId="0" borderId="0" xfId="8" applyNumberFormat="1" applyFont="1" applyBorder="1" applyAlignment="1">
      <alignment horizontal="right" vertical="center"/>
    </xf>
    <xf numFmtId="4" fontId="16" fillId="0" borderId="7" xfId="8" applyNumberFormat="1" applyFont="1" applyBorder="1" applyAlignment="1">
      <alignment vertical="center"/>
    </xf>
    <xf numFmtId="10" fontId="16" fillId="0" borderId="7" xfId="4" applyNumberFormat="1" applyFont="1" applyBorder="1" applyAlignment="1">
      <alignment horizontal="right" vertical="center"/>
    </xf>
    <xf numFmtId="4" fontId="16" fillId="0" borderId="18" xfId="8" applyNumberFormat="1" applyFont="1" applyFill="1" applyBorder="1" applyAlignment="1">
      <alignment vertical="center"/>
    </xf>
    <xf numFmtId="4" fontId="16" fillId="0" borderId="18" xfId="8" applyNumberFormat="1" applyFont="1" applyBorder="1" applyAlignment="1">
      <alignment vertical="center"/>
    </xf>
    <xf numFmtId="4" fontId="30" fillId="0" borderId="18" xfId="8" applyNumberFormat="1" applyFont="1" applyFill="1" applyBorder="1" applyAlignment="1">
      <alignment vertical="center"/>
    </xf>
    <xf numFmtId="4" fontId="50" fillId="0" borderId="18" xfId="8" applyNumberFormat="1" applyFont="1" applyFill="1" applyBorder="1" applyAlignment="1">
      <alignment horizontal="right" vertical="center" wrapText="1"/>
    </xf>
    <xf numFmtId="0" fontId="16" fillId="0" borderId="18" xfId="8" applyFont="1" applyFill="1" applyBorder="1" applyAlignment="1">
      <alignment horizontal="left" vertical="center"/>
    </xf>
    <xf numFmtId="0" fontId="16" fillId="0" borderId="6" xfId="8" applyFont="1" applyFill="1" applyBorder="1" applyAlignment="1">
      <alignment horizontal="left" vertical="center"/>
    </xf>
    <xf numFmtId="4" fontId="16" fillId="0" borderId="6" xfId="8" applyNumberFormat="1" applyFont="1" applyBorder="1" applyAlignment="1">
      <alignment horizontal="right" vertical="center" wrapText="1"/>
    </xf>
    <xf numFmtId="4" fontId="30" fillId="0" borderId="6" xfId="8" applyNumberFormat="1" applyFont="1" applyFill="1" applyBorder="1" applyAlignment="1">
      <alignment vertical="center"/>
    </xf>
    <xf numFmtId="4" fontId="50" fillId="0" borderId="6" xfId="8" applyNumberFormat="1" applyFont="1" applyFill="1" applyBorder="1" applyAlignment="1">
      <alignment horizontal="right" vertical="center" wrapText="1"/>
    </xf>
    <xf numFmtId="4" fontId="16" fillId="0" borderId="6" xfId="8" applyNumberFormat="1" applyFont="1" applyBorder="1" applyAlignment="1">
      <alignment horizontal="right" vertical="center"/>
    </xf>
    <xf numFmtId="4" fontId="16" fillId="0" borderId="13" xfId="8" applyNumberFormat="1" applyFont="1" applyBorder="1" applyAlignment="1">
      <alignment horizontal="right" vertical="center"/>
    </xf>
    <xf numFmtId="4" fontId="16" fillId="0" borderId="10" xfId="8" applyNumberFormat="1" applyFont="1" applyBorder="1" applyAlignment="1">
      <alignment vertical="center"/>
    </xf>
    <xf numFmtId="10" fontId="16" fillId="0" borderId="10" xfId="4" applyNumberFormat="1" applyFont="1" applyBorder="1" applyAlignment="1">
      <alignment horizontal="right" vertical="center"/>
    </xf>
    <xf numFmtId="4" fontId="16" fillId="0" borderId="6" xfId="8" applyNumberFormat="1" applyFont="1" applyBorder="1" applyAlignment="1">
      <alignment vertical="center"/>
    </xf>
    <xf numFmtId="0" fontId="52" fillId="0" borderId="18" xfId="9" applyFont="1" applyBorder="1" applyAlignment="1">
      <alignment vertical="center"/>
    </xf>
    <xf numFmtId="0" fontId="51" fillId="0" borderId="18" xfId="9" applyFont="1" applyBorder="1" applyAlignment="1">
      <alignment vertical="center"/>
    </xf>
    <xf numFmtId="3" fontId="16" fillId="0" borderId="18" xfId="9" applyNumberFormat="1" applyFont="1" applyBorder="1" applyAlignment="1">
      <alignment vertical="center"/>
    </xf>
    <xf numFmtId="3" fontId="51" fillId="0" borderId="18" xfId="9" applyNumberFormat="1" applyFont="1" applyBorder="1" applyAlignment="1">
      <alignment vertical="center"/>
    </xf>
    <xf numFmtId="0" fontId="51" fillId="0" borderId="6" xfId="9" applyFont="1" applyBorder="1" applyAlignment="1">
      <alignment vertical="center"/>
    </xf>
    <xf numFmtId="3" fontId="16" fillId="0" borderId="6" xfId="9" applyNumberFormat="1" applyFont="1" applyBorder="1" applyAlignment="1">
      <alignment vertical="center"/>
    </xf>
    <xf numFmtId="3" fontId="51" fillId="0" borderId="6" xfId="9" applyNumberFormat="1" applyFont="1" applyBorder="1" applyAlignment="1">
      <alignment vertical="center"/>
    </xf>
    <xf numFmtId="0" fontId="16" fillId="4" borderId="5" xfId="8" applyFont="1" applyFill="1" applyBorder="1" applyAlignment="1">
      <alignment horizontal="center" vertical="center" wrapText="1"/>
    </xf>
    <xf numFmtId="0" fontId="16" fillId="4" borderId="3" xfId="8" applyFont="1" applyFill="1" applyBorder="1" applyAlignment="1">
      <alignment horizontal="center" vertical="center" wrapText="1"/>
    </xf>
    <xf numFmtId="0" fontId="51" fillId="4" borderId="6" xfId="9" applyNumberFormat="1" applyFont="1" applyFill="1" applyBorder="1" applyAlignment="1">
      <alignment horizontal="center" vertical="center" wrapText="1"/>
    </xf>
    <xf numFmtId="2" fontId="51" fillId="4" borderId="5" xfId="9" applyNumberFormat="1" applyFont="1" applyFill="1" applyBorder="1" applyAlignment="1">
      <alignment horizontal="center" vertical="center" wrapText="1"/>
    </xf>
    <xf numFmtId="49" fontId="15" fillId="0" borderId="0" xfId="8" applyNumberFormat="1" applyFont="1" applyFill="1" applyBorder="1" applyAlignment="1">
      <alignment horizontal="left" vertical="top" wrapText="1"/>
    </xf>
    <xf numFmtId="4" fontId="26" fillId="0" borderId="1" xfId="0" applyNumberFormat="1" applyFont="1" applyBorder="1" applyAlignment="1">
      <alignment vertical="center"/>
    </xf>
    <xf numFmtId="9" fontId="26" fillId="0" borderId="5" xfId="11" applyNumberFormat="1" applyFont="1" applyBorder="1" applyAlignment="1">
      <alignment vertical="center"/>
    </xf>
    <xf numFmtId="41" fontId="26" fillId="0" borderId="6" xfId="0" applyNumberFormat="1" applyFont="1" applyBorder="1"/>
    <xf numFmtId="0" fontId="3" fillId="0" borderId="0" xfId="9"/>
    <xf numFmtId="0" fontId="32" fillId="0" borderId="0" xfId="9" applyFont="1" applyAlignment="1">
      <alignment wrapText="1"/>
    </xf>
    <xf numFmtId="0" fontId="35" fillId="0" borderId="0" xfId="9" applyFont="1" applyAlignment="1">
      <alignment wrapText="1"/>
    </xf>
    <xf numFmtId="0" fontId="35" fillId="0" borderId="0" xfId="9" applyFont="1" applyAlignment="1"/>
    <xf numFmtId="0" fontId="34" fillId="0" borderId="0" xfId="9" applyFont="1" applyAlignment="1"/>
    <xf numFmtId="0" fontId="36" fillId="0" borderId="0" xfId="9" applyFont="1" applyBorder="1" applyAlignment="1">
      <alignment vertical="center"/>
    </xf>
    <xf numFmtId="0" fontId="28" fillId="0" borderId="0" xfId="9" applyFont="1"/>
    <xf numFmtId="0" fontId="28" fillId="0" borderId="0" xfId="9" applyFont="1" applyBorder="1"/>
    <xf numFmtId="4" fontId="28" fillId="0" borderId="0" xfId="9" applyNumberFormat="1" applyFont="1" applyBorder="1"/>
    <xf numFmtId="10" fontId="13" fillId="0" borderId="0" xfId="9" applyNumberFormat="1" applyFont="1" applyBorder="1" applyAlignment="1">
      <alignment horizontal="right" vertical="center"/>
    </xf>
    <xf numFmtId="0" fontId="47" fillId="4" borderId="5" xfId="0" applyFont="1" applyFill="1" applyBorder="1" applyAlignment="1">
      <alignment horizontal="center" vertical="center" wrapText="1"/>
    </xf>
    <xf numFmtId="0" fontId="47" fillId="4" borderId="6" xfId="0" applyFont="1" applyFill="1" applyBorder="1" applyAlignment="1">
      <alignment horizontal="center" vertical="center" wrapText="1"/>
    </xf>
    <xf numFmtId="3" fontId="26" fillId="4" borderId="5" xfId="0" applyNumberFormat="1" applyFont="1" applyFill="1" applyBorder="1" applyAlignment="1">
      <alignment horizontal="center" vertical="center"/>
    </xf>
    <xf numFmtId="49" fontId="16" fillId="0" borderId="0" xfId="0" applyNumberFormat="1" applyFont="1" applyAlignment="1">
      <alignment horizontal="justify" vertical="top"/>
    </xf>
    <xf numFmtId="49" fontId="44" fillId="0" borderId="0" xfId="0" applyNumberFormat="1" applyFont="1" applyAlignment="1">
      <alignment horizontal="justify" vertical="top" wrapText="1"/>
    </xf>
    <xf numFmtId="49" fontId="16" fillId="0" borderId="0" xfId="0" applyNumberFormat="1" applyFont="1" applyAlignment="1">
      <alignment horizontal="justify" vertical="top" wrapText="1"/>
    </xf>
    <xf numFmtId="0" fontId="7" fillId="0" borderId="0" xfId="0" applyFont="1" applyFill="1" applyAlignment="1">
      <alignment horizontal="left"/>
    </xf>
    <xf numFmtId="0" fontId="7" fillId="0" borderId="8" xfId="0" applyFont="1" applyFill="1" applyBorder="1" applyAlignment="1">
      <alignment horizontal="center"/>
    </xf>
    <xf numFmtId="0" fontId="7" fillId="0" borderId="0" xfId="0" applyFont="1" applyFill="1" applyAlignment="1">
      <alignment wrapText="1"/>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5" xfId="6" applyFont="1" applyFill="1" applyBorder="1" applyAlignment="1">
      <alignment horizontal="center" vertical="center"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5" xfId="0" applyFont="1" applyFill="1" applyBorder="1" applyAlignment="1">
      <alignment horizontal="center" vertical="center"/>
    </xf>
    <xf numFmtId="0" fontId="26" fillId="4" borderId="5" xfId="0" applyFont="1" applyFill="1" applyBorder="1" applyAlignment="1">
      <alignment horizontal="center" vertical="center" wrapText="1"/>
    </xf>
    <xf numFmtId="0" fontId="9" fillId="0" borderId="0" xfId="2" applyFont="1" applyBorder="1" applyAlignment="1">
      <alignment horizontal="center" vertical="center" wrapText="1"/>
    </xf>
    <xf numFmtId="0" fontId="7" fillId="0" borderId="0" xfId="0" applyFont="1" applyFill="1" applyAlignment="1">
      <alignment horizontal="center"/>
    </xf>
    <xf numFmtId="0" fontId="9" fillId="0" borderId="0" xfId="0" applyFont="1" applyFill="1" applyAlignment="1">
      <alignment wrapText="1"/>
    </xf>
    <xf numFmtId="0" fontId="9" fillId="0" borderId="0" xfId="0" applyFont="1" applyAlignment="1">
      <alignment wrapText="1"/>
    </xf>
    <xf numFmtId="49" fontId="26" fillId="0" borderId="0" xfId="0" applyNumberFormat="1" applyFont="1" applyFill="1" applyAlignment="1">
      <alignment horizontal="justify" vertical="top"/>
    </xf>
    <xf numFmtId="3" fontId="44" fillId="0" borderId="18" xfId="9" applyNumberFormat="1" applyFont="1" applyBorder="1" applyAlignment="1">
      <alignment vertical="center"/>
    </xf>
    <xf numFmtId="164" fontId="44" fillId="0" borderId="7" xfId="2" applyNumberFormat="1" applyFont="1" applyBorder="1" applyAlignment="1">
      <alignment horizontal="center" vertical="center"/>
    </xf>
    <xf numFmtId="164" fontId="16" fillId="0" borderId="7" xfId="2" applyNumberFormat="1" applyFont="1" applyBorder="1" applyAlignment="1">
      <alignment horizontal="center" vertical="center"/>
    </xf>
    <xf numFmtId="164" fontId="44" fillId="0" borderId="18" xfId="2" applyNumberFormat="1" applyFont="1" applyBorder="1" applyAlignment="1">
      <alignment horizontal="center" vertical="center"/>
    </xf>
    <xf numFmtId="164" fontId="16" fillId="0" borderId="18" xfId="2" applyNumberFormat="1" applyFont="1" applyBorder="1" applyAlignment="1">
      <alignment horizontal="center" vertical="center"/>
    </xf>
    <xf numFmtId="164" fontId="16" fillId="0" borderId="6" xfId="2" applyNumberFormat="1" applyFont="1" applyBorder="1" applyAlignment="1">
      <alignment horizontal="center" vertical="center"/>
    </xf>
    <xf numFmtId="164" fontId="40" fillId="0" borderId="1" xfId="0" applyNumberFormat="1" applyFont="1" applyBorder="1" applyAlignment="1">
      <alignment horizontal="center" vertical="center"/>
    </xf>
    <xf numFmtId="164" fontId="40" fillId="0" borderId="9" xfId="0" applyNumberFormat="1" applyFont="1" applyBorder="1" applyAlignment="1">
      <alignment horizontal="center" vertical="center"/>
    </xf>
    <xf numFmtId="0" fontId="16" fillId="4" borderId="5" xfId="2" applyFont="1" applyFill="1" applyBorder="1" applyAlignment="1">
      <alignment horizontal="center" vertical="center" wrapText="1"/>
    </xf>
    <xf numFmtId="0" fontId="16" fillId="2" borderId="10" xfId="6" applyFont="1" applyFill="1" applyBorder="1" applyAlignment="1">
      <alignment vertical="center" wrapText="1"/>
    </xf>
    <xf numFmtId="4" fontId="16" fillId="2" borderId="6" xfId="6" applyNumberFormat="1" applyFont="1" applyFill="1" applyBorder="1" applyAlignment="1">
      <alignment vertical="center"/>
    </xf>
    <xf numFmtId="4" fontId="16" fillId="2" borderId="6" xfId="6" applyNumberFormat="1" applyFont="1" applyFill="1" applyBorder="1" applyAlignment="1">
      <alignment horizontal="right" vertical="center"/>
    </xf>
    <xf numFmtId="0" fontId="16" fillId="2" borderId="9" xfId="6" applyFont="1" applyFill="1" applyBorder="1" applyAlignment="1">
      <alignment vertical="center" wrapText="1"/>
    </xf>
    <xf numFmtId="3" fontId="16" fillId="2" borderId="9" xfId="6" applyNumberFormat="1" applyFont="1" applyFill="1" applyBorder="1" applyAlignment="1">
      <alignment vertical="center"/>
    </xf>
    <xf numFmtId="3" fontId="16" fillId="2" borderId="1" xfId="6" applyNumberFormat="1" applyFont="1" applyFill="1" applyBorder="1" applyAlignment="1">
      <alignment horizontal="right" vertical="center"/>
    </xf>
    <xf numFmtId="3" fontId="16" fillId="2" borderId="9" xfId="6" applyNumberFormat="1" applyFont="1" applyFill="1" applyBorder="1" applyAlignment="1">
      <alignment horizontal="right" vertical="center"/>
    </xf>
    <xf numFmtId="4" fontId="16" fillId="2" borderId="10" xfId="6" applyNumberFormat="1" applyFont="1" applyFill="1" applyBorder="1" applyAlignment="1">
      <alignment vertical="center"/>
    </xf>
    <xf numFmtId="4" fontId="16" fillId="2" borderId="10" xfId="6" applyNumberFormat="1" applyFont="1" applyFill="1" applyBorder="1" applyAlignment="1">
      <alignment horizontal="right" vertical="center"/>
    </xf>
    <xf numFmtId="3" fontId="16" fillId="0" borderId="9" xfId="6" applyNumberFormat="1" applyFont="1" applyBorder="1" applyAlignment="1">
      <alignment vertical="center"/>
    </xf>
    <xf numFmtId="4" fontId="16" fillId="0" borderId="18" xfId="1" applyNumberFormat="1" applyFont="1" applyBorder="1" applyAlignment="1">
      <alignment vertical="center"/>
    </xf>
    <xf numFmtId="3" fontId="19" fillId="0" borderId="0" xfId="6" applyNumberFormat="1"/>
    <xf numFmtId="0" fontId="16" fillId="0" borderId="0" xfId="6" applyFont="1" applyFill="1" applyBorder="1" applyAlignment="1">
      <alignment horizontal="center" vertical="center" wrapText="1"/>
    </xf>
    <xf numFmtId="0" fontId="46" fillId="0" borderId="7" xfId="6" applyFont="1" applyFill="1" applyBorder="1" applyAlignment="1">
      <alignment horizontal="center" vertical="center" wrapText="1"/>
    </xf>
    <xf numFmtId="0" fontId="46" fillId="0" borderId="0" xfId="6" applyFont="1" applyFill="1" applyBorder="1" applyAlignment="1">
      <alignment horizontal="center" vertical="center" wrapText="1"/>
    </xf>
    <xf numFmtId="0" fontId="44" fillId="0" borderId="7" xfId="6" applyFont="1" applyFill="1" applyBorder="1" applyAlignment="1">
      <alignment vertical="center" wrapText="1"/>
    </xf>
    <xf numFmtId="0" fontId="44" fillId="0" borderId="0" xfId="6" applyFont="1" applyFill="1" applyBorder="1" applyAlignment="1">
      <alignment vertical="center" wrapText="1"/>
    </xf>
    <xf numFmtId="3" fontId="44" fillId="0" borderId="7" xfId="6" applyNumberFormat="1" applyFont="1" applyBorder="1" applyAlignment="1" applyProtection="1">
      <alignment vertical="center"/>
      <protection locked="0"/>
    </xf>
    <xf numFmtId="3" fontId="44" fillId="0" borderId="0" xfId="6" applyNumberFormat="1" applyFont="1" applyBorder="1" applyAlignment="1" applyProtection="1">
      <alignment vertical="center"/>
      <protection locked="0"/>
    </xf>
    <xf numFmtId="3" fontId="44" fillId="0" borderId="7" xfId="6" applyNumberFormat="1" applyFont="1" applyBorder="1" applyAlignment="1">
      <alignment horizontal="right" vertical="center"/>
    </xf>
    <xf numFmtId="3" fontId="44" fillId="0" borderId="0" xfId="6" applyNumberFormat="1" applyFont="1" applyBorder="1" applyAlignment="1">
      <alignment horizontal="right" vertical="center"/>
    </xf>
    <xf numFmtId="3" fontId="44" fillId="0" borderId="0" xfId="6" applyNumberFormat="1" applyFont="1" applyBorder="1" applyAlignment="1">
      <alignment vertical="center"/>
    </xf>
    <xf numFmtId="41" fontId="44" fillId="0" borderId="7" xfId="6" applyNumberFormat="1" applyFont="1" applyBorder="1" applyAlignment="1">
      <alignment horizontal="right" vertical="center"/>
    </xf>
    <xf numFmtId="41" fontId="44" fillId="0" borderId="0" xfId="6" applyNumberFormat="1" applyFont="1" applyBorder="1" applyAlignment="1">
      <alignment horizontal="right" vertical="center"/>
    </xf>
    <xf numFmtId="3" fontId="16" fillId="0" borderId="0" xfId="6" applyNumberFormat="1" applyFont="1" applyBorder="1" applyAlignment="1">
      <alignment vertical="center"/>
    </xf>
    <xf numFmtId="3" fontId="44" fillId="0" borderId="7" xfId="6" applyNumberFormat="1" applyFont="1" applyBorder="1" applyAlignment="1">
      <alignment vertical="center"/>
    </xf>
    <xf numFmtId="3" fontId="16" fillId="0" borderId="7" xfId="6" applyNumberFormat="1" applyFont="1" applyBorder="1" applyAlignment="1">
      <alignment horizontal="right" vertical="center"/>
    </xf>
    <xf numFmtId="3" fontId="16" fillId="0" borderId="0" xfId="6" applyNumberFormat="1" applyFont="1" applyBorder="1" applyAlignment="1">
      <alignment horizontal="right" vertical="center"/>
    </xf>
    <xf numFmtId="3" fontId="16" fillId="0" borderId="0" xfId="6" applyNumberFormat="1" applyFont="1" applyBorder="1" applyAlignment="1" applyProtection="1">
      <alignment vertical="center"/>
      <protection locked="0"/>
    </xf>
    <xf numFmtId="41" fontId="16" fillId="0" borderId="6" xfId="2" applyNumberFormat="1" applyFont="1" applyFill="1" applyBorder="1" applyAlignment="1">
      <alignment horizontal="center" vertical="center"/>
    </xf>
    <xf numFmtId="0" fontId="9" fillId="0" borderId="7" xfId="2" applyFont="1" applyBorder="1" applyAlignment="1">
      <alignment horizontal="center" vertical="center" wrapText="1"/>
    </xf>
    <xf numFmtId="0" fontId="9" fillId="0" borderId="0" xfId="2" applyFont="1" applyBorder="1" applyAlignment="1">
      <alignment horizontal="center" vertical="center" wrapText="1"/>
    </xf>
    <xf numFmtId="0" fontId="16" fillId="0" borderId="0" xfId="6" applyFont="1" applyAlignment="1">
      <alignment horizontal="left" vertical="top" wrapText="1"/>
    </xf>
    <xf numFmtId="0" fontId="8" fillId="0" borderId="0" xfId="2" applyFont="1" applyBorder="1" applyAlignment="1">
      <alignment horizontal="left" wrapText="1"/>
    </xf>
    <xf numFmtId="0" fontId="7" fillId="4" borderId="5" xfId="0" applyFont="1" applyFill="1" applyBorder="1" applyAlignment="1">
      <alignment horizontal="center" vertical="center"/>
    </xf>
    <xf numFmtId="0" fontId="8" fillId="4" borderId="5" xfId="0" applyNumberFormat="1" applyFont="1" applyFill="1" applyBorder="1" applyAlignment="1">
      <alignment horizontal="center" vertical="center"/>
    </xf>
    <xf numFmtId="0" fontId="16" fillId="0" borderId="2" xfId="5" applyFont="1" applyFill="1" applyBorder="1" applyAlignment="1">
      <alignment vertical="center" wrapText="1"/>
    </xf>
    <xf numFmtId="49" fontId="40" fillId="0" borderId="0" xfId="0" applyNumberFormat="1" applyFont="1" applyFill="1" applyAlignment="1">
      <alignment vertical="top"/>
    </xf>
    <xf numFmtId="41" fontId="26" fillId="0" borderId="18" xfId="0" applyNumberFormat="1" applyFont="1" applyBorder="1" applyAlignment="1">
      <alignment horizontal="center" vertical="center"/>
    </xf>
    <xf numFmtId="0" fontId="4" fillId="9" borderId="0" xfId="2" applyFont="1" applyFill="1" applyAlignment="1">
      <alignment vertical="center"/>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2" xfId="2" applyFont="1" applyFill="1" applyBorder="1" applyAlignment="1">
      <alignment horizontal="center" vertical="center" wrapText="1"/>
    </xf>
    <xf numFmtId="0" fontId="58" fillId="0" borderId="0" xfId="2" applyFont="1"/>
    <xf numFmtId="0" fontId="58" fillId="0" borderId="0" xfId="2" applyFont="1" applyFill="1" applyBorder="1"/>
    <xf numFmtId="0" fontId="58" fillId="0" borderId="0" xfId="0" applyFont="1"/>
    <xf numFmtId="41" fontId="58" fillId="0" borderId="18" xfId="0" applyNumberFormat="1" applyFont="1" applyBorder="1" applyAlignment="1">
      <alignment vertical="center"/>
    </xf>
    <xf numFmtId="0" fontId="58" fillId="0" borderId="0" xfId="6" applyFont="1"/>
    <xf numFmtId="0" fontId="26" fillId="0" borderId="6" xfId="0" applyNumberFormat="1" applyFont="1" applyBorder="1" applyAlignment="1">
      <alignment vertical="center"/>
    </xf>
    <xf numFmtId="0" fontId="26" fillId="0" borderId="7" xfId="0" applyFont="1" applyBorder="1" applyAlignment="1">
      <alignment vertical="center"/>
    </xf>
    <xf numFmtId="10" fontId="16" fillId="0" borderId="14" xfId="4" applyNumberFormat="1" applyFont="1" applyBorder="1" applyAlignment="1">
      <alignment horizontal="center" vertical="center"/>
    </xf>
    <xf numFmtId="169" fontId="16" fillId="0" borderId="8" xfId="4" applyNumberFormat="1" applyFont="1" applyBorder="1" applyAlignment="1">
      <alignment horizontal="center" vertical="center"/>
    </xf>
    <xf numFmtId="0" fontId="8" fillId="0" borderId="0" xfId="0" applyFont="1" applyFill="1" applyBorder="1" applyAlignment="1">
      <alignment horizontal="left" wrapText="1"/>
    </xf>
    <xf numFmtId="164" fontId="16" fillId="0" borderId="20" xfId="4" applyNumberFormat="1" applyFont="1" applyBorder="1" applyAlignment="1">
      <alignment horizontal="center" vertical="center"/>
    </xf>
    <xf numFmtId="0" fontId="16" fillId="4" borderId="5" xfId="2" applyFont="1" applyFill="1" applyBorder="1" applyAlignment="1">
      <alignment horizontal="center" vertical="center"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5" xfId="0" applyFont="1" applyFill="1" applyBorder="1" applyAlignment="1">
      <alignment horizontal="center" vertical="center" wrapText="1"/>
    </xf>
    <xf numFmtId="0" fontId="8" fillId="0" borderId="0" xfId="0" applyFont="1" applyFill="1" applyBorder="1" applyAlignment="1">
      <alignment horizontal="left" wrapText="1"/>
    </xf>
    <xf numFmtId="0" fontId="26" fillId="0" borderId="7" xfId="0" applyNumberFormat="1" applyFont="1" applyBorder="1" applyAlignment="1">
      <alignment vertical="center"/>
    </xf>
    <xf numFmtId="2" fontId="16" fillId="4" borderId="2" xfId="2" applyNumberFormat="1" applyFont="1" applyFill="1" applyBorder="1" applyAlignment="1">
      <alignment horizontal="center" vertical="center" wrapText="1"/>
    </xf>
    <xf numFmtId="2" fontId="16" fillId="4" borderId="5" xfId="2" applyNumberFormat="1" applyFont="1" applyFill="1" applyBorder="1" applyAlignment="1">
      <alignment horizontal="center" vertical="center" wrapText="1"/>
    </xf>
    <xf numFmtId="0" fontId="16" fillId="0" borderId="0" xfId="2" applyFont="1" applyAlignment="1">
      <alignment vertical="top" wrapText="1"/>
    </xf>
    <xf numFmtId="3" fontId="44" fillId="0" borderId="7" xfId="2" applyNumberFormat="1" applyFont="1" applyBorder="1" applyAlignment="1">
      <alignment horizontal="right"/>
    </xf>
    <xf numFmtId="4" fontId="44" fillId="0" borderId="7" xfId="2" applyNumberFormat="1" applyFont="1" applyBorder="1" applyAlignment="1"/>
    <xf numFmtId="4" fontId="44" fillId="0" borderId="18" xfId="2" applyNumberFormat="1" applyFont="1" applyBorder="1" applyAlignment="1"/>
    <xf numFmtId="3" fontId="16" fillId="0" borderId="7" xfId="2" applyNumberFormat="1" applyFont="1" applyBorder="1" applyAlignment="1">
      <alignment horizontal="right"/>
    </xf>
    <xf numFmtId="4" fontId="16" fillId="0" borderId="7" xfId="2" applyNumberFormat="1" applyFont="1" applyBorder="1" applyAlignment="1"/>
    <xf numFmtId="3" fontId="16" fillId="0" borderId="10" xfId="2" applyNumberFormat="1" applyFont="1" applyBorder="1" applyAlignment="1">
      <alignment horizontal="right"/>
    </xf>
    <xf numFmtId="4" fontId="16" fillId="0" borderId="10" xfId="2" applyNumberFormat="1" applyFont="1" applyBorder="1" applyAlignment="1"/>
    <xf numFmtId="4" fontId="16" fillId="0" borderId="6" xfId="2" applyNumberFormat="1" applyFont="1" applyBorder="1" applyAlignment="1"/>
    <xf numFmtId="4" fontId="44" fillId="0" borderId="7" xfId="2" applyNumberFormat="1" applyFont="1" applyBorder="1" applyAlignment="1">
      <alignment horizontal="right"/>
    </xf>
    <xf numFmtId="4" fontId="44" fillId="0" borderId="1" xfId="2" applyNumberFormat="1" applyFont="1" applyBorder="1" applyAlignment="1">
      <alignment horizontal="right"/>
    </xf>
    <xf numFmtId="4" fontId="16" fillId="0" borderId="7" xfId="2" applyNumberFormat="1" applyFont="1" applyFill="1" applyBorder="1" applyAlignment="1"/>
    <xf numFmtId="10" fontId="16" fillId="0" borderId="18" xfId="2" applyNumberFormat="1" applyFont="1" applyBorder="1" applyAlignment="1">
      <alignment horizontal="center"/>
    </xf>
    <xf numFmtId="0" fontId="44" fillId="0" borderId="7" xfId="2" applyFont="1" applyFill="1" applyBorder="1" applyAlignment="1">
      <alignment wrapText="1"/>
    </xf>
    <xf numFmtId="4" fontId="44" fillId="0" borderId="7" xfId="2" applyNumberFormat="1" applyFont="1" applyFill="1" applyBorder="1" applyAlignment="1">
      <alignment wrapText="1"/>
    </xf>
    <xf numFmtId="0" fontId="44" fillId="0" borderId="7" xfId="2" applyFont="1" applyFill="1" applyBorder="1" applyAlignment="1">
      <alignment vertical="center"/>
    </xf>
    <xf numFmtId="4" fontId="44" fillId="0" borderId="7" xfId="2" applyNumberFormat="1" applyFont="1" applyFill="1" applyBorder="1" applyAlignment="1"/>
    <xf numFmtId="4" fontId="44" fillId="0" borderId="1" xfId="2" applyNumberFormat="1" applyFont="1" applyFill="1" applyBorder="1" applyAlignment="1">
      <alignment horizontal="right"/>
    </xf>
    <xf numFmtId="4" fontId="16" fillId="0" borderId="0" xfId="2" applyNumberFormat="1" applyFont="1" applyBorder="1" applyAlignment="1">
      <alignment horizontal="left" vertical="top" wrapText="1"/>
    </xf>
    <xf numFmtId="0" fontId="15" fillId="0" borderId="0" xfId="2" applyFont="1" applyAlignment="1">
      <alignment vertical="top"/>
    </xf>
    <xf numFmtId="0" fontId="3" fillId="0" borderId="0" xfId="2" applyAlignment="1">
      <alignment vertical="top"/>
    </xf>
    <xf numFmtId="0" fontId="16" fillId="0" borderId="0" xfId="2" applyFont="1" applyAlignment="1">
      <alignment vertical="top"/>
    </xf>
    <xf numFmtId="0" fontId="40" fillId="0" borderId="18" xfId="0" applyFont="1" applyBorder="1" applyAlignment="1"/>
    <xf numFmtId="0" fontId="26" fillId="0" borderId="18" xfId="0" applyFont="1" applyBorder="1" applyAlignment="1"/>
    <xf numFmtId="0" fontId="26" fillId="4" borderId="5" xfId="0" applyFont="1" applyFill="1" applyBorder="1" applyAlignment="1">
      <alignment horizontal="center" vertical="center"/>
    </xf>
    <xf numFmtId="0" fontId="59" fillId="0" borderId="11" xfId="2" applyFont="1" applyBorder="1" applyAlignment="1">
      <alignment vertical="top"/>
    </xf>
    <xf numFmtId="0" fontId="3" fillId="0" borderId="11" xfId="2" applyBorder="1" applyAlignment="1">
      <alignment vertical="top"/>
    </xf>
    <xf numFmtId="0" fontId="40" fillId="0" borderId="18" xfId="0" applyFont="1" applyBorder="1" applyAlignment="1">
      <alignment horizontal="center"/>
    </xf>
    <xf numFmtId="0" fontId="26" fillId="0" borderId="18" xfId="0" applyFont="1" applyBorder="1" applyAlignment="1">
      <alignment horizontal="center"/>
    </xf>
    <xf numFmtId="3" fontId="26" fillId="0" borderId="18" xfId="0" applyNumberFormat="1" applyFont="1" applyBorder="1" applyAlignment="1"/>
    <xf numFmtId="3" fontId="40" fillId="0" borderId="18" xfId="0" applyNumberFormat="1" applyFont="1" applyBorder="1" applyAlignment="1"/>
    <xf numFmtId="0" fontId="15" fillId="0" borderId="11" xfId="2" applyFont="1" applyBorder="1" applyAlignment="1">
      <alignment vertical="top"/>
    </xf>
    <xf numFmtId="2" fontId="16" fillId="0" borderId="7" xfId="2" applyNumberFormat="1" applyFont="1" applyFill="1" applyBorder="1" applyAlignment="1">
      <alignment horizontal="center" vertical="center"/>
    </xf>
    <xf numFmtId="0" fontId="26" fillId="0" borderId="6" xfId="0" applyFont="1" applyBorder="1" applyAlignment="1">
      <alignment horizontal="center"/>
    </xf>
    <xf numFmtId="3" fontId="26" fillId="0" borderId="6" xfId="0" applyNumberFormat="1" applyFont="1" applyBorder="1" applyAlignment="1"/>
    <xf numFmtId="0" fontId="15" fillId="0" borderId="0" xfId="2" applyFont="1" applyFill="1" applyBorder="1" applyAlignment="1">
      <alignment horizontal="left" vertical="top" wrapText="1"/>
    </xf>
    <xf numFmtId="0" fontId="15" fillId="0" borderId="0" xfId="2" applyFont="1" applyFill="1" applyBorder="1" applyAlignment="1">
      <alignment vertical="top"/>
    </xf>
    <xf numFmtId="0" fontId="15" fillId="0" borderId="0" xfId="2" applyFont="1" applyFill="1" applyBorder="1" applyAlignment="1">
      <alignment vertical="top" wrapText="1"/>
    </xf>
    <xf numFmtId="3" fontId="16" fillId="0" borderId="8" xfId="2" applyNumberFormat="1" applyFont="1" applyFill="1" applyBorder="1" applyAlignment="1">
      <alignment horizontal="right" vertical="center"/>
    </xf>
    <xf numFmtId="0" fontId="44" fillId="0" borderId="7" xfId="2" applyFont="1" applyFill="1" applyBorder="1" applyAlignment="1">
      <alignment vertical="center" wrapText="1"/>
    </xf>
    <xf numFmtId="3" fontId="44" fillId="0" borderId="7" xfId="2" applyNumberFormat="1" applyFont="1" applyBorder="1" applyAlignment="1" applyProtection="1">
      <alignment horizontal="right" vertical="center"/>
      <protection locked="0"/>
    </xf>
    <xf numFmtId="3" fontId="16" fillId="0" borderId="7" xfId="2" applyNumberFormat="1" applyFont="1" applyBorder="1" applyAlignment="1" applyProtection="1">
      <alignment horizontal="right" vertical="center"/>
      <protection locked="0"/>
    </xf>
    <xf numFmtId="0" fontId="16" fillId="0" borderId="7" xfId="5" applyFont="1" applyFill="1" applyBorder="1" applyAlignment="1">
      <alignment vertical="center" wrapText="1"/>
    </xf>
    <xf numFmtId="0" fontId="16" fillId="0" borderId="10" xfId="5" applyFont="1" applyFill="1" applyBorder="1" applyAlignment="1">
      <alignment vertical="center"/>
    </xf>
    <xf numFmtId="0" fontId="16" fillId="0" borderId="6" xfId="2" applyNumberFormat="1" applyFont="1" applyFill="1" applyBorder="1" applyAlignment="1">
      <alignment horizontal="right" vertical="center"/>
    </xf>
    <xf numFmtId="41" fontId="16" fillId="0" borderId="18" xfId="2" applyNumberFormat="1" applyFont="1" applyFill="1" applyBorder="1" applyAlignment="1">
      <alignment horizontal="right" vertical="center"/>
    </xf>
    <xf numFmtId="0" fontId="26" fillId="4" borderId="5" xfId="2" applyFont="1" applyFill="1" applyBorder="1" applyAlignment="1">
      <alignment horizontal="center" vertical="center" wrapText="1"/>
    </xf>
    <xf numFmtId="41" fontId="16" fillId="0" borderId="18" xfId="2" applyNumberFormat="1" applyFont="1" applyBorder="1" applyAlignment="1" applyProtection="1">
      <alignment horizontal="right" vertical="center"/>
      <protection locked="0"/>
    </xf>
    <xf numFmtId="41" fontId="16" fillId="0" borderId="18" xfId="2" applyNumberFormat="1" applyFont="1" applyBorder="1" applyAlignment="1">
      <alignment horizontal="right" vertical="center"/>
    </xf>
    <xf numFmtId="3" fontId="44" fillId="0" borderId="18" xfId="2" applyNumberFormat="1" applyFont="1" applyBorder="1" applyAlignment="1" applyProtection="1">
      <alignment horizontal="right" vertical="center" indent="12"/>
      <protection locked="0"/>
    </xf>
    <xf numFmtId="3" fontId="16" fillId="0" borderId="18" xfId="2" applyNumberFormat="1" applyFont="1" applyBorder="1" applyAlignment="1" applyProtection="1">
      <alignment horizontal="right" vertical="center" indent="12"/>
      <protection locked="0"/>
    </xf>
    <xf numFmtId="3" fontId="16" fillId="0" borderId="6" xfId="2" applyNumberFormat="1" applyFont="1" applyBorder="1" applyAlignment="1" applyProtection="1">
      <alignment horizontal="right" vertical="center" indent="12"/>
      <protection locked="0"/>
    </xf>
    <xf numFmtId="0" fontId="44" fillId="4" borderId="5" xfId="2" applyFont="1" applyFill="1" applyBorder="1" applyAlignment="1">
      <alignment horizontal="center" vertical="center" wrapText="1"/>
    </xf>
    <xf numFmtId="0" fontId="26" fillId="4" borderId="3" xfId="0" applyFont="1" applyFill="1" applyBorder="1" applyAlignment="1">
      <alignment horizontal="center" vertical="center"/>
    </xf>
    <xf numFmtId="0" fontId="8" fillId="0" borderId="19" xfId="0" applyFont="1" applyFill="1" applyBorder="1" applyAlignment="1">
      <alignment horizontal="center"/>
    </xf>
    <xf numFmtId="0" fontId="6" fillId="0" borderId="0" xfId="0" applyFont="1" applyBorder="1" applyAlignment="1">
      <alignment horizontal="center" vertical="center"/>
    </xf>
    <xf numFmtId="41" fontId="16" fillId="0" borderId="18" xfId="2" applyNumberFormat="1" applyFont="1" applyFill="1" applyBorder="1" applyAlignment="1">
      <alignment vertical="center"/>
    </xf>
    <xf numFmtId="0" fontId="16" fillId="0" borderId="10" xfId="2" applyFont="1" applyBorder="1" applyAlignment="1"/>
    <xf numFmtId="169" fontId="16" fillId="0" borderId="18" xfId="4" applyNumberFormat="1" applyFont="1" applyBorder="1" applyAlignment="1">
      <alignment horizontal="center" vertical="center"/>
    </xf>
    <xf numFmtId="0" fontId="9" fillId="0" borderId="8" xfId="0" applyFont="1" applyBorder="1" applyAlignment="1">
      <alignment horizontal="center"/>
    </xf>
    <xf numFmtId="0" fontId="9" fillId="0" borderId="7" xfId="0" applyFont="1" applyBorder="1" applyAlignment="1">
      <alignment horizontal="center"/>
    </xf>
    <xf numFmtId="3" fontId="16" fillId="0" borderId="6" xfId="2" applyNumberFormat="1" applyFont="1" applyFill="1" applyBorder="1" applyAlignment="1">
      <alignment horizontal="right" vertical="center"/>
    </xf>
    <xf numFmtId="41" fontId="26" fillId="0" borderId="18" xfId="0" applyNumberFormat="1" applyFont="1" applyBorder="1" applyAlignment="1"/>
    <xf numFmtId="0" fontId="53" fillId="0" borderId="0" xfId="9" applyFont="1" applyAlignment="1">
      <alignment horizontal="center" vertical="center" wrapText="1"/>
    </xf>
    <xf numFmtId="0" fontId="35" fillId="0" borderId="0" xfId="9" applyFont="1" applyAlignment="1">
      <alignment horizontal="center"/>
    </xf>
    <xf numFmtId="0" fontId="57" fillId="0" borderId="0" xfId="9" applyFont="1" applyBorder="1" applyAlignment="1">
      <alignment horizontal="center" vertical="center"/>
    </xf>
    <xf numFmtId="0" fontId="34" fillId="0" borderId="0" xfId="9" applyFont="1" applyAlignment="1">
      <alignment horizontal="left" wrapText="1"/>
    </xf>
    <xf numFmtId="0" fontId="20" fillId="4" borderId="0" xfId="0" applyFont="1" applyFill="1" applyAlignment="1">
      <alignment horizontal="left" vertical="top" wrapText="1"/>
    </xf>
    <xf numFmtId="0" fontId="43" fillId="0" borderId="0" xfId="0" applyFont="1" applyAlignment="1">
      <alignment horizontal="center" vertical="top"/>
    </xf>
    <xf numFmtId="0" fontId="43" fillId="0" borderId="0" xfId="0" applyFont="1" applyAlignment="1">
      <alignment horizontal="center" vertical="center"/>
    </xf>
    <xf numFmtId="0" fontId="43" fillId="0" borderId="0" xfId="0" applyFont="1" applyFill="1" applyAlignment="1">
      <alignment horizontal="center" vertical="center"/>
    </xf>
    <xf numFmtId="0" fontId="44" fillId="0" borderId="9" xfId="6" applyFont="1" applyBorder="1" applyAlignment="1">
      <alignment horizontal="center" vertical="center" wrapText="1"/>
    </xf>
    <xf numFmtId="0" fontId="44" fillId="0" borderId="11" xfId="6" applyFont="1" applyBorder="1" applyAlignment="1">
      <alignment horizontal="center" vertical="center" wrapText="1"/>
    </xf>
    <xf numFmtId="0" fontId="44" fillId="0" borderId="0" xfId="6" applyFont="1" applyBorder="1" applyAlignment="1">
      <alignment horizontal="center" vertical="center" wrapText="1"/>
    </xf>
    <xf numFmtId="0" fontId="44" fillId="0" borderId="8" xfId="6" applyFont="1" applyBorder="1" applyAlignment="1">
      <alignment horizontal="center" vertical="center" wrapText="1"/>
    </xf>
    <xf numFmtId="0" fontId="56" fillId="6" borderId="0" xfId="6" applyFont="1" applyFill="1" applyAlignment="1">
      <alignment horizontal="center" vertical="center" wrapText="1"/>
    </xf>
    <xf numFmtId="0" fontId="14" fillId="0" borderId="0" xfId="6" applyFont="1" applyAlignment="1">
      <alignment horizontal="left"/>
    </xf>
    <xf numFmtId="0" fontId="16" fillId="4" borderId="2" xfId="6" applyFont="1" applyFill="1" applyBorder="1" applyAlignment="1">
      <alignment horizontal="center" vertical="center" wrapText="1"/>
    </xf>
    <xf numFmtId="0" fontId="44" fillId="4" borderId="2" xfId="2" applyFont="1" applyFill="1" applyBorder="1" applyAlignment="1">
      <alignment horizontal="center" vertical="center" wrapText="1"/>
    </xf>
    <xf numFmtId="0" fontId="44" fillId="4" borderId="3" xfId="2" applyFont="1" applyFill="1" applyBorder="1" applyAlignment="1">
      <alignment horizontal="center" vertical="center" wrapText="1"/>
    </xf>
    <xf numFmtId="0" fontId="44" fillId="4" borderId="4" xfId="2" applyFont="1" applyFill="1" applyBorder="1" applyAlignment="1">
      <alignment horizontal="center" vertical="center" wrapText="1"/>
    </xf>
    <xf numFmtId="0" fontId="16" fillId="4" borderId="5" xfId="2" applyFont="1" applyFill="1" applyBorder="1" applyAlignment="1">
      <alignment horizontal="center" vertical="center" wrapText="1"/>
    </xf>
    <xf numFmtId="0" fontId="16" fillId="4" borderId="4" xfId="2" applyFont="1" applyFill="1" applyBorder="1" applyAlignment="1">
      <alignment horizontal="center" vertical="center" wrapText="1"/>
    </xf>
    <xf numFmtId="0" fontId="16" fillId="4" borderId="3" xfId="2" applyFont="1" applyFill="1" applyBorder="1" applyAlignment="1">
      <alignment horizontal="center" vertical="center" wrapText="1"/>
    </xf>
    <xf numFmtId="0" fontId="44" fillId="0" borderId="2" xfId="6" applyFont="1" applyBorder="1" applyAlignment="1">
      <alignment horizontal="center" vertical="center"/>
    </xf>
    <xf numFmtId="0" fontId="44" fillId="0" borderId="4" xfId="6" applyFont="1" applyBorder="1" applyAlignment="1">
      <alignment horizontal="center" vertical="center"/>
    </xf>
    <xf numFmtId="0" fontId="44" fillId="0" borderId="11" xfId="6" applyFont="1" applyBorder="1" applyAlignment="1">
      <alignment horizontal="center" vertical="center"/>
    </xf>
    <xf numFmtId="0" fontId="44" fillId="0" borderId="12" xfId="6" applyFont="1" applyBorder="1" applyAlignment="1">
      <alignment horizontal="center" vertical="center"/>
    </xf>
    <xf numFmtId="0" fontId="44" fillId="2" borderId="7" xfId="6" applyFont="1" applyFill="1" applyBorder="1" applyAlignment="1">
      <alignment horizontal="center" vertical="center" wrapText="1"/>
    </xf>
    <xf numFmtId="0" fontId="44" fillId="2" borderId="0" xfId="6" applyFont="1" applyFill="1" applyBorder="1" applyAlignment="1">
      <alignment horizontal="center" vertical="center" wrapText="1"/>
    </xf>
    <xf numFmtId="0" fontId="44" fillId="2" borderId="8" xfId="6" applyFont="1" applyFill="1" applyBorder="1" applyAlignment="1">
      <alignment horizontal="center" vertical="center" wrapText="1"/>
    </xf>
    <xf numFmtId="0" fontId="44" fillId="0" borderId="7" xfId="6" applyFont="1" applyBorder="1" applyAlignment="1">
      <alignment horizontal="center" vertical="center" wrapText="1"/>
    </xf>
    <xf numFmtId="0" fontId="8" fillId="0" borderId="0" xfId="6" applyFont="1" applyAlignment="1">
      <alignment horizontal="left" wrapText="1"/>
    </xf>
    <xf numFmtId="0" fontId="16" fillId="4" borderId="5" xfId="6" applyFont="1" applyFill="1" applyBorder="1" applyAlignment="1">
      <alignment horizontal="center" vertical="center" wrapText="1"/>
    </xf>
    <xf numFmtId="0" fontId="16" fillId="0" borderId="0" xfId="6" applyFont="1" applyFill="1" applyBorder="1" applyAlignment="1">
      <alignment horizontal="center" vertical="center" wrapText="1"/>
    </xf>
    <xf numFmtId="0" fontId="16" fillId="4" borderId="1" xfId="6" applyFont="1" applyFill="1" applyBorder="1" applyAlignment="1">
      <alignment horizontal="center" vertical="center" wrapText="1"/>
    </xf>
    <xf numFmtId="0" fontId="16" fillId="4" borderId="18" xfId="6" applyFont="1" applyFill="1" applyBorder="1" applyAlignment="1">
      <alignment horizontal="center" vertical="center" wrapText="1"/>
    </xf>
    <xf numFmtId="0" fontId="16" fillId="4" borderId="6" xfId="6" applyFont="1" applyFill="1" applyBorder="1" applyAlignment="1">
      <alignment horizontal="center" vertical="center" wrapText="1"/>
    </xf>
    <xf numFmtId="0" fontId="16" fillId="4" borderId="12" xfId="6" applyFont="1" applyFill="1" applyBorder="1" applyAlignment="1">
      <alignment horizontal="center" vertical="center" wrapText="1"/>
    </xf>
    <xf numFmtId="0" fontId="16" fillId="4" borderId="14" xfId="6" applyFont="1" applyFill="1" applyBorder="1" applyAlignment="1">
      <alignment horizontal="center" vertical="center" wrapText="1"/>
    </xf>
    <xf numFmtId="0" fontId="16" fillId="4" borderId="3" xfId="6" applyFont="1" applyFill="1" applyBorder="1" applyAlignment="1">
      <alignment horizontal="center" vertical="center" wrapText="1"/>
    </xf>
    <xf numFmtId="0" fontId="44" fillId="4" borderId="2" xfId="6" applyFont="1" applyFill="1" applyBorder="1" applyAlignment="1">
      <alignment horizontal="center" vertical="center" wrapText="1"/>
    </xf>
    <xf numFmtId="0" fontId="44" fillId="4" borderId="4" xfId="6" applyFont="1" applyFill="1" applyBorder="1" applyAlignment="1">
      <alignment horizontal="center" vertical="center" wrapText="1"/>
    </xf>
    <xf numFmtId="0" fontId="44" fillId="4" borderId="3" xfId="6" applyFont="1" applyFill="1" applyBorder="1" applyAlignment="1">
      <alignment horizontal="center" vertical="center" wrapText="1"/>
    </xf>
    <xf numFmtId="0" fontId="44" fillId="0" borderId="3" xfId="6" applyFont="1" applyBorder="1" applyAlignment="1">
      <alignment horizontal="center" vertical="center"/>
    </xf>
    <xf numFmtId="0" fontId="44" fillId="0" borderId="2" xfId="6" applyFont="1" applyBorder="1" applyAlignment="1">
      <alignment horizontal="center" vertical="center" wrapText="1"/>
    </xf>
    <xf numFmtId="0" fontId="44" fillId="0" borderId="4" xfId="6" applyFont="1" applyBorder="1" applyAlignment="1">
      <alignment horizontal="center" vertical="center" wrapText="1"/>
    </xf>
    <xf numFmtId="0" fontId="44" fillId="0" borderId="3" xfId="6" applyFont="1" applyBorder="1" applyAlignment="1">
      <alignment horizontal="center" vertical="center" wrapText="1"/>
    </xf>
    <xf numFmtId="0" fontId="14" fillId="0" borderId="0" xfId="6" applyFont="1" applyAlignment="1">
      <alignment horizontal="left" wrapText="1"/>
    </xf>
    <xf numFmtId="0" fontId="56" fillId="6" borderId="0" xfId="2" applyFont="1" applyFill="1" applyAlignment="1">
      <alignment horizontal="center" vertical="center" wrapText="1"/>
    </xf>
    <xf numFmtId="0" fontId="8" fillId="0" borderId="0" xfId="2" applyFont="1" applyAlignment="1">
      <alignment horizontal="left" wrapText="1"/>
    </xf>
    <xf numFmtId="0" fontId="26" fillId="4" borderId="5" xfId="2" applyFont="1" applyFill="1" applyBorder="1" applyAlignment="1">
      <alignment horizontal="center" vertical="center" wrapText="1"/>
    </xf>
    <xf numFmtId="0" fontId="26" fillId="4" borderId="2" xfId="2" applyFont="1" applyFill="1" applyBorder="1" applyAlignment="1">
      <alignment horizontal="center" vertical="center" wrapText="1"/>
    </xf>
    <xf numFmtId="0" fontId="26" fillId="4" borderId="4" xfId="2" applyFont="1" applyFill="1" applyBorder="1" applyAlignment="1">
      <alignment horizontal="center" vertical="center" wrapText="1"/>
    </xf>
    <xf numFmtId="0" fontId="26" fillId="4" borderId="1" xfId="2" applyFont="1" applyFill="1" applyBorder="1" applyAlignment="1">
      <alignment horizontal="center" vertical="center" wrapText="1"/>
    </xf>
    <xf numFmtId="0" fontId="26" fillId="4" borderId="6" xfId="2" applyFont="1" applyFill="1" applyBorder="1" applyAlignment="1">
      <alignment horizontal="center" vertical="center" wrapText="1"/>
    </xf>
    <xf numFmtId="0" fontId="16" fillId="4" borderId="1" xfId="2" applyFont="1" applyFill="1" applyBorder="1" applyAlignment="1">
      <alignment horizontal="center" vertical="center" wrapText="1"/>
    </xf>
    <xf numFmtId="0" fontId="16" fillId="4" borderId="18" xfId="2" applyFont="1" applyFill="1" applyBorder="1" applyAlignment="1">
      <alignment horizontal="center" vertical="center" wrapText="1"/>
    </xf>
    <xf numFmtId="0" fontId="16" fillId="4" borderId="6" xfId="2" applyFont="1" applyFill="1" applyBorder="1" applyAlignment="1">
      <alignment horizontal="center" vertical="center" wrapText="1"/>
    </xf>
    <xf numFmtId="0" fontId="26" fillId="4" borderId="2" xfId="2" applyFont="1" applyFill="1" applyBorder="1" applyAlignment="1">
      <alignment horizontal="left" vertical="center" wrapText="1"/>
    </xf>
    <xf numFmtId="0" fontId="26" fillId="4" borderId="4" xfId="2" applyFont="1" applyFill="1" applyBorder="1" applyAlignment="1">
      <alignment horizontal="left" vertical="center" wrapText="1"/>
    </xf>
    <xf numFmtId="0" fontId="26" fillId="4" borderId="3" xfId="2" applyFont="1" applyFill="1" applyBorder="1" applyAlignment="1">
      <alignment horizontal="left" vertical="center" wrapText="1"/>
    </xf>
    <xf numFmtId="0" fontId="16" fillId="0" borderId="7" xfId="2" applyFont="1" applyFill="1" applyBorder="1" applyAlignment="1">
      <alignment horizontal="center" vertical="center" wrapText="1"/>
    </xf>
    <xf numFmtId="0" fontId="26" fillId="0" borderId="0" xfId="0" applyFont="1" applyAlignment="1">
      <alignment horizontal="left" vertical="top" wrapText="1"/>
    </xf>
    <xf numFmtId="0" fontId="8" fillId="0" borderId="0" xfId="0" applyFont="1" applyAlignment="1">
      <alignment wrapText="1"/>
    </xf>
    <xf numFmtId="0" fontId="26" fillId="4" borderId="5" xfId="0" applyFont="1" applyFill="1" applyBorder="1" applyAlignment="1">
      <alignment horizontal="center" vertical="center"/>
    </xf>
    <xf numFmtId="0" fontId="26" fillId="4" borderId="5" xfId="0" applyFont="1" applyFill="1" applyBorder="1" applyAlignment="1">
      <alignment horizontal="left" vertical="center" wrapText="1"/>
    </xf>
    <xf numFmtId="0" fontId="26" fillId="4" borderId="5" xfId="0" applyFont="1" applyFill="1" applyBorder="1" applyAlignment="1">
      <alignment horizontal="center" vertical="center" wrapText="1"/>
    </xf>
    <xf numFmtId="0" fontId="8" fillId="0" borderId="13" xfId="0" applyFont="1" applyBorder="1" applyAlignment="1">
      <alignment horizontal="left" wrapText="1"/>
    </xf>
    <xf numFmtId="0" fontId="26" fillId="4" borderId="1" xfId="0" applyFont="1" applyFill="1" applyBorder="1" applyAlignment="1">
      <alignment horizontal="center" vertical="center"/>
    </xf>
    <xf numFmtId="0" fontId="26" fillId="4" borderId="6" xfId="0" applyFont="1" applyFill="1" applyBorder="1" applyAlignment="1">
      <alignment horizontal="center" vertical="center"/>
    </xf>
    <xf numFmtId="0" fontId="40" fillId="4" borderId="2" xfId="0" applyFont="1" applyFill="1" applyBorder="1" applyAlignment="1">
      <alignment horizontal="center" vertical="center" wrapText="1"/>
    </xf>
    <xf numFmtId="0" fontId="40" fillId="4" borderId="4" xfId="0" applyFont="1" applyFill="1" applyBorder="1" applyAlignment="1">
      <alignment horizontal="center" vertical="center" wrapText="1"/>
    </xf>
    <xf numFmtId="0" fontId="40" fillId="4" borderId="3" xfId="0" applyFont="1" applyFill="1" applyBorder="1" applyAlignment="1">
      <alignment horizontal="center" vertical="center" wrapText="1"/>
    </xf>
    <xf numFmtId="0" fontId="26" fillId="4" borderId="18" xfId="0" applyFont="1" applyFill="1" applyBorder="1" applyAlignment="1">
      <alignment horizontal="center" vertical="center"/>
    </xf>
    <xf numFmtId="0" fontId="40" fillId="4" borderId="2" xfId="0" applyFont="1" applyFill="1" applyBorder="1" applyAlignment="1">
      <alignment horizontal="center" vertical="center"/>
    </xf>
    <xf numFmtId="0" fontId="40" fillId="4" borderId="4" xfId="0" applyFont="1" applyFill="1" applyBorder="1" applyAlignment="1">
      <alignment horizontal="center" vertical="center"/>
    </xf>
    <xf numFmtId="0" fontId="40" fillId="4" borderId="3" xfId="0" applyFont="1" applyFill="1" applyBorder="1" applyAlignment="1">
      <alignment horizontal="center" vertical="center"/>
    </xf>
    <xf numFmtId="0" fontId="8" fillId="0" borderId="0" xfId="0" applyFont="1" applyAlignment="1">
      <alignment horizontal="left" wrapText="1"/>
    </xf>
    <xf numFmtId="0" fontId="47" fillId="4" borderId="5" xfId="0" applyFont="1" applyFill="1" applyBorder="1" applyAlignment="1">
      <alignment horizontal="center" vertical="center" wrapText="1"/>
    </xf>
    <xf numFmtId="0" fontId="15" fillId="0" borderId="0" xfId="2" applyFont="1" applyAlignment="1">
      <alignment horizontal="left" wrapText="1"/>
    </xf>
    <xf numFmtId="0" fontId="4" fillId="7" borderId="0" xfId="2" applyFont="1" applyFill="1" applyAlignment="1">
      <alignment horizontal="center" vertical="center"/>
    </xf>
    <xf numFmtId="0" fontId="14" fillId="0" borderId="0" xfId="2" applyFont="1" applyAlignment="1">
      <alignment horizontal="left" wrapText="1"/>
    </xf>
    <xf numFmtId="0" fontId="9" fillId="0" borderId="0" xfId="2" applyFont="1" applyAlignment="1">
      <alignment horizontal="left" wrapText="1"/>
    </xf>
    <xf numFmtId="0" fontId="44" fillId="0" borderId="2" xfId="2" applyFont="1" applyBorder="1" applyAlignment="1">
      <alignment horizontal="center" vertical="center"/>
    </xf>
    <xf numFmtId="0" fontId="44" fillId="0" borderId="4" xfId="2" applyFont="1" applyBorder="1" applyAlignment="1">
      <alignment horizontal="center" vertical="center"/>
    </xf>
    <xf numFmtId="0" fontId="44" fillId="0" borderId="3" xfId="2" applyFont="1" applyBorder="1" applyAlignment="1">
      <alignment horizontal="center" vertical="center"/>
    </xf>
    <xf numFmtId="0" fontId="8" fillId="0" borderId="0" xfId="0" applyFont="1" applyBorder="1" applyAlignment="1">
      <alignment horizontal="left" wrapText="1"/>
    </xf>
    <xf numFmtId="0" fontId="8" fillId="0" borderId="0" xfId="0" applyFont="1" applyFill="1" applyBorder="1" applyAlignment="1">
      <alignment horizontal="left"/>
    </xf>
    <xf numFmtId="0" fontId="8" fillId="0" borderId="0" xfId="0" applyFont="1" applyFill="1" applyBorder="1" applyAlignment="1">
      <alignment horizontal="left" wrapText="1"/>
    </xf>
    <xf numFmtId="0" fontId="26" fillId="4" borderId="1" xfId="0" applyFont="1" applyFill="1" applyBorder="1" applyAlignment="1">
      <alignment horizontal="center" vertical="center" wrapText="1"/>
    </xf>
    <xf numFmtId="0" fontId="26" fillId="4" borderId="18"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2" fillId="7" borderId="0" xfId="1" applyFill="1" applyAlignment="1">
      <alignment horizontal="center" vertical="center"/>
    </xf>
    <xf numFmtId="0" fontId="16" fillId="4" borderId="1" xfId="5" applyFont="1" applyFill="1" applyBorder="1" applyAlignment="1">
      <alignment horizontal="center" vertical="center" wrapText="1"/>
    </xf>
    <xf numFmtId="0" fontId="16" fillId="4" borderId="18" xfId="5" applyFont="1" applyFill="1" applyBorder="1" applyAlignment="1">
      <alignment horizontal="center" vertical="center" wrapText="1"/>
    </xf>
    <xf numFmtId="0" fontId="16" fillId="4" borderId="6" xfId="5" applyFont="1" applyFill="1" applyBorder="1" applyAlignment="1">
      <alignment horizontal="center" vertical="center" wrapText="1"/>
    </xf>
    <xf numFmtId="0" fontId="46" fillId="4" borderId="2" xfId="5" applyFont="1" applyFill="1" applyBorder="1" applyAlignment="1">
      <alignment horizontal="left" vertical="center" wrapText="1"/>
    </xf>
    <xf numFmtId="0" fontId="46" fillId="4" borderId="4" xfId="5" applyFont="1" applyFill="1" applyBorder="1" applyAlignment="1">
      <alignment horizontal="left" vertical="center" wrapText="1"/>
    </xf>
    <xf numFmtId="0" fontId="46" fillId="4" borderId="3" xfId="5" applyFont="1" applyFill="1" applyBorder="1" applyAlignment="1">
      <alignment horizontal="left" vertical="center" wrapText="1"/>
    </xf>
    <xf numFmtId="0" fontId="16" fillId="4" borderId="2" xfId="5" applyFont="1" applyFill="1" applyBorder="1" applyAlignment="1">
      <alignment horizontal="left" vertical="center" wrapText="1"/>
    </xf>
    <xf numFmtId="0" fontId="16" fillId="4" borderId="4" xfId="5" applyFont="1" applyFill="1" applyBorder="1" applyAlignment="1">
      <alignment horizontal="left" vertical="center" wrapText="1"/>
    </xf>
    <xf numFmtId="0" fontId="16" fillId="4" borderId="3" xfId="5" applyFont="1" applyFill="1" applyBorder="1" applyAlignment="1">
      <alignment horizontal="left" vertical="center" wrapText="1"/>
    </xf>
    <xf numFmtId="0" fontId="16" fillId="4" borderId="2" xfId="5" applyFont="1" applyFill="1" applyBorder="1" applyAlignment="1">
      <alignment horizontal="center" vertical="center" wrapText="1"/>
    </xf>
    <xf numFmtId="0" fontId="16" fillId="4" borderId="3" xfId="5" applyFont="1" applyFill="1" applyBorder="1" applyAlignment="1">
      <alignment horizontal="center" vertical="center" wrapText="1"/>
    </xf>
    <xf numFmtId="0" fontId="16" fillId="4" borderId="5" xfId="5" applyFont="1" applyFill="1" applyBorder="1" applyAlignment="1">
      <alignment horizontal="center" vertical="center" wrapText="1"/>
    </xf>
    <xf numFmtId="0" fontId="46" fillId="4" borderId="5" xfId="5" applyFont="1" applyFill="1" applyBorder="1" applyAlignment="1">
      <alignment horizontal="center" vertical="center" wrapText="1"/>
    </xf>
    <xf numFmtId="0" fontId="15" fillId="2" borderId="0" xfId="2" applyFont="1" applyFill="1" applyAlignment="1">
      <alignment horizontal="left" wrapText="1"/>
    </xf>
    <xf numFmtId="0" fontId="3" fillId="2" borderId="0" xfId="2" applyFont="1" applyFill="1" applyAlignment="1"/>
    <xf numFmtId="0" fontId="44" fillId="4" borderId="2" xfId="5" applyFont="1" applyFill="1" applyBorder="1" applyAlignment="1">
      <alignment horizontal="center" vertical="center" wrapText="1"/>
    </xf>
    <xf numFmtId="0" fontId="44" fillId="4" borderId="4" xfId="5" applyFont="1" applyFill="1" applyBorder="1" applyAlignment="1">
      <alignment horizontal="center" vertical="center" wrapText="1"/>
    </xf>
    <xf numFmtId="0" fontId="44" fillId="4" borderId="3" xfId="5" applyFont="1" applyFill="1" applyBorder="1" applyAlignment="1">
      <alignment horizontal="center" vertical="center" wrapText="1"/>
    </xf>
    <xf numFmtId="0" fontId="14" fillId="0" borderId="0" xfId="2" applyNumberFormat="1" applyFont="1" applyAlignment="1">
      <alignment horizontal="left" wrapText="1"/>
    </xf>
    <xf numFmtId="0" fontId="16" fillId="4" borderId="2" xfId="2" applyFont="1" applyFill="1" applyBorder="1" applyAlignment="1">
      <alignment horizontal="center" vertical="center" wrapText="1"/>
    </xf>
    <xf numFmtId="0" fontId="16" fillId="4" borderId="2" xfId="2" applyFont="1" applyFill="1" applyBorder="1" applyAlignment="1">
      <alignment horizontal="center" vertical="center"/>
    </xf>
    <xf numFmtId="0" fontId="16" fillId="4" borderId="4" xfId="2" applyFont="1" applyFill="1" applyBorder="1" applyAlignment="1">
      <alignment horizontal="center" vertical="center"/>
    </xf>
    <xf numFmtId="0" fontId="16" fillId="4" borderId="3" xfId="2" applyFont="1" applyFill="1" applyBorder="1" applyAlignment="1">
      <alignment horizontal="center" vertical="center"/>
    </xf>
    <xf numFmtId="0" fontId="44" fillId="0" borderId="9"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12" xfId="2" applyFont="1" applyBorder="1" applyAlignment="1">
      <alignment horizontal="center" vertical="center" wrapText="1"/>
    </xf>
    <xf numFmtId="4" fontId="15" fillId="0" borderId="0" xfId="2" applyNumberFormat="1" applyFont="1" applyAlignment="1">
      <alignment horizontal="left" vertical="top" wrapText="1"/>
    </xf>
    <xf numFmtId="0" fontId="15" fillId="0" borderId="0" xfId="2" applyFont="1" applyAlignment="1">
      <alignment horizontal="left" vertical="top" wrapText="1"/>
    </xf>
    <xf numFmtId="0" fontId="40" fillId="0" borderId="13" xfId="0" applyFont="1" applyBorder="1" applyAlignment="1">
      <alignment horizontal="left" wrapText="1"/>
    </xf>
    <xf numFmtId="4" fontId="15" fillId="0" borderId="11" xfId="2" applyNumberFormat="1" applyFont="1" applyBorder="1" applyAlignment="1">
      <alignment horizontal="left" vertical="top" wrapText="1"/>
    </xf>
    <xf numFmtId="0" fontId="14" fillId="0" borderId="0" xfId="2" applyFont="1" applyFill="1" applyBorder="1" applyAlignment="1">
      <alignment horizontal="left" wrapText="1"/>
    </xf>
    <xf numFmtId="0" fontId="46" fillId="4" borderId="1" xfId="5" applyFont="1" applyFill="1" applyBorder="1" applyAlignment="1">
      <alignment horizontal="center" vertical="center" wrapText="1"/>
    </xf>
    <xf numFmtId="0" fontId="46" fillId="4" borderId="6" xfId="5" applyFont="1" applyFill="1" applyBorder="1" applyAlignment="1">
      <alignment horizontal="center" vertical="center" wrapText="1"/>
    </xf>
    <xf numFmtId="4" fontId="16" fillId="4" borderId="2" xfId="5" applyNumberFormat="1" applyFont="1" applyFill="1" applyBorder="1" applyAlignment="1">
      <alignment horizontal="center" vertical="center"/>
    </xf>
    <xf numFmtId="4" fontId="16" fillId="4" borderId="4" xfId="5" applyNumberFormat="1" applyFont="1" applyFill="1" applyBorder="1" applyAlignment="1">
      <alignment horizontal="center" vertical="center"/>
    </xf>
    <xf numFmtId="4" fontId="16" fillId="4" borderId="3" xfId="5" applyNumberFormat="1" applyFont="1" applyFill="1" applyBorder="1" applyAlignment="1">
      <alignment horizontal="center" vertical="center"/>
    </xf>
    <xf numFmtId="0" fontId="11" fillId="0" borderId="0" xfId="2" applyFont="1" applyAlignment="1">
      <alignment horizontal="center"/>
    </xf>
    <xf numFmtId="0" fontId="44" fillId="0" borderId="2" xfId="2" applyFont="1" applyFill="1" applyBorder="1" applyAlignment="1">
      <alignment horizontal="center" vertical="center"/>
    </xf>
    <xf numFmtId="0" fontId="44" fillId="0" borderId="4" xfId="2" applyFont="1" applyFill="1" applyBorder="1" applyAlignment="1">
      <alignment horizontal="center" vertical="center"/>
    </xf>
    <xf numFmtId="0" fontId="44" fillId="0" borderId="3" xfId="2" applyFont="1" applyFill="1" applyBorder="1" applyAlignment="1">
      <alignment horizontal="center" vertical="center"/>
    </xf>
    <xf numFmtId="0" fontId="44" fillId="0" borderId="2" xfId="2" applyFont="1" applyBorder="1" applyAlignment="1">
      <alignment horizontal="center" vertical="center" wrapText="1"/>
    </xf>
    <xf numFmtId="0" fontId="44" fillId="0" borderId="4" xfId="2" applyFont="1" applyBorder="1" applyAlignment="1">
      <alignment horizontal="center" vertical="center" wrapText="1"/>
    </xf>
    <xf numFmtId="0" fontId="44" fillId="0" borderId="3" xfId="2" applyFont="1" applyBorder="1" applyAlignment="1">
      <alignment horizontal="center" vertical="center" wrapText="1"/>
    </xf>
    <xf numFmtId="0" fontId="15" fillId="0" borderId="0" xfId="2" applyFont="1" applyAlignment="1">
      <alignment horizontal="justify" vertical="top" wrapText="1"/>
    </xf>
    <xf numFmtId="0" fontId="16" fillId="4" borderId="4" xfId="5" applyFont="1" applyFill="1" applyBorder="1" applyAlignment="1">
      <alignment horizontal="center" vertical="center" wrapText="1"/>
    </xf>
    <xf numFmtId="2" fontId="40" fillId="4" borderId="2" xfId="0" applyNumberFormat="1" applyFont="1" applyFill="1" applyBorder="1" applyAlignment="1">
      <alignment horizontal="center" vertical="center"/>
    </xf>
    <xf numFmtId="2" fontId="16" fillId="4" borderId="9" xfId="2" applyNumberFormat="1" applyFont="1" applyFill="1" applyBorder="1" applyAlignment="1">
      <alignment horizontal="center" vertical="center"/>
    </xf>
    <xf numFmtId="2" fontId="16" fillId="4" borderId="10" xfId="2" applyNumberFormat="1" applyFont="1" applyFill="1" applyBorder="1" applyAlignment="1">
      <alignment horizontal="center" vertical="center"/>
    </xf>
    <xf numFmtId="2" fontId="44" fillId="4" borderId="2" xfId="2" applyNumberFormat="1" applyFont="1" applyFill="1" applyBorder="1" applyAlignment="1">
      <alignment horizontal="center" vertical="center" wrapText="1"/>
    </xf>
    <xf numFmtId="2" fontId="44" fillId="4" borderId="4" xfId="2" applyNumberFormat="1" applyFont="1" applyFill="1" applyBorder="1" applyAlignment="1">
      <alignment horizontal="center" vertical="center" wrapText="1"/>
    </xf>
    <xf numFmtId="2" fontId="44" fillId="4" borderId="3" xfId="2" applyNumberFormat="1" applyFont="1" applyFill="1" applyBorder="1" applyAlignment="1">
      <alignment horizontal="center" vertical="center" wrapText="1"/>
    </xf>
    <xf numFmtId="4" fontId="16" fillId="0" borderId="11" xfId="2" applyNumberFormat="1" applyFont="1" applyBorder="1" applyAlignment="1">
      <alignment horizontal="left" vertical="top" wrapText="1"/>
    </xf>
    <xf numFmtId="0" fontId="15" fillId="0" borderId="11" xfId="2" applyFont="1" applyFill="1" applyBorder="1" applyAlignment="1">
      <alignment horizontal="left" vertical="top"/>
    </xf>
    <xf numFmtId="0" fontId="15" fillId="0" borderId="0" xfId="2" applyFont="1" applyFill="1" applyBorder="1" applyAlignment="1">
      <alignment horizontal="left" vertical="top" wrapText="1"/>
    </xf>
    <xf numFmtId="0" fontId="8" fillId="0" borderId="0" xfId="0" applyFont="1" applyAlignment="1">
      <alignment horizontal="left"/>
    </xf>
    <xf numFmtId="0" fontId="16" fillId="4" borderId="18" xfId="2" applyFont="1" applyFill="1" applyBorder="1" applyAlignment="1">
      <alignment vertical="center"/>
    </xf>
    <xf numFmtId="0" fontId="16" fillId="4" borderId="6" xfId="2" applyFont="1" applyFill="1" applyBorder="1" applyAlignment="1">
      <alignment vertical="center"/>
    </xf>
    <xf numFmtId="0" fontId="14" fillId="0" borderId="13" xfId="2" applyFont="1" applyBorder="1" applyAlignment="1">
      <alignment horizontal="left"/>
    </xf>
    <xf numFmtId="0" fontId="9" fillId="0" borderId="7" xfId="2" applyFont="1" applyBorder="1" applyAlignment="1">
      <alignment horizontal="center" vertical="center" wrapText="1"/>
    </xf>
    <xf numFmtId="0" fontId="9" fillId="0" borderId="0" xfId="2" applyFont="1" applyBorder="1" applyAlignment="1">
      <alignment horizontal="center" vertical="center" wrapText="1"/>
    </xf>
    <xf numFmtId="0" fontId="8" fillId="0" borderId="13" xfId="2" applyFont="1" applyBorder="1" applyAlignment="1">
      <alignment horizontal="left" wrapText="1"/>
    </xf>
    <xf numFmtId="4" fontId="14" fillId="0" borderId="7" xfId="2" applyNumberFormat="1" applyFont="1" applyBorder="1" applyAlignment="1">
      <alignment horizontal="right" vertical="center"/>
    </xf>
    <xf numFmtId="4" fontId="14" fillId="0" borderId="0" xfId="2" applyNumberFormat="1" applyFont="1" applyBorder="1" applyAlignment="1">
      <alignment horizontal="right" vertical="center"/>
    </xf>
    <xf numFmtId="4" fontId="9" fillId="0" borderId="7" xfId="2" applyNumberFormat="1" applyFont="1" applyBorder="1" applyAlignment="1">
      <alignment horizontal="right" vertical="center"/>
    </xf>
    <xf numFmtId="4" fontId="9" fillId="0" borderId="0" xfId="2" applyNumberFormat="1" applyFont="1" applyBorder="1" applyAlignment="1">
      <alignment horizontal="right" vertical="center"/>
    </xf>
    <xf numFmtId="0" fontId="16" fillId="4" borderId="7" xfId="2" applyFont="1" applyFill="1" applyBorder="1" applyAlignment="1">
      <alignment horizontal="center" vertical="center" wrapText="1"/>
    </xf>
    <xf numFmtId="0" fontId="16" fillId="4" borderId="0" xfId="2" applyFont="1" applyFill="1" applyBorder="1" applyAlignment="1">
      <alignment horizontal="center" vertical="center" wrapText="1"/>
    </xf>
    <xf numFmtId="0" fontId="16" fillId="4" borderId="10" xfId="2" applyFont="1" applyFill="1" applyBorder="1" applyAlignment="1">
      <alignment horizontal="center" vertical="center" wrapText="1"/>
    </xf>
    <xf numFmtId="0" fontId="16" fillId="4" borderId="13" xfId="2" applyFont="1" applyFill="1" applyBorder="1" applyAlignment="1">
      <alignment horizontal="center" vertical="center" wrapText="1"/>
    </xf>
    <xf numFmtId="0" fontId="16" fillId="4" borderId="2" xfId="2" applyFont="1" applyFill="1" applyBorder="1" applyAlignment="1">
      <alignment horizontal="left" vertical="center" wrapText="1"/>
    </xf>
    <xf numFmtId="0" fontId="16" fillId="4" borderId="4" xfId="2" applyFont="1" applyFill="1" applyBorder="1" applyAlignment="1">
      <alignment horizontal="left" vertical="center" wrapText="1"/>
    </xf>
    <xf numFmtId="0" fontId="16" fillId="4" borderId="3" xfId="2" applyFont="1" applyFill="1" applyBorder="1" applyAlignment="1">
      <alignment horizontal="left" vertical="center" wrapText="1"/>
    </xf>
    <xf numFmtId="0" fontId="14" fillId="0" borderId="13" xfId="2" applyFont="1" applyBorder="1" applyAlignment="1">
      <alignment horizontal="left" wrapText="1"/>
    </xf>
    <xf numFmtId="0" fontId="16" fillId="0" borderId="0" xfId="6" applyFont="1" applyAlignment="1">
      <alignment horizontal="left" vertical="top" wrapText="1"/>
    </xf>
    <xf numFmtId="0" fontId="56" fillId="8" borderId="0" xfId="6" applyFont="1" applyFill="1" applyAlignment="1">
      <alignment horizontal="center" vertical="center"/>
    </xf>
    <xf numFmtId="0" fontId="14" fillId="0" borderId="0" xfId="6" applyFont="1" applyBorder="1" applyAlignment="1">
      <alignment horizontal="left" wrapText="1"/>
    </xf>
    <xf numFmtId="0" fontId="4" fillId="9" borderId="0" xfId="2" applyFont="1" applyFill="1" applyAlignment="1">
      <alignment horizontal="center" vertical="center"/>
    </xf>
    <xf numFmtId="0" fontId="26" fillId="4" borderId="5" xfId="0" applyFont="1" applyFill="1" applyBorder="1" applyAlignment="1">
      <alignment horizontal="center"/>
    </xf>
    <xf numFmtId="0" fontId="47" fillId="4" borderId="5" xfId="0" applyFont="1" applyFill="1" applyBorder="1" applyAlignment="1">
      <alignment horizontal="left" vertical="center" wrapText="1"/>
    </xf>
    <xf numFmtId="0" fontId="40" fillId="0" borderId="2" xfId="0" applyFont="1" applyBorder="1" applyAlignment="1">
      <alignment horizontal="center" vertical="center"/>
    </xf>
    <xf numFmtId="0" fontId="40" fillId="0" borderId="4" xfId="0" applyFont="1" applyBorder="1" applyAlignment="1">
      <alignment horizontal="center" vertical="center"/>
    </xf>
    <xf numFmtId="0" fontId="40" fillId="0" borderId="3" xfId="0" applyFont="1" applyBorder="1" applyAlignment="1">
      <alignment horizontal="center" vertical="center"/>
    </xf>
    <xf numFmtId="0" fontId="14" fillId="0" borderId="0" xfId="2" applyFont="1" applyAlignment="1">
      <alignment horizontal="left"/>
    </xf>
    <xf numFmtId="0" fontId="26" fillId="0" borderId="6" xfId="0" applyFont="1" applyBorder="1" applyAlignment="1">
      <alignment horizontal="left" vertical="center"/>
    </xf>
    <xf numFmtId="0" fontId="26" fillId="0" borderId="18" xfId="0" applyFont="1" applyBorder="1" applyAlignment="1">
      <alignment horizontal="left" vertical="center"/>
    </xf>
    <xf numFmtId="0" fontId="26" fillId="0" borderId="18" xfId="0" applyFont="1" applyBorder="1" applyAlignment="1">
      <alignment horizontal="left" vertical="center" wrapText="1"/>
    </xf>
    <xf numFmtId="0" fontId="26" fillId="4" borderId="5" xfId="0" applyFont="1" applyFill="1" applyBorder="1" applyAlignment="1">
      <alignment horizontal="left" vertical="center"/>
    </xf>
    <xf numFmtId="0" fontId="4" fillId="10" borderId="0" xfId="2" applyFont="1" applyFill="1" applyAlignment="1">
      <alignment horizontal="center" vertical="center"/>
    </xf>
    <xf numFmtId="0" fontId="26" fillId="4" borderId="5" xfId="0" applyFont="1" applyFill="1" applyBorder="1" applyAlignment="1">
      <alignment horizontal="left"/>
    </xf>
    <xf numFmtId="0" fontId="26" fillId="4" borderId="4" xfId="0" applyFont="1" applyFill="1" applyBorder="1" applyAlignment="1">
      <alignment horizontal="center" vertical="center" wrapText="1"/>
    </xf>
    <xf numFmtId="0" fontId="16" fillId="0" borderId="0" xfId="2" applyFont="1" applyFill="1" applyBorder="1" applyAlignment="1">
      <alignment horizontal="justify" vertical="top" wrapText="1"/>
    </xf>
    <xf numFmtId="0" fontId="47" fillId="4" borderId="1"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47" fillId="4" borderId="2" xfId="0" applyFont="1" applyFill="1" applyBorder="1" applyAlignment="1">
      <alignment horizontal="center" vertical="center" wrapText="1"/>
    </xf>
    <xf numFmtId="0" fontId="47" fillId="4" borderId="3" xfId="0" applyFont="1" applyFill="1" applyBorder="1" applyAlignment="1">
      <alignment horizontal="center" vertical="center" wrapText="1"/>
    </xf>
    <xf numFmtId="0" fontId="30" fillId="0" borderId="0" xfId="2" applyFont="1" applyAlignment="1">
      <alignment horizontal="justify" vertical="top" wrapText="1"/>
    </xf>
    <xf numFmtId="0" fontId="55" fillId="0" borderId="0" xfId="1" applyFont="1" applyAlignment="1">
      <alignment horizontal="justify" vertical="top" wrapText="1"/>
    </xf>
    <xf numFmtId="0" fontId="26" fillId="4" borderId="2" xfId="0" applyFont="1" applyFill="1" applyBorder="1" applyAlignment="1">
      <alignment horizontal="left"/>
    </xf>
    <xf numFmtId="0" fontId="26" fillId="4" borderId="4" xfId="0" applyFont="1" applyFill="1" applyBorder="1" applyAlignment="1">
      <alignment horizontal="left"/>
    </xf>
    <xf numFmtId="0" fontId="26" fillId="4" borderId="3" xfId="0" applyFont="1" applyFill="1" applyBorder="1" applyAlignment="1">
      <alignment horizontal="left"/>
    </xf>
    <xf numFmtId="0" fontId="15" fillId="0" borderId="0" xfId="7" applyFont="1" applyFill="1" applyBorder="1" applyAlignment="1">
      <alignment horizontal="justify" vertical="top" wrapText="1"/>
    </xf>
    <xf numFmtId="0" fontId="2" fillId="0" borderId="0" xfId="1" applyAlignment="1">
      <alignment horizontal="justify" vertical="top" wrapText="1"/>
    </xf>
    <xf numFmtId="0" fontId="16" fillId="0" borderId="0" xfId="2" applyFont="1" applyAlignment="1">
      <alignment horizontal="justify" vertical="top" wrapText="1"/>
    </xf>
    <xf numFmtId="0" fontId="15" fillId="0" borderId="0" xfId="2" applyFont="1" applyFill="1" applyBorder="1" applyAlignment="1">
      <alignment horizontal="justify" vertical="top" wrapText="1"/>
    </xf>
    <xf numFmtId="2" fontId="14" fillId="0" borderId="0" xfId="2" applyNumberFormat="1" applyFont="1" applyAlignment="1">
      <alignment horizontal="left" wrapText="1"/>
    </xf>
    <xf numFmtId="3" fontId="26" fillId="4" borderId="5" xfId="0" applyNumberFormat="1" applyFont="1" applyFill="1" applyBorder="1" applyAlignment="1">
      <alignment horizontal="center" vertical="center"/>
    </xf>
    <xf numFmtId="3" fontId="26" fillId="4" borderId="5" xfId="0" applyNumberFormat="1" applyFont="1" applyFill="1" applyBorder="1" applyAlignment="1">
      <alignment horizontal="left"/>
    </xf>
    <xf numFmtId="3" fontId="26" fillId="4" borderId="5" xfId="0" applyNumberFormat="1" applyFont="1" applyFill="1" applyBorder="1" applyAlignment="1">
      <alignment horizontal="center" vertical="center" wrapText="1"/>
    </xf>
    <xf numFmtId="3" fontId="26" fillId="4" borderId="1" xfId="0" applyNumberFormat="1" applyFont="1" applyFill="1" applyBorder="1" applyAlignment="1">
      <alignment horizontal="center" vertical="center"/>
    </xf>
    <xf numFmtId="3" fontId="26" fillId="4" borderId="18" xfId="0" applyNumberFormat="1" applyFont="1" applyFill="1" applyBorder="1" applyAlignment="1">
      <alignment horizontal="center" vertical="center"/>
    </xf>
    <xf numFmtId="3" fontId="26" fillId="4" borderId="6" xfId="0" applyNumberFormat="1" applyFont="1" applyFill="1" applyBorder="1" applyAlignment="1">
      <alignment horizontal="center" vertical="center"/>
    </xf>
    <xf numFmtId="3" fontId="40" fillId="4" borderId="2" xfId="0" applyNumberFormat="1" applyFont="1" applyFill="1" applyBorder="1" applyAlignment="1">
      <alignment horizontal="center" vertical="center"/>
    </xf>
    <xf numFmtId="3" fontId="40" fillId="4" borderId="4" xfId="0" applyNumberFormat="1" applyFont="1" applyFill="1" applyBorder="1" applyAlignment="1">
      <alignment horizontal="center" vertical="center"/>
    </xf>
    <xf numFmtId="3" fontId="40" fillId="4" borderId="3" xfId="0" applyNumberFormat="1" applyFont="1" applyFill="1" applyBorder="1" applyAlignment="1">
      <alignment horizontal="center" vertical="center"/>
    </xf>
    <xf numFmtId="0" fontId="14" fillId="0" borderId="0" xfId="8" applyFont="1" applyAlignment="1">
      <alignment horizontal="left" wrapText="1"/>
    </xf>
    <xf numFmtId="0" fontId="40" fillId="4" borderId="5" xfId="0" applyFont="1" applyFill="1" applyBorder="1" applyAlignment="1">
      <alignment horizontal="center" vertical="center"/>
    </xf>
    <xf numFmtId="0" fontId="40" fillId="4" borderId="1"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6" xfId="0" applyFont="1" applyFill="1" applyBorder="1" applyAlignment="1">
      <alignment horizontal="center" vertical="center"/>
    </xf>
    <xf numFmtId="49" fontId="15" fillId="0" borderId="11" xfId="8" applyNumberFormat="1" applyFont="1" applyFill="1" applyBorder="1" applyAlignment="1">
      <alignment horizontal="justify" vertical="top" wrapText="1"/>
    </xf>
    <xf numFmtId="2" fontId="51" fillId="4" borderId="2" xfId="9" applyNumberFormat="1" applyFont="1" applyFill="1" applyBorder="1" applyAlignment="1">
      <alignment horizontal="center" vertical="center"/>
    </xf>
    <xf numFmtId="2" fontId="51" fillId="4" borderId="3" xfId="9" applyNumberFormat="1" applyFont="1" applyFill="1" applyBorder="1" applyAlignment="1">
      <alignment horizontal="center" vertical="center"/>
    </xf>
    <xf numFmtId="0" fontId="4" fillId="10" borderId="0" xfId="8" applyFont="1" applyFill="1" applyAlignment="1">
      <alignment horizontal="center" vertical="center"/>
    </xf>
    <xf numFmtId="0" fontId="14" fillId="0" borderId="13" xfId="8" applyFont="1" applyBorder="1" applyAlignment="1">
      <alignment horizontal="left" wrapText="1"/>
    </xf>
    <xf numFmtId="0" fontId="16" fillId="4" borderId="1" xfId="8" applyFont="1" applyFill="1" applyBorder="1" applyAlignment="1">
      <alignment horizontal="center" vertical="center" wrapText="1"/>
    </xf>
    <xf numFmtId="0" fontId="16" fillId="4" borderId="18" xfId="8" applyFont="1" applyFill="1" applyBorder="1" applyAlignment="1">
      <alignment horizontal="center" vertical="center" wrapText="1"/>
    </xf>
    <xf numFmtId="0" fontId="16" fillId="4" borderId="6" xfId="8" applyFont="1" applyFill="1" applyBorder="1" applyAlignment="1">
      <alignment horizontal="center" vertical="center" wrapText="1"/>
    </xf>
    <xf numFmtId="0" fontId="16" fillId="4" borderId="2" xfId="8" applyFont="1" applyFill="1" applyBorder="1" applyAlignment="1">
      <alignment horizontal="center" vertical="center" wrapText="1"/>
    </xf>
    <xf numFmtId="0" fontId="16" fillId="4" borderId="4" xfId="8" applyFont="1" applyFill="1" applyBorder="1" applyAlignment="1">
      <alignment horizontal="center" vertical="center" wrapText="1"/>
    </xf>
    <xf numFmtId="0" fontId="16" fillId="4" borderId="3" xfId="8" applyFont="1" applyFill="1" applyBorder="1" applyAlignment="1">
      <alignment horizontal="center" vertical="center" wrapText="1"/>
    </xf>
    <xf numFmtId="4" fontId="16" fillId="4" borderId="2" xfId="8" applyNumberFormat="1" applyFont="1" applyFill="1" applyBorder="1" applyAlignment="1">
      <alignment horizontal="center" vertical="center" wrapText="1"/>
    </xf>
    <xf numFmtId="4" fontId="16" fillId="4" borderId="4" xfId="8" applyNumberFormat="1" applyFont="1" applyFill="1" applyBorder="1" applyAlignment="1">
      <alignment horizontal="center" vertical="center" wrapText="1"/>
    </xf>
    <xf numFmtId="4" fontId="16" fillId="4" borderId="3" xfId="8" applyNumberFormat="1" applyFont="1" applyFill="1" applyBorder="1" applyAlignment="1">
      <alignment horizontal="center" vertical="center" wrapText="1"/>
    </xf>
    <xf numFmtId="0" fontId="14" fillId="0" borderId="0" xfId="9" applyFont="1" applyBorder="1" applyAlignment="1">
      <alignment horizontal="left" wrapText="1"/>
    </xf>
    <xf numFmtId="0" fontId="51" fillId="4" borderId="1" xfId="9" applyFont="1" applyFill="1" applyBorder="1" applyAlignment="1">
      <alignment horizontal="center" vertical="center"/>
    </xf>
    <xf numFmtId="0" fontId="51" fillId="4" borderId="18" xfId="9" applyFont="1" applyFill="1" applyBorder="1" applyAlignment="1">
      <alignment horizontal="center" vertical="center"/>
    </xf>
    <xf numFmtId="0" fontId="51" fillId="4" borderId="6" xfId="9" applyFont="1" applyFill="1" applyBorder="1" applyAlignment="1">
      <alignment horizontal="center" vertical="center"/>
    </xf>
    <xf numFmtId="0" fontId="52" fillId="4" borderId="2" xfId="9" applyNumberFormat="1" applyFont="1" applyFill="1" applyBorder="1" applyAlignment="1">
      <alignment horizontal="center" vertical="center" wrapText="1"/>
    </xf>
    <xf numFmtId="0" fontId="52" fillId="4" borderId="3" xfId="9" applyNumberFormat="1" applyFont="1" applyFill="1" applyBorder="1" applyAlignment="1">
      <alignment horizontal="center" vertical="center" wrapText="1"/>
    </xf>
    <xf numFmtId="0" fontId="44" fillId="4" borderId="2" xfId="8" applyFont="1" applyFill="1" applyBorder="1" applyAlignment="1">
      <alignment horizontal="center" vertical="center" wrapText="1"/>
    </xf>
    <xf numFmtId="0" fontId="44" fillId="4" borderId="4" xfId="8" applyFont="1" applyFill="1" applyBorder="1" applyAlignment="1">
      <alignment horizontal="center" vertical="center" wrapText="1"/>
    </xf>
    <xf numFmtId="0" fontId="44" fillId="4" borderId="3" xfId="8" applyFont="1" applyFill="1" applyBorder="1" applyAlignment="1">
      <alignment horizontal="center" vertical="center" wrapText="1"/>
    </xf>
    <xf numFmtId="17" fontId="40" fillId="4" borderId="2" xfId="0" applyNumberFormat="1" applyFont="1" applyFill="1" applyBorder="1" applyAlignment="1">
      <alignment horizontal="center" vertical="center"/>
    </xf>
    <xf numFmtId="0" fontId="11" fillId="0" borderId="0" xfId="10" applyFont="1" applyBorder="1" applyAlignment="1">
      <alignment horizontal="left" wrapText="1"/>
    </xf>
    <xf numFmtId="0" fontId="4" fillId="11" borderId="0" xfId="2" applyFont="1" applyFill="1" applyAlignment="1">
      <alignment horizontal="center" vertical="center"/>
    </xf>
    <xf numFmtId="0" fontId="14" fillId="0" borderId="0" xfId="10" applyFont="1" applyAlignment="1">
      <alignment horizontal="left" wrapText="1"/>
    </xf>
    <xf numFmtId="0" fontId="26" fillId="4" borderId="2"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8" fillId="0" borderId="18" xfId="0" applyFont="1" applyBorder="1" applyAlignment="1">
      <alignment horizontal="left"/>
    </xf>
    <xf numFmtId="0" fontId="7" fillId="0" borderId="6" xfId="0" applyFont="1" applyBorder="1" applyAlignment="1">
      <alignment horizontal="left"/>
    </xf>
    <xf numFmtId="0" fontId="26" fillId="0" borderId="11" xfId="0" applyFont="1" applyBorder="1" applyAlignment="1">
      <alignment horizontal="left" vertical="top"/>
    </xf>
    <xf numFmtId="0" fontId="26" fillId="0" borderId="0" xfId="0" applyFont="1" applyBorder="1" applyAlignment="1">
      <alignment horizontal="left" vertical="top"/>
    </xf>
    <xf numFmtId="0" fontId="7" fillId="4" borderId="9"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cellXfs>
  <cellStyles count="15">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33CC33"/>
      <color rgb="FFFCF004"/>
      <color rgb="FFFFFF99"/>
      <color rgb="FFFFFFCC"/>
      <color rgb="FFC0C0C0"/>
      <color rgb="FF00CC00"/>
      <color rgb="FFFFCC66"/>
      <color rgb="FF99FFCC"/>
      <color rgb="FFF3F8CB"/>
      <color rgb="FFFAF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13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2744084889075388E-2"/>
          <c:y val="2.0149754840782911E-2"/>
          <c:w val="0.92090702430949523"/>
          <c:h val="0.63176733309819133"/>
        </c:manualLayout>
      </c:layout>
      <c:bar3DChart>
        <c:barDir val="col"/>
        <c:grouping val="standard"/>
        <c:varyColors val="0"/>
        <c:ser>
          <c:idx val="0"/>
          <c:order val="0"/>
          <c:tx>
            <c:strRef>
              <c:f>'Tab 2 (15) i wykres 1'!$C$3</c:f>
              <c:strCache>
                <c:ptCount val="1"/>
                <c:pt idx="0">
                  <c:v>Przeciętna miesięczna 
liczba świadczeniobiorców 
w IV kwartale 2021 r.</c:v>
                </c:pt>
              </c:strCache>
            </c:strRef>
          </c:tx>
          <c:spPr>
            <a:solidFill>
              <a:srgbClr val="92D050"/>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(15)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(15) i wykres 1'!$C$4:$C$22</c:f>
              <c:numCache>
                <c:formatCode>#,##0</c:formatCode>
                <c:ptCount val="19"/>
                <c:pt idx="0">
                  <c:v>38229</c:v>
                </c:pt>
                <c:pt idx="1">
                  <c:v>68790</c:v>
                </c:pt>
                <c:pt idx="2">
                  <c:v>130892</c:v>
                </c:pt>
                <c:pt idx="3">
                  <c:v>13722</c:v>
                </c:pt>
                <c:pt idx="4">
                  <c:v>86887</c:v>
                </c:pt>
                <c:pt idx="5">
                  <c:v>87447</c:v>
                </c:pt>
                <c:pt idx="6">
                  <c:v>156747</c:v>
                </c:pt>
                <c:pt idx="7">
                  <c:v>20510</c:v>
                </c:pt>
                <c:pt idx="8">
                  <c:v>58746</c:v>
                </c:pt>
                <c:pt idx="9">
                  <c:v>72919</c:v>
                </c:pt>
                <c:pt idx="10">
                  <c:v>33074</c:v>
                </c:pt>
                <c:pt idx="11">
                  <c:v>29134</c:v>
                </c:pt>
                <c:pt idx="12">
                  <c:v>55408</c:v>
                </c:pt>
                <c:pt idx="13">
                  <c:v>37291</c:v>
                </c:pt>
                <c:pt idx="14">
                  <c:v>107265</c:v>
                </c:pt>
                <c:pt idx="15">
                  <c:v>21894</c:v>
                </c:pt>
                <c:pt idx="16">
                  <c:v>99</c:v>
                </c:pt>
                <c:pt idx="17">
                  <c:v>468</c:v>
                </c:pt>
                <c:pt idx="18">
                  <c:v>50</c:v>
                </c:pt>
              </c:numCache>
            </c:numRef>
          </c:val>
          <c:shape val="cylinder"/>
          <c:extLst>
            <c:ext xmlns:c16="http://schemas.microsoft.com/office/drawing/2014/chart" uri="{C3380CC4-5D6E-409C-BE32-E72D297353CC}">
              <c16:uniqueId val="{00000000-2E20-43E4-AD31-1A707B7B6B08}"/>
            </c:ext>
          </c:extLst>
        </c:ser>
        <c:ser>
          <c:idx val="1"/>
          <c:order val="1"/>
          <c:tx>
            <c:strRef>
              <c:f>'Tab 2 (15) i wykres 1'!$B$3</c:f>
              <c:strCache>
                <c:ptCount val="1"/>
                <c:pt idx="0">
                  <c:v>Liczba ubezpieczonych
stan na 31 grudnia 2021 r.
</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(15)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(15) i wykres 1'!$B$4:$B$22</c:f>
              <c:numCache>
                <c:formatCode>#,##0</c:formatCode>
                <c:ptCount val="19"/>
                <c:pt idx="0">
                  <c:v>38582</c:v>
                </c:pt>
                <c:pt idx="1">
                  <c:v>61231</c:v>
                </c:pt>
                <c:pt idx="2">
                  <c:v>144618</c:v>
                </c:pt>
                <c:pt idx="3">
                  <c:v>13480</c:v>
                </c:pt>
                <c:pt idx="4">
                  <c:v>89663</c:v>
                </c:pt>
                <c:pt idx="5">
                  <c:v>133690</c:v>
                </c:pt>
                <c:pt idx="6">
                  <c:v>159772</c:v>
                </c:pt>
                <c:pt idx="7">
                  <c:v>24588</c:v>
                </c:pt>
                <c:pt idx="8">
                  <c:v>83701</c:v>
                </c:pt>
                <c:pt idx="9">
                  <c:v>79673</c:v>
                </c:pt>
                <c:pt idx="10">
                  <c:v>37808</c:v>
                </c:pt>
                <c:pt idx="11">
                  <c:v>31503</c:v>
                </c:pt>
                <c:pt idx="12">
                  <c:v>63456</c:v>
                </c:pt>
                <c:pt idx="13">
                  <c:v>39834</c:v>
                </c:pt>
                <c:pt idx="14">
                  <c:v>110061</c:v>
                </c:pt>
                <c:pt idx="15">
                  <c:v>22943</c:v>
                </c:pt>
              </c:numCache>
            </c:numRef>
          </c:val>
          <c:shape val="cylinder"/>
          <c:extLst>
            <c:ext xmlns:c16="http://schemas.microsoft.com/office/drawing/2014/chart" uri="{C3380CC4-5D6E-409C-BE32-E72D297353CC}">
              <c16:uniqueId val="{00000001-2E20-43E4-AD31-1A707B7B6B08}"/>
            </c:ext>
          </c:extLst>
        </c:ser>
        <c:dLbls>
          <c:showLegendKey val="0"/>
          <c:showVal val="0"/>
          <c:showCatName val="0"/>
          <c:showSerName val="0"/>
          <c:showPercent val="0"/>
          <c:showBubbleSize val="0"/>
        </c:dLbls>
        <c:gapWidth val="65"/>
        <c:shape val="box"/>
        <c:axId val="142105231"/>
        <c:axId val="1209563439"/>
        <c:axId val="1209422863"/>
      </c:bar3DChart>
      <c:catAx>
        <c:axId val="142105231"/>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all"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valAx>
      <c:serAx>
        <c:axId val="1209422863"/>
        <c:scaling>
          <c:orientation val="minMax"/>
        </c:scaling>
        <c:delete val="1"/>
        <c:axPos val="b"/>
        <c:majorTickMark val="none"/>
        <c:minorTickMark val="none"/>
        <c:tickLblPos val="nextTo"/>
        <c:crossAx val="1209563439"/>
        <c:crosses val="autoZero"/>
      </c:serAx>
      <c:spPr>
        <a:noFill/>
        <a:ln>
          <a:noFill/>
        </a:ln>
        <a:effectLst>
          <a:outerShdw blurRad="50800" dist="50800" algn="ctr" rotWithShape="0">
            <a:srgbClr val="000000">
              <a:alpha val="43137"/>
            </a:srgbClr>
          </a:outerShdw>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84905987380939E-2"/>
          <c:y val="5.0361361511591242E-2"/>
          <c:w val="0.91504573706199932"/>
          <c:h val="0.65836983206224586"/>
        </c:manualLayout>
      </c:layout>
      <c:barChart>
        <c:barDir val="col"/>
        <c:grouping val="clustered"/>
        <c:varyColors val="0"/>
        <c:ser>
          <c:idx val="1"/>
          <c:order val="1"/>
          <c:tx>
            <c:strRef>
              <c:f>'Tab 3 (16)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invertIfNegative val="0"/>
          <c:cat>
            <c:strRef>
              <c:f>'Tab 3 (16)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(16) i wykres 2'!$B$6:$B$24</c:f>
              <c:numCache>
                <c:formatCode>#,##0.00</c:formatCode>
                <c:ptCount val="19"/>
                <c:pt idx="0">
                  <c:v>1304.1400000000001</c:v>
                </c:pt>
                <c:pt idx="1">
                  <c:v>1369.86</c:v>
                </c:pt>
                <c:pt idx="2">
                  <c:v>1345.98</c:v>
                </c:pt>
                <c:pt idx="3">
                  <c:v>1268.55</c:v>
                </c:pt>
                <c:pt idx="4">
                  <c:v>1351.16</c:v>
                </c:pt>
                <c:pt idx="5">
                  <c:v>1311.3</c:v>
                </c:pt>
                <c:pt idx="6">
                  <c:v>1347.32</c:v>
                </c:pt>
                <c:pt idx="7">
                  <c:v>1352.14</c:v>
                </c:pt>
                <c:pt idx="8">
                  <c:v>1327.46</c:v>
                </c:pt>
                <c:pt idx="9">
                  <c:v>1369.99</c:v>
                </c:pt>
                <c:pt idx="10">
                  <c:v>1337.64</c:v>
                </c:pt>
                <c:pt idx="11">
                  <c:v>1269.2</c:v>
                </c:pt>
                <c:pt idx="12">
                  <c:v>1342.15</c:v>
                </c:pt>
                <c:pt idx="13">
                  <c:v>1356.51</c:v>
                </c:pt>
                <c:pt idx="14">
                  <c:v>1308.6199999999999</c:v>
                </c:pt>
                <c:pt idx="15">
                  <c:v>1333.78</c:v>
                </c:pt>
                <c:pt idx="16">
                  <c:v>688.66</c:v>
                </c:pt>
                <c:pt idx="17">
                  <c:v>585.16</c:v>
                </c:pt>
                <c:pt idx="18">
                  <c:v>558.67999999999995</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(16)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(16)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(16) i wykres 2'!$C$6:$C$24</c:f>
              <c:numCache>
                <c:formatCode>#,##0.00</c:formatCode>
                <c:ptCount val="19"/>
                <c:pt idx="0">
                  <c:v>1474.51</c:v>
                </c:pt>
                <c:pt idx="1">
                  <c:v>1443.15</c:v>
                </c:pt>
                <c:pt idx="2">
                  <c:v>1439.01</c:v>
                </c:pt>
                <c:pt idx="3">
                  <c:v>1542.66</c:v>
                </c:pt>
                <c:pt idx="4">
                  <c:v>1427.19</c:v>
                </c:pt>
                <c:pt idx="5">
                  <c:v>1393.38</c:v>
                </c:pt>
                <c:pt idx="6">
                  <c:v>1405.54</c:v>
                </c:pt>
                <c:pt idx="7">
                  <c:v>1465.89</c:v>
                </c:pt>
                <c:pt idx="8">
                  <c:v>1411.39</c:v>
                </c:pt>
                <c:pt idx="9">
                  <c:v>1425.27</c:v>
                </c:pt>
                <c:pt idx="10">
                  <c:v>1439.14</c:v>
                </c:pt>
                <c:pt idx="11">
                  <c:v>1568.24</c:v>
                </c:pt>
                <c:pt idx="12">
                  <c:v>1422.24</c:v>
                </c:pt>
                <c:pt idx="13">
                  <c:v>1448.4</c:v>
                </c:pt>
                <c:pt idx="14">
                  <c:v>1395.03</c:v>
                </c:pt>
                <c:pt idx="15">
                  <c:v>1480.48</c:v>
                </c:pt>
                <c:pt idx="16">
                  <c:v>688.66</c:v>
                </c:pt>
                <c:pt idx="17">
                  <c:v>585.16</c:v>
                </c:pt>
                <c:pt idx="18">
                  <c:v>558.67999999999995</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layout>
        <c:manualLayout>
          <c:xMode val="edge"/>
          <c:yMode val="edge"/>
          <c:x val="0.18757600774303237"/>
          <c:y val="0.93039136956045843"/>
          <c:w val="0.6248479845139352"/>
          <c:h val="6.960863043954161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1302681992337167E-3"/>
          <c:y val="0.11278685846976949"/>
          <c:w val="0.98927203065134106"/>
          <c:h val="0.88721314153023045"/>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44136427971167"/>
                      <c:h val="0.1024817008388338"/>
                    </c:manualLayout>
                  </c15:layout>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2343433159314252"/>
                      <c:h val="0.10197440572694698"/>
                    </c:manualLayout>
                  </c15:layout>
                </c:ext>
                <c:ext xmlns:c16="http://schemas.microsoft.com/office/drawing/2014/chart" uri="{C3380CC4-5D6E-409C-BE32-E72D297353CC}">
                  <c16:uniqueId val="{00000003-7719-48CC-A436-BE2122243FBC}"/>
                </c:ext>
              </c:extLst>
            </c:dLbl>
            <c:dLbl>
              <c:idx val="2"/>
              <c:layout>
                <c:manualLayout>
                  <c:x val="-4.025280285213189E-3"/>
                  <c:y val="-2.652588019716684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4519965933271312"/>
                      <c:h val="9.918860089913395E-2"/>
                    </c:manualLayout>
                  </c15:layout>
                </c:ext>
                <c:ext xmlns:c16="http://schemas.microsoft.com/office/drawing/2014/chart" uri="{C3380CC4-5D6E-409C-BE32-E72D297353CC}">
                  <c16:uniqueId val="{00000005-7719-48CC-A436-BE2122243FBC}"/>
                </c:ext>
              </c:extLst>
            </c:dLbl>
            <c:dLbl>
              <c:idx val="3"/>
              <c:layout>
                <c:manualLayout>
                  <c:x val="0.27337025287785688"/>
                  <c:y val="4.4369144816915201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7198395216911503"/>
                      <c:h val="0.14171048925671187"/>
                    </c:manualLayout>
                  </c15:layout>
                </c:ext>
                <c:ext xmlns:c16="http://schemas.microsoft.com/office/drawing/2014/chart" uri="{C3380CC4-5D6E-409C-BE32-E72D297353CC}">
                  <c16:uniqueId val="{00000007-7719-48CC-A436-BE2122243FBC}"/>
                </c:ext>
              </c:extLst>
            </c:dLbl>
            <c:numFmt formatCode="0.00%" sourceLinked="0"/>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13008499663.799999</c:v>
                </c:pt>
                <c:pt idx="1">
                  <c:v>2842075538.3399997</c:v>
                </c:pt>
                <c:pt idx="2">
                  <c:v>750960004.76000011</c:v>
                </c:pt>
                <c:pt idx="3">
                  <c:v>4689878.4400005341</c:v>
                </c:pt>
              </c:numCache>
            </c:numRef>
          </c:val>
          <c:extLs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0.78335079748400627</c:v>
                </c:pt>
                <c:pt idx="1">
                  <c:v>0.1711451894536217</c:v>
                </c:pt>
                <c:pt idx="2">
                  <c:v>4.5221596172567158E-2</c:v>
                </c:pt>
                <c:pt idx="3">
                  <c:v>2.824168898048218E-4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096852850522321E-2"/>
          <c:y val="3.7647058823529408E-2"/>
          <c:w val="0.90203245252957287"/>
          <c:h val="0.78956647556376991"/>
        </c:manualLayout>
      </c:layout>
      <c:bar3DChart>
        <c:barDir val="col"/>
        <c:grouping val="clustered"/>
        <c:varyColors val="0"/>
        <c:ser>
          <c:idx val="1"/>
          <c:order val="0"/>
          <c:tx>
            <c:strRef>
              <c:f>'Tab 11 (24); 12 (25) i wykres 4'!$C$11:$C$12</c:f>
              <c:strCache>
                <c:ptCount val="2"/>
                <c:pt idx="0">
                  <c:v>Mężczyźni</c:v>
                </c:pt>
              </c:strCache>
            </c:strRef>
          </c:tx>
          <c:spPr>
            <a:solidFill>
              <a:srgbClr val="FFCC66"/>
            </a:solidFill>
            <a:ln>
              <a:solidFill>
                <a:schemeClr val="accent3">
                  <a:lumMod val="75000"/>
                </a:schemeClr>
              </a:solidFill>
            </a:ln>
            <a:effectLst/>
            <a:sp3d>
              <a:contourClr>
                <a:schemeClr val="accent3">
                  <a:lumMod val="75000"/>
                </a:schemeClr>
              </a:contourClr>
            </a:sp3d>
          </c:spPr>
          <c:invertIfNegative val="0"/>
          <c:dLbls>
            <c:delete val="1"/>
          </c:dLbls>
          <c:cat>
            <c:strRef>
              <c:f>'Tab 11 (24); 12 (25) i wykres 4'!$A$15:$A$20</c:f>
              <c:strCache>
                <c:ptCount val="6"/>
                <c:pt idx="0">
                  <c:v>55 - 59</c:v>
                </c:pt>
                <c:pt idx="1">
                  <c:v>60 - 64</c:v>
                </c:pt>
                <c:pt idx="2">
                  <c:v>65 - 69</c:v>
                </c:pt>
                <c:pt idx="3">
                  <c:v>70 - 74</c:v>
                </c:pt>
                <c:pt idx="4">
                  <c:v>75 - 79</c:v>
                </c:pt>
                <c:pt idx="5">
                  <c:v>80 i więcej</c:v>
                </c:pt>
              </c:strCache>
            </c:strRef>
          </c:cat>
          <c:val>
            <c:numRef>
              <c:f>'Tab 11 (24); 12 (25) i wykres 4'!$C$15:$C$20</c:f>
              <c:numCache>
                <c:formatCode>#,##0</c:formatCode>
                <c:ptCount val="6"/>
                <c:pt idx="0" formatCode="_(* #,##0_);_(* \(#,##0\);_(* &quot;-&quot;_);_(@_)">
                  <c:v>0</c:v>
                </c:pt>
                <c:pt idx="1">
                  <c:v>8556</c:v>
                </c:pt>
                <c:pt idx="2">
                  <c:v>78001</c:v>
                </c:pt>
                <c:pt idx="3">
                  <c:v>62336</c:v>
                </c:pt>
                <c:pt idx="4">
                  <c:v>34949</c:v>
                </c:pt>
                <c:pt idx="5">
                  <c:v>60436</c:v>
                </c:pt>
              </c:numCache>
            </c:numRef>
          </c:val>
          <c:extLst>
            <c:ext xmlns:c16="http://schemas.microsoft.com/office/drawing/2014/chart" uri="{C3380CC4-5D6E-409C-BE32-E72D297353CC}">
              <c16:uniqueId val="{00000001-4D01-4CAA-A199-946304587F63}"/>
            </c:ext>
          </c:extLst>
        </c:ser>
        <c:ser>
          <c:idx val="2"/>
          <c:order val="1"/>
          <c:tx>
            <c:strRef>
              <c:f>'Tab 11 (24); 12 (25) i wykres 4'!$D$11:$D$12</c:f>
              <c:strCache>
                <c:ptCount val="2"/>
                <c:pt idx="0">
                  <c:v>Kobiety</c:v>
                </c:pt>
              </c:strCache>
            </c:strRef>
          </c:tx>
          <c:spPr>
            <a:solidFill>
              <a:srgbClr val="99FFCC"/>
            </a:solidFill>
            <a:ln>
              <a:solidFill>
                <a:srgbClr val="00B050"/>
              </a:solidFill>
            </a:ln>
            <a:effectLst/>
            <a:sp3d>
              <a:contourClr>
                <a:srgbClr val="00B050"/>
              </a:contourClr>
            </a:sp3d>
          </c:spPr>
          <c:invertIfNegative val="0"/>
          <c:dLbls>
            <c:delete val="1"/>
          </c:dLbls>
          <c:cat>
            <c:strRef>
              <c:f>'Tab 11 (24); 12 (25) i wykres 4'!$A$15:$A$20</c:f>
              <c:strCache>
                <c:ptCount val="6"/>
                <c:pt idx="0">
                  <c:v>55 - 59</c:v>
                </c:pt>
                <c:pt idx="1">
                  <c:v>60 - 64</c:v>
                </c:pt>
                <c:pt idx="2">
                  <c:v>65 - 69</c:v>
                </c:pt>
                <c:pt idx="3">
                  <c:v>70 - 74</c:v>
                </c:pt>
                <c:pt idx="4">
                  <c:v>75 - 79</c:v>
                </c:pt>
                <c:pt idx="5">
                  <c:v>80 i więcej</c:v>
                </c:pt>
              </c:strCache>
            </c:strRef>
          </c:cat>
          <c:val>
            <c:numRef>
              <c:f>'Tab 11 (24); 12 (25) i wykres 4'!$D$15:$D$20</c:f>
              <c:numCache>
                <c:formatCode>#,##0</c:formatCode>
                <c:ptCount val="6"/>
                <c:pt idx="0">
                  <c:v>5633</c:v>
                </c:pt>
                <c:pt idx="1">
                  <c:v>88650</c:v>
                </c:pt>
                <c:pt idx="2">
                  <c:v>94719</c:v>
                </c:pt>
                <c:pt idx="3">
                  <c:v>97703</c:v>
                </c:pt>
                <c:pt idx="4">
                  <c:v>74447</c:v>
                </c:pt>
                <c:pt idx="5">
                  <c:v>188062</c:v>
                </c:pt>
              </c:numCache>
            </c:numRef>
          </c:val>
          <c:extLst>
            <c:ext xmlns:c16="http://schemas.microsoft.com/office/drawing/2014/chart" uri="{C3380CC4-5D6E-409C-BE32-E72D297353CC}">
              <c16:uniqueId val="{00000002-4D01-4CAA-A199-946304587F63}"/>
            </c:ext>
          </c:extLst>
        </c:ser>
        <c:dLbls>
          <c:showLegendKey val="0"/>
          <c:showVal val="1"/>
          <c:showCatName val="0"/>
          <c:showSerName val="0"/>
          <c:showPercent val="0"/>
          <c:showBubbleSize val="0"/>
        </c:dLbls>
        <c:gapWidth val="160"/>
        <c:gapDepth val="172"/>
        <c:shape val="box"/>
        <c:axId val="671958896"/>
        <c:axId val="939225440"/>
        <c:axId val="0"/>
        <c:extLst/>
      </c:bar3DChart>
      <c:catAx>
        <c:axId val="67195889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Arial" panose="020B0604020202020204" pitchFamily="34" charset="0"/>
                <a:ea typeface="+mn-ea"/>
                <a:cs typeface="+mn-cs"/>
              </a:defRPr>
            </a:pPr>
            <a:endParaRPr lang="pl-PL"/>
          </a:p>
        </c:txPr>
        <c:crossAx val="939225440"/>
        <c:crosses val="autoZero"/>
        <c:auto val="1"/>
        <c:lblAlgn val="ctr"/>
        <c:lblOffset val="100"/>
        <c:noMultiLvlLbl val="0"/>
      </c:catAx>
      <c:valAx>
        <c:axId val="93922544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mn-cs"/>
              </a:defRPr>
            </a:pPr>
            <a:endParaRPr lang="pl-PL"/>
          </a:p>
        </c:txPr>
        <c:crossAx val="671958896"/>
        <c:crosses val="autoZero"/>
        <c:crossBetween val="between"/>
      </c:valAx>
      <c:spPr>
        <a:noFill/>
        <a:ln>
          <a:noFill/>
        </a:ln>
        <a:effectLst/>
      </c:spPr>
    </c:plotArea>
    <c:legend>
      <c:legendPos val="b"/>
      <c:layout>
        <c:manualLayout>
          <c:xMode val="edge"/>
          <c:yMode val="edge"/>
          <c:x val="0.28902217122615731"/>
          <c:y val="0.92743135904385787"/>
          <c:w val="0.43213040512183754"/>
          <c:h val="5.3689590755707076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solidFill>
        <a:schemeClr val="tx1">
          <a:lumMod val="15000"/>
          <a:lumOff val="85000"/>
        </a:schemeClr>
      </a:solidFill>
      <a:round/>
    </a:ln>
    <a:effectLst>
      <a:outerShdw blurRad="50800" dist="50800" dir="5400000" algn="ctr" rotWithShape="0">
        <a:schemeClr val="bg1">
          <a:lumMod val="95000"/>
        </a:schemeClr>
      </a:outerShdw>
    </a:effectLst>
  </c:spPr>
  <c:txPr>
    <a:bodyPr/>
    <a:lstStyle/>
    <a:p>
      <a:pPr>
        <a:defRPr/>
      </a:pPr>
      <a:endParaRPr lang="pl-PL"/>
    </a:p>
  </c:txPr>
  <c:printSettings>
    <c:headerFooter/>
    <c:pageMargins b="0.75" l="0.7" r="0.7" t="0.75" header="0.3" footer="0.3"/>
    <c:pageSetup paperSize="9" orientation="landscape" horizontalDpi="-3" verticalDpi="-3"/>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5806075196014514E-2"/>
          <c:y val="1.3055625730499117E-2"/>
          <c:w val="0.93847033452028683"/>
          <c:h val="0.93732242835062329"/>
        </c:manualLayout>
      </c:layout>
      <c:bar3DChart>
        <c:barDir val="col"/>
        <c:grouping val="standard"/>
        <c:varyColors val="0"/>
        <c:ser>
          <c:idx val="1"/>
          <c:order val="0"/>
          <c:tx>
            <c:strRef>
              <c:f>'Tab 13 (26) i wykres 5'!$C$4:$C$5</c:f>
              <c:strCache>
                <c:ptCount val="2"/>
                <c:pt idx="0">
                  <c:v>Mężczyźni</c:v>
                </c:pt>
              </c:strCache>
            </c:strRef>
          </c:tx>
          <c:spPr>
            <a:solidFill>
              <a:schemeClr val="accent6">
                <a:lumMod val="60000"/>
                <a:lumOff val="40000"/>
              </a:schemeClr>
            </a:solidFill>
            <a:ln>
              <a:noFill/>
            </a:ln>
            <a:effectLst/>
            <a:sp3d/>
          </c:spPr>
          <c:invertIfNegative val="0"/>
          <c:dLbls>
            <c:delete val="1"/>
          </c:dLbls>
          <c:cat>
            <c:strRef>
              <c:f>'Tab 13 (26) i wykres 5'!$A$8:$A$14</c:f>
              <c:strCache>
                <c:ptCount val="7"/>
                <c:pt idx="0">
                  <c:v>29 i mniej</c:v>
                </c:pt>
                <c:pt idx="1">
                  <c:v>30 - 39</c:v>
                </c:pt>
                <c:pt idx="2">
                  <c:v>40 - 49</c:v>
                </c:pt>
                <c:pt idx="3">
                  <c:v>50 - 54</c:v>
                </c:pt>
                <c:pt idx="4">
                  <c:v>55 - 59</c:v>
                </c:pt>
                <c:pt idx="5">
                  <c:v>60 - 64</c:v>
                </c:pt>
                <c:pt idx="6">
                  <c:v>65 i więcej</c:v>
                </c:pt>
              </c:strCache>
            </c:strRef>
          </c:cat>
          <c:val>
            <c:numRef>
              <c:f>'Tab 13 (26) i wykres 5'!$C$8:$C$14</c:f>
              <c:numCache>
                <c:formatCode>#,##0</c:formatCode>
                <c:ptCount val="7"/>
                <c:pt idx="0">
                  <c:v>228</c:v>
                </c:pt>
                <c:pt idx="1">
                  <c:v>1783</c:v>
                </c:pt>
                <c:pt idx="2">
                  <c:v>7952</c:v>
                </c:pt>
                <c:pt idx="3">
                  <c:v>9420</c:v>
                </c:pt>
                <c:pt idx="4">
                  <c:v>18336</c:v>
                </c:pt>
                <c:pt idx="5">
                  <c:v>35138</c:v>
                </c:pt>
                <c:pt idx="6">
                  <c:v>22279</c:v>
                </c:pt>
              </c:numCache>
            </c:numRef>
          </c:val>
          <c:extLst>
            <c:ext xmlns:c16="http://schemas.microsoft.com/office/drawing/2014/chart" uri="{C3380CC4-5D6E-409C-BE32-E72D297353CC}">
              <c16:uniqueId val="{00000001-8318-4E16-AA59-44F50E355518}"/>
            </c:ext>
          </c:extLst>
        </c:ser>
        <c:ser>
          <c:idx val="2"/>
          <c:order val="1"/>
          <c:tx>
            <c:strRef>
              <c:f>'Tab 13 (26) i wykres 5'!$D$4:$D$5</c:f>
              <c:strCache>
                <c:ptCount val="2"/>
                <c:pt idx="0">
                  <c:v>Kobiety</c:v>
                </c:pt>
              </c:strCache>
            </c:strRef>
          </c:tx>
          <c:spPr>
            <a:solidFill>
              <a:srgbClr val="339933"/>
            </a:solidFill>
            <a:ln>
              <a:noFill/>
            </a:ln>
            <a:effectLst/>
            <a:sp3d/>
          </c:spPr>
          <c:invertIfNegative val="0"/>
          <c:dLbls>
            <c:delete val="1"/>
          </c:dLbls>
          <c:cat>
            <c:strRef>
              <c:f>'Tab 13 (26) i wykres 5'!$A$8:$A$14</c:f>
              <c:strCache>
                <c:ptCount val="7"/>
                <c:pt idx="0">
                  <c:v>29 i mniej</c:v>
                </c:pt>
                <c:pt idx="1">
                  <c:v>30 - 39</c:v>
                </c:pt>
                <c:pt idx="2">
                  <c:v>40 - 49</c:v>
                </c:pt>
                <c:pt idx="3">
                  <c:v>50 - 54</c:v>
                </c:pt>
                <c:pt idx="4">
                  <c:v>55 - 59</c:v>
                </c:pt>
                <c:pt idx="5">
                  <c:v>60 - 64</c:v>
                </c:pt>
                <c:pt idx="6">
                  <c:v>65 i więcej</c:v>
                </c:pt>
              </c:strCache>
            </c:strRef>
          </c:cat>
          <c:val>
            <c:numRef>
              <c:f>'Tab 13 (26) i wykres 5'!$D$8:$D$14</c:f>
              <c:numCache>
                <c:formatCode>#,##0</c:formatCode>
                <c:ptCount val="7"/>
                <c:pt idx="0">
                  <c:v>75</c:v>
                </c:pt>
                <c:pt idx="1">
                  <c:v>1303</c:v>
                </c:pt>
                <c:pt idx="2">
                  <c:v>8330</c:v>
                </c:pt>
                <c:pt idx="3">
                  <c:v>10490</c:v>
                </c:pt>
                <c:pt idx="4">
                  <c:v>19891</c:v>
                </c:pt>
                <c:pt idx="5">
                  <c:v>15637</c:v>
                </c:pt>
                <c:pt idx="6">
                  <c:v>30756</c:v>
                </c:pt>
              </c:numCache>
            </c:numRef>
          </c:val>
          <c:extLst>
            <c:ext xmlns:c16="http://schemas.microsoft.com/office/drawing/2014/chart" uri="{C3380CC4-5D6E-409C-BE32-E72D297353CC}">
              <c16:uniqueId val="{00000002-8318-4E16-AA59-44F50E355518}"/>
            </c:ext>
          </c:extLst>
        </c:ser>
        <c:dLbls>
          <c:showLegendKey val="0"/>
          <c:showVal val="1"/>
          <c:showCatName val="0"/>
          <c:showSerName val="0"/>
          <c:showPercent val="0"/>
          <c:showBubbleSize val="0"/>
        </c:dLbls>
        <c:gapWidth val="150"/>
        <c:shape val="box"/>
        <c:axId val="668908512"/>
        <c:axId val="763723760"/>
        <c:axId val="968128560"/>
        <c:extLst/>
      </c:bar3DChart>
      <c:catAx>
        <c:axId val="6689085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pl-PL"/>
          </a:p>
        </c:txPr>
        <c:crossAx val="763723760"/>
        <c:crosses val="autoZero"/>
        <c:auto val="1"/>
        <c:lblAlgn val="ctr"/>
        <c:lblOffset val="100"/>
        <c:noMultiLvlLbl val="0"/>
      </c:catAx>
      <c:valAx>
        <c:axId val="763723760"/>
        <c:scaling>
          <c:orientation val="minMax"/>
        </c:scaling>
        <c:delete val="0"/>
        <c:axPos val="l"/>
        <c:majorGridlines>
          <c:spPr>
            <a:ln w="9525" cap="flat" cmpd="sng" algn="ctr">
              <a:solidFill>
                <a:schemeClr val="bg2">
                  <a:lumMod val="7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mn-cs"/>
              </a:defRPr>
            </a:pPr>
            <a:endParaRPr lang="pl-PL"/>
          </a:p>
        </c:txPr>
        <c:crossAx val="668908512"/>
        <c:crosses val="autoZero"/>
        <c:crossBetween val="between"/>
      </c:valAx>
      <c:serAx>
        <c:axId val="968128560"/>
        <c:scaling>
          <c:orientation val="minMax"/>
        </c:scaling>
        <c:delete val="1"/>
        <c:axPos val="b"/>
        <c:majorTickMark val="none"/>
        <c:minorTickMark val="none"/>
        <c:tickLblPos val="nextTo"/>
        <c:crossAx val="763723760"/>
        <c:crosses val="autoZero"/>
      </c:serAx>
      <c:spPr>
        <a:noFill/>
        <a:ln>
          <a:noFill/>
        </a:ln>
        <a:effectLst/>
      </c:spPr>
    </c:plotArea>
    <c:legend>
      <c:legendPos val="b"/>
      <c:layout>
        <c:manualLayout>
          <c:xMode val="edge"/>
          <c:yMode val="edge"/>
          <c:x val="0.27671745356817135"/>
          <c:y val="0.93692107807212632"/>
          <c:w val="0.48936858914513393"/>
          <c:h val="4.6668663750579584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mn-cs"/>
            </a:defRPr>
          </a:pPr>
          <a:endParaRPr lang="pl-PL"/>
        </a:p>
      </c:txPr>
    </c:legend>
    <c:plotVisOnly val="1"/>
    <c:dispBlanksAs val="gap"/>
    <c:showDLblsOverMax val="0"/>
  </c:chart>
  <c:spPr>
    <a:gradFill flip="none" rotWithShape="1">
      <a:gsLst>
        <a:gs pos="78000">
          <a:srgbClr val="FFFF99"/>
        </a:gs>
        <a:gs pos="5000">
          <a:schemeClr val="accent5">
            <a:lumMod val="5000"/>
            <a:lumOff val="95000"/>
          </a:schemeClr>
        </a:gs>
        <a:gs pos="52000">
          <a:schemeClr val="accent5">
            <a:lumMod val="45000"/>
            <a:lumOff val="55000"/>
          </a:schemeClr>
        </a:gs>
        <a:gs pos="100000">
          <a:schemeClr val="accent5">
            <a:lumMod val="30000"/>
            <a:lumOff val="70000"/>
          </a:schemeClr>
        </a:gs>
      </a:gsLst>
      <a:lin ang="5400000" scaled="1"/>
      <a:tileRect/>
    </a:gradFill>
    <a:ln w="9525" cap="flat" cmpd="sng" algn="ctr">
      <a:solidFill>
        <a:schemeClr val="tx1">
          <a:lumMod val="15000"/>
          <a:lumOff val="85000"/>
        </a:schemeClr>
      </a:solidFill>
      <a:round/>
    </a:ln>
    <a:effectLst>
      <a:outerShdw blurRad="50800" dist="50800" dir="5400000" algn="ctr" rotWithShape="0">
        <a:schemeClr val="bg1"/>
      </a:outerShdw>
    </a:effectLst>
  </c:spPr>
  <c:txPr>
    <a:bodyPr/>
    <a:lstStyle/>
    <a:p>
      <a:pPr>
        <a:defRPr/>
      </a:pPr>
      <a:endParaRPr lang="pl-PL"/>
    </a:p>
  </c:txPr>
  <c:printSettings>
    <c:headerFooter/>
    <c:pageMargins b="0.75" l="0.7" r="0.7" t="0.75" header="0.3" footer="0.3"/>
    <c:pageSetup paperSize="9" orientation="landscape" horizontalDpi="-3" verticalDpi="-3"/>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r>
              <a:rPr lang="en-US" sz="1000">
                <a:latin typeface="Arial" panose="020B0604020202020204" pitchFamily="34" charset="0"/>
                <a:cs typeface="Arial" panose="020B0604020202020204" pitchFamily="34" charset="0"/>
              </a:rPr>
              <a:t>W</a:t>
            </a:r>
            <a:r>
              <a:rPr lang="pl-PL" sz="1000">
                <a:latin typeface="Arial" panose="020B0604020202020204" pitchFamily="34" charset="0"/>
                <a:cs typeface="Arial" panose="020B0604020202020204" pitchFamily="34" charset="0"/>
              </a:rPr>
              <a:t>YKRES NR 6. STRUKTURA WYDATKÓW NA ŚWIADCZENIA FINANSOWANE</a:t>
            </a:r>
          </a:p>
          <a:p>
            <a:pPr>
              <a:defRPr sz="1000"/>
            </a:pPr>
            <a:r>
              <a:rPr lang="pl-PL" sz="1000">
                <a:latin typeface="Arial" panose="020B0604020202020204" pitchFamily="34" charset="0"/>
                <a:cs typeface="Arial" panose="020B0604020202020204" pitchFamily="34" charset="0"/>
              </a:rPr>
              <a:t> </a:t>
            </a:r>
            <a:br>
              <a:rPr lang="pl-PL" sz="1000">
                <a:latin typeface="Arial" panose="020B0604020202020204" pitchFamily="34" charset="0"/>
                <a:cs typeface="Arial" panose="020B0604020202020204" pitchFamily="34" charset="0"/>
              </a:rPr>
            </a:br>
            <a:r>
              <a:rPr lang="pl-PL" sz="1000">
                <a:latin typeface="Arial" panose="020B0604020202020204" pitchFamily="34" charset="0"/>
                <a:cs typeface="Arial" panose="020B0604020202020204" pitchFamily="34" charset="0"/>
              </a:rPr>
              <a:t>Z FUNDUSZU SKŁADKOWEGO</a:t>
            </a:r>
            <a:endParaRPr lang="en-US" sz="10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6'!$B$32:$C$32</c:f>
              <c:strCache>
                <c:ptCount val="2"/>
                <c:pt idx="0">
                  <c:v>Zasiłki chorobowe</c:v>
                </c:pt>
                <c:pt idx="1">
                  <c:v>Jednorazowe odszkodowania</c:v>
                </c:pt>
              </c:strCache>
            </c:strRef>
          </c:cat>
          <c:val>
            <c:numRef>
              <c:f>'Wykres 6'!$B$33:$C$33</c:f>
              <c:numCache>
                <c:formatCode>#,##0.00</c:formatCode>
                <c:ptCount val="2"/>
                <c:pt idx="0">
                  <c:v>218475037.30000001</c:v>
                </c:pt>
                <c:pt idx="1">
                  <c:v>58821184</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6'!$B$32:$C$32</c:f>
              <c:strCache>
                <c:ptCount val="2"/>
                <c:pt idx="0">
                  <c:v>Zasiłki chorobowe</c:v>
                </c:pt>
                <c:pt idx="1">
                  <c:v>Jednorazowe odszkodowania</c:v>
                </c:pt>
              </c:strCache>
            </c:strRef>
          </c:cat>
          <c:val>
            <c:numRef>
              <c:f>'Wykres 6'!$B$34:$C$34</c:f>
              <c:numCache>
                <c:formatCode>0%</c:formatCode>
                <c:ptCount val="2"/>
                <c:pt idx="0">
                  <c:v>0.78787599872714165</c:v>
                </c:pt>
                <c:pt idx="1">
                  <c:v>0.2121240012728583</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7</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4.882516421802513E-3"/>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7'!$C$19:$G$19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7'!$C$20:$G$20</c:f>
              <c:numCache>
                <c:formatCode>#,##0</c:formatCode>
                <c:ptCount val="5"/>
                <c:pt idx="0">
                  <c:v>4812</c:v>
                </c:pt>
                <c:pt idx="1">
                  <c:v>525</c:v>
                </c:pt>
                <c:pt idx="2">
                  <c:v>1221</c:v>
                </c:pt>
                <c:pt idx="3">
                  <c:v>1130</c:v>
                </c:pt>
                <c:pt idx="4">
                  <c:v>1907</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7'!$C$19:$G$19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7'!$C$21:$G$21</c:f>
              <c:numCache>
                <c:formatCode>0%</c:formatCode>
                <c:ptCount val="5"/>
                <c:pt idx="0">
                  <c:v>0.5</c:v>
                </c:pt>
                <c:pt idx="1">
                  <c:v>0.05</c:v>
                </c:pt>
                <c:pt idx="2">
                  <c:v>0.13</c:v>
                </c:pt>
                <c:pt idx="3">
                  <c:v>0.12</c:v>
                </c:pt>
                <c:pt idx="4">
                  <c:v>0.2</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v>Mężczyźni</c:v>
          </c:tx>
          <c:spPr>
            <a:solidFill>
              <a:schemeClr val="bg1">
                <a:lumMod val="65000"/>
              </a:schemeClr>
            </a:solidFill>
            <a:ln>
              <a:noFill/>
            </a:ln>
            <a:effectLst>
              <a:outerShdw blurRad="38100" dist="25400" dir="5400000" rotWithShape="0">
                <a:srgbClr val="000000">
                  <a:alpha val="45000"/>
                </a:srgbClr>
              </a:outerShdw>
            </a:effectLst>
          </c:spPr>
          <c:invertIfNegative val="0"/>
          <c:cat>
            <c:strRef>
              <c:f>'Tab 5 (40) i wykres 8'!$A$6:$A$15</c:f>
              <c:strCache>
                <c:ptCount val="10"/>
                <c:pt idx="0">
                  <c:v>  0 -  18</c:v>
                </c:pt>
                <c:pt idx="1">
                  <c:v> 19 -  24</c:v>
                </c:pt>
                <c:pt idx="2">
                  <c:v> 25 -  30</c:v>
                </c:pt>
                <c:pt idx="3">
                  <c:v> 31 -  36</c:v>
                </c:pt>
                <c:pt idx="4">
                  <c:v> 37 -  42</c:v>
                </c:pt>
                <c:pt idx="5">
                  <c:v> 43 -  48</c:v>
                </c:pt>
                <c:pt idx="6">
                  <c:v> 49 -  54</c:v>
                </c:pt>
                <c:pt idx="7">
                  <c:v> 55 -  60</c:v>
                </c:pt>
                <c:pt idx="8">
                  <c:v> 61 -  66</c:v>
                </c:pt>
                <c:pt idx="9">
                  <c:v> 67 - i więcej</c:v>
                </c:pt>
              </c:strCache>
            </c:strRef>
          </c:cat>
          <c:val>
            <c:numRef>
              <c:f>'Tab 5 (40) i wykres 8'!$C$6:$C$15</c:f>
              <c:numCache>
                <c:formatCode>#,##0</c:formatCode>
                <c:ptCount val="10"/>
                <c:pt idx="0">
                  <c:v>196</c:v>
                </c:pt>
                <c:pt idx="1">
                  <c:v>24687</c:v>
                </c:pt>
                <c:pt idx="2">
                  <c:v>49593</c:v>
                </c:pt>
                <c:pt idx="3">
                  <c:v>66178</c:v>
                </c:pt>
                <c:pt idx="4">
                  <c:v>85238</c:v>
                </c:pt>
                <c:pt idx="5">
                  <c:v>102942</c:v>
                </c:pt>
                <c:pt idx="6">
                  <c:v>104631</c:v>
                </c:pt>
                <c:pt idx="7">
                  <c:v>108470</c:v>
                </c:pt>
                <c:pt idx="8">
                  <c:v>66886</c:v>
                </c:pt>
                <c:pt idx="9">
                  <c:v>3391</c:v>
                </c:pt>
              </c:numCache>
            </c:numRef>
          </c:val>
          <c:extLst>
            <c:ext xmlns:c16="http://schemas.microsoft.com/office/drawing/2014/chart" uri="{C3380CC4-5D6E-409C-BE32-E72D297353CC}">
              <c16:uniqueId val="{00000001-34A8-4980-B4F7-53084C30B0A2}"/>
            </c:ext>
          </c:extLst>
        </c:ser>
        <c:dLbls>
          <c:showLegendKey val="0"/>
          <c:showVal val="0"/>
          <c:showCatName val="0"/>
          <c:showSerName val="0"/>
          <c:showPercent val="0"/>
          <c:showBubbleSize val="0"/>
        </c:dLbls>
        <c:gapWidth val="57"/>
        <c:axId val="1700880719"/>
        <c:axId val="1816005295"/>
      </c:barChart>
      <c:barChart>
        <c:barDir val="col"/>
        <c:grouping val="clustered"/>
        <c:varyColors val="0"/>
        <c:ser>
          <c:idx val="2"/>
          <c:order val="2"/>
          <c:tx>
            <c:v>Kobiety</c:v>
          </c:tx>
          <c:spPr>
            <a:solidFill>
              <a:srgbClr val="FCF004"/>
            </a:solidFill>
            <a:ln>
              <a:noFill/>
            </a:ln>
            <a:effectLst>
              <a:outerShdw blurRad="38100" dist="25400" dir="5400000" rotWithShape="0">
                <a:srgbClr val="000000">
                  <a:alpha val="45000"/>
                </a:srgbClr>
              </a:outerShdw>
            </a:effectLst>
          </c:spPr>
          <c:invertIfNegative val="0"/>
          <c:cat>
            <c:strRef>
              <c:f>'Tab 5 (40) i wykres 8'!$A$6:$A$15</c:f>
              <c:strCache>
                <c:ptCount val="10"/>
                <c:pt idx="0">
                  <c:v>  0 -  18</c:v>
                </c:pt>
                <c:pt idx="1">
                  <c:v> 19 -  24</c:v>
                </c:pt>
                <c:pt idx="2">
                  <c:v> 25 -  30</c:v>
                </c:pt>
                <c:pt idx="3">
                  <c:v> 31 -  36</c:v>
                </c:pt>
                <c:pt idx="4">
                  <c:v> 37 -  42</c:v>
                </c:pt>
                <c:pt idx="5">
                  <c:v> 43 -  48</c:v>
                </c:pt>
                <c:pt idx="6">
                  <c:v> 49 -  54</c:v>
                </c:pt>
                <c:pt idx="7">
                  <c:v> 55 -  60</c:v>
                </c:pt>
                <c:pt idx="8">
                  <c:v> 61 -  66</c:v>
                </c:pt>
                <c:pt idx="9">
                  <c:v> 67 - i więcej</c:v>
                </c:pt>
              </c:strCache>
            </c:strRef>
          </c:cat>
          <c:val>
            <c:numRef>
              <c:f>'Tab 5 (40) i wykres 8'!$D$6:$D$15</c:f>
              <c:numCache>
                <c:formatCode>#,##0</c:formatCode>
                <c:ptCount val="10"/>
                <c:pt idx="0">
                  <c:v>110</c:v>
                </c:pt>
                <c:pt idx="1">
                  <c:v>9857</c:v>
                </c:pt>
                <c:pt idx="2">
                  <c:v>33008</c:v>
                </c:pt>
                <c:pt idx="3">
                  <c:v>61193</c:v>
                </c:pt>
                <c:pt idx="4">
                  <c:v>90206</c:v>
                </c:pt>
                <c:pt idx="5">
                  <c:v>111926</c:v>
                </c:pt>
                <c:pt idx="6">
                  <c:v>115544</c:v>
                </c:pt>
                <c:pt idx="7">
                  <c:v>92996</c:v>
                </c:pt>
                <c:pt idx="8">
                  <c:v>6072</c:v>
                </c:pt>
                <c:pt idx="9">
                  <c:v>1479</c:v>
                </c:pt>
              </c:numCache>
            </c:numRef>
          </c:val>
          <c:extLst>
            <c:ext xmlns:c16="http://schemas.microsoft.com/office/drawing/2014/chart" uri="{C3380CC4-5D6E-409C-BE32-E72D297353CC}">
              <c16:uniqueId val="{00000002-34A8-4980-B4F7-53084C30B0A2}"/>
            </c:ext>
          </c:extLst>
        </c:ser>
        <c:dLbls>
          <c:showLegendKey val="0"/>
          <c:showVal val="0"/>
          <c:showCatName val="0"/>
          <c:showSerName val="0"/>
          <c:showPercent val="0"/>
          <c:showBubbleSize val="0"/>
        </c:dLbls>
        <c:gapWidth val="247"/>
        <c:axId val="1473038127"/>
        <c:axId val="1816032335"/>
      </c:barChart>
      <c:lineChart>
        <c:grouping val="stacked"/>
        <c:varyColors val="0"/>
        <c:ser>
          <c:idx val="0"/>
          <c:order val="0"/>
          <c:tx>
            <c:v>Ogółem</c:v>
          </c:tx>
          <c:spPr>
            <a:ln w="31750" cap="rnd">
              <a:solidFill>
                <a:srgbClr val="33CC33"/>
              </a:solidFill>
              <a:round/>
            </a:ln>
            <a:effectLst>
              <a:outerShdw blurRad="38100" dist="25400" dir="5400000" rotWithShape="0">
                <a:srgbClr val="000000">
                  <a:alpha val="45000"/>
                </a:srgbClr>
              </a:outerShdw>
            </a:effectLst>
          </c:spPr>
          <c:marker>
            <c:symbol val="circle"/>
            <c:size val="6"/>
            <c:spPr>
              <a:gradFill rotWithShape="1">
                <a:gsLst>
                  <a:gs pos="0">
                    <a:schemeClr val="accent1"/>
                  </a:gs>
                  <a:gs pos="90000">
                    <a:schemeClr val="accent1">
                      <a:shade val="100000"/>
                      <a:satMod val="105000"/>
                    </a:schemeClr>
                  </a:gs>
                  <a:gs pos="100000">
                    <a:schemeClr val="accent1">
                      <a:shade val="80000"/>
                      <a:satMod val="120000"/>
                    </a:schemeClr>
                  </a:gs>
                </a:gsLst>
                <a:path path="circle">
                  <a:fillToRect l="100000" t="100000" r="100000" b="100000"/>
                </a:path>
              </a:gradFill>
              <a:ln w="12700">
                <a:solidFill>
                  <a:schemeClr val="lt2"/>
                </a:solidFill>
                <a:round/>
              </a:ln>
              <a:effectLst>
                <a:outerShdw blurRad="38100" dist="25400" dir="5400000" rotWithShape="0">
                  <a:srgbClr val="000000">
                    <a:alpha val="45000"/>
                  </a:srgbClr>
                </a:outerShdw>
              </a:effectLst>
            </c:spPr>
          </c:marker>
          <c:cat>
            <c:strRef>
              <c:f>'Tab 5 (40) i wykres 8'!$A$6:$A$15</c:f>
              <c:strCache>
                <c:ptCount val="10"/>
                <c:pt idx="0">
                  <c:v>  0 -  18</c:v>
                </c:pt>
                <c:pt idx="1">
                  <c:v> 19 -  24</c:v>
                </c:pt>
                <c:pt idx="2">
                  <c:v> 25 -  30</c:v>
                </c:pt>
                <c:pt idx="3">
                  <c:v> 31 -  36</c:v>
                </c:pt>
                <c:pt idx="4">
                  <c:v> 37 -  42</c:v>
                </c:pt>
                <c:pt idx="5">
                  <c:v> 43 -  48</c:v>
                </c:pt>
                <c:pt idx="6">
                  <c:v> 49 -  54</c:v>
                </c:pt>
                <c:pt idx="7">
                  <c:v> 55 -  60</c:v>
                </c:pt>
                <c:pt idx="8">
                  <c:v> 61 -  66</c:v>
                </c:pt>
                <c:pt idx="9">
                  <c:v> 67 - i więcej</c:v>
                </c:pt>
              </c:strCache>
            </c:strRef>
          </c:cat>
          <c:val>
            <c:numRef>
              <c:f>'Tab 5 (40) i wykres 8'!$B$6:$B$15</c:f>
              <c:numCache>
                <c:formatCode>#,##0</c:formatCode>
                <c:ptCount val="10"/>
                <c:pt idx="0">
                  <c:v>306</c:v>
                </c:pt>
                <c:pt idx="1">
                  <c:v>34544</c:v>
                </c:pt>
                <c:pt idx="2">
                  <c:v>82601</c:v>
                </c:pt>
                <c:pt idx="3">
                  <c:v>127371</c:v>
                </c:pt>
                <c:pt idx="4">
                  <c:v>175444</c:v>
                </c:pt>
                <c:pt idx="5">
                  <c:v>214868</c:v>
                </c:pt>
                <c:pt idx="6">
                  <c:v>220175</c:v>
                </c:pt>
                <c:pt idx="7">
                  <c:v>201466</c:v>
                </c:pt>
                <c:pt idx="8">
                  <c:v>72958</c:v>
                </c:pt>
                <c:pt idx="9">
                  <c:v>4870</c:v>
                </c:pt>
              </c:numCache>
            </c:numRef>
          </c:val>
          <c:smooth val="0"/>
          <c:extLst>
            <c:ext xmlns:c16="http://schemas.microsoft.com/office/drawing/2014/chart" uri="{C3380CC4-5D6E-409C-BE32-E72D297353CC}">
              <c16:uniqueId val="{00000000-34A8-4980-B4F7-53084C30B0A2}"/>
            </c:ext>
          </c:extLst>
        </c:ser>
        <c:dLbls>
          <c:showLegendKey val="0"/>
          <c:showVal val="0"/>
          <c:showCatName val="0"/>
          <c:showSerName val="0"/>
          <c:showPercent val="0"/>
          <c:showBubbleSize val="0"/>
        </c:dLbls>
        <c:marker val="1"/>
        <c:smooth val="0"/>
        <c:axId val="1700880719"/>
        <c:axId val="1816005295"/>
      </c:lineChart>
      <c:catAx>
        <c:axId val="1700880719"/>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Arial" panose="020B0604020202020204" pitchFamily="34" charset="0"/>
                <a:ea typeface="+mn-ea"/>
                <a:cs typeface="+mn-cs"/>
              </a:defRPr>
            </a:pPr>
            <a:endParaRPr lang="pl-PL"/>
          </a:p>
        </c:txPr>
        <c:crossAx val="1816005295"/>
        <c:crosses val="autoZero"/>
        <c:auto val="1"/>
        <c:lblAlgn val="ctr"/>
        <c:lblOffset val="100"/>
        <c:noMultiLvlLbl val="0"/>
      </c:catAx>
      <c:valAx>
        <c:axId val="1816005295"/>
        <c:scaling>
          <c:orientation val="minMax"/>
        </c:scaling>
        <c:delete val="0"/>
        <c:axPos val="l"/>
        <c:majorGridlines>
          <c:spPr>
            <a:ln w="12700" cap="rnd" cmpd="sng" algn="ctr">
              <a:solidFill>
                <a:schemeClr val="tx1"/>
              </a:solidFill>
              <a:round/>
            </a:ln>
            <a:effectLst/>
          </c:spPr>
        </c:majorGridlines>
        <c:minorGridlines>
          <c:spPr>
            <a:ln>
              <a:noFill/>
            </a:ln>
            <a:effectLst/>
          </c:spPr>
        </c:minorGridlines>
        <c:numFmt formatCode="#,##0" sourceLinked="1"/>
        <c:majorTickMark val="none"/>
        <c:minorTickMark val="none"/>
        <c:tickLblPos val="nextTo"/>
        <c:spPr>
          <a:noFill/>
          <a:ln>
            <a:solidFill>
              <a:srgbClr val="33CC33"/>
            </a:solidFill>
          </a:ln>
          <a:effectLst/>
        </c:spPr>
        <c:txPr>
          <a:bodyPr rot="-60000000" spcFirstLastPara="1" vertOverflow="ellipsis" vert="horz" wrap="square" anchor="ctr" anchorCtr="1"/>
          <a:lstStyle/>
          <a:p>
            <a:pPr>
              <a:defRPr sz="900" b="0" i="0" u="none" strike="noStrike" kern="1200" baseline="0">
                <a:solidFill>
                  <a:schemeClr val="tx2"/>
                </a:solidFill>
                <a:latin typeface="Arial" panose="020B0604020202020204" pitchFamily="34" charset="0"/>
                <a:ea typeface="+mn-ea"/>
                <a:cs typeface="+mn-cs"/>
              </a:defRPr>
            </a:pPr>
            <a:endParaRPr lang="pl-PL"/>
          </a:p>
        </c:txPr>
        <c:crossAx val="1700880719"/>
        <c:crosses val="autoZero"/>
        <c:crossBetween val="between"/>
        <c:majorUnit val="20000"/>
      </c:valAx>
      <c:valAx>
        <c:axId val="1816032335"/>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Arial" panose="020B0604020202020204" pitchFamily="34" charset="0"/>
                <a:ea typeface="+mn-ea"/>
                <a:cs typeface="+mn-cs"/>
              </a:defRPr>
            </a:pPr>
            <a:endParaRPr lang="pl-PL"/>
          </a:p>
        </c:txPr>
        <c:crossAx val="1473038127"/>
        <c:crosses val="max"/>
        <c:crossBetween val="between"/>
      </c:valAx>
      <c:catAx>
        <c:axId val="1473038127"/>
        <c:scaling>
          <c:orientation val="minMax"/>
        </c:scaling>
        <c:delete val="1"/>
        <c:axPos val="b"/>
        <c:numFmt formatCode="General" sourceLinked="1"/>
        <c:majorTickMark val="out"/>
        <c:minorTickMark val="none"/>
        <c:tickLblPos val="nextTo"/>
        <c:crossAx val="1816032335"/>
        <c:crosses val="autoZero"/>
        <c:auto val="1"/>
        <c:lblAlgn val="ctr"/>
        <c:lblOffset val="100"/>
        <c:noMultiLvlLbl val="0"/>
      </c:catAx>
      <c:spPr>
        <a:noFill/>
        <a:ln w="12700">
          <a:solidFill>
            <a:srgbClr val="33CC33"/>
          </a:solid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Arial" panose="020B0604020202020204" pitchFamily="34" charset="0"/>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pl-PL"/>
    </a:p>
  </c:txPr>
  <c:printSettings>
    <c:headerFooter/>
    <c:pageMargins b="0.75" l="0.7" r="0.7" t="0.75" header="0.3" footer="0.3"/>
    <c:pageSetup paperSize="9" orientation="landscape" horizontalDpi="-3" verticalDpi="-3"/>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0</xdr:col>
      <xdr:colOff>771524</xdr:colOff>
      <xdr:row>19</xdr:row>
      <xdr:rowOff>200026</xdr:rowOff>
    </xdr:from>
    <xdr:to>
      <xdr:col>1</xdr:col>
      <xdr:colOff>4200523</xdr:colOff>
      <xdr:row>32</xdr:row>
      <xdr:rowOff>66676</xdr:rowOff>
    </xdr:to>
    <xdr:pic>
      <xdr:nvPicPr>
        <xdr:cNvPr id="4" name="Obraz 3">
          <a:extLst>
            <a:ext uri="{FF2B5EF4-FFF2-40B4-BE49-F238E27FC236}">
              <a16:creationId xmlns:a16="http://schemas.microsoft.com/office/drawing/2014/main" id="{309C83E1-46DB-4EC5-9AB9-CC1E9EE09C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 y="5676901"/>
          <a:ext cx="4914899" cy="3333750"/>
        </a:xfrm>
        <a:prstGeom prst="rect">
          <a:avLst/>
        </a:prstGeom>
      </xdr:spPr>
    </xdr:pic>
    <xdr:clientData/>
  </xdr:twoCellAnchor>
  <xdr:twoCellAnchor editAs="oneCell">
    <xdr:from>
      <xdr:col>0</xdr:col>
      <xdr:colOff>1</xdr:colOff>
      <xdr:row>0</xdr:row>
      <xdr:rowOff>4</xdr:rowOff>
    </xdr:from>
    <xdr:to>
      <xdr:col>0</xdr:col>
      <xdr:colOff>1243311</xdr:colOff>
      <xdr:row>6</xdr:row>
      <xdr:rowOff>117004</xdr:rowOff>
    </xdr:to>
    <xdr:pic>
      <xdr:nvPicPr>
        <xdr:cNvPr id="6" name="Obraz 5">
          <a:extLst>
            <a:ext uri="{FF2B5EF4-FFF2-40B4-BE49-F238E27FC236}">
              <a16:creationId xmlns:a16="http://schemas.microsoft.com/office/drawing/2014/main" id="{B1E970E4-0617-4827-9B3D-17C668832C77}"/>
            </a:ext>
          </a:extLst>
        </xdr:cNvPr>
        <xdr:cNvPicPr>
          <a:picLocks noChangeAspect="1"/>
        </xdr:cNvPicPr>
      </xdr:nvPicPr>
      <xdr:blipFill>
        <a:blip xmlns:r="http://schemas.openxmlformats.org/officeDocument/2006/relationships" r:embed="rId2"/>
        <a:stretch>
          <a:fillRect/>
        </a:stretch>
      </xdr:blipFill>
      <xdr:spPr>
        <a:xfrm>
          <a:off x="1" y="4"/>
          <a:ext cx="1243310" cy="126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846666</xdr:colOff>
      <xdr:row>23</xdr:row>
      <xdr:rowOff>148174</xdr:rowOff>
    </xdr:from>
    <xdr:to>
      <xdr:col>5</xdr:col>
      <xdr:colOff>189199</xdr:colOff>
      <xdr:row>54</xdr:row>
      <xdr:rowOff>626924</xdr:rowOff>
    </xdr:to>
    <xdr:pic>
      <xdr:nvPicPr>
        <xdr:cNvPr id="2" name="Obraz 1">
          <a:extLst>
            <a:ext uri="{FF2B5EF4-FFF2-40B4-BE49-F238E27FC236}">
              <a16:creationId xmlns:a16="http://schemas.microsoft.com/office/drawing/2014/main" id="{534BDC6E-C964-4F77-8C32-DF3B3D973AA2}"/>
            </a:ext>
          </a:extLst>
        </xdr:cNvPr>
        <xdr:cNvPicPr preferRelativeResize="0">
          <a:picLocks noChangeAspect="1"/>
        </xdr:cNvPicPr>
      </xdr:nvPicPr>
      <xdr:blipFill>
        <a:blip xmlns:r="http://schemas.openxmlformats.org/officeDocument/2006/relationships" r:embed="rId1"/>
        <a:stretch>
          <a:fillRect/>
        </a:stretch>
      </xdr:blipFill>
      <xdr:spPr>
        <a:xfrm>
          <a:off x="846666" y="5905507"/>
          <a:ext cx="6147616" cy="54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10583</xdr:colOff>
      <xdr:row>25</xdr:row>
      <xdr:rowOff>107158</xdr:rowOff>
    </xdr:from>
    <xdr:to>
      <xdr:col>4</xdr:col>
      <xdr:colOff>1250156</xdr:colOff>
      <xdr:row>47</xdr:row>
      <xdr:rowOff>571500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28</xdr:row>
      <xdr:rowOff>1</xdr:rowOff>
    </xdr:from>
    <xdr:to>
      <xdr:col>4</xdr:col>
      <xdr:colOff>809623</xdr:colOff>
      <xdr:row>51</xdr:row>
      <xdr:rowOff>23812</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11906</xdr:colOff>
      <xdr:row>1</xdr:row>
      <xdr:rowOff>142873</xdr:rowOff>
    </xdr:from>
    <xdr:to>
      <xdr:col>5</xdr:col>
      <xdr:colOff>1404937</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35719</xdr:colOff>
      <xdr:row>24</xdr:row>
      <xdr:rowOff>71438</xdr:rowOff>
    </xdr:from>
    <xdr:to>
      <xdr:col>5</xdr:col>
      <xdr:colOff>654844</xdr:colOff>
      <xdr:row>45</xdr:row>
      <xdr:rowOff>166688</xdr:rowOff>
    </xdr:to>
    <xdr:graphicFrame macro="">
      <xdr:nvGraphicFramePr>
        <xdr:cNvPr id="2" name="Wykres 1">
          <a:extLst>
            <a:ext uri="{FF2B5EF4-FFF2-40B4-BE49-F238E27FC236}">
              <a16:creationId xmlns:a16="http://schemas.microsoft.com/office/drawing/2014/main" id="{3670D753-B4B7-429E-ABA4-29C867FD44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17</xdr:row>
      <xdr:rowOff>23813</xdr:rowOff>
    </xdr:from>
    <xdr:to>
      <xdr:col>5</xdr:col>
      <xdr:colOff>607219</xdr:colOff>
      <xdr:row>40</xdr:row>
      <xdr:rowOff>333376</xdr:rowOff>
    </xdr:to>
    <xdr:graphicFrame macro="">
      <xdr:nvGraphicFramePr>
        <xdr:cNvPr id="2" name="Wykres 1">
          <a:extLst>
            <a:ext uri="{FF2B5EF4-FFF2-40B4-BE49-F238E27FC236}">
              <a16:creationId xmlns:a16="http://schemas.microsoft.com/office/drawing/2014/main" id="{8ED99E28-97DF-4697-995B-47875AE543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142875</xdr:rowOff>
    </xdr:from>
    <xdr:to>
      <xdr:col>6</xdr:col>
      <xdr:colOff>642936</xdr:colOff>
      <xdr:row>28</xdr:row>
      <xdr:rowOff>178594</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17</xdr:row>
      <xdr:rowOff>84665</xdr:rowOff>
    </xdr:from>
    <xdr:to>
      <xdr:col>5</xdr:col>
      <xdr:colOff>603250</xdr:colOff>
      <xdr:row>36</xdr:row>
      <xdr:rowOff>910166</xdr:rowOff>
    </xdr:to>
    <xdr:graphicFrame macro="">
      <xdr:nvGraphicFramePr>
        <xdr:cNvPr id="7" name="Wykres 6">
          <a:extLst>
            <a:ext uri="{FF2B5EF4-FFF2-40B4-BE49-F238E27FC236}">
              <a16:creationId xmlns:a16="http://schemas.microsoft.com/office/drawing/2014/main" id="{20297035-397C-4BAF-A172-D1B7591A35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showGridLines="0" view="pageBreakPreview" zoomScaleNormal="100" zoomScaleSheetLayoutView="100" workbookViewId="0">
      <selection activeCell="B19" sqref="B19"/>
    </sheetView>
  </sheetViews>
  <sheetFormatPr defaultRowHeight="15"/>
  <cols>
    <col min="1" max="1" width="19.5" style="512" customWidth="1"/>
    <col min="2" max="2" width="67" style="512" customWidth="1"/>
    <col min="3" max="3" width="16.125" style="512" customWidth="1"/>
    <col min="4" max="4" width="16" style="512" customWidth="1"/>
    <col min="5" max="5" width="14.5" style="512" customWidth="1"/>
    <col min="6" max="6" width="15.125" style="512" customWidth="1"/>
    <col min="7" max="7" width="13.625" style="512" customWidth="1"/>
    <col min="8" max="8" width="14" style="512" bestFit="1" customWidth="1"/>
    <col min="9" max="9" width="21.75" style="512" bestFit="1" customWidth="1"/>
    <col min="10" max="16384" width="9" style="512"/>
  </cols>
  <sheetData>
    <row r="1" spans="1:6" s="506" customFormat="1" ht="15" customHeight="1">
      <c r="B1" s="507"/>
    </row>
    <row r="2" spans="1:6" s="506" customFormat="1" ht="12.75" customHeight="1">
      <c r="B2" s="507"/>
    </row>
    <row r="3" spans="1:6" s="506" customFormat="1" ht="12.75" customHeight="1">
      <c r="B3" s="507"/>
    </row>
    <row r="4" spans="1:6" s="506" customFormat="1" ht="12.75" customHeight="1">
      <c r="B4" s="507"/>
    </row>
    <row r="5" spans="1:6" s="506" customFormat="1" ht="12.75" customHeight="1">
      <c r="B5" s="507"/>
    </row>
    <row r="6" spans="1:6" s="506" customFormat="1" ht="24" customHeight="1">
      <c r="B6" s="677" t="s">
        <v>581</v>
      </c>
    </row>
    <row r="7" spans="1:6" s="506" customFormat="1" ht="12.75" customHeight="1">
      <c r="B7" s="677"/>
    </row>
    <row r="8" spans="1:6" s="506" customFormat="1" ht="20.25" customHeight="1">
      <c r="A8" s="507" t="s">
        <v>281</v>
      </c>
      <c r="B8" s="507"/>
      <c r="C8" s="507"/>
      <c r="D8" s="507"/>
      <c r="E8" s="507"/>
      <c r="F8" s="507"/>
    </row>
    <row r="9" spans="1:6" s="506" customFormat="1" ht="21.75" customHeight="1"/>
    <row r="10" spans="1:6" s="506" customFormat="1" ht="21.75" customHeight="1"/>
    <row r="11" spans="1:6" s="506" customFormat="1" ht="21.75" customHeight="1"/>
    <row r="12" spans="1:6" s="506" customFormat="1" ht="21.75" customHeight="1"/>
    <row r="13" spans="1:6" s="506" customFormat="1" ht="21.75" customHeight="1"/>
    <row r="14" spans="1:6" s="506" customFormat="1" ht="21.75" customHeight="1"/>
    <row r="15" spans="1:6" s="506" customFormat="1" ht="86.25" customHeight="1">
      <c r="A15" s="674" t="s">
        <v>0</v>
      </c>
      <c r="B15" s="674"/>
      <c r="C15" s="508"/>
      <c r="F15" s="508"/>
    </row>
    <row r="16" spans="1:6" s="506" customFormat="1" ht="12.75"/>
    <row r="17" spans="1:6" s="506" customFormat="1" ht="41.25" customHeight="1">
      <c r="A17" s="675" t="s">
        <v>583</v>
      </c>
      <c r="B17" s="675"/>
      <c r="C17" s="509"/>
      <c r="F17" s="509"/>
    </row>
    <row r="18" spans="1:6" s="506" customFormat="1" ht="24" customHeight="1">
      <c r="A18" s="510"/>
      <c r="B18" s="510"/>
      <c r="C18" s="510"/>
      <c r="D18" s="510"/>
      <c r="E18" s="510"/>
      <c r="F18" s="510"/>
    </row>
    <row r="19" spans="1:6" s="506" customFormat="1" ht="21" customHeight="1"/>
    <row r="20" spans="1:6" s="506" customFormat="1" ht="21" customHeight="1"/>
    <row r="21" spans="1:6" s="506" customFormat="1" ht="21" customHeight="1"/>
    <row r="22" spans="1:6" s="506" customFormat="1" ht="21" customHeight="1"/>
    <row r="23" spans="1:6" s="506" customFormat="1" ht="21" customHeight="1"/>
    <row r="24" spans="1:6" s="506" customFormat="1" ht="21" customHeight="1"/>
    <row r="25" spans="1:6" s="506" customFormat="1" ht="21" customHeight="1"/>
    <row r="26" spans="1:6" s="506" customFormat="1" ht="21" customHeight="1"/>
    <row r="27" spans="1:6" s="506" customFormat="1" ht="21" customHeight="1"/>
    <row r="28" spans="1:6" s="506" customFormat="1" ht="21" customHeight="1"/>
    <row r="29" spans="1:6" s="506" customFormat="1" ht="21" customHeight="1"/>
    <row r="30" spans="1:6" s="506" customFormat="1" ht="21" customHeight="1"/>
    <row r="31" spans="1:6" s="506" customFormat="1" ht="21" customHeight="1"/>
    <row r="32" spans="1:6" s="506" customFormat="1" ht="21" customHeight="1"/>
    <row r="33" spans="1:6" s="506" customFormat="1" ht="21" customHeight="1"/>
    <row r="34" spans="1:6" s="506" customFormat="1" ht="21" customHeight="1">
      <c r="A34" s="676" t="s">
        <v>580</v>
      </c>
      <c r="B34" s="676"/>
      <c r="C34" s="511"/>
      <c r="D34" s="511"/>
      <c r="E34" s="511"/>
      <c r="F34" s="511"/>
    </row>
    <row r="35" spans="1:6" ht="14.25" customHeight="1">
      <c r="C35" s="513"/>
      <c r="D35" s="513"/>
      <c r="E35" s="513"/>
      <c r="F35" s="513"/>
    </row>
    <row r="36" spans="1:6">
      <c r="C36" s="514"/>
      <c r="D36" s="514"/>
      <c r="E36" s="515"/>
      <c r="F36" s="513"/>
    </row>
  </sheetData>
  <mergeCells count="4">
    <mergeCell ref="A15:B15"/>
    <mergeCell ref="A17:B17"/>
    <mergeCell ref="A34:B34"/>
    <mergeCell ref="B6:B7"/>
  </mergeCells>
  <pageMargins left="0.70866141732283472" right="0.55000000000000004" top="0.74803149606299213" bottom="0.74803149606299213" header="0.31496062992125984" footer="0.31496062992125984"/>
  <pageSetup paperSize="9" fitToWidth="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F71"/>
  <sheetViews>
    <sheetView showGridLines="0" view="pageBreakPreview" topLeftCell="A28" zoomScaleNormal="100" zoomScaleSheetLayoutView="100" workbookViewId="0">
      <selection activeCell="A40" sqref="A40"/>
    </sheetView>
  </sheetViews>
  <sheetFormatPr defaultRowHeight="15"/>
  <cols>
    <col min="1" max="1" width="76" customWidth="1"/>
    <col min="2" max="2" width="6.625" customWidth="1"/>
    <col min="3" max="3" width="6" customWidth="1"/>
  </cols>
  <sheetData>
    <row r="1" spans="1:3" ht="15" customHeight="1">
      <c r="A1" s="127" t="s">
        <v>1</v>
      </c>
      <c r="B1" s="79"/>
      <c r="C1" s="79"/>
    </row>
    <row r="2" spans="1:3" ht="15" customHeight="1">
      <c r="A2" s="88"/>
      <c r="B2" s="98" t="s">
        <v>297</v>
      </c>
      <c r="C2" s="99" t="s">
        <v>295</v>
      </c>
    </row>
    <row r="3" spans="1:3" ht="18.75" customHeight="1">
      <c r="A3" s="522" t="s">
        <v>293</v>
      </c>
      <c r="B3" s="523" t="s">
        <v>298</v>
      </c>
      <c r="C3" s="533">
        <v>5</v>
      </c>
    </row>
    <row r="4" spans="1:3" ht="24" customHeight="1">
      <c r="A4" s="93" t="s">
        <v>294</v>
      </c>
      <c r="B4" s="96" t="s">
        <v>298</v>
      </c>
      <c r="C4" s="100">
        <v>11</v>
      </c>
    </row>
    <row r="5" spans="1:3" ht="24" customHeight="1">
      <c r="A5" s="524" t="s">
        <v>500</v>
      </c>
      <c r="B5" s="96" t="s">
        <v>298</v>
      </c>
      <c r="C5" s="100">
        <v>11</v>
      </c>
    </row>
    <row r="6" spans="1:3" ht="24.75" customHeight="1">
      <c r="A6" s="126" t="s">
        <v>296</v>
      </c>
      <c r="B6" s="103"/>
      <c r="C6" s="100"/>
    </row>
    <row r="7" spans="1:3" ht="27" customHeight="1">
      <c r="A7" s="94" t="s">
        <v>487</v>
      </c>
      <c r="B7" s="101"/>
      <c r="C7" s="101"/>
    </row>
    <row r="8" spans="1:3" ht="24" customHeight="1">
      <c r="A8" s="80" t="s">
        <v>350</v>
      </c>
      <c r="B8" s="96">
        <v>1</v>
      </c>
      <c r="C8" s="97">
        <v>12</v>
      </c>
    </row>
    <row r="9" spans="1:3" ht="36" customHeight="1">
      <c r="A9" s="80" t="s">
        <v>351</v>
      </c>
      <c r="B9" s="96">
        <v>2</v>
      </c>
      <c r="C9" s="97">
        <v>13</v>
      </c>
    </row>
    <row r="10" spans="1:3" ht="24" customHeight="1">
      <c r="A10" s="80" t="s">
        <v>285</v>
      </c>
      <c r="B10" s="96">
        <v>3</v>
      </c>
      <c r="C10" s="97">
        <v>13</v>
      </c>
    </row>
    <row r="11" spans="1:3" ht="24" customHeight="1">
      <c r="A11" s="534" t="s">
        <v>514</v>
      </c>
      <c r="B11" s="96">
        <v>4</v>
      </c>
      <c r="C11" s="97">
        <v>14</v>
      </c>
    </row>
    <row r="12" spans="1:3" ht="24" customHeight="1">
      <c r="A12" s="534" t="s">
        <v>513</v>
      </c>
      <c r="B12" s="96">
        <v>5</v>
      </c>
      <c r="C12" s="97">
        <v>14</v>
      </c>
    </row>
    <row r="13" spans="1:3" ht="24" customHeight="1">
      <c r="A13" s="535" t="s">
        <v>677</v>
      </c>
      <c r="B13" s="670">
        <v>6</v>
      </c>
      <c r="C13" s="671">
        <v>15</v>
      </c>
    </row>
    <row r="14" spans="1:3" ht="24" customHeight="1">
      <c r="A14" s="534" t="s">
        <v>678</v>
      </c>
      <c r="B14" s="670">
        <v>7</v>
      </c>
      <c r="C14" s="671">
        <v>15</v>
      </c>
    </row>
    <row r="15" spans="1:3" ht="36" customHeight="1">
      <c r="A15" s="80" t="s">
        <v>340</v>
      </c>
      <c r="B15" s="96">
        <v>8</v>
      </c>
      <c r="C15" s="97">
        <v>16</v>
      </c>
    </row>
    <row r="16" spans="1:3" ht="36" customHeight="1">
      <c r="A16" s="534" t="s">
        <v>515</v>
      </c>
      <c r="B16" s="96">
        <v>9</v>
      </c>
      <c r="C16" s="97">
        <v>16</v>
      </c>
    </row>
    <row r="17" spans="1:3" ht="36" customHeight="1">
      <c r="A17" s="80" t="s">
        <v>341</v>
      </c>
      <c r="B17" s="96">
        <v>10</v>
      </c>
      <c r="C17" s="97">
        <v>17</v>
      </c>
    </row>
    <row r="18" spans="1:3" ht="36" customHeight="1">
      <c r="A18" s="534" t="s">
        <v>516</v>
      </c>
      <c r="B18" s="96">
        <v>11</v>
      </c>
      <c r="C18" s="97">
        <v>17</v>
      </c>
    </row>
    <row r="19" spans="1:3" ht="36" customHeight="1">
      <c r="A19" s="80" t="s">
        <v>544</v>
      </c>
      <c r="B19" s="96">
        <v>12</v>
      </c>
      <c r="C19" s="97">
        <v>18</v>
      </c>
    </row>
    <row r="20" spans="1:3" ht="24" customHeight="1">
      <c r="A20" s="535" t="s">
        <v>691</v>
      </c>
      <c r="B20" s="670">
        <v>13</v>
      </c>
      <c r="C20" s="671">
        <v>19</v>
      </c>
    </row>
    <row r="21" spans="1:3" ht="30" customHeight="1">
      <c r="A21" s="94" t="s">
        <v>488</v>
      </c>
      <c r="B21" s="102"/>
      <c r="C21" s="102"/>
    </row>
    <row r="22" spans="1:3" ht="21.75" customHeight="1">
      <c r="A22" s="95" t="s">
        <v>489</v>
      </c>
      <c r="B22" s="96"/>
      <c r="C22" s="103"/>
    </row>
    <row r="23" spans="1:3" ht="24" customHeight="1">
      <c r="A23" s="80" t="s">
        <v>283</v>
      </c>
      <c r="B23" s="96" t="s">
        <v>729</v>
      </c>
      <c r="C23" s="97">
        <v>20</v>
      </c>
    </row>
    <row r="24" spans="1:3" ht="24" customHeight="1">
      <c r="A24" s="80" t="s">
        <v>562</v>
      </c>
      <c r="B24" s="96" t="s">
        <v>730</v>
      </c>
      <c r="C24" s="97">
        <v>21</v>
      </c>
    </row>
    <row r="25" spans="1:3" ht="24" customHeight="1">
      <c r="A25" s="80" t="s">
        <v>564</v>
      </c>
      <c r="B25" s="96" t="s">
        <v>731</v>
      </c>
      <c r="C25" s="97">
        <v>22</v>
      </c>
    </row>
    <row r="26" spans="1:3" ht="36" customHeight="1">
      <c r="A26" s="80" t="s">
        <v>554</v>
      </c>
      <c r="B26" s="96" t="s">
        <v>732</v>
      </c>
      <c r="C26" s="97">
        <v>23</v>
      </c>
    </row>
    <row r="27" spans="1:3" ht="24" customHeight="1">
      <c r="A27" s="80" t="s">
        <v>352</v>
      </c>
      <c r="B27" s="96" t="s">
        <v>733</v>
      </c>
      <c r="C27" s="97">
        <v>24</v>
      </c>
    </row>
    <row r="28" spans="1:3" ht="36" customHeight="1">
      <c r="A28" s="80" t="s">
        <v>555</v>
      </c>
      <c r="B28" s="96" t="s">
        <v>734</v>
      </c>
      <c r="C28" s="97">
        <v>26</v>
      </c>
    </row>
    <row r="29" spans="1:3" ht="18" customHeight="1">
      <c r="A29" s="80"/>
      <c r="B29" s="98" t="s">
        <v>297</v>
      </c>
      <c r="C29" s="99" t="s">
        <v>295</v>
      </c>
    </row>
    <row r="30" spans="1:3" ht="24" customHeight="1">
      <c r="A30" s="80" t="s">
        <v>353</v>
      </c>
      <c r="B30" s="96" t="s">
        <v>735</v>
      </c>
      <c r="C30" s="97">
        <v>27</v>
      </c>
    </row>
    <row r="31" spans="1:3" ht="36" customHeight="1">
      <c r="A31" s="80" t="s">
        <v>556</v>
      </c>
      <c r="B31" s="96" t="s">
        <v>736</v>
      </c>
      <c r="C31" s="97">
        <v>28</v>
      </c>
    </row>
    <row r="32" spans="1:3" s="81" customFormat="1" ht="24" customHeight="1">
      <c r="A32" s="535" t="s">
        <v>626</v>
      </c>
      <c r="B32" s="670" t="s">
        <v>737</v>
      </c>
      <c r="C32" s="671">
        <v>29</v>
      </c>
    </row>
    <row r="33" spans="1:3" ht="24" customHeight="1">
      <c r="A33" s="535" t="s">
        <v>627</v>
      </c>
      <c r="B33" s="670" t="s">
        <v>738</v>
      </c>
      <c r="C33" s="671">
        <v>29</v>
      </c>
    </row>
    <row r="34" spans="1:3" s="81" customFormat="1" ht="24" customHeight="1">
      <c r="A34" s="535" t="s">
        <v>650</v>
      </c>
      <c r="B34" s="670" t="s">
        <v>739</v>
      </c>
      <c r="C34" s="671">
        <v>30</v>
      </c>
    </row>
    <row r="35" spans="1:3" ht="24" customHeight="1">
      <c r="A35" s="535" t="s">
        <v>772</v>
      </c>
      <c r="B35" s="670" t="s">
        <v>740</v>
      </c>
      <c r="C35" s="671">
        <v>30</v>
      </c>
    </row>
    <row r="36" spans="1:3" ht="24" customHeight="1">
      <c r="A36" s="535" t="s">
        <v>693</v>
      </c>
      <c r="B36" s="670" t="s">
        <v>694</v>
      </c>
      <c r="C36" s="671">
        <v>31</v>
      </c>
    </row>
    <row r="37" spans="1:3" ht="24" customHeight="1">
      <c r="A37" s="95" t="s">
        <v>499</v>
      </c>
      <c r="B37" s="96"/>
      <c r="C37" s="97"/>
    </row>
    <row r="38" spans="1:3" ht="24" customHeight="1">
      <c r="A38" s="535" t="s">
        <v>517</v>
      </c>
      <c r="B38" s="96" t="s">
        <v>741</v>
      </c>
      <c r="C38" s="97">
        <v>32</v>
      </c>
    </row>
    <row r="39" spans="1:3" ht="24" customHeight="1">
      <c r="A39" s="80" t="s">
        <v>354</v>
      </c>
      <c r="B39" s="96" t="s">
        <v>742</v>
      </c>
      <c r="C39" s="97">
        <v>32</v>
      </c>
    </row>
    <row r="40" spans="1:3" ht="24" customHeight="1">
      <c r="A40" s="535" t="s">
        <v>88</v>
      </c>
      <c r="B40" s="96" t="s">
        <v>743</v>
      </c>
      <c r="C40" s="97">
        <v>33</v>
      </c>
    </row>
    <row r="41" spans="1:3" ht="24" customHeight="1">
      <c r="A41" s="80" t="s">
        <v>356</v>
      </c>
      <c r="B41" s="96" t="s">
        <v>744</v>
      </c>
      <c r="C41" s="97">
        <v>33</v>
      </c>
    </row>
    <row r="42" spans="1:3" ht="30" customHeight="1">
      <c r="A42" s="95" t="s">
        <v>490</v>
      </c>
      <c r="B42" s="104"/>
      <c r="C42" s="104"/>
    </row>
    <row r="43" spans="1:3" ht="36" customHeight="1">
      <c r="A43" s="80" t="s">
        <v>284</v>
      </c>
      <c r="B43" s="96" t="s">
        <v>745</v>
      </c>
      <c r="C43" s="97">
        <v>34</v>
      </c>
    </row>
    <row r="44" spans="1:3" ht="24" customHeight="1">
      <c r="A44" s="95" t="s">
        <v>491</v>
      </c>
      <c r="B44" s="104"/>
      <c r="C44" s="104"/>
    </row>
    <row r="45" spans="1:3" ht="24" customHeight="1">
      <c r="A45" s="80" t="s">
        <v>286</v>
      </c>
      <c r="B45" s="96" t="s">
        <v>746</v>
      </c>
      <c r="C45" s="97">
        <v>35</v>
      </c>
    </row>
    <row r="46" spans="1:3" ht="24" customHeight="1">
      <c r="A46" s="80" t="s">
        <v>355</v>
      </c>
      <c r="B46" s="96" t="s">
        <v>747</v>
      </c>
      <c r="C46" s="97">
        <v>35</v>
      </c>
    </row>
    <row r="47" spans="1:3" ht="24" customHeight="1">
      <c r="A47" s="80" t="s">
        <v>287</v>
      </c>
      <c r="B47" s="96" t="s">
        <v>748</v>
      </c>
      <c r="C47" s="97">
        <v>37</v>
      </c>
    </row>
    <row r="48" spans="1:3" ht="24" customHeight="1">
      <c r="A48" s="80" t="s">
        <v>288</v>
      </c>
      <c r="B48" s="96" t="s">
        <v>749</v>
      </c>
      <c r="C48" s="97">
        <v>37</v>
      </c>
    </row>
    <row r="49" spans="1:6" ht="24" customHeight="1">
      <c r="A49" s="94" t="s">
        <v>344</v>
      </c>
      <c r="B49" s="101"/>
      <c r="C49" s="101"/>
    </row>
    <row r="50" spans="1:6" ht="24" customHeight="1">
      <c r="A50" s="80" t="s">
        <v>518</v>
      </c>
      <c r="B50" s="96" t="s">
        <v>358</v>
      </c>
      <c r="C50" s="97">
        <v>39</v>
      </c>
    </row>
    <row r="51" spans="1:6" ht="24" customHeight="1">
      <c r="A51" s="80" t="s">
        <v>519</v>
      </c>
      <c r="B51" s="96" t="s">
        <v>359</v>
      </c>
      <c r="C51" s="97">
        <v>40</v>
      </c>
    </row>
    <row r="52" spans="1:6" ht="24" customHeight="1">
      <c r="A52" s="80" t="s">
        <v>520</v>
      </c>
      <c r="B52" s="96" t="s">
        <v>750</v>
      </c>
      <c r="C52" s="97">
        <v>40</v>
      </c>
      <c r="D52" s="678"/>
      <c r="E52" s="678"/>
      <c r="F52" s="678"/>
    </row>
    <row r="53" spans="1:6" ht="24" customHeight="1">
      <c r="A53" s="80" t="s">
        <v>521</v>
      </c>
      <c r="B53" s="96" t="s">
        <v>751</v>
      </c>
      <c r="C53" s="97">
        <v>41</v>
      </c>
      <c r="D53" s="678"/>
      <c r="E53" s="678"/>
      <c r="F53" s="678"/>
    </row>
    <row r="54" spans="1:6" ht="24" customHeight="1">
      <c r="A54" s="535" t="s">
        <v>690</v>
      </c>
      <c r="B54" s="670" t="s">
        <v>752</v>
      </c>
      <c r="C54" s="671">
        <v>42</v>
      </c>
      <c r="D54" s="678"/>
      <c r="E54" s="678"/>
      <c r="F54" s="678"/>
    </row>
    <row r="55" spans="1:6" ht="36" customHeight="1">
      <c r="A55" s="535" t="s">
        <v>522</v>
      </c>
      <c r="B55" s="96" t="s">
        <v>753</v>
      </c>
      <c r="C55" s="97">
        <v>43</v>
      </c>
    </row>
    <row r="56" spans="1:6" ht="36" customHeight="1">
      <c r="A56" s="535" t="s">
        <v>523</v>
      </c>
      <c r="B56" s="96" t="s">
        <v>754</v>
      </c>
      <c r="C56" s="97">
        <v>43</v>
      </c>
    </row>
    <row r="57" spans="1:6" ht="24" customHeight="1">
      <c r="A57" s="80" t="s">
        <v>357</v>
      </c>
      <c r="B57" s="96" t="s">
        <v>755</v>
      </c>
      <c r="C57" s="97">
        <v>44</v>
      </c>
    </row>
    <row r="58" spans="1:6" ht="24" customHeight="1">
      <c r="A58" s="535" t="s">
        <v>524</v>
      </c>
      <c r="B58" s="96" t="s">
        <v>756</v>
      </c>
      <c r="C58" s="97">
        <v>44</v>
      </c>
    </row>
    <row r="59" spans="1:6" ht="24" customHeight="1">
      <c r="A59" s="87"/>
      <c r="B59" s="98" t="s">
        <v>297</v>
      </c>
      <c r="C59" s="99" t="s">
        <v>295</v>
      </c>
    </row>
    <row r="60" spans="1:6" ht="24" customHeight="1">
      <c r="A60" s="94" t="s">
        <v>492</v>
      </c>
      <c r="B60" s="665"/>
      <c r="C60" s="101"/>
    </row>
    <row r="61" spans="1:6" ht="21" customHeight="1">
      <c r="A61" s="535" t="s">
        <v>566</v>
      </c>
      <c r="B61" s="96" t="s">
        <v>757</v>
      </c>
      <c r="C61" s="97">
        <v>45</v>
      </c>
    </row>
    <row r="62" spans="1:6" s="90" customFormat="1" ht="21" customHeight="1">
      <c r="A62" s="535" t="s">
        <v>525</v>
      </c>
      <c r="B62" s="96" t="s">
        <v>758</v>
      </c>
      <c r="C62" s="97">
        <v>45</v>
      </c>
    </row>
    <row r="63" spans="1:6" ht="36" customHeight="1">
      <c r="A63" s="126" t="s">
        <v>292</v>
      </c>
      <c r="B63" s="666"/>
      <c r="C63" s="105"/>
    </row>
    <row r="64" spans="1:6" ht="24" customHeight="1">
      <c r="A64" s="80" t="s">
        <v>563</v>
      </c>
      <c r="B64" s="96">
        <v>1</v>
      </c>
      <c r="C64" s="97">
        <v>21</v>
      </c>
    </row>
    <row r="65" spans="1:3" ht="33" customHeight="1">
      <c r="A65" s="80" t="s">
        <v>565</v>
      </c>
      <c r="B65" s="96">
        <v>2</v>
      </c>
      <c r="C65" s="97">
        <v>22</v>
      </c>
    </row>
    <row r="66" spans="1:3" ht="24" customHeight="1">
      <c r="A66" s="80" t="s">
        <v>290</v>
      </c>
      <c r="B66" s="96">
        <v>3</v>
      </c>
      <c r="C66" s="97">
        <v>25</v>
      </c>
    </row>
    <row r="67" spans="1:3" ht="24" customHeight="1">
      <c r="A67" s="535" t="s">
        <v>651</v>
      </c>
      <c r="B67" s="670">
        <v>4</v>
      </c>
      <c r="C67" s="671">
        <v>30</v>
      </c>
    </row>
    <row r="68" spans="1:3" ht="24" customHeight="1">
      <c r="A68" s="535" t="s">
        <v>652</v>
      </c>
      <c r="B68" s="670">
        <v>5</v>
      </c>
      <c r="C68" s="671">
        <v>31</v>
      </c>
    </row>
    <row r="69" spans="1:3" ht="24" customHeight="1">
      <c r="A69" s="80" t="s">
        <v>291</v>
      </c>
      <c r="B69" s="96">
        <v>6</v>
      </c>
      <c r="C69" s="97">
        <v>36</v>
      </c>
    </row>
    <row r="70" spans="1:3" ht="24" customHeight="1">
      <c r="A70" s="80" t="s">
        <v>289</v>
      </c>
      <c r="B70" s="96">
        <v>7</v>
      </c>
      <c r="C70" s="97">
        <v>38</v>
      </c>
    </row>
    <row r="71" spans="1:3" ht="24" customHeight="1">
      <c r="A71" s="80" t="s">
        <v>695</v>
      </c>
      <c r="B71" s="96">
        <v>8</v>
      </c>
      <c r="C71" s="97">
        <v>42</v>
      </c>
    </row>
  </sheetData>
  <mergeCells count="3">
    <mergeCell ref="D52:F52"/>
    <mergeCell ref="D53:F53"/>
    <mergeCell ref="D54:F54"/>
  </mergeCells>
  <pageMargins left="0.51181102362204722" right="0.51181102362204722" top="0.6692913385826772" bottom="0.55118110236220474" header="0.31496062992125984" footer="0.31496062992125984"/>
  <pageSetup paperSize="9" orientation="portrait" horizontalDpi="4294967293" verticalDpi="4294967293" r:id="rId1"/>
  <headerFooter differentFirst="1" alignWithMargins="0">
    <oddFooter>&amp;C&amp;"Arial,Normalny"&amp;9&amp;P</oddFooter>
  </headerFooter>
  <rowBreaks count="3" manualBreakCount="3">
    <brk id="28" max="2" man="1"/>
    <brk id="58" max="2" man="1"/>
    <brk id="71"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0"/>
  <sheetViews>
    <sheetView showGridLines="0" view="pageBreakPreview" topLeftCell="A70" zoomScaleNormal="100" zoomScaleSheetLayoutView="100" workbookViewId="0">
      <selection activeCell="B19" sqref="B19"/>
    </sheetView>
  </sheetViews>
  <sheetFormatPr defaultRowHeight="15"/>
  <cols>
    <col min="1" max="1" width="3.25" customWidth="1"/>
    <col min="2" max="2" width="84.75" customWidth="1"/>
    <col min="12" max="12" width="25.625" customWidth="1"/>
  </cols>
  <sheetData>
    <row r="1" spans="1:2" ht="29.25" customHeight="1">
      <c r="A1" s="679" t="s">
        <v>9</v>
      </c>
      <c r="B1" s="679"/>
    </row>
    <row r="2" spans="1:2" ht="40.5" customHeight="1">
      <c r="A2" s="113"/>
      <c r="B2" s="114" t="s">
        <v>433</v>
      </c>
    </row>
    <row r="3" spans="1:2" ht="21" customHeight="1">
      <c r="A3" s="113"/>
      <c r="B3" s="519" t="s">
        <v>337</v>
      </c>
    </row>
    <row r="4" spans="1:2" ht="22.5" customHeight="1">
      <c r="A4" s="113"/>
      <c r="B4" s="519" t="s">
        <v>495</v>
      </c>
    </row>
    <row r="5" spans="1:2" ht="30" customHeight="1">
      <c r="A5" s="115" t="s">
        <v>2</v>
      </c>
      <c r="B5" s="520" t="s">
        <v>496</v>
      </c>
    </row>
    <row r="6" spans="1:2" ht="14.25" customHeight="1">
      <c r="A6" s="86"/>
      <c r="B6" s="519" t="s">
        <v>444</v>
      </c>
    </row>
    <row r="7" spans="1:2" ht="24.75" customHeight="1">
      <c r="A7" s="86"/>
      <c r="B7" s="519" t="s">
        <v>533</v>
      </c>
    </row>
    <row r="8" spans="1:2" ht="33.75" customHeight="1">
      <c r="A8" s="86"/>
      <c r="B8" s="519" t="s">
        <v>445</v>
      </c>
    </row>
    <row r="9" spans="1:2" ht="14.25" customHeight="1">
      <c r="A9" s="86"/>
      <c r="B9" s="519" t="s">
        <v>446</v>
      </c>
    </row>
    <row r="10" spans="1:2" ht="36" customHeight="1">
      <c r="A10" s="86"/>
      <c r="B10" s="519" t="s">
        <v>534</v>
      </c>
    </row>
    <row r="11" spans="1:2" ht="20.25" customHeight="1">
      <c r="A11" s="86"/>
      <c r="B11" s="519" t="s">
        <v>447</v>
      </c>
    </row>
    <row r="12" spans="1:2" ht="30" customHeight="1">
      <c r="A12" s="86"/>
      <c r="B12" s="114" t="s">
        <v>324</v>
      </c>
    </row>
    <row r="13" spans="1:2" ht="49.5" customHeight="1">
      <c r="A13" s="86"/>
      <c r="B13" s="114" t="s">
        <v>339</v>
      </c>
    </row>
    <row r="14" spans="1:2" ht="45.75" customHeight="1">
      <c r="A14" s="86"/>
      <c r="B14" s="128" t="s">
        <v>338</v>
      </c>
    </row>
    <row r="15" spans="1:2" ht="39.75" customHeight="1">
      <c r="A15" s="115" t="s">
        <v>3</v>
      </c>
      <c r="B15" s="114" t="s">
        <v>422</v>
      </c>
    </row>
    <row r="16" spans="1:2" ht="15.75" customHeight="1">
      <c r="A16" s="117"/>
      <c r="B16" s="118" t="s">
        <v>411</v>
      </c>
    </row>
    <row r="17" spans="1:8" ht="15.75" customHeight="1">
      <c r="A17" s="117"/>
      <c r="B17" s="118" t="s">
        <v>360</v>
      </c>
    </row>
    <row r="18" spans="1:8" ht="16.5" customHeight="1">
      <c r="A18" s="117"/>
      <c r="B18" s="118" t="s">
        <v>361</v>
      </c>
    </row>
    <row r="19" spans="1:8" ht="44.25" customHeight="1">
      <c r="A19" s="117"/>
      <c r="B19" s="519" t="s">
        <v>545</v>
      </c>
    </row>
    <row r="20" spans="1:8" ht="27.75" customHeight="1">
      <c r="A20" s="117"/>
      <c r="B20" s="113" t="s">
        <v>412</v>
      </c>
      <c r="C20" s="111"/>
      <c r="D20" s="111"/>
      <c r="E20" s="111"/>
      <c r="F20" s="111"/>
      <c r="G20" s="111"/>
      <c r="H20" s="111"/>
    </row>
    <row r="21" spans="1:8" ht="25.5" customHeight="1">
      <c r="A21" s="117"/>
      <c r="B21" s="113" t="s">
        <v>547</v>
      </c>
      <c r="C21" s="111"/>
      <c r="D21" s="111"/>
      <c r="E21" s="111"/>
      <c r="F21" s="111"/>
      <c r="G21" s="111"/>
      <c r="H21" s="111"/>
    </row>
    <row r="22" spans="1:8" ht="15" customHeight="1">
      <c r="A22" s="117"/>
      <c r="B22" s="113" t="s">
        <v>362</v>
      </c>
      <c r="C22" s="111"/>
      <c r="D22" s="111"/>
      <c r="E22" s="111"/>
      <c r="F22" s="111"/>
      <c r="G22" s="111"/>
      <c r="H22" s="111"/>
    </row>
    <row r="23" spans="1:8" ht="30" customHeight="1">
      <c r="A23" s="117"/>
      <c r="B23" s="113" t="s">
        <v>546</v>
      </c>
      <c r="C23" s="111"/>
      <c r="D23" s="111"/>
      <c r="E23" s="111"/>
      <c r="F23" s="111"/>
      <c r="G23" s="111"/>
      <c r="H23" s="111"/>
    </row>
    <row r="24" spans="1:8" ht="30" customHeight="1">
      <c r="A24" s="117"/>
      <c r="B24" s="113" t="s">
        <v>553</v>
      </c>
    </row>
    <row r="25" spans="1:8" s="112" customFormat="1" ht="57" customHeight="1">
      <c r="A25" s="119"/>
      <c r="B25" s="114" t="s">
        <v>363</v>
      </c>
    </row>
    <row r="26" spans="1:8" s="112" customFormat="1" ht="41.25" customHeight="1">
      <c r="A26" s="119"/>
      <c r="B26" s="114" t="s">
        <v>364</v>
      </c>
    </row>
    <row r="27" spans="1:8" ht="30" customHeight="1">
      <c r="A27" s="117"/>
      <c r="B27" s="120" t="s">
        <v>413</v>
      </c>
    </row>
    <row r="28" spans="1:8" ht="18" customHeight="1">
      <c r="A28" s="117"/>
      <c r="B28" s="121" t="s">
        <v>414</v>
      </c>
    </row>
    <row r="29" spans="1:8" ht="30" customHeight="1">
      <c r="A29" s="117"/>
      <c r="B29" s="120" t="s">
        <v>415</v>
      </c>
    </row>
    <row r="30" spans="1:8" ht="18" customHeight="1">
      <c r="A30" s="117"/>
      <c r="B30" s="583" t="s">
        <v>559</v>
      </c>
    </row>
    <row r="31" spans="1:8" ht="16.5" customHeight="1">
      <c r="A31" s="117"/>
      <c r="B31" s="114" t="s">
        <v>560</v>
      </c>
    </row>
    <row r="32" spans="1:8" ht="25.5" customHeight="1">
      <c r="A32" s="117"/>
      <c r="B32" s="114" t="s">
        <v>567</v>
      </c>
    </row>
    <row r="33" spans="1:2" ht="25.5" customHeight="1">
      <c r="A33" s="117"/>
      <c r="B33" s="114" t="s">
        <v>569</v>
      </c>
    </row>
    <row r="34" spans="1:2" ht="30" customHeight="1">
      <c r="A34" s="117"/>
      <c r="B34" s="114" t="s">
        <v>568</v>
      </c>
    </row>
    <row r="35" spans="1:2" ht="18" customHeight="1">
      <c r="A35" s="117"/>
      <c r="B35" s="113" t="s">
        <v>365</v>
      </c>
    </row>
    <row r="36" spans="1:2" ht="54.75" customHeight="1">
      <c r="A36" s="117"/>
      <c r="B36" s="114" t="s">
        <v>434</v>
      </c>
    </row>
    <row r="37" spans="1:2" ht="15" customHeight="1">
      <c r="A37" s="77"/>
      <c r="B37" s="520" t="s">
        <v>456</v>
      </c>
    </row>
    <row r="38" spans="1:2" ht="15" customHeight="1">
      <c r="A38" s="77"/>
      <c r="B38" s="521" t="s">
        <v>457</v>
      </c>
    </row>
    <row r="39" spans="1:2" ht="25.5" customHeight="1">
      <c r="A39" s="77"/>
      <c r="B39" s="521" t="s">
        <v>459</v>
      </c>
    </row>
    <row r="40" spans="1:2" ht="25.5" customHeight="1">
      <c r="A40" s="77"/>
      <c r="B40" s="521" t="s">
        <v>445</v>
      </c>
    </row>
    <row r="41" spans="1:2" ht="18" customHeight="1">
      <c r="A41" s="77"/>
      <c r="B41" s="521" t="s">
        <v>458</v>
      </c>
    </row>
    <row r="42" spans="1:2" ht="33" customHeight="1">
      <c r="A42" s="77"/>
      <c r="B42" s="114" t="s">
        <v>452</v>
      </c>
    </row>
    <row r="43" spans="1:2" ht="30" customHeight="1">
      <c r="A43" s="122" t="s">
        <v>4</v>
      </c>
      <c r="B43" s="113" t="s">
        <v>423</v>
      </c>
    </row>
    <row r="44" spans="1:2" ht="18" customHeight="1">
      <c r="A44" s="86"/>
      <c r="B44" s="123" t="s">
        <v>437</v>
      </c>
    </row>
    <row r="45" spans="1:2" ht="18" customHeight="1">
      <c r="A45" s="77"/>
      <c r="B45" s="123" t="s">
        <v>435</v>
      </c>
    </row>
    <row r="46" spans="1:2" ht="18" customHeight="1">
      <c r="A46" s="77"/>
      <c r="B46" s="123" t="s">
        <v>325</v>
      </c>
    </row>
    <row r="47" spans="1:2" ht="18" customHeight="1">
      <c r="A47" s="77"/>
      <c r="B47" s="123" t="s">
        <v>326</v>
      </c>
    </row>
    <row r="48" spans="1:2" ht="18" customHeight="1">
      <c r="A48" s="77"/>
      <c r="B48" s="123" t="s">
        <v>327</v>
      </c>
    </row>
    <row r="49" spans="1:2" ht="18" customHeight="1">
      <c r="A49" s="77"/>
      <c r="B49" s="123" t="s">
        <v>328</v>
      </c>
    </row>
    <row r="50" spans="1:2" ht="18" customHeight="1">
      <c r="A50" s="77"/>
      <c r="B50" s="123" t="s">
        <v>329</v>
      </c>
    </row>
    <row r="51" spans="1:2" ht="18" customHeight="1">
      <c r="A51" s="77"/>
      <c r="B51" s="123" t="s">
        <v>330</v>
      </c>
    </row>
    <row r="52" spans="1:2" ht="18" customHeight="1">
      <c r="A52" s="77"/>
      <c r="B52" s="123" t="s">
        <v>425</v>
      </c>
    </row>
    <row r="53" spans="1:2" ht="18" customHeight="1">
      <c r="A53" s="77"/>
      <c r="B53" s="123" t="s">
        <v>331</v>
      </c>
    </row>
    <row r="54" spans="1:2" ht="18" customHeight="1">
      <c r="A54" s="77"/>
      <c r="B54" s="123" t="s">
        <v>332</v>
      </c>
    </row>
    <row r="55" spans="1:2" ht="18" customHeight="1">
      <c r="A55" s="77"/>
      <c r="B55" s="123" t="s">
        <v>333</v>
      </c>
    </row>
    <row r="56" spans="1:2" ht="18" customHeight="1">
      <c r="A56" s="77"/>
      <c r="B56" s="123" t="s">
        <v>336</v>
      </c>
    </row>
    <row r="57" spans="1:2" ht="21" customHeight="1">
      <c r="A57" s="77"/>
      <c r="B57" s="123" t="s">
        <v>424</v>
      </c>
    </row>
    <row r="58" spans="1:2" ht="30" customHeight="1">
      <c r="A58" s="115" t="s">
        <v>5</v>
      </c>
      <c r="B58" s="114" t="s">
        <v>426</v>
      </c>
    </row>
    <row r="59" spans="1:2" ht="51" customHeight="1">
      <c r="A59" s="77"/>
      <c r="B59" s="116" t="s">
        <v>427</v>
      </c>
    </row>
    <row r="60" spans="1:2" ht="39" customHeight="1">
      <c r="A60" s="77"/>
      <c r="B60" s="116" t="s">
        <v>416</v>
      </c>
    </row>
    <row r="61" spans="1:2" ht="84" customHeight="1">
      <c r="A61" s="77"/>
      <c r="B61" s="116" t="s">
        <v>366</v>
      </c>
    </row>
    <row r="62" spans="1:2" ht="30" customHeight="1">
      <c r="A62" s="77"/>
      <c r="B62" s="536" t="s">
        <v>421</v>
      </c>
    </row>
    <row r="63" spans="1:2" ht="35.25" customHeight="1">
      <c r="A63" s="77"/>
      <c r="B63" s="116" t="s">
        <v>438</v>
      </c>
    </row>
    <row r="64" spans="1:2" ht="30" customHeight="1">
      <c r="A64" s="115" t="s">
        <v>6</v>
      </c>
      <c r="B64" s="124" t="s">
        <v>428</v>
      </c>
    </row>
    <row r="65" spans="1:2" ht="75" customHeight="1">
      <c r="A65" s="77"/>
      <c r="B65" s="521" t="s">
        <v>497</v>
      </c>
    </row>
    <row r="66" spans="1:2" ht="43.5" customHeight="1">
      <c r="A66" s="77"/>
      <c r="B66" s="519" t="s">
        <v>535</v>
      </c>
    </row>
    <row r="67" spans="1:2" ht="52.5" customHeight="1">
      <c r="A67" s="77"/>
      <c r="B67" s="116" t="s">
        <v>429</v>
      </c>
    </row>
    <row r="68" spans="1:2" ht="18" customHeight="1">
      <c r="A68" s="77"/>
      <c r="B68" s="125" t="s">
        <v>334</v>
      </c>
    </row>
    <row r="69" spans="1:2" ht="27" customHeight="1">
      <c r="A69" s="77"/>
      <c r="B69" s="116" t="s">
        <v>417</v>
      </c>
    </row>
    <row r="70" spans="1:2" ht="27" customHeight="1">
      <c r="A70" s="77"/>
      <c r="B70" s="116" t="s">
        <v>418</v>
      </c>
    </row>
    <row r="71" spans="1:2" ht="30" customHeight="1">
      <c r="A71" s="77"/>
      <c r="B71" s="116" t="s">
        <v>335</v>
      </c>
    </row>
    <row r="72" spans="1:2" ht="16.5" customHeight="1">
      <c r="A72" s="77"/>
      <c r="B72" s="125" t="s">
        <v>367</v>
      </c>
    </row>
    <row r="73" spans="1:2" ht="61.5" customHeight="1">
      <c r="A73" s="86"/>
      <c r="B73" s="116" t="s">
        <v>419</v>
      </c>
    </row>
    <row r="74" spans="1:2" ht="28.5" customHeight="1">
      <c r="A74" s="86"/>
      <c r="B74" s="116" t="s">
        <v>420</v>
      </c>
    </row>
    <row r="75" spans="1:2" ht="52.5" customHeight="1">
      <c r="A75" s="86"/>
      <c r="B75" s="116" t="s">
        <v>536</v>
      </c>
    </row>
    <row r="76" spans="1:2" ht="36" customHeight="1">
      <c r="A76" s="86"/>
      <c r="B76" s="536" t="s">
        <v>368</v>
      </c>
    </row>
    <row r="77" spans="1:2" ht="35.25" customHeight="1">
      <c r="A77" s="86"/>
      <c r="B77" s="536" t="s">
        <v>369</v>
      </c>
    </row>
    <row r="78" spans="1:2" ht="47.25" customHeight="1">
      <c r="A78" s="86"/>
      <c r="B78" s="536" t="s">
        <v>370</v>
      </c>
    </row>
    <row r="79" spans="1:2" ht="15" customHeight="1">
      <c r="A79" s="86"/>
      <c r="B79" s="536" t="s">
        <v>371</v>
      </c>
    </row>
    <row r="80" spans="1:2" ht="16.5" customHeight="1">
      <c r="A80" s="86"/>
      <c r="B80" s="536" t="s">
        <v>372</v>
      </c>
    </row>
    <row r="81" spans="1:2" ht="51" customHeight="1">
      <c r="A81" s="86"/>
      <c r="B81" s="536" t="s">
        <v>10</v>
      </c>
    </row>
    <row r="82" spans="1:2" ht="46.5" customHeight="1">
      <c r="A82" s="86"/>
      <c r="B82" s="536" t="s">
        <v>538</v>
      </c>
    </row>
    <row r="83" spans="1:2" ht="24" customHeight="1">
      <c r="A83" s="86"/>
      <c r="B83" s="536" t="s">
        <v>373</v>
      </c>
    </row>
    <row r="84" spans="1:2" ht="29.25" customHeight="1">
      <c r="A84" s="86"/>
      <c r="B84" s="536" t="s">
        <v>374</v>
      </c>
    </row>
    <row r="85" spans="1:2" ht="53.25" customHeight="1">
      <c r="A85" s="86"/>
      <c r="B85" s="536" t="s">
        <v>537</v>
      </c>
    </row>
    <row r="86" spans="1:2" ht="53.25" customHeight="1">
      <c r="A86" s="86"/>
      <c r="B86" s="116" t="s">
        <v>11</v>
      </c>
    </row>
    <row r="87" spans="1:2" ht="15" customHeight="1">
      <c r="A87" s="86"/>
      <c r="B87" s="125" t="s">
        <v>375</v>
      </c>
    </row>
    <row r="88" spans="1:2" ht="36" customHeight="1">
      <c r="A88" s="86"/>
      <c r="B88" s="116" t="s">
        <v>376</v>
      </c>
    </row>
    <row r="89" spans="1:2" ht="39.75" customHeight="1">
      <c r="A89" s="86"/>
      <c r="B89" s="116" t="s">
        <v>377</v>
      </c>
    </row>
    <row r="90" spans="1:2" ht="13.5" customHeight="1">
      <c r="A90" s="86"/>
      <c r="B90" s="125" t="s">
        <v>378</v>
      </c>
    </row>
    <row r="91" spans="1:2" ht="34.5" customHeight="1">
      <c r="A91" s="86"/>
      <c r="B91" s="116" t="s">
        <v>379</v>
      </c>
    </row>
    <row r="92" spans="1:2" ht="29.25" customHeight="1">
      <c r="A92" s="86"/>
      <c r="B92" s="116" t="s">
        <v>380</v>
      </c>
    </row>
    <row r="93" spans="1:2" ht="63.75" customHeight="1">
      <c r="A93" s="86"/>
      <c r="B93" s="116" t="s">
        <v>430</v>
      </c>
    </row>
    <row r="94" spans="1:2" ht="15" customHeight="1">
      <c r="A94" s="86"/>
      <c r="B94" s="125" t="s">
        <v>381</v>
      </c>
    </row>
    <row r="95" spans="1:2" ht="35.25" customHeight="1">
      <c r="A95" s="86"/>
      <c r="B95" s="116" t="s">
        <v>384</v>
      </c>
    </row>
    <row r="96" spans="1:2" ht="16.5" customHeight="1">
      <c r="A96" s="86"/>
      <c r="B96" s="116" t="s">
        <v>382</v>
      </c>
    </row>
    <row r="97" spans="1:2" ht="44.25" customHeight="1">
      <c r="A97" s="86"/>
      <c r="B97" s="116" t="s">
        <v>431</v>
      </c>
    </row>
    <row r="98" spans="1:2" ht="40.5" customHeight="1">
      <c r="A98" s="86"/>
      <c r="B98" s="116" t="s">
        <v>432</v>
      </c>
    </row>
    <row r="99" spans="1:2" ht="33" customHeight="1">
      <c r="A99" s="86"/>
      <c r="B99" s="116" t="s">
        <v>383</v>
      </c>
    </row>
    <row r="100" spans="1:2" ht="57.75" customHeight="1">
      <c r="A100" s="86"/>
      <c r="B100" s="116" t="s">
        <v>385</v>
      </c>
    </row>
    <row r="101" spans="1:2" ht="25.5" customHeight="1">
      <c r="A101" s="86"/>
      <c r="B101" s="116" t="s">
        <v>386</v>
      </c>
    </row>
    <row r="102" spans="1:2" ht="15" customHeight="1">
      <c r="A102" s="86"/>
      <c r="B102" s="116" t="s">
        <v>387</v>
      </c>
    </row>
    <row r="103" spans="1:2" ht="24" customHeight="1">
      <c r="A103" s="86"/>
      <c r="B103" s="116" t="s">
        <v>388</v>
      </c>
    </row>
    <row r="104" spans="1:2" ht="18" customHeight="1">
      <c r="A104" s="86"/>
      <c r="B104" s="125" t="s">
        <v>389</v>
      </c>
    </row>
    <row r="105" spans="1:2" ht="18" customHeight="1">
      <c r="A105" s="86"/>
      <c r="B105" s="116" t="s">
        <v>390</v>
      </c>
    </row>
    <row r="106" spans="1:2" ht="27" customHeight="1">
      <c r="A106" s="86"/>
      <c r="B106" s="116" t="s">
        <v>391</v>
      </c>
    </row>
    <row r="107" spans="1:2" ht="40.5" customHeight="1">
      <c r="A107" s="86"/>
      <c r="B107" s="116" t="s">
        <v>392</v>
      </c>
    </row>
    <row r="108" spans="1:2" ht="21.75" customHeight="1">
      <c r="A108" s="86"/>
      <c r="B108" s="116" t="s">
        <v>393</v>
      </c>
    </row>
    <row r="109" spans="1:2" ht="25.5" customHeight="1">
      <c r="A109" s="86"/>
      <c r="B109" s="125" t="s">
        <v>12</v>
      </c>
    </row>
    <row r="110" spans="1:2" ht="42" customHeight="1">
      <c r="A110" s="122" t="s">
        <v>7</v>
      </c>
      <c r="B110" s="114" t="s">
        <v>439</v>
      </c>
    </row>
    <row r="111" spans="1:2" ht="15.75" customHeight="1">
      <c r="A111" s="122"/>
      <c r="B111" s="116" t="s">
        <v>394</v>
      </c>
    </row>
    <row r="112" spans="1:2" ht="24.75" customHeight="1">
      <c r="A112" s="122"/>
      <c r="B112" s="116" t="s">
        <v>440</v>
      </c>
    </row>
    <row r="113" spans="1:2" ht="15" customHeight="1">
      <c r="A113" s="122"/>
      <c r="B113" s="116" t="s">
        <v>395</v>
      </c>
    </row>
    <row r="114" spans="1:2" ht="24.75" customHeight="1">
      <c r="A114" s="122"/>
      <c r="B114" s="116" t="s">
        <v>396</v>
      </c>
    </row>
    <row r="115" spans="1:2" ht="29.25" customHeight="1">
      <c r="A115" s="122"/>
      <c r="B115" s="116" t="s">
        <v>539</v>
      </c>
    </row>
    <row r="116" spans="1:2" ht="85.5" customHeight="1">
      <c r="A116" s="122"/>
      <c r="B116" s="116" t="s">
        <v>397</v>
      </c>
    </row>
    <row r="117" spans="1:2" ht="26.25" customHeight="1">
      <c r="A117" s="117"/>
      <c r="B117" s="124" t="s">
        <v>398</v>
      </c>
    </row>
    <row r="118" spans="1:2" ht="27.75" customHeight="1">
      <c r="A118" s="117"/>
      <c r="B118" s="114" t="s">
        <v>399</v>
      </c>
    </row>
    <row r="119" spans="1:2" ht="28.5" customHeight="1">
      <c r="A119" s="117"/>
      <c r="B119" s="114" t="s">
        <v>400</v>
      </c>
    </row>
    <row r="120" spans="1:2" ht="27.75" customHeight="1">
      <c r="A120" s="117"/>
      <c r="B120" s="114" t="s">
        <v>401</v>
      </c>
    </row>
    <row r="121" spans="1:2" ht="28.5" customHeight="1">
      <c r="A121" s="117"/>
      <c r="B121" s="114" t="s">
        <v>402</v>
      </c>
    </row>
    <row r="122" spans="1:2" ht="36.75" customHeight="1">
      <c r="A122" s="117"/>
      <c r="B122" s="114" t="s">
        <v>403</v>
      </c>
    </row>
    <row r="123" spans="1:2" ht="30" customHeight="1">
      <c r="A123" s="117"/>
      <c r="B123" s="114" t="s">
        <v>404</v>
      </c>
    </row>
    <row r="124" spans="1:2" ht="31.5" customHeight="1">
      <c r="A124" s="117"/>
      <c r="B124" s="114" t="s">
        <v>405</v>
      </c>
    </row>
    <row r="125" spans="1:2" ht="18.75" customHeight="1">
      <c r="A125" s="117"/>
      <c r="B125" s="114" t="s">
        <v>406</v>
      </c>
    </row>
    <row r="126" spans="1:2" ht="39" customHeight="1">
      <c r="A126" s="117"/>
      <c r="B126" s="114" t="s">
        <v>407</v>
      </c>
    </row>
    <row r="127" spans="1:2" ht="39" customHeight="1">
      <c r="A127" s="117"/>
      <c r="B127" s="114" t="s">
        <v>408</v>
      </c>
    </row>
    <row r="128" spans="1:2" ht="51" customHeight="1">
      <c r="A128" s="117"/>
      <c r="B128" s="114" t="s">
        <v>410</v>
      </c>
    </row>
    <row r="129" spans="1:2" ht="51" customHeight="1">
      <c r="A129" s="117"/>
      <c r="B129" s="114" t="s">
        <v>540</v>
      </c>
    </row>
    <row r="130" spans="1:2" ht="33.75">
      <c r="A130" s="117"/>
      <c r="B130" s="114" t="s">
        <v>409</v>
      </c>
    </row>
  </sheetData>
  <mergeCells count="1">
    <mergeCell ref="A1:B1"/>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3" manualBreakCount="3">
    <brk id="25" max="1" man="1"/>
    <brk id="57" max="1" man="1"/>
    <brk id="7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B26"/>
  <sheetViews>
    <sheetView view="pageBreakPreview" zoomScale="90" zoomScaleNormal="100" zoomScaleSheetLayoutView="90" workbookViewId="0">
      <selection activeCell="B19" sqref="B19"/>
    </sheetView>
  </sheetViews>
  <sheetFormatPr defaultRowHeight="15"/>
  <cols>
    <col min="1" max="1" width="17.75" customWidth="1"/>
    <col min="2" max="2" width="62.625" customWidth="1"/>
  </cols>
  <sheetData>
    <row r="1" spans="1:2" ht="30" customHeight="1">
      <c r="A1" s="680" t="s">
        <v>526</v>
      </c>
      <c r="B1" s="680"/>
    </row>
    <row r="2" spans="1:2" ht="15.75">
      <c r="A2" s="89"/>
      <c r="B2" s="89"/>
    </row>
    <row r="3" spans="1:2" ht="25.5" customHeight="1">
      <c r="A3" s="130" t="s">
        <v>299</v>
      </c>
      <c r="B3" s="131" t="s">
        <v>300</v>
      </c>
    </row>
    <row r="4" spans="1:2" ht="21.75" customHeight="1">
      <c r="A4" s="132" t="s">
        <v>301</v>
      </c>
      <c r="B4" s="133" t="s">
        <v>571</v>
      </c>
    </row>
    <row r="5" spans="1:2" ht="21.75" customHeight="1">
      <c r="A5" s="132" t="s">
        <v>302</v>
      </c>
      <c r="B5" s="133" t="s">
        <v>572</v>
      </c>
    </row>
    <row r="6" spans="1:2" ht="21.75" customHeight="1">
      <c r="A6" s="132" t="s">
        <v>303</v>
      </c>
      <c r="B6" s="133" t="s">
        <v>573</v>
      </c>
    </row>
    <row r="7" spans="1:2" ht="21.75" customHeight="1">
      <c r="A7" s="132" t="s">
        <v>304</v>
      </c>
      <c r="B7" s="134" t="s">
        <v>574</v>
      </c>
    </row>
    <row r="8" spans="1:2" ht="21.75" customHeight="1">
      <c r="A8" s="132" t="s">
        <v>305</v>
      </c>
      <c r="B8" s="133" t="s">
        <v>575</v>
      </c>
    </row>
    <row r="9" spans="1:2" ht="21.75" customHeight="1">
      <c r="A9" s="132" t="s">
        <v>13</v>
      </c>
      <c r="B9" s="133" t="s">
        <v>576</v>
      </c>
    </row>
    <row r="10" spans="1:2" ht="21.75" customHeight="1">
      <c r="A10" s="135" t="s">
        <v>14</v>
      </c>
      <c r="B10" s="133" t="s">
        <v>577</v>
      </c>
    </row>
    <row r="12" spans="1:2" ht="30" customHeight="1">
      <c r="A12" s="681" t="s">
        <v>527</v>
      </c>
      <c r="B12" s="681"/>
    </row>
    <row r="14" spans="1:2" ht="25.5" customHeight="1">
      <c r="A14" s="130" t="s">
        <v>321</v>
      </c>
      <c r="B14" s="131" t="s">
        <v>306</v>
      </c>
    </row>
    <row r="15" spans="1:2" ht="21.75" customHeight="1">
      <c r="A15" s="132" t="s">
        <v>307</v>
      </c>
      <c r="B15" s="133" t="s">
        <v>308</v>
      </c>
    </row>
    <row r="16" spans="1:2" ht="21.75" customHeight="1">
      <c r="A16" s="132" t="s">
        <v>311</v>
      </c>
      <c r="B16" s="133" t="s">
        <v>312</v>
      </c>
    </row>
    <row r="17" spans="1:2" ht="21" customHeight="1">
      <c r="A17" s="132" t="s">
        <v>238</v>
      </c>
      <c r="B17" s="133" t="s">
        <v>319</v>
      </c>
    </row>
    <row r="18" spans="1:2" ht="21.75" customHeight="1">
      <c r="A18" s="132" t="s">
        <v>63</v>
      </c>
      <c r="B18" s="133" t="s">
        <v>309</v>
      </c>
    </row>
    <row r="19" spans="1:2" ht="21.75" customHeight="1">
      <c r="A19" s="132" t="s">
        <v>64</v>
      </c>
      <c r="B19" s="133" t="s">
        <v>320</v>
      </c>
    </row>
    <row r="20" spans="1:2" ht="21.75" customHeight="1">
      <c r="A20" s="132" t="s">
        <v>65</v>
      </c>
      <c r="B20" s="133" t="s">
        <v>310</v>
      </c>
    </row>
    <row r="21" spans="1:2" ht="21.75" customHeight="1">
      <c r="A21" s="132" t="s">
        <v>322</v>
      </c>
      <c r="B21" s="133" t="s">
        <v>323</v>
      </c>
    </row>
    <row r="22" spans="1:2" ht="21.75" customHeight="1">
      <c r="A22" s="132" t="s">
        <v>501</v>
      </c>
      <c r="B22" s="133" t="s">
        <v>239</v>
      </c>
    </row>
    <row r="23" spans="1:2" ht="21" customHeight="1">
      <c r="A23" s="132" t="s">
        <v>313</v>
      </c>
      <c r="B23" s="133" t="s">
        <v>314</v>
      </c>
    </row>
    <row r="24" spans="1:2" ht="21" customHeight="1">
      <c r="A24" s="132" t="s">
        <v>315</v>
      </c>
      <c r="B24" s="133" t="s">
        <v>316</v>
      </c>
    </row>
    <row r="25" spans="1:2" ht="21" customHeight="1">
      <c r="A25" s="132" t="s">
        <v>317</v>
      </c>
      <c r="B25" s="133" t="s">
        <v>318</v>
      </c>
    </row>
    <row r="26" spans="1:2" ht="21" customHeight="1">
      <c r="A26" s="92"/>
      <c r="B26" s="91"/>
    </row>
  </sheetData>
  <mergeCells count="2">
    <mergeCell ref="A1:B1"/>
    <mergeCell ref="A12:B12"/>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L122"/>
  <sheetViews>
    <sheetView showGridLines="0" view="pageBreakPreview" zoomScale="90" zoomScaleNormal="100" zoomScaleSheetLayoutView="90" workbookViewId="0">
      <selection activeCell="B19" sqref="B19"/>
    </sheetView>
  </sheetViews>
  <sheetFormatPr defaultColWidth="8" defaultRowHeight="15" zeroHeight="1"/>
  <cols>
    <col min="1" max="1" width="23.75" style="55" customWidth="1"/>
    <col min="2" max="2" width="12.75" style="55" customWidth="1"/>
    <col min="3" max="3" width="13.125" style="55" customWidth="1"/>
    <col min="4" max="5" width="12.375" style="55" customWidth="1"/>
    <col min="6" max="6" width="13.125" style="55" customWidth="1"/>
    <col min="7" max="7" width="8.875" style="55" customWidth="1"/>
    <col min="8" max="8" width="9" style="55" customWidth="1"/>
    <col min="9" max="9" width="8.375" style="55" customWidth="1"/>
    <col min="10" max="10" width="9" style="55" bestFit="1" customWidth="1"/>
    <col min="11" max="16383" width="8" style="55"/>
    <col min="16384" max="16384" width="3.625" style="55" customWidth="1"/>
  </cols>
  <sheetData>
    <row r="1" spans="1:12" ht="30" customHeight="1">
      <c r="A1" s="686" t="s">
        <v>494</v>
      </c>
      <c r="B1" s="686"/>
      <c r="C1" s="686"/>
      <c r="D1" s="686"/>
      <c r="E1" s="686"/>
      <c r="F1" s="686"/>
      <c r="G1" s="686"/>
      <c r="H1" s="686"/>
      <c r="I1" s="686"/>
    </row>
    <row r="2" spans="1:12" ht="38.25" customHeight="1">
      <c r="A2" s="687" t="s">
        <v>349</v>
      </c>
      <c r="B2" s="687"/>
      <c r="C2" s="687"/>
      <c r="D2" s="687"/>
      <c r="E2" s="687"/>
      <c r="F2" s="687"/>
      <c r="G2" s="687"/>
      <c r="H2" s="687"/>
      <c r="I2" s="687"/>
    </row>
    <row r="3" spans="1:12" ht="21" customHeight="1">
      <c r="A3" s="688" t="s">
        <v>15</v>
      </c>
      <c r="B3" s="689" t="s">
        <v>16</v>
      </c>
      <c r="C3" s="690"/>
      <c r="D3" s="691" t="s">
        <v>441</v>
      </c>
      <c r="E3" s="691"/>
      <c r="F3" s="691"/>
      <c r="G3" s="691"/>
      <c r="H3" s="691"/>
      <c r="I3" s="690"/>
    </row>
    <row r="4" spans="1:12" ht="20.25" customHeight="1">
      <c r="A4" s="688"/>
      <c r="B4" s="692" t="s">
        <v>585</v>
      </c>
      <c r="C4" s="692" t="s">
        <v>584</v>
      </c>
      <c r="D4" s="692" t="s">
        <v>570</v>
      </c>
      <c r="E4" s="692" t="s">
        <v>585</v>
      </c>
      <c r="F4" s="692" t="s">
        <v>584</v>
      </c>
      <c r="G4" s="693" t="s">
        <v>17</v>
      </c>
      <c r="H4" s="693"/>
      <c r="I4" s="694"/>
    </row>
    <row r="5" spans="1:12" ht="73.5" customHeight="1">
      <c r="A5" s="688"/>
      <c r="B5" s="692"/>
      <c r="C5" s="692"/>
      <c r="D5" s="692"/>
      <c r="E5" s="692"/>
      <c r="F5" s="692"/>
      <c r="G5" s="176" t="s">
        <v>588</v>
      </c>
      <c r="H5" s="545" t="s">
        <v>586</v>
      </c>
      <c r="I5" s="177" t="s">
        <v>587</v>
      </c>
    </row>
    <row r="6" spans="1:12" ht="21" customHeight="1">
      <c r="A6" s="695" t="s">
        <v>73</v>
      </c>
      <c r="B6" s="696"/>
      <c r="C6" s="696"/>
      <c r="D6" s="696"/>
      <c r="E6" s="697"/>
      <c r="F6" s="697"/>
      <c r="G6" s="697"/>
      <c r="H6" s="697"/>
      <c r="I6" s="698"/>
    </row>
    <row r="7" spans="1:12" ht="27" customHeight="1">
      <c r="A7" s="136" t="s">
        <v>442</v>
      </c>
      <c r="B7" s="137">
        <v>1069204</v>
      </c>
      <c r="C7" s="137">
        <v>1083411</v>
      </c>
      <c r="D7" s="137">
        <v>1030578</v>
      </c>
      <c r="E7" s="137">
        <v>1020809</v>
      </c>
      <c r="F7" s="137">
        <v>1036621</v>
      </c>
      <c r="G7" s="138">
        <f>E7/D7-1</f>
        <v>-9.4791466536254809E-3</v>
      </c>
      <c r="H7" s="138">
        <f>E7/B7-1</f>
        <v>-4.5262643985619189E-2</v>
      </c>
      <c r="I7" s="138">
        <f>F7/C7-1</f>
        <v>-4.3187673006827465E-2</v>
      </c>
    </row>
    <row r="8" spans="1:12" ht="27" customHeight="1">
      <c r="A8" s="139" t="s">
        <v>258</v>
      </c>
      <c r="B8" s="140">
        <v>52124</v>
      </c>
      <c r="C8" s="140">
        <v>55096</v>
      </c>
      <c r="D8" s="140">
        <v>44941</v>
      </c>
      <c r="E8" s="140">
        <v>43260</v>
      </c>
      <c r="F8" s="140">
        <v>46078</v>
      </c>
      <c r="G8" s="141">
        <f t="shared" ref="G8:G11" si="0">E8/D8-1</f>
        <v>-3.7404597138470441E-2</v>
      </c>
      <c r="H8" s="141">
        <f t="shared" ref="H8:H11" si="1">E8/B8-1</f>
        <v>-0.17005602025938149</v>
      </c>
      <c r="I8" s="141">
        <f t="shared" ref="I8:I11" si="2">F8/C8-1</f>
        <v>-0.16367794395237401</v>
      </c>
    </row>
    <row r="9" spans="1:12" ht="21" customHeight="1">
      <c r="A9" s="142" t="s">
        <v>82</v>
      </c>
      <c r="B9" s="143">
        <v>4453090245.3699989</v>
      </c>
      <c r="C9" s="143">
        <v>17894768846.612999</v>
      </c>
      <c r="D9" s="143">
        <v>4445104324.8400011</v>
      </c>
      <c r="E9" s="143">
        <v>4399271031.9700012</v>
      </c>
      <c r="F9" s="143">
        <v>17773989770.470001</v>
      </c>
      <c r="G9" s="141">
        <f t="shared" si="0"/>
        <v>-1.0310959995668889E-2</v>
      </c>
      <c r="H9" s="141">
        <f t="shared" si="1"/>
        <v>-1.2085812421150699E-2</v>
      </c>
      <c r="I9" s="141">
        <f t="shared" si="2"/>
        <v>-6.7494068897043791E-3</v>
      </c>
      <c r="K9" s="61"/>
      <c r="L9" s="61"/>
    </row>
    <row r="10" spans="1:12" ht="27" customHeight="1">
      <c r="A10" s="139" t="s">
        <v>258</v>
      </c>
      <c r="B10" s="143">
        <v>236785602.07000002</v>
      </c>
      <c r="C10" s="143">
        <v>992629009.87</v>
      </c>
      <c r="D10" s="143">
        <v>214023639.90999997</v>
      </c>
      <c r="E10" s="143">
        <v>205802524.00999996</v>
      </c>
      <c r="F10" s="143">
        <v>869723466.38</v>
      </c>
      <c r="G10" s="141">
        <f t="shared" si="0"/>
        <v>-3.841218616530917E-2</v>
      </c>
      <c r="H10" s="141">
        <f t="shared" si="1"/>
        <v>-0.13084865713600546</v>
      </c>
      <c r="I10" s="141">
        <f t="shared" si="2"/>
        <v>-0.12381820626630324</v>
      </c>
    </row>
    <row r="11" spans="1:12" ht="21" customHeight="1">
      <c r="A11" s="546" t="s">
        <v>443</v>
      </c>
      <c r="B11" s="547">
        <v>1388.29</v>
      </c>
      <c r="C11" s="548">
        <v>1376.42</v>
      </c>
      <c r="D11" s="548">
        <v>1437.74</v>
      </c>
      <c r="E11" s="548">
        <v>1436.53</v>
      </c>
      <c r="F11" s="548">
        <v>1428.84</v>
      </c>
      <c r="G11" s="147">
        <f t="shared" si="0"/>
        <v>-8.415986200565051E-4</v>
      </c>
      <c r="H11" s="147">
        <f t="shared" si="1"/>
        <v>3.4747783244134967E-2</v>
      </c>
      <c r="I11" s="147">
        <f t="shared" si="2"/>
        <v>3.8084305662515749E-2</v>
      </c>
      <c r="J11" s="83"/>
    </row>
    <row r="12" spans="1:12" ht="21" customHeight="1">
      <c r="A12" s="699" t="s">
        <v>113</v>
      </c>
      <c r="B12" s="700"/>
      <c r="C12" s="700"/>
      <c r="D12" s="700"/>
      <c r="E12" s="700"/>
      <c r="F12" s="700"/>
      <c r="G12" s="700"/>
      <c r="H12" s="700"/>
      <c r="I12" s="701"/>
      <c r="J12" s="62"/>
    </row>
    <row r="13" spans="1:12" ht="27" customHeight="1">
      <c r="A13" s="549" t="s">
        <v>442</v>
      </c>
      <c r="B13" s="550">
        <v>841533</v>
      </c>
      <c r="C13" s="551">
        <v>853823</v>
      </c>
      <c r="D13" s="552">
        <v>805439</v>
      </c>
      <c r="E13" s="552">
        <v>797948</v>
      </c>
      <c r="F13" s="552">
        <v>811029</v>
      </c>
      <c r="G13" s="138">
        <f t="shared" ref="G13:G15" si="3">E13/D13-1</f>
        <v>-9.3005181025502814E-3</v>
      </c>
      <c r="H13" s="138">
        <f t="shared" ref="H13:H15" si="4">E13/B13-1</f>
        <v>-5.1792383661722119E-2</v>
      </c>
      <c r="I13" s="138">
        <f t="shared" ref="I13:I15" si="5">F13/C13-1</f>
        <v>-5.0120458221434627E-2</v>
      </c>
      <c r="J13" s="62"/>
    </row>
    <row r="14" spans="1:12" ht="21" customHeight="1">
      <c r="A14" s="144" t="s">
        <v>109</v>
      </c>
      <c r="B14" s="149">
        <v>3519147752.499999</v>
      </c>
      <c r="C14" s="145">
        <v>14176003328.91</v>
      </c>
      <c r="D14" s="150">
        <v>3493460020.6300011</v>
      </c>
      <c r="E14" s="150">
        <v>3454299431.27</v>
      </c>
      <c r="F14" s="150">
        <v>13978505437.350002</v>
      </c>
      <c r="G14" s="141">
        <f t="shared" si="3"/>
        <v>-1.1209685849772222E-2</v>
      </c>
      <c r="H14" s="141">
        <f t="shared" si="4"/>
        <v>-1.8427280066297569E-2</v>
      </c>
      <c r="I14" s="141">
        <f t="shared" si="5"/>
        <v>-1.3931845738017534E-2</v>
      </c>
      <c r="J14" s="62"/>
    </row>
    <row r="15" spans="1:12" ht="21" customHeight="1">
      <c r="A15" s="546" t="s">
        <v>110</v>
      </c>
      <c r="B15" s="553">
        <v>1393.94</v>
      </c>
      <c r="C15" s="548">
        <v>1383.58</v>
      </c>
      <c r="D15" s="554">
        <v>1445.78</v>
      </c>
      <c r="E15" s="554">
        <v>1442.99</v>
      </c>
      <c r="F15" s="554">
        <v>1436.29</v>
      </c>
      <c r="G15" s="147">
        <f t="shared" si="3"/>
        <v>-1.9297541811340579E-3</v>
      </c>
      <c r="H15" s="147">
        <f t="shared" si="4"/>
        <v>3.5188028179118147E-2</v>
      </c>
      <c r="I15" s="147">
        <f t="shared" si="5"/>
        <v>3.8096821289697713E-2</v>
      </c>
      <c r="J15" s="62"/>
    </row>
    <row r="16" spans="1:12" ht="21" customHeight="1">
      <c r="A16" s="699" t="s">
        <v>111</v>
      </c>
      <c r="B16" s="700"/>
      <c r="C16" s="700"/>
      <c r="D16" s="700"/>
      <c r="E16" s="700"/>
      <c r="F16" s="700"/>
      <c r="G16" s="700"/>
      <c r="H16" s="700"/>
      <c r="I16" s="701"/>
      <c r="J16" s="62"/>
    </row>
    <row r="17" spans="1:10" ht="24.75" customHeight="1">
      <c r="A17" s="549" t="s">
        <v>442</v>
      </c>
      <c r="B17" s="550">
        <v>186667</v>
      </c>
      <c r="C17" s="550">
        <v>187601</v>
      </c>
      <c r="D17" s="550">
        <v>183359</v>
      </c>
      <c r="E17" s="550">
        <v>181836</v>
      </c>
      <c r="F17" s="550">
        <v>183887</v>
      </c>
      <c r="G17" s="138">
        <f t="shared" ref="G17:G21" si="6">E17/D17-1</f>
        <v>-8.3061098718906212E-3</v>
      </c>
      <c r="H17" s="138">
        <f t="shared" ref="H17:H21" si="7">E17/B17-1</f>
        <v>-2.5880310928016237E-2</v>
      </c>
      <c r="I17" s="138">
        <f t="shared" ref="I17:I21" si="8">F17/C17-1</f>
        <v>-1.9797335835096797E-2</v>
      </c>
      <c r="J17" s="62"/>
    </row>
    <row r="18" spans="1:10" ht="27" customHeight="1">
      <c r="A18" s="144" t="s">
        <v>259</v>
      </c>
      <c r="B18" s="148">
        <v>12388</v>
      </c>
      <c r="C18" s="148">
        <v>12455</v>
      </c>
      <c r="D18" s="148">
        <v>12216</v>
      </c>
      <c r="E18" s="148">
        <v>12142</v>
      </c>
      <c r="F18" s="148">
        <v>12243</v>
      </c>
      <c r="G18" s="141">
        <f t="shared" si="6"/>
        <v>-6.0576293385723456E-3</v>
      </c>
      <c r="H18" s="141">
        <f t="shared" si="7"/>
        <v>-1.9857927026154298E-2</v>
      </c>
      <c r="I18" s="141">
        <f t="shared" si="8"/>
        <v>-1.7021276595744705E-2</v>
      </c>
      <c r="J18" s="62"/>
    </row>
    <row r="19" spans="1:10" ht="21" customHeight="1">
      <c r="A19" s="144" t="s">
        <v>82</v>
      </c>
      <c r="B19" s="149">
        <v>708721242.5999999</v>
      </c>
      <c r="C19" s="146">
        <v>2829230082.2199998</v>
      </c>
      <c r="D19" s="556">
        <v>718777676.57000005</v>
      </c>
      <c r="E19" s="556">
        <v>711817549.08000028</v>
      </c>
      <c r="F19" s="151">
        <v>2866539339.7500005</v>
      </c>
      <c r="G19" s="141">
        <f t="shared" si="6"/>
        <v>-9.683282768621071E-3</v>
      </c>
      <c r="H19" s="141">
        <f t="shared" si="7"/>
        <v>4.3688636573688822E-3</v>
      </c>
      <c r="I19" s="141">
        <f t="shared" si="8"/>
        <v>1.3187070844632443E-2</v>
      </c>
      <c r="J19" s="62"/>
    </row>
    <row r="20" spans="1:10" ht="30.75" customHeight="1">
      <c r="A20" s="144" t="s">
        <v>259</v>
      </c>
      <c r="B20" s="149">
        <v>51352344.439999998</v>
      </c>
      <c r="C20" s="150">
        <v>204138776.66000003</v>
      </c>
      <c r="D20" s="149">
        <v>52475852.819999993</v>
      </c>
      <c r="E20" s="149">
        <v>52385627.019999988</v>
      </c>
      <c r="F20" s="149">
        <v>209216878.92999995</v>
      </c>
      <c r="G20" s="141">
        <f t="shared" si="6"/>
        <v>-1.7193774879560308E-3</v>
      </c>
      <c r="H20" s="141">
        <f t="shared" si="7"/>
        <v>2.0121429532925728E-2</v>
      </c>
      <c r="I20" s="141">
        <f t="shared" si="8"/>
        <v>2.4875735776832109E-2</v>
      </c>
      <c r="J20" s="62"/>
    </row>
    <row r="21" spans="1:10" ht="21" customHeight="1">
      <c r="A21" s="155" t="s">
        <v>112</v>
      </c>
      <c r="B21" s="156">
        <v>1265.57</v>
      </c>
      <c r="C21" s="158">
        <v>1256.76</v>
      </c>
      <c r="D21" s="158">
        <v>1306.69</v>
      </c>
      <c r="E21" s="158">
        <v>1304.8699999999999</v>
      </c>
      <c r="F21" s="158">
        <v>1299.05</v>
      </c>
      <c r="G21" s="147">
        <f t="shared" si="6"/>
        <v>-1.3928322708524066E-3</v>
      </c>
      <c r="H21" s="147">
        <f t="shared" si="7"/>
        <v>3.1053201324304336E-2</v>
      </c>
      <c r="I21" s="147">
        <f t="shared" si="8"/>
        <v>3.3650020688118731E-2</v>
      </c>
      <c r="J21" s="62"/>
    </row>
    <row r="22" spans="1:10" ht="21" customHeight="1">
      <c r="A22" s="702" t="s">
        <v>448</v>
      </c>
      <c r="B22" s="684"/>
      <c r="C22" s="684"/>
      <c r="D22" s="684"/>
      <c r="E22" s="684"/>
      <c r="F22" s="684"/>
      <c r="G22" s="684"/>
      <c r="H22" s="684"/>
      <c r="I22" s="685"/>
      <c r="J22" s="62"/>
    </row>
    <row r="23" spans="1:10" ht="27" customHeight="1">
      <c r="A23" s="136" t="s">
        <v>442</v>
      </c>
      <c r="B23" s="555">
        <v>41004</v>
      </c>
      <c r="C23" s="137">
        <v>41988</v>
      </c>
      <c r="D23" s="555">
        <v>41780</v>
      </c>
      <c r="E23" s="555">
        <v>41026</v>
      </c>
      <c r="F23" s="555">
        <v>41704</v>
      </c>
      <c r="G23" s="138">
        <f t="shared" ref="G23:G25" si="9">E23/D23-1</f>
        <v>-1.8046912398276715E-2</v>
      </c>
      <c r="H23" s="138">
        <f t="shared" ref="H23:H25" si="10">E23/B23-1</f>
        <v>5.3653302116862811E-4</v>
      </c>
      <c r="I23" s="138">
        <f t="shared" ref="I23:I25" si="11">F23/C23-1</f>
        <v>-6.7638372868438212E-3</v>
      </c>
      <c r="J23" s="62"/>
    </row>
    <row r="24" spans="1:10" ht="21" customHeight="1">
      <c r="A24" s="142" t="s">
        <v>82</v>
      </c>
      <c r="B24" s="152">
        <v>225195573.38999993</v>
      </c>
      <c r="C24" s="154">
        <v>889432117.55999994</v>
      </c>
      <c r="D24" s="153">
        <v>232842097.92999998</v>
      </c>
      <c r="E24" s="153">
        <v>233131491.77000004</v>
      </c>
      <c r="F24" s="153">
        <v>928847566.37000012</v>
      </c>
      <c r="G24" s="141">
        <f t="shared" si="9"/>
        <v>1.2428759342610896E-3</v>
      </c>
      <c r="H24" s="141">
        <f t="shared" si="10"/>
        <v>3.5240117114808678E-2</v>
      </c>
      <c r="I24" s="141">
        <f t="shared" si="11"/>
        <v>4.4315297403616949E-2</v>
      </c>
      <c r="J24" s="62"/>
    </row>
    <row r="25" spans="1:10" ht="21" customHeight="1">
      <c r="A25" s="155" t="s">
        <v>110</v>
      </c>
      <c r="B25" s="156">
        <v>1830.66</v>
      </c>
      <c r="C25" s="157">
        <v>1765.26</v>
      </c>
      <c r="D25" s="158">
        <v>1857.68</v>
      </c>
      <c r="E25" s="158">
        <v>1894.19</v>
      </c>
      <c r="F25" s="158">
        <v>1856.03</v>
      </c>
      <c r="G25" s="147">
        <f t="shared" si="9"/>
        <v>1.9653546358899376E-2</v>
      </c>
      <c r="H25" s="147">
        <f t="shared" si="10"/>
        <v>3.4703331039078744E-2</v>
      </c>
      <c r="I25" s="147">
        <f t="shared" si="11"/>
        <v>5.1420187394491501E-2</v>
      </c>
      <c r="J25" s="62"/>
    </row>
    <row r="26" spans="1:10" ht="21" customHeight="1">
      <c r="A26" s="682" t="s">
        <v>103</v>
      </c>
      <c r="B26" s="683"/>
      <c r="C26" s="683"/>
      <c r="D26" s="683"/>
      <c r="E26" s="684"/>
      <c r="F26" s="684"/>
      <c r="G26" s="684"/>
      <c r="H26" s="684"/>
      <c r="I26" s="685"/>
      <c r="J26" s="62"/>
    </row>
    <row r="27" spans="1:10" ht="27.75" customHeight="1">
      <c r="A27" s="159" t="s">
        <v>82</v>
      </c>
      <c r="B27" s="160">
        <v>25676.880000000001</v>
      </c>
      <c r="C27" s="161">
        <v>103317.92300000001</v>
      </c>
      <c r="D27" s="162">
        <v>24529.71</v>
      </c>
      <c r="E27" s="162">
        <v>22559.85</v>
      </c>
      <c r="F27" s="162">
        <v>97427</v>
      </c>
      <c r="G27" s="163">
        <f>E27/D27-1</f>
        <v>-8.0305066794511659E-2</v>
      </c>
      <c r="H27" s="163">
        <f>E27/B27-1</f>
        <v>-0.12139442175217563</v>
      </c>
      <c r="I27" s="163">
        <f>F27/C27-1</f>
        <v>-5.7017435396954363E-2</v>
      </c>
      <c r="J27" s="62"/>
    </row>
    <row r="28" spans="1:10">
      <c r="J28" s="62"/>
    </row>
    <row r="29" spans="1:10">
      <c r="J29" s="62"/>
    </row>
    <row r="30" spans="1:10" ht="12.75" customHeight="1">
      <c r="J30" s="62"/>
    </row>
    <row r="31" spans="1:10">
      <c r="J31" s="62"/>
    </row>
    <row r="32" spans="1:10">
      <c r="J32" s="62"/>
    </row>
    <row r="33" spans="7:10">
      <c r="J33" s="62"/>
    </row>
    <row r="34" spans="7:10">
      <c r="J34" s="62"/>
    </row>
    <row r="35" spans="7:10">
      <c r="J35" s="62"/>
    </row>
    <row r="36" spans="7:10">
      <c r="J36" s="62"/>
    </row>
    <row r="37" spans="7:10">
      <c r="J37" s="62"/>
    </row>
    <row r="38" spans="7:10">
      <c r="J38" s="62"/>
    </row>
    <row r="39" spans="7:10">
      <c r="J39" s="62"/>
    </row>
    <row r="40" spans="7:10" ht="12.75" customHeight="1">
      <c r="G40" s="596"/>
      <c r="J40" s="62"/>
    </row>
    <row r="41" spans="7:10">
      <c r="J41" s="62"/>
    </row>
    <row r="42" spans="7:10">
      <c r="J42" s="62"/>
    </row>
    <row r="43" spans="7:10">
      <c r="J43" s="62"/>
    </row>
    <row r="44" spans="7:10"/>
    <row r="45" spans="7:10"/>
    <row r="46" spans="7:10"/>
    <row r="47" spans="7:10"/>
    <row r="48" spans="7: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6">
    <mergeCell ref="A26:I26"/>
    <mergeCell ref="A1:I1"/>
    <mergeCell ref="A2:I2"/>
    <mergeCell ref="A3:A5"/>
    <mergeCell ref="B3:C3"/>
    <mergeCell ref="D3:I3"/>
    <mergeCell ref="B4:B5"/>
    <mergeCell ref="C4:C5"/>
    <mergeCell ref="D4:D5"/>
    <mergeCell ref="G4:I4"/>
    <mergeCell ref="A6:I6"/>
    <mergeCell ref="A12:I12"/>
    <mergeCell ref="A16:I16"/>
    <mergeCell ref="A22:I22"/>
    <mergeCell ref="E4:E5"/>
    <mergeCell ref="F4:F5"/>
  </mergeCells>
  <printOptions horizontalCentered="1"/>
  <pageMargins left="0.51181102362204722" right="0.51181102362204722" top="0.6692913385826772" bottom="0.55118110236220474" header="0.31496062992125984" footer="0.31496062992125984"/>
  <pageSetup paperSize="9" scale="79" fitToHeight="0" orientation="portrait" horizontalDpi="4294967293" verticalDpi="4294967293"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J40"/>
  <sheetViews>
    <sheetView showGridLines="0" view="pageBreakPreview" topLeftCell="A10" zoomScale="90" zoomScaleNormal="100" zoomScaleSheetLayoutView="90" workbookViewId="0">
      <selection activeCell="B19" sqref="B19"/>
    </sheetView>
  </sheetViews>
  <sheetFormatPr defaultColWidth="8" defaultRowHeight="15"/>
  <cols>
    <col min="1" max="1" width="30.125" style="55" customWidth="1"/>
    <col min="2" max="6" width="11.125" style="55" customWidth="1"/>
    <col min="7" max="7" width="8.875" style="55" customWidth="1"/>
    <col min="8" max="8" width="9.375" style="55" customWidth="1"/>
    <col min="9" max="9" width="8.375" style="55" customWidth="1"/>
    <col min="10" max="16380" width="8" style="55"/>
    <col min="16381" max="16381" width="0.5" style="55" customWidth="1"/>
    <col min="16382" max="16383" width="0.875" style="55" customWidth="1"/>
    <col min="16384" max="16384" width="0.625" style="55" customWidth="1"/>
  </cols>
  <sheetData>
    <row r="1" spans="1:10" ht="30" customHeight="1">
      <c r="A1" s="686" t="str">
        <f>'Tab 1'!A1:I1</f>
        <v xml:space="preserve"> I. EMERYTURY I RENTY REALIZOWANE PRZEZ KRUS</v>
      </c>
      <c r="B1" s="686"/>
      <c r="C1" s="686"/>
      <c r="D1" s="686"/>
      <c r="E1" s="686"/>
      <c r="F1" s="686"/>
      <c r="G1" s="686"/>
      <c r="H1" s="686"/>
      <c r="I1" s="686"/>
    </row>
    <row r="2" spans="1:10" s="57" customFormat="1" ht="12.75">
      <c r="A2" s="56"/>
      <c r="B2" s="56"/>
      <c r="C2" s="56"/>
      <c r="D2" s="56"/>
      <c r="E2" s="56"/>
      <c r="F2" s="56"/>
      <c r="G2" s="56"/>
      <c r="H2" s="56"/>
      <c r="I2" s="56"/>
    </row>
    <row r="3" spans="1:10" ht="30" customHeight="1">
      <c r="A3" s="703" t="s">
        <v>548</v>
      </c>
      <c r="B3" s="703"/>
      <c r="C3" s="703"/>
      <c r="D3" s="703"/>
      <c r="E3" s="703"/>
      <c r="F3" s="703"/>
      <c r="G3" s="703"/>
      <c r="H3" s="703"/>
      <c r="I3" s="703"/>
    </row>
    <row r="4" spans="1:10" ht="21" customHeight="1">
      <c r="A4" s="692" t="s">
        <v>15</v>
      </c>
      <c r="B4" s="689" t="s">
        <v>16</v>
      </c>
      <c r="C4" s="690"/>
      <c r="D4" s="689" t="s">
        <v>441</v>
      </c>
      <c r="E4" s="691"/>
      <c r="F4" s="691"/>
      <c r="G4" s="691"/>
      <c r="H4" s="691"/>
      <c r="I4" s="690"/>
    </row>
    <row r="5" spans="1:10" ht="18" customHeight="1">
      <c r="A5" s="692"/>
      <c r="B5" s="692" t="s">
        <v>585</v>
      </c>
      <c r="C5" s="692" t="s">
        <v>584</v>
      </c>
      <c r="D5" s="692" t="s">
        <v>570</v>
      </c>
      <c r="E5" s="692" t="s">
        <v>585</v>
      </c>
      <c r="F5" s="692" t="s">
        <v>584</v>
      </c>
      <c r="G5" s="693" t="s">
        <v>17</v>
      </c>
      <c r="H5" s="693"/>
      <c r="I5" s="694"/>
    </row>
    <row r="6" spans="1:10" ht="75" customHeight="1">
      <c r="A6" s="692"/>
      <c r="B6" s="692"/>
      <c r="C6" s="692"/>
      <c r="D6" s="692"/>
      <c r="E6" s="692"/>
      <c r="F6" s="692"/>
      <c r="G6" s="587" t="s">
        <v>588</v>
      </c>
      <c r="H6" s="586" t="s">
        <v>586</v>
      </c>
      <c r="I6" s="586" t="s">
        <v>587</v>
      </c>
    </row>
    <row r="7" spans="1:10" ht="21" customHeight="1">
      <c r="A7" s="695" t="s">
        <v>73</v>
      </c>
      <c r="B7" s="696"/>
      <c r="C7" s="696"/>
      <c r="D7" s="696"/>
      <c r="E7" s="696"/>
      <c r="F7" s="696"/>
      <c r="G7" s="696"/>
      <c r="H7" s="696"/>
      <c r="I7" s="715"/>
    </row>
    <row r="8" spans="1:10" ht="21" customHeight="1">
      <c r="A8" s="142" t="s">
        <v>449</v>
      </c>
      <c r="B8" s="140">
        <v>643824</v>
      </c>
      <c r="C8" s="140">
        <v>644814</v>
      </c>
      <c r="D8" s="140">
        <v>633933</v>
      </c>
      <c r="E8" s="140">
        <v>634045</v>
      </c>
      <c r="F8" s="140">
        <v>635167</v>
      </c>
      <c r="G8" s="138">
        <f>E8/D8-1</f>
        <v>1.76674822102596E-4</v>
      </c>
      <c r="H8" s="138">
        <f>E8/B8-1</f>
        <v>-1.5188933621610889E-2</v>
      </c>
      <c r="I8" s="138">
        <f>F8/C8-1</f>
        <v>-1.4960903454329433E-2</v>
      </c>
      <c r="J8" s="63"/>
    </row>
    <row r="9" spans="1:10" ht="21" customHeight="1">
      <c r="A9" s="142" t="s">
        <v>82</v>
      </c>
      <c r="B9" s="143">
        <v>180909621.48999998</v>
      </c>
      <c r="C9" s="143">
        <v>713907741.76999998</v>
      </c>
      <c r="D9" s="143">
        <v>189524922.53</v>
      </c>
      <c r="E9" s="143">
        <v>189386942.59</v>
      </c>
      <c r="F9" s="143">
        <v>747319391.30000007</v>
      </c>
      <c r="G9" s="147">
        <f>E9/D9-1</f>
        <v>-7.2803058383075214E-4</v>
      </c>
      <c r="H9" s="147">
        <f>E9/B9-1</f>
        <v>4.6859426437242391E-2</v>
      </c>
      <c r="I9" s="165">
        <f>F9/C9-1</f>
        <v>4.6801074669903686E-2</v>
      </c>
      <c r="J9" s="64"/>
    </row>
    <row r="10" spans="1:10" ht="21" customHeight="1">
      <c r="A10" s="716" t="s">
        <v>113</v>
      </c>
      <c r="B10" s="717"/>
      <c r="C10" s="717"/>
      <c r="D10" s="717"/>
      <c r="E10" s="717"/>
      <c r="F10" s="717"/>
      <c r="G10" s="717"/>
      <c r="H10" s="717"/>
      <c r="I10" s="718"/>
    </row>
    <row r="11" spans="1:10" ht="21" customHeight="1">
      <c r="A11" s="142" t="s">
        <v>93</v>
      </c>
      <c r="B11" s="140">
        <v>518360</v>
      </c>
      <c r="C11" s="140">
        <v>518169</v>
      </c>
      <c r="D11" s="140">
        <v>510043</v>
      </c>
      <c r="E11" s="140">
        <v>511062</v>
      </c>
      <c r="F11" s="140">
        <v>511289</v>
      </c>
      <c r="G11" s="138">
        <f t="shared" ref="G11:G12" si="0">E11/D11-1</f>
        <v>1.9978707677588137E-3</v>
      </c>
      <c r="H11" s="138">
        <f t="shared" ref="H11:H12" si="1">E11/B11-1</f>
        <v>-1.4079018442781033E-2</v>
      </c>
      <c r="I11" s="164">
        <f t="shared" ref="I11:I12" si="2">F11/C11-1</f>
        <v>-1.3277521426407257E-2</v>
      </c>
    </row>
    <row r="12" spans="1:10" ht="21" customHeight="1">
      <c r="A12" s="142" t="s">
        <v>82</v>
      </c>
      <c r="B12" s="143">
        <v>160615502.69999999</v>
      </c>
      <c r="C12" s="166">
        <v>633005955.76999998</v>
      </c>
      <c r="D12" s="166">
        <v>168009216.47999999</v>
      </c>
      <c r="E12" s="166">
        <v>168133229.03</v>
      </c>
      <c r="F12" s="166">
        <v>663103242.24000001</v>
      </c>
      <c r="G12" s="147">
        <f t="shared" si="0"/>
        <v>7.3812944669482405E-4</v>
      </c>
      <c r="H12" s="147">
        <f t="shared" si="1"/>
        <v>4.6805732968639546E-2</v>
      </c>
      <c r="I12" s="165">
        <f t="shared" si="2"/>
        <v>4.7546608678253444E-2</v>
      </c>
    </row>
    <row r="13" spans="1:10" ht="21" customHeight="1">
      <c r="A13" s="716" t="s">
        <v>111</v>
      </c>
      <c r="B13" s="717"/>
      <c r="C13" s="717"/>
      <c r="D13" s="717"/>
      <c r="E13" s="717"/>
      <c r="F13" s="717"/>
      <c r="G13" s="717"/>
      <c r="H13" s="717"/>
      <c r="I13" s="718"/>
    </row>
    <row r="14" spans="1:10" ht="21" customHeight="1">
      <c r="A14" s="142" t="s">
        <v>93</v>
      </c>
      <c r="B14" s="140">
        <v>11239</v>
      </c>
      <c r="C14" s="140">
        <v>11479</v>
      </c>
      <c r="D14" s="140">
        <v>10701</v>
      </c>
      <c r="E14" s="140">
        <v>10448</v>
      </c>
      <c r="F14" s="140">
        <v>10713</v>
      </c>
      <c r="G14" s="138">
        <f t="shared" ref="G14:G15" si="3">E14/D14-1</f>
        <v>-2.3642650219605654E-2</v>
      </c>
      <c r="H14" s="138">
        <f t="shared" ref="H14:H15" si="4">E14/B14-1</f>
        <v>-7.037992703977225E-2</v>
      </c>
      <c r="I14" s="164">
        <f t="shared" ref="I14:I15" si="5">F14/C14-1</f>
        <v>-6.6730551441763208E-2</v>
      </c>
    </row>
    <row r="15" spans="1:10" ht="21" customHeight="1">
      <c r="A15" s="142" t="s">
        <v>82</v>
      </c>
      <c r="B15" s="143">
        <v>3184092.98</v>
      </c>
      <c r="C15" s="143">
        <v>12917123.939999999</v>
      </c>
      <c r="D15" s="143">
        <v>3154408.06</v>
      </c>
      <c r="E15" s="143">
        <v>3064605.54</v>
      </c>
      <c r="F15" s="143">
        <v>12410680.77</v>
      </c>
      <c r="G15" s="147">
        <f t="shared" si="3"/>
        <v>-2.8468897584543962E-2</v>
      </c>
      <c r="H15" s="147">
        <f t="shared" si="4"/>
        <v>-3.7526366456798632E-2</v>
      </c>
      <c r="I15" s="165">
        <f t="shared" si="5"/>
        <v>-3.9207115481157184E-2</v>
      </c>
    </row>
    <row r="16" spans="1:10" ht="21" customHeight="1">
      <c r="A16" s="716" t="s">
        <v>114</v>
      </c>
      <c r="B16" s="717"/>
      <c r="C16" s="717"/>
      <c r="D16" s="717"/>
      <c r="E16" s="717"/>
      <c r="F16" s="717"/>
      <c r="G16" s="717"/>
      <c r="H16" s="717"/>
      <c r="I16" s="718"/>
    </row>
    <row r="17" spans="1:9" ht="21" customHeight="1">
      <c r="A17" s="142" t="s">
        <v>93</v>
      </c>
      <c r="B17" s="140">
        <v>114225</v>
      </c>
      <c r="C17" s="140">
        <v>115167</v>
      </c>
      <c r="D17" s="140">
        <v>113189</v>
      </c>
      <c r="E17" s="140">
        <v>112534</v>
      </c>
      <c r="F17" s="140">
        <v>113164</v>
      </c>
      <c r="G17" s="138">
        <f t="shared" ref="G17:G18" si="6">E17/D17-1</f>
        <v>-5.786781401019514E-3</v>
      </c>
      <c r="H17" s="138">
        <f t="shared" ref="H17:H18" si="7">E17/B17-1</f>
        <v>-1.4804114685926906E-2</v>
      </c>
      <c r="I17" s="164">
        <f t="shared" ref="I17:I18" si="8">F17/C17-1</f>
        <v>-1.7392134899754219E-2</v>
      </c>
    </row>
    <row r="18" spans="1:9" ht="21" customHeight="1">
      <c r="A18" s="155" t="s">
        <v>82</v>
      </c>
      <c r="B18" s="167">
        <v>17110025.809999999</v>
      </c>
      <c r="C18" s="157">
        <v>67984662.060000002</v>
      </c>
      <c r="D18" s="157">
        <v>18361297.989999998</v>
      </c>
      <c r="E18" s="157">
        <v>18189108.02</v>
      </c>
      <c r="F18" s="157">
        <v>71805468.289999992</v>
      </c>
      <c r="G18" s="147">
        <f t="shared" si="6"/>
        <v>-9.3778756868810875E-3</v>
      </c>
      <c r="H18" s="147">
        <f t="shared" si="7"/>
        <v>6.3067246185527503E-2</v>
      </c>
      <c r="I18" s="165">
        <f t="shared" si="8"/>
        <v>5.6201003494404711E-2</v>
      </c>
    </row>
    <row r="19" spans="1:9" s="67" customFormat="1" ht="47.25" customHeight="1">
      <c r="A19" s="56"/>
      <c r="B19" s="65"/>
      <c r="C19" s="65"/>
      <c r="D19" s="65"/>
      <c r="E19" s="65"/>
      <c r="F19" s="65"/>
      <c r="G19" s="66"/>
      <c r="H19" s="66"/>
      <c r="I19" s="66"/>
    </row>
    <row r="20" spans="1:9" ht="22.5" customHeight="1">
      <c r="A20" s="719" t="s">
        <v>450</v>
      </c>
      <c r="B20" s="719"/>
      <c r="C20" s="719"/>
      <c r="D20" s="719"/>
      <c r="E20" s="719"/>
      <c r="F20" s="719"/>
      <c r="G20" s="719"/>
      <c r="H20" s="719"/>
      <c r="I20" s="719"/>
    </row>
    <row r="21" spans="1:9" ht="22.5" customHeight="1">
      <c r="A21" s="706" t="s">
        <v>15</v>
      </c>
      <c r="B21" s="704" t="s">
        <v>115</v>
      </c>
      <c r="C21" s="704" t="s">
        <v>116</v>
      </c>
      <c r="D21" s="688" t="s">
        <v>117</v>
      </c>
      <c r="E21" s="711"/>
      <c r="F21" s="709" t="s">
        <v>549</v>
      </c>
      <c r="G21" s="393"/>
      <c r="H21" s="558"/>
      <c r="I21" s="705"/>
    </row>
    <row r="22" spans="1:9" ht="48" customHeight="1">
      <c r="A22" s="707"/>
      <c r="B22" s="704"/>
      <c r="C22" s="704"/>
      <c r="D22" s="527" t="s">
        <v>118</v>
      </c>
      <c r="E22" s="178" t="s">
        <v>119</v>
      </c>
      <c r="F22" s="710"/>
      <c r="G22" s="559"/>
      <c r="H22" s="560"/>
      <c r="I22" s="705"/>
    </row>
    <row r="23" spans="1:9" ht="15" customHeight="1">
      <c r="A23" s="708"/>
      <c r="B23" s="712" t="s">
        <v>583</v>
      </c>
      <c r="C23" s="713"/>
      <c r="D23" s="713"/>
      <c r="E23" s="713"/>
      <c r="F23" s="714"/>
      <c r="G23" s="561"/>
      <c r="H23" s="562"/>
      <c r="I23" s="562"/>
    </row>
    <row r="24" spans="1:9" ht="21" customHeight="1">
      <c r="A24" s="168" t="s">
        <v>73</v>
      </c>
      <c r="B24" s="169">
        <f>B25+B27+B31</f>
        <v>18502</v>
      </c>
      <c r="C24" s="169">
        <f>C25+C27+C31</f>
        <v>19629</v>
      </c>
      <c r="D24" s="169">
        <f>D25+D27+D31</f>
        <v>19828</v>
      </c>
      <c r="E24" s="169">
        <f t="shared" ref="E24:F24" si="9">E25+E27+E31</f>
        <v>2</v>
      </c>
      <c r="F24" s="169">
        <f t="shared" si="9"/>
        <v>18303</v>
      </c>
      <c r="G24" s="563"/>
      <c r="H24" s="564"/>
      <c r="I24" s="564"/>
    </row>
    <row r="25" spans="1:9" ht="21" customHeight="1">
      <c r="A25" s="170" t="s">
        <v>120</v>
      </c>
      <c r="B25" s="140">
        <v>1370</v>
      </c>
      <c r="C25" s="140">
        <v>4371</v>
      </c>
      <c r="D25" s="140">
        <v>4466</v>
      </c>
      <c r="E25" s="171">
        <v>0</v>
      </c>
      <c r="F25" s="140">
        <v>1275</v>
      </c>
      <c r="G25" s="565"/>
      <c r="H25" s="566"/>
      <c r="I25" s="567"/>
    </row>
    <row r="26" spans="1:9" ht="21" customHeight="1">
      <c r="A26" s="170" t="s">
        <v>121</v>
      </c>
      <c r="B26" s="140">
        <v>2</v>
      </c>
      <c r="C26" s="140">
        <v>5</v>
      </c>
      <c r="D26" s="140">
        <v>5</v>
      </c>
      <c r="E26" s="171">
        <v>0</v>
      </c>
      <c r="F26" s="140">
        <v>2</v>
      </c>
      <c r="G26" s="568"/>
      <c r="H26" s="569"/>
      <c r="I26" s="570"/>
    </row>
    <row r="27" spans="1:9" ht="21" customHeight="1">
      <c r="A27" s="170" t="s">
        <v>122</v>
      </c>
      <c r="B27" s="140">
        <f>B28+B30</f>
        <v>17132</v>
      </c>
      <c r="C27" s="140">
        <f t="shared" ref="C27:F27" si="10">C28+C30</f>
        <v>15258</v>
      </c>
      <c r="D27" s="140">
        <f t="shared" si="10"/>
        <v>15362</v>
      </c>
      <c r="E27" s="140">
        <f t="shared" si="10"/>
        <v>2</v>
      </c>
      <c r="F27" s="140">
        <f t="shared" si="10"/>
        <v>17028</v>
      </c>
      <c r="G27" s="571"/>
      <c r="H27" s="567"/>
      <c r="I27" s="567"/>
    </row>
    <row r="28" spans="1:9" ht="21" customHeight="1">
      <c r="A28" s="170" t="s">
        <v>541</v>
      </c>
      <c r="B28" s="140">
        <v>16840</v>
      </c>
      <c r="C28" s="140">
        <v>13984</v>
      </c>
      <c r="D28" s="140">
        <v>14153</v>
      </c>
      <c r="E28" s="172">
        <v>2</v>
      </c>
      <c r="F28" s="140">
        <v>16671</v>
      </c>
      <c r="G28" s="572"/>
      <c r="H28" s="573"/>
      <c r="I28" s="570"/>
    </row>
    <row r="29" spans="1:9" ht="22.5" customHeight="1">
      <c r="A29" s="170" t="s">
        <v>578</v>
      </c>
      <c r="B29" s="173">
        <v>744</v>
      </c>
      <c r="C29" s="173">
        <v>670</v>
      </c>
      <c r="D29" s="173">
        <v>619</v>
      </c>
      <c r="E29" s="171">
        <v>0</v>
      </c>
      <c r="F29" s="173">
        <v>795</v>
      </c>
      <c r="G29" s="572"/>
      <c r="H29" s="573"/>
      <c r="I29" s="574"/>
    </row>
    <row r="30" spans="1:9" ht="21" customHeight="1">
      <c r="A30" s="170" t="s">
        <v>125</v>
      </c>
      <c r="B30" s="140">
        <v>292</v>
      </c>
      <c r="C30" s="140">
        <v>1274</v>
      </c>
      <c r="D30" s="140">
        <v>1209</v>
      </c>
      <c r="E30" s="171">
        <v>0</v>
      </c>
      <c r="F30" s="140">
        <v>357</v>
      </c>
      <c r="G30" s="572"/>
      <c r="H30" s="573"/>
      <c r="I30" s="570"/>
    </row>
    <row r="31" spans="1:9" ht="22.5">
      <c r="A31" s="174" t="s">
        <v>126</v>
      </c>
      <c r="B31" s="175">
        <v>0</v>
      </c>
      <c r="C31" s="175">
        <v>0</v>
      </c>
      <c r="D31" s="175">
        <v>0</v>
      </c>
      <c r="E31" s="175">
        <v>0</v>
      </c>
      <c r="F31" s="175">
        <v>0</v>
      </c>
      <c r="G31" s="568"/>
      <c r="H31" s="569"/>
      <c r="I31" s="569"/>
    </row>
    <row r="34" spans="2:7">
      <c r="B34" s="557"/>
    </row>
    <row r="40" spans="2:7">
      <c r="G40" s="596"/>
    </row>
  </sheetData>
  <mergeCells count="23">
    <mergeCell ref="A7:I7"/>
    <mergeCell ref="A10:I10"/>
    <mergeCell ref="A13:I13"/>
    <mergeCell ref="A16:I16"/>
    <mergeCell ref="A20:I20"/>
    <mergeCell ref="B21:B22"/>
    <mergeCell ref="C21:C22"/>
    <mergeCell ref="I21:I22"/>
    <mergeCell ref="A21:A23"/>
    <mergeCell ref="F21:F22"/>
    <mergeCell ref="D21:E21"/>
    <mergeCell ref="B23:F23"/>
    <mergeCell ref="A1:I1"/>
    <mergeCell ref="A3:I3"/>
    <mergeCell ref="A4:A6"/>
    <mergeCell ref="B4:C4"/>
    <mergeCell ref="B5:B6"/>
    <mergeCell ref="C5:C6"/>
    <mergeCell ref="D5:D6"/>
    <mergeCell ref="G5:I5"/>
    <mergeCell ref="D4:I4"/>
    <mergeCell ref="E5:E6"/>
    <mergeCell ref="F5:F6"/>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40"/>
  <sheetViews>
    <sheetView showGridLines="0" view="pageBreakPreview" zoomScale="90" zoomScaleNormal="100" zoomScaleSheetLayoutView="90" workbookViewId="0">
      <selection activeCell="B19" sqref="B19"/>
    </sheetView>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75" customWidth="1"/>
    <col min="7" max="7" width="10.875" style="1" customWidth="1"/>
    <col min="8" max="16383" width="8" style="1"/>
    <col min="16384" max="16384" width="2.5" style="1" customWidth="1"/>
  </cols>
  <sheetData>
    <row r="1" spans="1:11" ht="30" customHeight="1">
      <c r="A1" s="720" t="str">
        <f>'Tab 2 i 3'!A1:I1</f>
        <v xml:space="preserve"> I. EMERYTURY I RENTY REALIZOWANE PRZEZ KRUS</v>
      </c>
      <c r="B1" s="720"/>
      <c r="C1" s="720"/>
      <c r="D1" s="720"/>
      <c r="E1" s="720"/>
      <c r="F1" s="720"/>
      <c r="G1" s="720"/>
    </row>
    <row r="2" spans="1:11" ht="42.75" customHeight="1">
      <c r="A2" s="721" t="s">
        <v>582</v>
      </c>
      <c r="B2" s="721"/>
      <c r="C2" s="721"/>
      <c r="D2" s="721"/>
      <c r="E2" s="721"/>
      <c r="F2" s="721"/>
      <c r="G2" s="721"/>
      <c r="H2" s="8"/>
    </row>
    <row r="3" spans="1:11" ht="21" customHeight="1">
      <c r="A3" s="727" t="s">
        <v>15</v>
      </c>
      <c r="B3" s="722" t="s">
        <v>127</v>
      </c>
      <c r="C3" s="723" t="s">
        <v>128</v>
      </c>
      <c r="D3" s="724"/>
      <c r="E3" s="724"/>
      <c r="F3" s="724"/>
      <c r="G3" s="725" t="s">
        <v>129</v>
      </c>
      <c r="H3" s="28"/>
    </row>
    <row r="4" spans="1:11" ht="73.5" customHeight="1">
      <c r="A4" s="728"/>
      <c r="B4" s="722"/>
      <c r="C4" s="528" t="s">
        <v>130</v>
      </c>
      <c r="D4" s="528" t="s">
        <v>131</v>
      </c>
      <c r="E4" s="197" t="s">
        <v>132</v>
      </c>
      <c r="F4" s="529" t="s">
        <v>133</v>
      </c>
      <c r="G4" s="726"/>
      <c r="H4" s="28"/>
    </row>
    <row r="5" spans="1:11" ht="21" customHeight="1">
      <c r="A5" s="729"/>
      <c r="B5" s="689" t="s">
        <v>589</v>
      </c>
      <c r="C5" s="691"/>
      <c r="D5" s="691"/>
      <c r="E5" s="691"/>
      <c r="F5" s="691"/>
      <c r="G5" s="690"/>
      <c r="H5" s="28"/>
    </row>
    <row r="6" spans="1:11" ht="21" customHeight="1">
      <c r="A6" s="168" t="s">
        <v>73</v>
      </c>
      <c r="B6" s="181">
        <f>C6+G6</f>
        <v>78859</v>
      </c>
      <c r="C6" s="181">
        <f>D6+E6</f>
        <v>77822</v>
      </c>
      <c r="D6" s="181">
        <f>D7+D9+D13</f>
        <v>70546</v>
      </c>
      <c r="E6" s="182">
        <f>E7+E9</f>
        <v>7276</v>
      </c>
      <c r="F6" s="538">
        <f>E6/C6</f>
        <v>9.3495412608259873E-2</v>
      </c>
      <c r="G6" s="183">
        <f>G7+G9</f>
        <v>1037</v>
      </c>
      <c r="H6" s="68"/>
    </row>
    <row r="7" spans="1:11" ht="21" customHeight="1">
      <c r="A7" s="170" t="s">
        <v>120</v>
      </c>
      <c r="B7" s="184">
        <f t="shared" ref="B7:B13" si="0">C7+G7</f>
        <v>18303</v>
      </c>
      <c r="C7" s="184">
        <f>D7+E7</f>
        <v>18120</v>
      </c>
      <c r="D7" s="184">
        <v>16255</v>
      </c>
      <c r="E7" s="184">
        <v>1865</v>
      </c>
      <c r="F7" s="539">
        <f t="shared" ref="F7:F12" si="1">E7/C7</f>
        <v>0.10292494481236203</v>
      </c>
      <c r="G7" s="184">
        <v>183</v>
      </c>
      <c r="H7" s="28"/>
      <c r="K7" s="69"/>
    </row>
    <row r="8" spans="1:11" ht="21" customHeight="1">
      <c r="A8" s="170" t="s">
        <v>121</v>
      </c>
      <c r="B8" s="184">
        <f t="shared" si="0"/>
        <v>37</v>
      </c>
      <c r="C8" s="184">
        <f t="shared" ref="C8:C13" si="2">D8+E8</f>
        <v>35</v>
      </c>
      <c r="D8" s="184">
        <v>28</v>
      </c>
      <c r="E8" s="185">
        <v>7</v>
      </c>
      <c r="F8" s="539">
        <f t="shared" si="1"/>
        <v>0.2</v>
      </c>
      <c r="G8" s="186">
        <v>2</v>
      </c>
      <c r="H8" s="28"/>
      <c r="K8" s="69"/>
    </row>
    <row r="9" spans="1:11" ht="21" customHeight="1">
      <c r="A9" s="170" t="s">
        <v>122</v>
      </c>
      <c r="B9" s="184">
        <f t="shared" si="0"/>
        <v>60556</v>
      </c>
      <c r="C9" s="184">
        <f t="shared" si="2"/>
        <v>59702</v>
      </c>
      <c r="D9" s="184">
        <v>54291</v>
      </c>
      <c r="E9" s="184">
        <v>5411</v>
      </c>
      <c r="F9" s="539">
        <f t="shared" si="1"/>
        <v>9.0633479615423271E-2</v>
      </c>
      <c r="G9" s="186">
        <v>854</v>
      </c>
      <c r="H9" s="28"/>
      <c r="K9" s="69"/>
    </row>
    <row r="10" spans="1:11" ht="21" customHeight="1">
      <c r="A10" s="170" t="s">
        <v>123</v>
      </c>
      <c r="B10" s="184">
        <f t="shared" si="0"/>
        <v>55787</v>
      </c>
      <c r="C10" s="184">
        <f t="shared" si="2"/>
        <v>55043</v>
      </c>
      <c r="D10" s="187">
        <v>49893</v>
      </c>
      <c r="E10" s="188">
        <v>5150</v>
      </c>
      <c r="F10" s="539">
        <f t="shared" si="1"/>
        <v>9.3563214214341509E-2</v>
      </c>
      <c r="G10" s="189">
        <v>744</v>
      </c>
      <c r="H10" s="28"/>
      <c r="K10" s="69"/>
    </row>
    <row r="11" spans="1:11" ht="24" customHeight="1">
      <c r="A11" s="170" t="s">
        <v>124</v>
      </c>
      <c r="B11" s="184">
        <f t="shared" si="0"/>
        <v>2544</v>
      </c>
      <c r="C11" s="184">
        <f t="shared" si="2"/>
        <v>2520</v>
      </c>
      <c r="D11" s="187">
        <v>2036</v>
      </c>
      <c r="E11" s="187">
        <v>484</v>
      </c>
      <c r="F11" s="539">
        <f t="shared" si="1"/>
        <v>0.19206349206349208</v>
      </c>
      <c r="G11" s="186">
        <v>24</v>
      </c>
      <c r="H11" s="28"/>
      <c r="K11" s="69"/>
    </row>
    <row r="12" spans="1:11" ht="21" customHeight="1">
      <c r="A12" s="170" t="s">
        <v>125</v>
      </c>
      <c r="B12" s="184">
        <f t="shared" si="0"/>
        <v>4769</v>
      </c>
      <c r="C12" s="184">
        <f t="shared" si="2"/>
        <v>4659</v>
      </c>
      <c r="D12" s="184">
        <v>4398</v>
      </c>
      <c r="E12" s="185">
        <v>261</v>
      </c>
      <c r="F12" s="539">
        <f t="shared" si="1"/>
        <v>5.6020605280103025E-2</v>
      </c>
      <c r="G12" s="186">
        <v>110</v>
      </c>
      <c r="H12" s="28"/>
      <c r="K12" s="69"/>
    </row>
    <row r="13" spans="1:11" ht="22.5" customHeight="1">
      <c r="A13" s="174" t="s">
        <v>126</v>
      </c>
      <c r="B13" s="190">
        <f t="shared" si="0"/>
        <v>0</v>
      </c>
      <c r="C13" s="190">
        <f t="shared" si="2"/>
        <v>0</v>
      </c>
      <c r="D13" s="190">
        <v>0</v>
      </c>
      <c r="E13" s="190">
        <v>0</v>
      </c>
      <c r="F13" s="575" t="s">
        <v>531</v>
      </c>
      <c r="G13" s="190">
        <v>0</v>
      </c>
      <c r="H13" s="28"/>
      <c r="K13" s="69"/>
    </row>
    <row r="14" spans="1:11" ht="27.75" customHeight="1">
      <c r="A14" s="204"/>
      <c r="B14" s="205"/>
      <c r="C14" s="205"/>
      <c r="D14" s="205"/>
      <c r="E14" s="206"/>
      <c r="F14" s="206"/>
      <c r="G14" s="206"/>
      <c r="H14" s="28"/>
      <c r="K14" s="69"/>
    </row>
    <row r="15" spans="1:11" ht="30" customHeight="1">
      <c r="A15" s="721" t="s">
        <v>504</v>
      </c>
      <c r="B15" s="721"/>
      <c r="C15" s="721"/>
      <c r="D15" s="721"/>
      <c r="E15" s="721"/>
      <c r="F15" s="721"/>
      <c r="G15" s="721"/>
      <c r="H15" s="8"/>
    </row>
    <row r="16" spans="1:11" s="70" customFormat="1" ht="18" customHeight="1">
      <c r="A16" s="727" t="s">
        <v>15</v>
      </c>
      <c r="B16" s="722" t="s">
        <v>127</v>
      </c>
      <c r="C16" s="723" t="s">
        <v>128</v>
      </c>
      <c r="D16" s="724"/>
      <c r="E16" s="724"/>
      <c r="F16" s="724"/>
      <c r="G16" s="727" t="s">
        <v>129</v>
      </c>
    </row>
    <row r="17" spans="1:8" ht="73.5" customHeight="1">
      <c r="A17" s="728"/>
      <c r="B17" s="722"/>
      <c r="C17" s="526" t="s">
        <v>130</v>
      </c>
      <c r="D17" s="526" t="s">
        <v>131</v>
      </c>
      <c r="E17" s="526" t="s">
        <v>132</v>
      </c>
      <c r="F17" s="529" t="s">
        <v>133</v>
      </c>
      <c r="G17" s="729"/>
    </row>
    <row r="18" spans="1:8" ht="20.25" customHeight="1">
      <c r="A18" s="729"/>
      <c r="B18" s="689" t="str">
        <f>B5</f>
        <v>ROK 2021</v>
      </c>
      <c r="C18" s="691"/>
      <c r="D18" s="691"/>
      <c r="E18" s="691"/>
      <c r="F18" s="691"/>
      <c r="G18" s="690"/>
    </row>
    <row r="19" spans="1:8" ht="21" customHeight="1">
      <c r="A19" s="191" t="s">
        <v>73</v>
      </c>
      <c r="B19" s="183">
        <f>SUM(B20:B35)</f>
        <v>78859</v>
      </c>
      <c r="C19" s="183">
        <f>SUM(C20:C35)</f>
        <v>77822</v>
      </c>
      <c r="D19" s="183">
        <f>SUM(D20:D35)</f>
        <v>70546</v>
      </c>
      <c r="E19" s="183">
        <f>SUM(E20:E35)</f>
        <v>7276</v>
      </c>
      <c r="F19" s="540">
        <f>E19/C19</f>
        <v>9.3495412608259873E-2</v>
      </c>
      <c r="G19" s="183">
        <f>SUM(G20:G35)</f>
        <v>1037</v>
      </c>
      <c r="H19" s="71"/>
    </row>
    <row r="20" spans="1:8" ht="21" customHeight="1">
      <c r="A20" s="192" t="s">
        <v>46</v>
      </c>
      <c r="B20" s="189">
        <f>C20+G20</f>
        <v>2462</v>
      </c>
      <c r="C20" s="186">
        <f>SUM(D20:E20)</f>
        <v>2438</v>
      </c>
      <c r="D20" s="189">
        <v>2180</v>
      </c>
      <c r="E20" s="189">
        <v>258</v>
      </c>
      <c r="F20" s="541">
        <f t="shared" ref="F20:F35" si="3">E20/C20</f>
        <v>0.10582444626743231</v>
      </c>
      <c r="G20" s="189">
        <v>24</v>
      </c>
      <c r="H20" s="71"/>
    </row>
    <row r="21" spans="1:8" ht="21" customHeight="1">
      <c r="A21" s="192" t="s">
        <v>47</v>
      </c>
      <c r="B21" s="189">
        <f t="shared" ref="B21:B35" si="4">C21+G21</f>
        <v>5107</v>
      </c>
      <c r="C21" s="186">
        <f t="shared" ref="C21:C35" si="5">SUM(D21:E21)</f>
        <v>5050</v>
      </c>
      <c r="D21" s="189">
        <v>4615</v>
      </c>
      <c r="E21" s="189">
        <v>435</v>
      </c>
      <c r="F21" s="541">
        <f t="shared" si="3"/>
        <v>8.6138613861386132E-2</v>
      </c>
      <c r="G21" s="189">
        <v>57</v>
      </c>
      <c r="H21" s="71"/>
    </row>
    <row r="22" spans="1:8" ht="21" customHeight="1">
      <c r="A22" s="192" t="s">
        <v>48</v>
      </c>
      <c r="B22" s="189">
        <f t="shared" si="4"/>
        <v>9762</v>
      </c>
      <c r="C22" s="186">
        <f t="shared" si="5"/>
        <v>9632</v>
      </c>
      <c r="D22" s="189">
        <v>8475</v>
      </c>
      <c r="E22" s="189">
        <v>1157</v>
      </c>
      <c r="F22" s="541">
        <f t="shared" si="3"/>
        <v>0.12012043189368771</v>
      </c>
      <c r="G22" s="189">
        <v>130</v>
      </c>
      <c r="H22" s="71"/>
    </row>
    <row r="23" spans="1:8" ht="21" customHeight="1">
      <c r="A23" s="192" t="s">
        <v>49</v>
      </c>
      <c r="B23" s="189">
        <f t="shared" si="4"/>
        <v>985</v>
      </c>
      <c r="C23" s="186">
        <f t="shared" si="5"/>
        <v>963</v>
      </c>
      <c r="D23" s="189">
        <v>900</v>
      </c>
      <c r="E23" s="189">
        <v>63</v>
      </c>
      <c r="F23" s="541">
        <f t="shared" si="3"/>
        <v>6.5420560747663545E-2</v>
      </c>
      <c r="G23" s="189">
        <v>22</v>
      </c>
      <c r="H23" s="72"/>
    </row>
    <row r="24" spans="1:8" ht="21" customHeight="1">
      <c r="A24" s="192" t="s">
        <v>50</v>
      </c>
      <c r="B24" s="189">
        <f t="shared" si="4"/>
        <v>5520</v>
      </c>
      <c r="C24" s="186">
        <f t="shared" si="5"/>
        <v>5468</v>
      </c>
      <c r="D24" s="189">
        <v>4921</v>
      </c>
      <c r="E24" s="189">
        <v>547</v>
      </c>
      <c r="F24" s="541">
        <f t="shared" si="3"/>
        <v>0.10003657644476957</v>
      </c>
      <c r="G24" s="189">
        <v>52</v>
      </c>
      <c r="H24" s="72"/>
    </row>
    <row r="25" spans="1:8" ht="21" customHeight="1">
      <c r="A25" s="192" t="s">
        <v>51</v>
      </c>
      <c r="B25" s="189">
        <f t="shared" si="4"/>
        <v>9641</v>
      </c>
      <c r="C25" s="186">
        <f t="shared" si="5"/>
        <v>9530</v>
      </c>
      <c r="D25" s="189">
        <v>8821</v>
      </c>
      <c r="E25" s="189">
        <v>709</v>
      </c>
      <c r="F25" s="541">
        <f t="shared" si="3"/>
        <v>7.4396642182581324E-2</v>
      </c>
      <c r="G25" s="189">
        <v>111</v>
      </c>
      <c r="H25" s="71"/>
    </row>
    <row r="26" spans="1:8" ht="21" customHeight="1">
      <c r="A26" s="192" t="s">
        <v>52</v>
      </c>
      <c r="B26" s="189">
        <f t="shared" si="4"/>
        <v>10444</v>
      </c>
      <c r="C26" s="186">
        <f t="shared" si="5"/>
        <v>10357</v>
      </c>
      <c r="D26" s="189">
        <v>9441</v>
      </c>
      <c r="E26" s="189">
        <v>916</v>
      </c>
      <c r="F26" s="541">
        <f t="shared" si="3"/>
        <v>8.8442599208264944E-2</v>
      </c>
      <c r="G26" s="189">
        <v>87</v>
      </c>
      <c r="H26" s="71"/>
    </row>
    <row r="27" spans="1:8" ht="21" customHeight="1">
      <c r="A27" s="192" t="s">
        <v>53</v>
      </c>
      <c r="B27" s="189">
        <f t="shared" si="4"/>
        <v>970</v>
      </c>
      <c r="C27" s="186">
        <f t="shared" si="5"/>
        <v>954</v>
      </c>
      <c r="D27" s="189">
        <v>837</v>
      </c>
      <c r="E27" s="189">
        <v>117</v>
      </c>
      <c r="F27" s="541">
        <f t="shared" si="3"/>
        <v>0.12264150943396226</v>
      </c>
      <c r="G27" s="189">
        <v>16</v>
      </c>
      <c r="H27" s="71"/>
    </row>
    <row r="28" spans="1:8" ht="21" customHeight="1">
      <c r="A28" s="192" t="s">
        <v>54</v>
      </c>
      <c r="B28" s="189">
        <f t="shared" si="4"/>
        <v>5384</v>
      </c>
      <c r="C28" s="186">
        <f t="shared" si="5"/>
        <v>5227</v>
      </c>
      <c r="D28" s="189">
        <v>4799</v>
      </c>
      <c r="E28" s="189">
        <v>428</v>
      </c>
      <c r="F28" s="541">
        <f t="shared" si="3"/>
        <v>8.1882533001721824E-2</v>
      </c>
      <c r="G28" s="189">
        <v>157</v>
      </c>
      <c r="H28" s="71"/>
    </row>
    <row r="29" spans="1:8" ht="21" customHeight="1">
      <c r="A29" s="192" t="s">
        <v>55</v>
      </c>
      <c r="B29" s="189">
        <f t="shared" si="4"/>
        <v>5410</v>
      </c>
      <c r="C29" s="186">
        <f t="shared" si="5"/>
        <v>5344</v>
      </c>
      <c r="D29" s="189">
        <v>4690</v>
      </c>
      <c r="E29" s="189">
        <v>654</v>
      </c>
      <c r="F29" s="541">
        <f t="shared" si="3"/>
        <v>0.12238023952095808</v>
      </c>
      <c r="G29" s="189">
        <v>66</v>
      </c>
      <c r="H29" s="71"/>
    </row>
    <row r="30" spans="1:8" ht="21" customHeight="1">
      <c r="A30" s="192" t="s">
        <v>56</v>
      </c>
      <c r="B30" s="189">
        <f t="shared" si="4"/>
        <v>3033</v>
      </c>
      <c r="C30" s="186">
        <f t="shared" si="5"/>
        <v>3004</v>
      </c>
      <c r="D30" s="189">
        <v>2794</v>
      </c>
      <c r="E30" s="189">
        <v>210</v>
      </c>
      <c r="F30" s="541">
        <f t="shared" si="3"/>
        <v>6.9906790945406125E-2</v>
      </c>
      <c r="G30" s="189">
        <v>29</v>
      </c>
      <c r="H30" s="71"/>
    </row>
    <row r="31" spans="1:8" ht="21" customHeight="1">
      <c r="A31" s="192" t="s">
        <v>57</v>
      </c>
      <c r="B31" s="189">
        <f t="shared" si="4"/>
        <v>2388</v>
      </c>
      <c r="C31" s="186">
        <f t="shared" si="5"/>
        <v>2376</v>
      </c>
      <c r="D31" s="189">
        <v>2167</v>
      </c>
      <c r="E31" s="189">
        <v>209</v>
      </c>
      <c r="F31" s="541">
        <f t="shared" si="3"/>
        <v>8.7962962962962965E-2</v>
      </c>
      <c r="G31" s="189">
        <v>12</v>
      </c>
      <c r="H31" s="71"/>
    </row>
    <row r="32" spans="1:8" ht="21" customHeight="1">
      <c r="A32" s="192" t="s">
        <v>58</v>
      </c>
      <c r="B32" s="189">
        <f t="shared" si="4"/>
        <v>5098</v>
      </c>
      <c r="C32" s="186">
        <f t="shared" si="5"/>
        <v>4974</v>
      </c>
      <c r="D32" s="189">
        <v>4363</v>
      </c>
      <c r="E32" s="189">
        <v>611</v>
      </c>
      <c r="F32" s="541">
        <f t="shared" si="3"/>
        <v>0.12283876156011259</v>
      </c>
      <c r="G32" s="189">
        <v>124</v>
      </c>
      <c r="H32" s="71"/>
    </row>
    <row r="33" spans="1:8" ht="21" customHeight="1">
      <c r="A33" s="192" t="s">
        <v>59</v>
      </c>
      <c r="B33" s="189">
        <f t="shared" si="4"/>
        <v>2594</v>
      </c>
      <c r="C33" s="186">
        <f t="shared" si="5"/>
        <v>2547</v>
      </c>
      <c r="D33" s="189">
        <v>2267</v>
      </c>
      <c r="E33" s="189">
        <v>280</v>
      </c>
      <c r="F33" s="541">
        <f t="shared" si="3"/>
        <v>0.1099332548095799</v>
      </c>
      <c r="G33" s="189">
        <v>47</v>
      </c>
      <c r="H33" s="71"/>
    </row>
    <row r="34" spans="1:8" ht="21" customHeight="1">
      <c r="A34" s="192" t="s">
        <v>60</v>
      </c>
      <c r="B34" s="189">
        <f t="shared" si="4"/>
        <v>8644</v>
      </c>
      <c r="C34" s="186">
        <f t="shared" si="5"/>
        <v>8560</v>
      </c>
      <c r="D34" s="189">
        <v>8022</v>
      </c>
      <c r="E34" s="189">
        <v>538</v>
      </c>
      <c r="F34" s="541">
        <f t="shared" si="3"/>
        <v>6.285046728971963E-2</v>
      </c>
      <c r="G34" s="189">
        <v>84</v>
      </c>
      <c r="H34" s="71"/>
    </row>
    <row r="35" spans="1:8" ht="21" customHeight="1">
      <c r="A35" s="193" t="s">
        <v>61</v>
      </c>
      <c r="B35" s="194">
        <f t="shared" si="4"/>
        <v>1417</v>
      </c>
      <c r="C35" s="195">
        <f t="shared" si="5"/>
        <v>1398</v>
      </c>
      <c r="D35" s="194">
        <v>1254</v>
      </c>
      <c r="E35" s="196">
        <v>144</v>
      </c>
      <c r="F35" s="542">
        <f t="shared" si="3"/>
        <v>0.10300429184549356</v>
      </c>
      <c r="G35" s="194">
        <v>19</v>
      </c>
      <c r="H35" s="71"/>
    </row>
    <row r="36" spans="1:8" ht="15">
      <c r="A36" s="3"/>
      <c r="B36" s="73"/>
      <c r="C36" s="73"/>
      <c r="D36" s="73"/>
      <c r="E36" s="73"/>
      <c r="F36" s="74"/>
      <c r="G36" s="73"/>
      <c r="H36" s="71"/>
    </row>
    <row r="37" spans="1:8">
      <c r="B37" s="12"/>
      <c r="C37" s="12"/>
      <c r="D37" s="12"/>
      <c r="E37" s="12"/>
      <c r="G37" s="12"/>
    </row>
    <row r="38" spans="1:8">
      <c r="B38" s="12"/>
      <c r="C38" s="12"/>
      <c r="D38" s="12"/>
      <c r="E38" s="12"/>
      <c r="G38" s="12"/>
    </row>
    <row r="40" spans="1:8">
      <c r="G40" s="592"/>
    </row>
  </sheetData>
  <mergeCells count="13">
    <mergeCell ref="A15:G15"/>
    <mergeCell ref="B16:B17"/>
    <mergeCell ref="C16:F16"/>
    <mergeCell ref="G16:G17"/>
    <mergeCell ref="A16:A18"/>
    <mergeCell ref="B18:G18"/>
    <mergeCell ref="A1:G1"/>
    <mergeCell ref="A2:G2"/>
    <mergeCell ref="B3:B4"/>
    <mergeCell ref="C3:F3"/>
    <mergeCell ref="G3:G4"/>
    <mergeCell ref="A3:A5"/>
    <mergeCell ref="B5:G5"/>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9:B35 C19:E19 G19" unlockedFormula="1"/>
    <ignoredError sqref="F6 F1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6768-7F1C-47C0-91A5-0A6E08D5F596}">
  <dimension ref="A1:K31"/>
  <sheetViews>
    <sheetView showGridLines="0" view="pageBreakPreview" zoomScale="90" zoomScaleNormal="100" zoomScaleSheetLayoutView="90" workbookViewId="0">
      <selection activeCell="B19" sqref="B19"/>
    </sheetView>
  </sheetViews>
  <sheetFormatPr defaultColWidth="8" defaultRowHeight="12.75"/>
  <cols>
    <col min="1" max="1" width="39.5" style="1" customWidth="1"/>
    <col min="2" max="2" width="10.125" style="1" customWidth="1"/>
    <col min="3" max="3" width="12.125" style="1" customWidth="1"/>
    <col min="4" max="4" width="11.375" style="1" customWidth="1"/>
    <col min="5" max="5" width="10.25" style="1" customWidth="1"/>
    <col min="6" max="6" width="10.875" style="75" customWidth="1"/>
    <col min="7" max="7" width="10.875" style="1" customWidth="1"/>
    <col min="8" max="16383" width="8" style="1"/>
    <col min="16384" max="16384" width="2.5" style="1" customWidth="1"/>
  </cols>
  <sheetData>
    <row r="1" spans="1:11" ht="30" customHeight="1">
      <c r="A1" s="720" t="str">
        <f>'Tab 2 i 3'!A1:I1</f>
        <v xml:space="preserve"> I. EMERYTURY I RENTY REALIZOWANE PRZEZ KRUS</v>
      </c>
      <c r="B1" s="720"/>
      <c r="C1" s="720"/>
      <c r="D1" s="720"/>
      <c r="E1" s="720"/>
      <c r="F1" s="720"/>
      <c r="G1" s="720"/>
    </row>
    <row r="2" spans="1:11" ht="42.75" customHeight="1">
      <c r="A2" s="721" t="s">
        <v>727</v>
      </c>
      <c r="B2" s="721"/>
      <c r="C2" s="721"/>
      <c r="D2" s="721"/>
      <c r="E2" s="721"/>
      <c r="F2" s="721"/>
      <c r="G2" s="721"/>
      <c r="H2" s="8"/>
    </row>
    <row r="3" spans="1:11" ht="73.5" customHeight="1">
      <c r="A3" s="727" t="s">
        <v>667</v>
      </c>
      <c r="B3" s="604" t="s">
        <v>653</v>
      </c>
      <c r="C3" s="604" t="s">
        <v>654</v>
      </c>
      <c r="D3" s="604" t="s">
        <v>655</v>
      </c>
      <c r="E3" s="604" t="s">
        <v>656</v>
      </c>
      <c r="F3" s="605" t="s">
        <v>657</v>
      </c>
      <c r="G3" s="604" t="s">
        <v>658</v>
      </c>
      <c r="H3" s="28"/>
    </row>
    <row r="4" spans="1:11" ht="21" customHeight="1">
      <c r="A4" s="729"/>
      <c r="B4" s="689" t="s">
        <v>589</v>
      </c>
      <c r="C4" s="691"/>
      <c r="D4" s="691"/>
      <c r="E4" s="691"/>
      <c r="F4" s="691"/>
      <c r="G4" s="690"/>
      <c r="H4" s="28"/>
    </row>
    <row r="5" spans="1:11" ht="21" customHeight="1">
      <c r="A5" s="168" t="s">
        <v>676</v>
      </c>
      <c r="B5" s="181">
        <f>SUM(B6:B12)</f>
        <v>265</v>
      </c>
      <c r="C5" s="181">
        <f t="shared" ref="C5:G5" si="0">SUM(C6:C12)</f>
        <v>5869</v>
      </c>
      <c r="D5" s="181">
        <f t="shared" si="0"/>
        <v>733</v>
      </c>
      <c r="E5" s="181">
        <f t="shared" si="0"/>
        <v>5112</v>
      </c>
      <c r="F5" s="181">
        <f t="shared" si="0"/>
        <v>111</v>
      </c>
      <c r="G5" s="181">
        <f t="shared" si="0"/>
        <v>178</v>
      </c>
      <c r="H5" s="68"/>
    </row>
    <row r="6" spans="1:11" ht="27" customHeight="1">
      <c r="A6" s="170" t="s">
        <v>659</v>
      </c>
      <c r="B6" s="184">
        <v>38</v>
      </c>
      <c r="C6" s="184">
        <v>686</v>
      </c>
      <c r="D6" s="184">
        <v>79</v>
      </c>
      <c r="E6" s="184">
        <v>601</v>
      </c>
      <c r="F6" s="649">
        <v>22</v>
      </c>
      <c r="G6" s="184">
        <v>22</v>
      </c>
      <c r="H6" s="28"/>
      <c r="K6" s="69"/>
    </row>
    <row r="7" spans="1:11" ht="21" customHeight="1">
      <c r="A7" s="170" t="s">
        <v>660</v>
      </c>
      <c r="B7" s="184">
        <v>67</v>
      </c>
      <c r="C7" s="184">
        <v>1057</v>
      </c>
      <c r="D7" s="184">
        <v>137</v>
      </c>
      <c r="E7" s="184">
        <v>933</v>
      </c>
      <c r="F7" s="185">
        <v>24</v>
      </c>
      <c r="G7" s="186">
        <v>30</v>
      </c>
      <c r="H7" s="28"/>
      <c r="K7" s="69"/>
    </row>
    <row r="8" spans="1:11" ht="21" customHeight="1">
      <c r="A8" s="170" t="s">
        <v>661</v>
      </c>
      <c r="B8" s="184">
        <v>64</v>
      </c>
      <c r="C8" s="184">
        <v>1912</v>
      </c>
      <c r="D8" s="184">
        <v>195</v>
      </c>
      <c r="E8" s="184">
        <v>1688</v>
      </c>
      <c r="F8" s="649">
        <v>23</v>
      </c>
      <c r="G8" s="186">
        <v>70</v>
      </c>
      <c r="H8" s="28"/>
      <c r="K8" s="69"/>
    </row>
    <row r="9" spans="1:11" ht="21" customHeight="1">
      <c r="A9" s="170" t="s">
        <v>662</v>
      </c>
      <c r="B9" s="667">
        <v>0</v>
      </c>
      <c r="C9" s="184">
        <v>10</v>
      </c>
      <c r="D9" s="187">
        <v>2</v>
      </c>
      <c r="E9" s="187">
        <v>7</v>
      </c>
      <c r="F9" s="656">
        <v>0</v>
      </c>
      <c r="G9" s="189">
        <v>1</v>
      </c>
      <c r="H9" s="28"/>
      <c r="K9" s="69"/>
    </row>
    <row r="10" spans="1:11" ht="21" customHeight="1">
      <c r="A10" s="170" t="s">
        <v>663</v>
      </c>
      <c r="B10" s="656">
        <v>0</v>
      </c>
      <c r="C10" s="184">
        <v>2</v>
      </c>
      <c r="D10" s="656">
        <v>0</v>
      </c>
      <c r="E10" s="187">
        <v>2</v>
      </c>
      <c r="F10" s="656">
        <v>0</v>
      </c>
      <c r="G10" s="656">
        <v>0</v>
      </c>
      <c r="H10" s="28"/>
      <c r="K10" s="69"/>
    </row>
    <row r="11" spans="1:11" ht="27" customHeight="1">
      <c r="A11" s="170" t="s">
        <v>664</v>
      </c>
      <c r="B11" s="184">
        <v>19</v>
      </c>
      <c r="C11" s="184">
        <v>525</v>
      </c>
      <c r="D11" s="184">
        <v>100</v>
      </c>
      <c r="E11" s="184">
        <v>411</v>
      </c>
      <c r="F11" s="185">
        <v>15</v>
      </c>
      <c r="G11" s="186">
        <v>18</v>
      </c>
      <c r="H11" s="28"/>
      <c r="K11" s="69"/>
    </row>
    <row r="12" spans="1:11" ht="21" customHeight="1">
      <c r="A12" s="174" t="s">
        <v>666</v>
      </c>
      <c r="B12" s="655">
        <v>77</v>
      </c>
      <c r="C12" s="672">
        <v>1677</v>
      </c>
      <c r="D12" s="672">
        <v>220</v>
      </c>
      <c r="E12" s="672">
        <v>1470</v>
      </c>
      <c r="F12" s="672">
        <v>27</v>
      </c>
      <c r="G12" s="672">
        <v>37</v>
      </c>
      <c r="H12" s="28"/>
      <c r="K12" s="69"/>
    </row>
    <row r="13" spans="1:11" ht="27.75" customHeight="1">
      <c r="A13" s="204"/>
      <c r="B13" s="205"/>
      <c r="C13" s="205"/>
      <c r="D13" s="205"/>
      <c r="E13" s="206"/>
      <c r="F13" s="206"/>
      <c r="G13" s="206"/>
      <c r="H13" s="28"/>
      <c r="K13" s="69"/>
    </row>
    <row r="14" spans="1:11" ht="30" customHeight="1">
      <c r="A14" s="721" t="s">
        <v>728</v>
      </c>
      <c r="B14" s="721"/>
      <c r="C14" s="721"/>
      <c r="D14" s="721"/>
      <c r="E14" s="721"/>
      <c r="F14" s="721"/>
      <c r="G14" s="721"/>
      <c r="H14" s="8"/>
    </row>
    <row r="15" spans="1:11" s="70" customFormat="1" ht="18" customHeight="1">
      <c r="A15" s="727" t="s">
        <v>668</v>
      </c>
      <c r="B15" s="725" t="s">
        <v>669</v>
      </c>
      <c r="C15" s="730" t="s">
        <v>670</v>
      </c>
      <c r="D15" s="731"/>
      <c r="E15" s="731"/>
      <c r="F15" s="732"/>
      <c r="G15" s="733"/>
    </row>
    <row r="16" spans="1:11" ht="73.5" customHeight="1">
      <c r="A16" s="728"/>
      <c r="B16" s="726"/>
      <c r="C16" s="603" t="s">
        <v>671</v>
      </c>
      <c r="D16" s="603" t="s">
        <v>672</v>
      </c>
      <c r="E16" s="603" t="s">
        <v>673</v>
      </c>
      <c r="F16" s="604" t="s">
        <v>674</v>
      </c>
      <c r="G16" s="733"/>
    </row>
    <row r="17" spans="1:8" ht="15" customHeight="1">
      <c r="A17" s="729"/>
      <c r="B17" s="689" t="str">
        <f>B4</f>
        <v>ROK 2021</v>
      </c>
      <c r="C17" s="691"/>
      <c r="D17" s="691"/>
      <c r="E17" s="691"/>
      <c r="F17" s="690"/>
      <c r="G17" s="650"/>
    </row>
    <row r="18" spans="1:8" ht="21" customHeight="1">
      <c r="A18" s="168" t="s">
        <v>676</v>
      </c>
      <c r="B18" s="183">
        <f>SUM(B20:B26)</f>
        <v>4748</v>
      </c>
      <c r="C18" s="183">
        <f t="shared" ref="C18:F18" si="1">SUM(C20:C26)</f>
        <v>1013</v>
      </c>
      <c r="D18" s="183">
        <f t="shared" si="1"/>
        <v>2946</v>
      </c>
      <c r="E18" s="183">
        <f t="shared" si="1"/>
        <v>391</v>
      </c>
      <c r="F18" s="183">
        <f t="shared" si="1"/>
        <v>398</v>
      </c>
      <c r="G18" s="651"/>
      <c r="H18" s="71"/>
    </row>
    <row r="19" spans="1:8" ht="27" customHeight="1">
      <c r="A19" s="653" t="s">
        <v>675</v>
      </c>
      <c r="B19" s="189">
        <v>2672</v>
      </c>
      <c r="C19" s="186">
        <v>535</v>
      </c>
      <c r="D19" s="189">
        <v>1743</v>
      </c>
      <c r="E19" s="189">
        <v>109</v>
      </c>
      <c r="F19" s="189">
        <v>285</v>
      </c>
      <c r="G19" s="652"/>
      <c r="H19" s="71"/>
    </row>
    <row r="20" spans="1:8" ht="21" customHeight="1">
      <c r="A20" s="192" t="s">
        <v>659</v>
      </c>
      <c r="B20" s="189">
        <v>613</v>
      </c>
      <c r="C20" s="186">
        <v>202</v>
      </c>
      <c r="D20" s="189">
        <v>339</v>
      </c>
      <c r="E20" s="189">
        <v>48</v>
      </c>
      <c r="F20" s="189">
        <v>24</v>
      </c>
      <c r="G20" s="652"/>
      <c r="H20" s="71"/>
    </row>
    <row r="21" spans="1:8" ht="21" customHeight="1">
      <c r="A21" s="192" t="s">
        <v>660</v>
      </c>
      <c r="B21" s="189">
        <v>875</v>
      </c>
      <c r="C21" s="186">
        <v>200</v>
      </c>
      <c r="D21" s="189">
        <v>530</v>
      </c>
      <c r="E21" s="189">
        <v>85</v>
      </c>
      <c r="F21" s="189">
        <v>60</v>
      </c>
      <c r="G21" s="652"/>
      <c r="H21" s="71"/>
    </row>
    <row r="22" spans="1:8" ht="21" customHeight="1">
      <c r="A22" s="192" t="s">
        <v>661</v>
      </c>
      <c r="B22" s="189">
        <v>1489</v>
      </c>
      <c r="C22" s="186">
        <v>315</v>
      </c>
      <c r="D22" s="189">
        <v>940</v>
      </c>
      <c r="E22" s="189">
        <v>104</v>
      </c>
      <c r="F22" s="189">
        <v>130</v>
      </c>
      <c r="G22" s="652"/>
      <c r="H22" s="72"/>
    </row>
    <row r="23" spans="1:8" ht="21" customHeight="1">
      <c r="A23" s="192" t="s">
        <v>662</v>
      </c>
      <c r="B23" s="189">
        <v>6</v>
      </c>
      <c r="C23" s="186">
        <v>1</v>
      </c>
      <c r="D23" s="189">
        <v>5</v>
      </c>
      <c r="E23" s="658">
        <v>0</v>
      </c>
      <c r="F23" s="658">
        <v>0</v>
      </c>
      <c r="G23" s="652"/>
      <c r="H23" s="72"/>
    </row>
    <row r="24" spans="1:8" ht="21" customHeight="1">
      <c r="A24" s="192" t="s">
        <v>663</v>
      </c>
      <c r="B24" s="189">
        <v>1</v>
      </c>
      <c r="C24" s="659">
        <v>0</v>
      </c>
      <c r="D24" s="658">
        <v>0</v>
      </c>
      <c r="E24" s="189">
        <v>1</v>
      </c>
      <c r="F24" s="658">
        <v>0</v>
      </c>
      <c r="G24" s="652"/>
      <c r="H24" s="71"/>
    </row>
    <row r="25" spans="1:8" ht="21" customHeight="1">
      <c r="A25" s="192" t="s">
        <v>664</v>
      </c>
      <c r="B25" s="189">
        <v>384</v>
      </c>
      <c r="C25" s="186">
        <v>81</v>
      </c>
      <c r="D25" s="189">
        <v>202</v>
      </c>
      <c r="E25" s="189">
        <v>67</v>
      </c>
      <c r="F25" s="189">
        <v>34</v>
      </c>
      <c r="G25" s="652"/>
      <c r="H25" s="71"/>
    </row>
    <row r="26" spans="1:8" ht="21" customHeight="1">
      <c r="A26" s="654" t="s">
        <v>665</v>
      </c>
      <c r="B26" s="194">
        <v>1380</v>
      </c>
      <c r="C26" s="195">
        <v>214</v>
      </c>
      <c r="D26" s="194">
        <v>930</v>
      </c>
      <c r="E26" s="194">
        <v>86</v>
      </c>
      <c r="F26" s="194">
        <v>150</v>
      </c>
      <c r="G26" s="652"/>
      <c r="H26" s="71"/>
    </row>
    <row r="27" spans="1:8" ht="15">
      <c r="A27" s="3"/>
      <c r="B27" s="73"/>
      <c r="C27" s="73"/>
      <c r="D27" s="73"/>
      <c r="E27" s="73"/>
      <c r="F27" s="74"/>
      <c r="G27" s="73"/>
      <c r="H27" s="71"/>
    </row>
    <row r="28" spans="1:8">
      <c r="B28" s="12"/>
      <c r="C28" s="12"/>
      <c r="D28" s="12"/>
      <c r="E28" s="12"/>
      <c r="G28" s="12"/>
    </row>
    <row r="29" spans="1:8">
      <c r="B29" s="12"/>
      <c r="C29" s="12"/>
      <c r="D29" s="12"/>
      <c r="E29" s="12"/>
      <c r="G29" s="12"/>
    </row>
    <row r="31" spans="1:8">
      <c r="G31" s="592"/>
    </row>
  </sheetData>
  <mergeCells count="10">
    <mergeCell ref="A15:A17"/>
    <mergeCell ref="B15:B16"/>
    <mergeCell ref="C15:F15"/>
    <mergeCell ref="G15:G16"/>
    <mergeCell ref="B17:F17"/>
    <mergeCell ref="A1:G1"/>
    <mergeCell ref="A2:G2"/>
    <mergeCell ref="A3:A4"/>
    <mergeCell ref="B4:G4"/>
    <mergeCell ref="A14:G14"/>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G40"/>
  <sheetViews>
    <sheetView showGridLines="0" view="pageBreakPreview" topLeftCell="A4" zoomScale="90" zoomScaleNormal="100" zoomScaleSheetLayoutView="90" workbookViewId="0">
      <selection activeCell="B19" sqref="B19"/>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7" ht="30" customHeight="1">
      <c r="A1" s="720" t="str">
        <f>'Tab 4 i 5'!A1:G1</f>
        <v xml:space="preserve"> I. EMERYTURY I RENTY REALIZOWANE PRZEZ KRUS</v>
      </c>
      <c r="B1" s="720"/>
      <c r="C1" s="720"/>
      <c r="D1" s="720"/>
      <c r="E1" s="720"/>
      <c r="F1" s="720"/>
      <c r="G1" s="720"/>
    </row>
    <row r="2" spans="1:7" ht="33" customHeight="1"/>
    <row r="3" spans="1:7" ht="39" customHeight="1">
      <c r="A3" s="735" t="s">
        <v>725</v>
      </c>
      <c r="B3" s="735"/>
      <c r="C3" s="735"/>
      <c r="D3" s="735"/>
      <c r="E3" s="735"/>
      <c r="F3" s="735"/>
      <c r="G3" s="735"/>
    </row>
    <row r="4" spans="1:7" ht="75" customHeight="1">
      <c r="A4" s="740" t="s">
        <v>15</v>
      </c>
      <c r="B4" s="531" t="s">
        <v>134</v>
      </c>
      <c r="C4" s="531" t="s">
        <v>135</v>
      </c>
      <c r="D4" s="531" t="s">
        <v>136</v>
      </c>
      <c r="E4" s="531" t="s">
        <v>137</v>
      </c>
      <c r="F4" s="531" t="s">
        <v>138</v>
      </c>
    </row>
    <row r="5" spans="1:7" ht="15" customHeight="1">
      <c r="A5" s="741"/>
      <c r="B5" s="742" t="str">
        <f>'Tab 2 i 3'!B23:F23</f>
        <v>IV KWARTAŁ 2021 R.</v>
      </c>
      <c r="C5" s="743"/>
      <c r="D5" s="743"/>
      <c r="E5" s="743"/>
      <c r="F5" s="744"/>
    </row>
    <row r="6" spans="1:7" ht="21" customHeight="1">
      <c r="A6" s="198" t="s">
        <v>73</v>
      </c>
      <c r="B6" s="198">
        <f>B7+B9</f>
        <v>858</v>
      </c>
      <c r="C6" s="198">
        <f t="shared" ref="C6:F6" si="0">C7+C9</f>
        <v>641</v>
      </c>
      <c r="D6" s="198">
        <f t="shared" si="0"/>
        <v>117</v>
      </c>
      <c r="E6" s="198">
        <f t="shared" si="0"/>
        <v>656</v>
      </c>
      <c r="F6" s="198">
        <f t="shared" si="0"/>
        <v>896</v>
      </c>
    </row>
    <row r="7" spans="1:7" ht="21" customHeight="1">
      <c r="A7" s="199" t="s">
        <v>120</v>
      </c>
      <c r="B7" s="199">
        <v>262</v>
      </c>
      <c r="C7" s="199">
        <v>230</v>
      </c>
      <c r="D7" s="199">
        <v>40</v>
      </c>
      <c r="E7" s="199">
        <v>238</v>
      </c>
      <c r="F7" s="199">
        <v>277</v>
      </c>
    </row>
    <row r="8" spans="1:7" ht="21" customHeight="1">
      <c r="A8" s="199" t="s">
        <v>121</v>
      </c>
      <c r="B8" s="199">
        <v>19</v>
      </c>
      <c r="C8" s="199">
        <v>9</v>
      </c>
      <c r="D8" s="199">
        <v>1</v>
      </c>
      <c r="E8" s="199">
        <v>13</v>
      </c>
      <c r="F8" s="199">
        <v>15</v>
      </c>
    </row>
    <row r="9" spans="1:7" ht="21" customHeight="1">
      <c r="A9" s="199" t="s">
        <v>122</v>
      </c>
      <c r="B9" s="199">
        <f>B10+B12</f>
        <v>596</v>
      </c>
      <c r="C9" s="199">
        <f t="shared" ref="C9:F9" si="1">C10+C12</f>
        <v>411</v>
      </c>
      <c r="D9" s="199">
        <f t="shared" si="1"/>
        <v>77</v>
      </c>
      <c r="E9" s="199">
        <f t="shared" si="1"/>
        <v>418</v>
      </c>
      <c r="F9" s="199">
        <f t="shared" si="1"/>
        <v>619</v>
      </c>
    </row>
    <row r="10" spans="1:7" ht="21" customHeight="1">
      <c r="A10" s="199" t="s">
        <v>123</v>
      </c>
      <c r="B10" s="199">
        <v>507</v>
      </c>
      <c r="C10" s="199">
        <v>343</v>
      </c>
      <c r="D10" s="199">
        <v>63</v>
      </c>
      <c r="E10" s="199">
        <v>341</v>
      </c>
      <c r="F10" s="199">
        <v>532</v>
      </c>
    </row>
    <row r="11" spans="1:7" ht="27.75" customHeight="1">
      <c r="A11" s="201" t="s">
        <v>124</v>
      </c>
      <c r="B11" s="199">
        <v>10</v>
      </c>
      <c r="C11" s="199">
        <v>6</v>
      </c>
      <c r="D11" s="199">
        <v>1</v>
      </c>
      <c r="E11" s="199">
        <v>7</v>
      </c>
      <c r="F11" s="199">
        <v>9</v>
      </c>
    </row>
    <row r="12" spans="1:7" ht="21" customHeight="1">
      <c r="A12" s="202" t="s">
        <v>125</v>
      </c>
      <c r="B12" s="202">
        <v>89</v>
      </c>
      <c r="C12" s="202">
        <v>68</v>
      </c>
      <c r="D12" s="202">
        <v>14</v>
      </c>
      <c r="E12" s="202">
        <v>77</v>
      </c>
      <c r="F12" s="202">
        <v>87</v>
      </c>
    </row>
    <row r="13" spans="1:7" ht="39.75" customHeight="1"/>
    <row r="14" spans="1:7" ht="36" customHeight="1">
      <c r="A14" s="739" t="s">
        <v>726</v>
      </c>
      <c r="B14" s="739"/>
      <c r="C14" s="739"/>
      <c r="D14" s="739"/>
      <c r="E14" s="739"/>
      <c r="F14" s="739"/>
      <c r="G14" s="739"/>
    </row>
    <row r="15" spans="1:7" ht="21" customHeight="1">
      <c r="A15" s="740" t="s">
        <v>15</v>
      </c>
      <c r="B15" s="736" t="s">
        <v>128</v>
      </c>
      <c r="C15" s="736"/>
      <c r="D15" s="736"/>
      <c r="E15" s="736"/>
      <c r="F15" s="736"/>
      <c r="G15" s="736"/>
    </row>
    <row r="16" spans="1:7" ht="21" customHeight="1">
      <c r="A16" s="745"/>
      <c r="B16" s="736" t="s">
        <v>130</v>
      </c>
      <c r="C16" s="737" t="s">
        <v>76</v>
      </c>
      <c r="D16" s="737"/>
      <c r="E16" s="737"/>
      <c r="F16" s="737"/>
      <c r="G16" s="738" t="s">
        <v>139</v>
      </c>
    </row>
    <row r="17" spans="1:7" ht="21" customHeight="1">
      <c r="A17" s="745"/>
      <c r="B17" s="736"/>
      <c r="C17" s="738" t="s">
        <v>140</v>
      </c>
      <c r="D17" s="738"/>
      <c r="E17" s="738"/>
      <c r="F17" s="738" t="s">
        <v>141</v>
      </c>
      <c r="G17" s="738"/>
    </row>
    <row r="18" spans="1:7" ht="56.25">
      <c r="A18" s="745"/>
      <c r="B18" s="736"/>
      <c r="C18" s="531" t="s">
        <v>118</v>
      </c>
      <c r="D18" s="531" t="s">
        <v>451</v>
      </c>
      <c r="E18" s="531" t="s">
        <v>142</v>
      </c>
      <c r="F18" s="738"/>
      <c r="G18" s="738"/>
    </row>
    <row r="19" spans="1:7" ht="15" customHeight="1">
      <c r="A19" s="741"/>
      <c r="B19" s="746" t="str">
        <f>B5</f>
        <v>IV KWARTAŁ 2021 R.</v>
      </c>
      <c r="C19" s="747"/>
      <c r="D19" s="747"/>
      <c r="E19" s="747"/>
      <c r="F19" s="747"/>
      <c r="G19" s="748"/>
    </row>
    <row r="20" spans="1:7" ht="21" customHeight="1">
      <c r="A20" s="198" t="s">
        <v>73</v>
      </c>
      <c r="B20" s="198">
        <f>C20+F20+G20</f>
        <v>586</v>
      </c>
      <c r="C20" s="198">
        <f>SUM(D20:E20)</f>
        <v>398</v>
      </c>
      <c r="D20" s="198">
        <f>D21+D23</f>
        <v>189</v>
      </c>
      <c r="E20" s="198">
        <f t="shared" ref="E20:G20" si="2">E21+E23</f>
        <v>209</v>
      </c>
      <c r="F20" s="198">
        <f t="shared" si="2"/>
        <v>104</v>
      </c>
      <c r="G20" s="198">
        <f t="shared" si="2"/>
        <v>84</v>
      </c>
    </row>
    <row r="21" spans="1:7" ht="21" customHeight="1">
      <c r="A21" s="199" t="s">
        <v>120</v>
      </c>
      <c r="B21" s="199">
        <f t="shared" ref="B21:B26" si="3">C21+F21+G21</f>
        <v>218</v>
      </c>
      <c r="C21" s="199">
        <f t="shared" ref="C21:C26" si="4">SUM(D21:E21)</f>
        <v>128</v>
      </c>
      <c r="D21" s="199">
        <v>75</v>
      </c>
      <c r="E21" s="199">
        <v>53</v>
      </c>
      <c r="F21" s="199">
        <v>51</v>
      </c>
      <c r="G21" s="199">
        <v>39</v>
      </c>
    </row>
    <row r="22" spans="1:7" ht="21" customHeight="1">
      <c r="A22" s="199" t="s">
        <v>121</v>
      </c>
      <c r="B22" s="199">
        <f t="shared" si="3"/>
        <v>9</v>
      </c>
      <c r="C22" s="199">
        <f t="shared" si="4"/>
        <v>6</v>
      </c>
      <c r="D22" s="199">
        <v>6</v>
      </c>
      <c r="E22" s="200">
        <v>0</v>
      </c>
      <c r="F22" s="200">
        <v>0</v>
      </c>
      <c r="G22" s="199">
        <v>3</v>
      </c>
    </row>
    <row r="23" spans="1:7" ht="21" customHeight="1">
      <c r="A23" s="199" t="s">
        <v>122</v>
      </c>
      <c r="B23" s="199">
        <f t="shared" si="3"/>
        <v>368</v>
      </c>
      <c r="C23" s="199">
        <f t="shared" si="4"/>
        <v>270</v>
      </c>
      <c r="D23" s="199">
        <v>114</v>
      </c>
      <c r="E23" s="199">
        <v>156</v>
      </c>
      <c r="F23" s="199">
        <v>53</v>
      </c>
      <c r="G23" s="199">
        <v>45</v>
      </c>
    </row>
    <row r="24" spans="1:7" ht="21" customHeight="1">
      <c r="A24" s="199" t="s">
        <v>123</v>
      </c>
      <c r="B24" s="199">
        <f t="shared" si="3"/>
        <v>309</v>
      </c>
      <c r="C24" s="199">
        <f t="shared" si="4"/>
        <v>229</v>
      </c>
      <c r="D24" s="199">
        <v>95</v>
      </c>
      <c r="E24" s="199">
        <v>134</v>
      </c>
      <c r="F24" s="199">
        <v>43</v>
      </c>
      <c r="G24" s="199">
        <v>37</v>
      </c>
    </row>
    <row r="25" spans="1:7" ht="24" customHeight="1">
      <c r="A25" s="201" t="s">
        <v>124</v>
      </c>
      <c r="B25" s="199">
        <f t="shared" si="3"/>
        <v>7</v>
      </c>
      <c r="C25" s="199">
        <f t="shared" si="4"/>
        <v>3</v>
      </c>
      <c r="D25" s="199">
        <v>1</v>
      </c>
      <c r="E25" s="199">
        <v>2</v>
      </c>
      <c r="F25" s="199">
        <v>1</v>
      </c>
      <c r="G25" s="199">
        <v>3</v>
      </c>
    </row>
    <row r="26" spans="1:7" ht="23.25" customHeight="1">
      <c r="A26" s="202" t="s">
        <v>125</v>
      </c>
      <c r="B26" s="202">
        <f t="shared" si="3"/>
        <v>59</v>
      </c>
      <c r="C26" s="202">
        <f t="shared" si="4"/>
        <v>41</v>
      </c>
      <c r="D26" s="202">
        <v>19</v>
      </c>
      <c r="E26" s="202">
        <v>22</v>
      </c>
      <c r="F26" s="202">
        <v>10</v>
      </c>
      <c r="G26" s="202">
        <v>8</v>
      </c>
    </row>
    <row r="27" spans="1:7" ht="38.25" customHeight="1">
      <c r="A27" s="734" t="s">
        <v>265</v>
      </c>
      <c r="B27" s="734"/>
      <c r="C27" s="734"/>
      <c r="D27" s="734"/>
      <c r="E27" s="734"/>
      <c r="F27" s="734"/>
      <c r="G27" s="734"/>
    </row>
    <row r="40" spans="7:7">
      <c r="G40" s="594"/>
    </row>
  </sheetData>
  <mergeCells count="14">
    <mergeCell ref="A27:G27"/>
    <mergeCell ref="A1:G1"/>
    <mergeCell ref="A3:G3"/>
    <mergeCell ref="B15:G15"/>
    <mergeCell ref="B16:B18"/>
    <mergeCell ref="C16:F16"/>
    <mergeCell ref="G16:G18"/>
    <mergeCell ref="C17:E17"/>
    <mergeCell ref="F17:F18"/>
    <mergeCell ref="A14:G14"/>
    <mergeCell ref="A4:A5"/>
    <mergeCell ref="B5:F5"/>
    <mergeCell ref="A15:A19"/>
    <mergeCell ref="B19:G1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1:C2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40"/>
  <sheetViews>
    <sheetView showGridLines="0" view="pageBreakPreview" topLeftCell="A13" zoomScale="90" zoomScaleNormal="100" zoomScaleSheetLayoutView="90" workbookViewId="0">
      <selection activeCell="B19" sqref="B19"/>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6" ht="36" customHeight="1">
      <c r="A1" s="720" t="str">
        <f>'Tab 8 i 9'!A1:G1</f>
        <v xml:space="preserve"> I. EMERYTURY I RENTY REALIZOWANE PRZEZ KRUS</v>
      </c>
      <c r="B1" s="720"/>
      <c r="C1" s="720"/>
      <c r="D1" s="720"/>
      <c r="E1" s="720"/>
      <c r="F1" s="720"/>
    </row>
    <row r="2" spans="1:6" ht="30" customHeight="1">
      <c r="A2" s="106"/>
      <c r="B2" s="106"/>
      <c r="C2" s="106"/>
      <c r="D2" s="106"/>
      <c r="E2" s="106"/>
      <c r="F2" s="106"/>
    </row>
    <row r="3" spans="1:6" ht="36" customHeight="1">
      <c r="A3" s="749" t="s">
        <v>723</v>
      </c>
      <c r="B3" s="749"/>
      <c r="C3" s="749"/>
      <c r="D3" s="749"/>
      <c r="E3" s="749"/>
      <c r="F3" s="749"/>
    </row>
    <row r="4" spans="1:6" ht="87" customHeight="1">
      <c r="A4" s="740" t="s">
        <v>15</v>
      </c>
      <c r="B4" s="531" t="s">
        <v>134</v>
      </c>
      <c r="C4" s="531" t="s">
        <v>135</v>
      </c>
      <c r="D4" s="531" t="s">
        <v>136</v>
      </c>
      <c r="E4" s="531" t="s">
        <v>137</v>
      </c>
      <c r="F4" s="531" t="s">
        <v>138</v>
      </c>
    </row>
    <row r="5" spans="1:6" ht="14.25" customHeight="1">
      <c r="A5" s="741"/>
      <c r="B5" s="742" t="str">
        <f>'Tab 8 i 9'!B19:G19</f>
        <v>IV KWARTAŁ 2021 R.</v>
      </c>
      <c r="C5" s="743"/>
      <c r="D5" s="743"/>
      <c r="E5" s="743"/>
      <c r="F5" s="744"/>
    </row>
    <row r="6" spans="1:6" ht="21" customHeight="1">
      <c r="A6" s="198" t="s">
        <v>73</v>
      </c>
      <c r="B6" s="198">
        <f>B7+B9</f>
        <v>43</v>
      </c>
      <c r="C6" s="198">
        <f t="shared" ref="C6:F6" si="0">C7+C9</f>
        <v>41</v>
      </c>
      <c r="D6" s="198">
        <f t="shared" si="0"/>
        <v>1</v>
      </c>
      <c r="E6" s="198">
        <f t="shared" si="0"/>
        <v>32</v>
      </c>
      <c r="F6" s="198">
        <f t="shared" si="0"/>
        <v>52</v>
      </c>
    </row>
    <row r="7" spans="1:6" ht="21" customHeight="1">
      <c r="A7" s="199" t="s">
        <v>120</v>
      </c>
      <c r="B7" s="199">
        <v>23</v>
      </c>
      <c r="C7" s="199">
        <v>25</v>
      </c>
      <c r="D7" s="200">
        <v>0</v>
      </c>
      <c r="E7" s="199">
        <v>20</v>
      </c>
      <c r="F7" s="199">
        <v>28</v>
      </c>
    </row>
    <row r="8" spans="1:6" ht="21" customHeight="1">
      <c r="A8" s="199" t="s">
        <v>121</v>
      </c>
      <c r="B8" s="200">
        <v>0</v>
      </c>
      <c r="C8" s="199">
        <v>1</v>
      </c>
      <c r="D8" s="200">
        <v>0</v>
      </c>
      <c r="E8" s="199">
        <v>1</v>
      </c>
      <c r="F8" s="200">
        <v>0</v>
      </c>
    </row>
    <row r="9" spans="1:6" ht="21" customHeight="1">
      <c r="A9" s="199" t="s">
        <v>122</v>
      </c>
      <c r="B9" s="199">
        <f>B10+B12</f>
        <v>20</v>
      </c>
      <c r="C9" s="199">
        <f t="shared" ref="C9:F9" si="1">C10+C12</f>
        <v>16</v>
      </c>
      <c r="D9" s="199">
        <f t="shared" si="1"/>
        <v>1</v>
      </c>
      <c r="E9" s="199">
        <f t="shared" si="1"/>
        <v>12</v>
      </c>
      <c r="F9" s="199">
        <f t="shared" si="1"/>
        <v>24</v>
      </c>
    </row>
    <row r="10" spans="1:6" ht="21" customHeight="1">
      <c r="A10" s="199" t="s">
        <v>123</v>
      </c>
      <c r="B10" s="199">
        <v>15</v>
      </c>
      <c r="C10" s="199">
        <v>13</v>
      </c>
      <c r="D10" s="199">
        <v>1</v>
      </c>
      <c r="E10" s="199">
        <v>8</v>
      </c>
      <c r="F10" s="199">
        <v>20</v>
      </c>
    </row>
    <row r="11" spans="1:6" ht="27" customHeight="1">
      <c r="A11" s="201" t="s">
        <v>124</v>
      </c>
      <c r="B11" s="199">
        <v>1</v>
      </c>
      <c r="C11" s="218">
        <v>0</v>
      </c>
      <c r="D11" s="218">
        <v>0</v>
      </c>
      <c r="E11" s="200">
        <v>0</v>
      </c>
      <c r="F11" s="199">
        <v>1</v>
      </c>
    </row>
    <row r="12" spans="1:6" ht="21" customHeight="1">
      <c r="A12" s="202" t="s">
        <v>125</v>
      </c>
      <c r="B12" s="202">
        <v>5</v>
      </c>
      <c r="C12" s="202">
        <v>3</v>
      </c>
      <c r="D12" s="207">
        <v>0</v>
      </c>
      <c r="E12" s="202">
        <v>4</v>
      </c>
      <c r="F12" s="202">
        <v>4</v>
      </c>
    </row>
    <row r="13" spans="1:6" ht="42" customHeight="1"/>
    <row r="14" spans="1:6" ht="45" customHeight="1">
      <c r="A14" s="749" t="s">
        <v>724</v>
      </c>
      <c r="B14" s="749"/>
      <c r="C14" s="749"/>
      <c r="D14" s="749"/>
      <c r="E14" s="749"/>
      <c r="F14" s="749"/>
    </row>
    <row r="15" spans="1:6" ht="24" customHeight="1">
      <c r="A15" s="740" t="s">
        <v>15</v>
      </c>
      <c r="B15" s="738" t="s">
        <v>128</v>
      </c>
      <c r="C15" s="738"/>
      <c r="D15" s="738"/>
      <c r="E15" s="738"/>
      <c r="F15" s="738"/>
    </row>
    <row r="16" spans="1:6" ht="24" customHeight="1">
      <c r="A16" s="745"/>
      <c r="B16" s="738" t="s">
        <v>130</v>
      </c>
      <c r="C16" s="738" t="s">
        <v>76</v>
      </c>
      <c r="D16" s="738"/>
      <c r="E16" s="738"/>
      <c r="F16" s="738" t="s">
        <v>139</v>
      </c>
    </row>
    <row r="17" spans="1:6" ht="24" customHeight="1">
      <c r="A17" s="745"/>
      <c r="B17" s="738"/>
      <c r="C17" s="738" t="s">
        <v>140</v>
      </c>
      <c r="D17" s="738"/>
      <c r="E17" s="738"/>
      <c r="F17" s="738"/>
    </row>
    <row r="18" spans="1:6" ht="56.25">
      <c r="A18" s="745"/>
      <c r="B18" s="738"/>
      <c r="C18" s="531" t="s">
        <v>118</v>
      </c>
      <c r="D18" s="531" t="s">
        <v>451</v>
      </c>
      <c r="E18" s="531" t="s">
        <v>142</v>
      </c>
      <c r="F18" s="738"/>
    </row>
    <row r="19" spans="1:6">
      <c r="A19" s="741"/>
      <c r="B19" s="742" t="str">
        <f>B5</f>
        <v>IV KWARTAŁ 2021 R.</v>
      </c>
      <c r="C19" s="743"/>
      <c r="D19" s="743"/>
      <c r="E19" s="743"/>
      <c r="F19" s="744"/>
    </row>
    <row r="20" spans="1:6" ht="21" customHeight="1">
      <c r="A20" s="198" t="s">
        <v>73</v>
      </c>
      <c r="B20" s="198">
        <f>C20+F20</f>
        <v>30</v>
      </c>
      <c r="C20" s="198">
        <f>SUM(D20:E20)</f>
        <v>20</v>
      </c>
      <c r="D20" s="198">
        <f>D21+D23</f>
        <v>9</v>
      </c>
      <c r="E20" s="198">
        <f t="shared" ref="E20:F20" si="2">E21+E23</f>
        <v>11</v>
      </c>
      <c r="F20" s="198">
        <f t="shared" si="2"/>
        <v>10</v>
      </c>
    </row>
    <row r="21" spans="1:6" ht="21" customHeight="1">
      <c r="A21" s="199" t="s">
        <v>120</v>
      </c>
      <c r="B21" s="199">
        <v>19</v>
      </c>
      <c r="C21" s="199">
        <v>12</v>
      </c>
      <c r="D21" s="199">
        <v>9</v>
      </c>
      <c r="E21" s="199">
        <v>3</v>
      </c>
      <c r="F21" s="199">
        <v>7</v>
      </c>
    </row>
    <row r="22" spans="1:6" ht="21" customHeight="1">
      <c r="A22" s="199" t="s">
        <v>121</v>
      </c>
      <c r="B22" s="199">
        <v>1</v>
      </c>
      <c r="C22" s="199">
        <v>1</v>
      </c>
      <c r="D22" s="200">
        <v>0</v>
      </c>
      <c r="E22" s="199">
        <v>1</v>
      </c>
      <c r="F22" s="200">
        <v>0</v>
      </c>
    </row>
    <row r="23" spans="1:6" ht="21" customHeight="1">
      <c r="A23" s="199" t="s">
        <v>122</v>
      </c>
      <c r="B23" s="199">
        <f t="shared" ref="B23" si="3">C23+F23</f>
        <v>11</v>
      </c>
      <c r="C23" s="199">
        <f t="shared" ref="C23" si="4">SUM(D23:E23)</f>
        <v>8</v>
      </c>
      <c r="D23" s="200">
        <v>0</v>
      </c>
      <c r="E23" s="199">
        <v>8</v>
      </c>
      <c r="F23" s="199">
        <v>3</v>
      </c>
    </row>
    <row r="24" spans="1:6" ht="21" customHeight="1">
      <c r="A24" s="199" t="s">
        <v>123</v>
      </c>
      <c r="B24" s="199">
        <v>7</v>
      </c>
      <c r="C24" s="199">
        <v>6</v>
      </c>
      <c r="D24" s="200">
        <v>0</v>
      </c>
      <c r="E24" s="199">
        <v>6</v>
      </c>
      <c r="F24" s="199">
        <v>1</v>
      </c>
    </row>
    <row r="25" spans="1:6" ht="31.5" customHeight="1">
      <c r="A25" s="201" t="s">
        <v>124</v>
      </c>
      <c r="B25" s="200">
        <v>0</v>
      </c>
      <c r="C25" s="200">
        <v>0</v>
      </c>
      <c r="D25" s="200">
        <v>0</v>
      </c>
      <c r="E25" s="200">
        <v>0</v>
      </c>
      <c r="F25" s="200">
        <v>0</v>
      </c>
    </row>
    <row r="26" spans="1:6" ht="21" customHeight="1">
      <c r="A26" s="202" t="s">
        <v>125</v>
      </c>
      <c r="B26" s="597">
        <v>4</v>
      </c>
      <c r="C26" s="597">
        <v>2</v>
      </c>
      <c r="D26" s="207">
        <v>0</v>
      </c>
      <c r="E26" s="597">
        <v>2</v>
      </c>
      <c r="F26" s="597">
        <v>2</v>
      </c>
    </row>
    <row r="27" spans="1:6" ht="35.25" customHeight="1">
      <c r="A27" s="734" t="s">
        <v>265</v>
      </c>
      <c r="B27" s="734"/>
      <c r="C27" s="734"/>
      <c r="D27" s="734"/>
      <c r="E27" s="734"/>
      <c r="F27" s="734"/>
    </row>
    <row r="40" spans="7:7">
      <c r="G40" s="594"/>
    </row>
  </sheetData>
  <mergeCells count="13">
    <mergeCell ref="A27:F27"/>
    <mergeCell ref="A1:F1"/>
    <mergeCell ref="A3:F3"/>
    <mergeCell ref="A14:F14"/>
    <mergeCell ref="B15:F15"/>
    <mergeCell ref="B16:B18"/>
    <mergeCell ref="C16:E16"/>
    <mergeCell ref="F16:F18"/>
    <mergeCell ref="C17:E17"/>
    <mergeCell ref="A4:A5"/>
    <mergeCell ref="B5:F5"/>
    <mergeCell ref="A15:A19"/>
    <mergeCell ref="B19:F1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3"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K54"/>
  <sheetViews>
    <sheetView showGridLines="0" view="pageBreakPreview" zoomScale="90" zoomScaleNormal="100" zoomScaleSheetLayoutView="90" workbookViewId="0">
      <selection activeCell="B19" sqref="B19"/>
    </sheetView>
  </sheetViews>
  <sheetFormatPr defaultRowHeight="15"/>
  <cols>
    <col min="1" max="1" width="19" customWidth="1"/>
    <col min="2" max="2" width="8.375" customWidth="1"/>
    <col min="3" max="3" width="9.375"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s>
  <sheetData>
    <row r="1" spans="1:11" ht="29.25" customHeight="1">
      <c r="A1" s="720" t="str">
        <f>'Tab 10 i 11'!A1:F1</f>
        <v xml:space="preserve"> I. EMERYTURY I RENTY REALIZOWANE PRZEZ KRUS</v>
      </c>
      <c r="B1" s="720"/>
      <c r="C1" s="720"/>
      <c r="D1" s="720"/>
      <c r="E1" s="720"/>
      <c r="F1" s="720"/>
      <c r="G1" s="720"/>
      <c r="H1" s="720"/>
      <c r="I1" s="720"/>
      <c r="J1" s="720"/>
      <c r="K1" s="720"/>
    </row>
    <row r="3" spans="1:11" ht="32.25" customHeight="1">
      <c r="A3" s="749" t="s">
        <v>722</v>
      </c>
      <c r="B3" s="749"/>
      <c r="C3" s="749"/>
      <c r="D3" s="749"/>
      <c r="E3" s="749"/>
      <c r="F3" s="749"/>
      <c r="G3" s="749"/>
      <c r="H3" s="749"/>
      <c r="I3" s="749"/>
      <c r="J3" s="749"/>
      <c r="K3" s="749"/>
    </row>
    <row r="4" spans="1:11" ht="34.5" customHeight="1">
      <c r="A4" s="740" t="s">
        <v>15</v>
      </c>
      <c r="B4" s="738" t="s">
        <v>143</v>
      </c>
      <c r="C4" s="738"/>
      <c r="D4" s="738" t="s">
        <v>144</v>
      </c>
      <c r="E4" s="738"/>
      <c r="F4" s="738" t="s">
        <v>145</v>
      </c>
      <c r="G4" s="738"/>
      <c r="H4" s="750" t="s">
        <v>463</v>
      </c>
      <c r="I4" s="750"/>
      <c r="J4" s="738" t="s">
        <v>146</v>
      </c>
      <c r="K4" s="738"/>
    </row>
    <row r="5" spans="1:11" ht="36.75" customHeight="1">
      <c r="A5" s="745"/>
      <c r="B5" s="531" t="s">
        <v>148</v>
      </c>
      <c r="C5" s="531" t="s">
        <v>82</v>
      </c>
      <c r="D5" s="531" t="s">
        <v>147</v>
      </c>
      <c r="E5" s="531" t="s">
        <v>82</v>
      </c>
      <c r="F5" s="531" t="s">
        <v>148</v>
      </c>
      <c r="G5" s="531" t="s">
        <v>82</v>
      </c>
      <c r="H5" s="531" t="s">
        <v>149</v>
      </c>
      <c r="I5" s="531" t="s">
        <v>82</v>
      </c>
      <c r="J5" s="531" t="s">
        <v>148</v>
      </c>
      <c r="K5" s="531" t="s">
        <v>82</v>
      </c>
    </row>
    <row r="6" spans="1:11" ht="12" customHeight="1">
      <c r="A6" s="741"/>
      <c r="B6" s="742" t="str">
        <f>'Tab 10 i 11'!B19:F19</f>
        <v>IV KWARTAŁ 2021 R.</v>
      </c>
      <c r="C6" s="743"/>
      <c r="D6" s="743"/>
      <c r="E6" s="743"/>
      <c r="F6" s="743"/>
      <c r="G6" s="743"/>
      <c r="H6" s="743"/>
      <c r="I6" s="743"/>
      <c r="J6" s="743"/>
      <c r="K6" s="744"/>
    </row>
    <row r="7" spans="1:11" ht="17.25" customHeight="1">
      <c r="A7" s="209" t="s">
        <v>73</v>
      </c>
      <c r="B7" s="216">
        <v>3824</v>
      </c>
      <c r="C7" s="217">
        <v>8644044.1300000008</v>
      </c>
      <c r="D7" s="216">
        <v>3122</v>
      </c>
      <c r="E7" s="217">
        <v>6852798.8699999992</v>
      </c>
      <c r="F7" s="216">
        <v>316</v>
      </c>
      <c r="G7" s="217">
        <v>870663.28999999992</v>
      </c>
      <c r="H7" s="216">
        <v>3</v>
      </c>
      <c r="I7" s="217">
        <v>13136.82</v>
      </c>
      <c r="J7" s="216">
        <v>386</v>
      </c>
      <c r="K7" s="217">
        <v>920581.97000000009</v>
      </c>
    </row>
    <row r="8" spans="1:11" ht="12" customHeight="1">
      <c r="A8" s="211" t="s">
        <v>76</v>
      </c>
      <c r="B8" s="212"/>
      <c r="C8" s="213"/>
      <c r="D8" s="212"/>
      <c r="E8" s="213"/>
      <c r="F8" s="212"/>
      <c r="G8" s="213"/>
      <c r="H8" s="212"/>
      <c r="I8" s="213"/>
      <c r="J8" s="212"/>
      <c r="K8" s="213"/>
    </row>
    <row r="9" spans="1:11" ht="17.25" customHeight="1">
      <c r="A9" s="598" t="s">
        <v>150</v>
      </c>
      <c r="B9" s="212">
        <v>45</v>
      </c>
      <c r="C9" s="213">
        <v>215011.71</v>
      </c>
      <c r="D9" s="212">
        <v>44</v>
      </c>
      <c r="E9" s="213">
        <v>210210.21</v>
      </c>
      <c r="F9" s="212">
        <v>1</v>
      </c>
      <c r="G9" s="213">
        <v>4801.5</v>
      </c>
      <c r="H9" s="200">
        <v>0</v>
      </c>
      <c r="I9" s="200">
        <v>0</v>
      </c>
      <c r="J9" s="200">
        <v>0</v>
      </c>
      <c r="K9" s="200">
        <v>0</v>
      </c>
    </row>
    <row r="10" spans="1:11" ht="12.75" customHeight="1">
      <c r="A10" s="211" t="s">
        <v>39</v>
      </c>
      <c r="B10" s="212"/>
      <c r="C10" s="213"/>
      <c r="D10" s="212"/>
      <c r="E10" s="213"/>
      <c r="F10" s="212"/>
      <c r="G10" s="213"/>
      <c r="H10" s="214"/>
      <c r="I10" s="214"/>
      <c r="J10" s="214"/>
      <c r="K10" s="214"/>
    </row>
    <row r="11" spans="1:11" ht="23.25">
      <c r="A11" s="215" t="s">
        <v>151</v>
      </c>
      <c r="B11" s="216">
        <v>3554</v>
      </c>
      <c r="C11" s="217">
        <v>7657279.3900000006</v>
      </c>
      <c r="D11" s="216">
        <v>2871</v>
      </c>
      <c r="E11" s="217">
        <v>5954862.7499999991</v>
      </c>
      <c r="F11" s="216">
        <v>310</v>
      </c>
      <c r="G11" s="217">
        <v>846003.71</v>
      </c>
      <c r="H11" s="216">
        <v>3</v>
      </c>
      <c r="I11" s="217">
        <v>13136.82</v>
      </c>
      <c r="J11" s="216">
        <v>373</v>
      </c>
      <c r="K11" s="217">
        <v>856412.93</v>
      </c>
    </row>
    <row r="12" spans="1:11" ht="17.25" customHeight="1">
      <c r="A12" s="211" t="s">
        <v>152</v>
      </c>
      <c r="B12" s="212">
        <v>88</v>
      </c>
      <c r="C12" s="213">
        <v>181263.77</v>
      </c>
      <c r="D12" s="212">
        <v>51</v>
      </c>
      <c r="E12" s="213">
        <v>96007.79</v>
      </c>
      <c r="F12" s="212">
        <v>30</v>
      </c>
      <c r="G12" s="213">
        <v>69582.75</v>
      </c>
      <c r="H12" s="200">
        <v>0</v>
      </c>
      <c r="I12" s="200">
        <v>0</v>
      </c>
      <c r="J12" s="212">
        <v>7</v>
      </c>
      <c r="K12" s="213">
        <v>15673.23</v>
      </c>
    </row>
    <row r="13" spans="1:11" ht="17.25" customHeight="1">
      <c r="A13" s="211" t="s">
        <v>153</v>
      </c>
      <c r="B13" s="212">
        <v>48</v>
      </c>
      <c r="C13" s="213">
        <v>203282.25</v>
      </c>
      <c r="D13" s="212">
        <v>21</v>
      </c>
      <c r="E13" s="213">
        <v>71287.709999999992</v>
      </c>
      <c r="F13" s="212">
        <v>24</v>
      </c>
      <c r="G13" s="213">
        <v>120609.42</v>
      </c>
      <c r="H13" s="200">
        <v>0</v>
      </c>
      <c r="I13" s="200">
        <v>0</v>
      </c>
      <c r="J13" s="212">
        <v>3</v>
      </c>
      <c r="K13" s="213">
        <v>11385.119999999999</v>
      </c>
    </row>
    <row r="14" spans="1:11" ht="17.25" customHeight="1">
      <c r="A14" s="211" t="s">
        <v>154</v>
      </c>
      <c r="B14" s="200">
        <v>0</v>
      </c>
      <c r="C14" s="200">
        <v>0</v>
      </c>
      <c r="D14" s="200">
        <v>0</v>
      </c>
      <c r="E14" s="200">
        <v>0</v>
      </c>
      <c r="F14" s="200">
        <v>0</v>
      </c>
      <c r="G14" s="200">
        <v>0</v>
      </c>
      <c r="H14" s="200">
        <v>0</v>
      </c>
      <c r="I14" s="200">
        <v>0</v>
      </c>
      <c r="J14" s="200">
        <v>0</v>
      </c>
      <c r="K14" s="200">
        <v>0</v>
      </c>
    </row>
    <row r="15" spans="1:11" ht="17.25" customHeight="1">
      <c r="A15" s="211" t="s">
        <v>155</v>
      </c>
      <c r="B15" s="200">
        <v>0</v>
      </c>
      <c r="C15" s="200">
        <v>0</v>
      </c>
      <c r="D15" s="200">
        <v>0</v>
      </c>
      <c r="E15" s="200">
        <v>0</v>
      </c>
      <c r="F15" s="200">
        <v>0</v>
      </c>
      <c r="G15" s="200">
        <v>0</v>
      </c>
      <c r="H15" s="200">
        <v>0</v>
      </c>
      <c r="I15" s="200">
        <v>0</v>
      </c>
      <c r="J15" s="200">
        <v>0</v>
      </c>
      <c r="K15" s="200">
        <v>0</v>
      </c>
    </row>
    <row r="16" spans="1:11" ht="17.25" customHeight="1">
      <c r="A16" s="211" t="s">
        <v>156</v>
      </c>
      <c r="B16" s="200">
        <v>0</v>
      </c>
      <c r="C16" s="200">
        <v>0</v>
      </c>
      <c r="D16" s="200">
        <v>0</v>
      </c>
      <c r="E16" s="200">
        <v>0</v>
      </c>
      <c r="F16" s="200">
        <v>0</v>
      </c>
      <c r="G16" s="200">
        <v>0</v>
      </c>
      <c r="H16" s="200">
        <v>0</v>
      </c>
      <c r="I16" s="218">
        <v>0</v>
      </c>
      <c r="J16" s="200">
        <v>0</v>
      </c>
      <c r="K16" s="200">
        <v>0</v>
      </c>
    </row>
    <row r="17" spans="1:11" ht="17.25" customHeight="1">
      <c r="A17" s="211" t="s">
        <v>157</v>
      </c>
      <c r="B17" s="212">
        <v>1</v>
      </c>
      <c r="C17" s="213">
        <v>4630.0499999999993</v>
      </c>
      <c r="D17" s="200">
        <v>0</v>
      </c>
      <c r="E17" s="200">
        <v>0</v>
      </c>
      <c r="F17" s="212">
        <v>1</v>
      </c>
      <c r="G17" s="213">
        <v>4630.0499999999993</v>
      </c>
      <c r="H17" s="200">
        <v>0</v>
      </c>
      <c r="I17" s="200">
        <v>0</v>
      </c>
      <c r="J17" s="200">
        <v>0</v>
      </c>
      <c r="K17" s="200">
        <v>0</v>
      </c>
    </row>
    <row r="18" spans="1:11" ht="17.25" customHeight="1">
      <c r="A18" s="211" t="s">
        <v>158</v>
      </c>
      <c r="B18" s="200">
        <v>0</v>
      </c>
      <c r="C18" s="200">
        <v>0</v>
      </c>
      <c r="D18" s="200">
        <v>0</v>
      </c>
      <c r="E18" s="200">
        <v>0</v>
      </c>
      <c r="F18" s="200">
        <v>0</v>
      </c>
      <c r="G18" s="200">
        <v>0</v>
      </c>
      <c r="H18" s="200">
        <v>0</v>
      </c>
      <c r="I18" s="200">
        <v>0</v>
      </c>
      <c r="J18" s="200">
        <v>0</v>
      </c>
      <c r="K18" s="200">
        <v>0</v>
      </c>
    </row>
    <row r="19" spans="1:11" ht="17.25" customHeight="1">
      <c r="A19" s="211" t="s">
        <v>159</v>
      </c>
      <c r="B19" s="200">
        <v>0</v>
      </c>
      <c r="C19" s="200">
        <v>0</v>
      </c>
      <c r="D19" s="200">
        <v>0</v>
      </c>
      <c r="E19" s="200">
        <v>0</v>
      </c>
      <c r="F19" s="200">
        <v>0</v>
      </c>
      <c r="G19" s="200">
        <v>0</v>
      </c>
      <c r="H19" s="200">
        <v>0</v>
      </c>
      <c r="I19" s="200">
        <v>0</v>
      </c>
      <c r="J19" s="200">
        <v>0</v>
      </c>
      <c r="K19" s="200">
        <v>0</v>
      </c>
    </row>
    <row r="20" spans="1:11" ht="17.25" customHeight="1">
      <c r="A20" s="211" t="s">
        <v>160</v>
      </c>
      <c r="B20" s="200">
        <v>0</v>
      </c>
      <c r="C20" s="200">
        <v>0</v>
      </c>
      <c r="D20" s="200">
        <v>0</v>
      </c>
      <c r="E20" s="200">
        <v>0</v>
      </c>
      <c r="F20" s="200">
        <v>0</v>
      </c>
      <c r="G20" s="200">
        <v>0</v>
      </c>
      <c r="H20" s="200">
        <v>0</v>
      </c>
      <c r="I20" s="218">
        <v>0</v>
      </c>
      <c r="J20" s="200">
        <v>0</v>
      </c>
      <c r="K20" s="200">
        <v>0</v>
      </c>
    </row>
    <row r="21" spans="1:11" ht="17.25" customHeight="1">
      <c r="A21" s="211" t="s">
        <v>161</v>
      </c>
      <c r="B21" s="212">
        <v>25</v>
      </c>
      <c r="C21" s="213">
        <v>90071.73</v>
      </c>
      <c r="D21" s="212">
        <v>20</v>
      </c>
      <c r="E21" s="213">
        <v>81998.91</v>
      </c>
      <c r="F21" s="212">
        <v>4</v>
      </c>
      <c r="G21" s="213">
        <v>8001.8099999999995</v>
      </c>
      <c r="H21" s="200">
        <v>0</v>
      </c>
      <c r="I21" s="200">
        <v>0</v>
      </c>
      <c r="J21" s="212">
        <v>1</v>
      </c>
      <c r="K21" s="213">
        <v>71.010000000000005</v>
      </c>
    </row>
    <row r="22" spans="1:11" ht="17.25" customHeight="1">
      <c r="A22" s="211" t="s">
        <v>162</v>
      </c>
      <c r="B22" s="200">
        <v>0</v>
      </c>
      <c r="C22" s="200">
        <v>0</v>
      </c>
      <c r="D22" s="200">
        <v>0</v>
      </c>
      <c r="E22" s="200">
        <v>0</v>
      </c>
      <c r="F22" s="200">
        <v>0</v>
      </c>
      <c r="G22" s="200">
        <v>0</v>
      </c>
      <c r="H22" s="200">
        <v>0</v>
      </c>
      <c r="I22" s="200">
        <v>0</v>
      </c>
      <c r="J22" s="200">
        <v>0</v>
      </c>
      <c r="K22" s="200">
        <v>0</v>
      </c>
    </row>
    <row r="23" spans="1:11" ht="17.25" customHeight="1">
      <c r="A23" s="211" t="s">
        <v>163</v>
      </c>
      <c r="B23" s="212">
        <v>18</v>
      </c>
      <c r="C23" s="213">
        <v>64937.01</v>
      </c>
      <c r="D23" s="212">
        <v>9</v>
      </c>
      <c r="E23" s="213">
        <v>36399.9</v>
      </c>
      <c r="F23" s="212">
        <v>5</v>
      </c>
      <c r="G23" s="213">
        <v>18933.75</v>
      </c>
      <c r="H23" s="200">
        <v>0</v>
      </c>
      <c r="I23" s="200">
        <v>0</v>
      </c>
      <c r="J23" s="212">
        <v>4</v>
      </c>
      <c r="K23" s="213">
        <v>9603.36</v>
      </c>
    </row>
    <row r="24" spans="1:11" ht="17.25" customHeight="1">
      <c r="A24" s="211" t="s">
        <v>164</v>
      </c>
      <c r="B24" s="212">
        <v>7</v>
      </c>
      <c r="C24" s="213">
        <v>24192.810000000005</v>
      </c>
      <c r="D24" s="212">
        <v>6</v>
      </c>
      <c r="E24" s="213">
        <v>21500.250000000004</v>
      </c>
      <c r="F24" s="200">
        <v>0</v>
      </c>
      <c r="G24" s="200">
        <v>0</v>
      </c>
      <c r="H24" s="200">
        <v>0</v>
      </c>
      <c r="I24" s="200">
        <v>0</v>
      </c>
      <c r="J24" s="212">
        <v>1</v>
      </c>
      <c r="K24" s="213">
        <v>2692.56</v>
      </c>
    </row>
    <row r="25" spans="1:11" ht="17.25" customHeight="1">
      <c r="A25" s="211" t="s">
        <v>165</v>
      </c>
      <c r="B25" s="212">
        <v>9</v>
      </c>
      <c r="C25" s="213">
        <v>44432.06</v>
      </c>
      <c r="D25" s="212">
        <v>4</v>
      </c>
      <c r="E25" s="213">
        <v>32709.649999999998</v>
      </c>
      <c r="F25" s="212">
        <v>4</v>
      </c>
      <c r="G25" s="213">
        <v>7969.77</v>
      </c>
      <c r="H25" s="200">
        <v>0</v>
      </c>
      <c r="I25" s="200">
        <v>0</v>
      </c>
      <c r="J25" s="212">
        <v>1</v>
      </c>
      <c r="K25" s="213">
        <v>3752.6400000000003</v>
      </c>
    </row>
    <row r="26" spans="1:11" ht="17.25" customHeight="1">
      <c r="A26" s="211" t="s">
        <v>166</v>
      </c>
      <c r="B26" s="200">
        <v>0</v>
      </c>
      <c r="C26" s="200">
        <v>0</v>
      </c>
      <c r="D26" s="200">
        <v>0</v>
      </c>
      <c r="E26" s="200">
        <v>0</v>
      </c>
      <c r="F26" s="200">
        <v>0</v>
      </c>
      <c r="G26" s="200">
        <v>0</v>
      </c>
      <c r="H26" s="200">
        <v>0</v>
      </c>
      <c r="I26" s="200">
        <v>0</v>
      </c>
      <c r="J26" s="200">
        <v>0</v>
      </c>
      <c r="K26" s="200">
        <v>0</v>
      </c>
    </row>
    <row r="27" spans="1:11" ht="17.25" customHeight="1">
      <c r="A27" s="211" t="s">
        <v>167</v>
      </c>
      <c r="B27" s="200">
        <v>0</v>
      </c>
      <c r="C27" s="200">
        <v>0</v>
      </c>
      <c r="D27" s="200">
        <v>0</v>
      </c>
      <c r="E27" s="200">
        <v>0</v>
      </c>
      <c r="F27" s="200">
        <v>0</v>
      </c>
      <c r="G27" s="200">
        <v>0</v>
      </c>
      <c r="H27" s="200">
        <v>0</v>
      </c>
      <c r="I27" s="200">
        <v>0</v>
      </c>
      <c r="J27" s="200">
        <v>0</v>
      </c>
      <c r="K27" s="200">
        <v>0</v>
      </c>
    </row>
    <row r="28" spans="1:11" ht="17.25" customHeight="1">
      <c r="A28" s="211" t="s">
        <v>168</v>
      </c>
      <c r="B28" s="212">
        <v>2</v>
      </c>
      <c r="C28" s="213">
        <v>7191.7800000000007</v>
      </c>
      <c r="D28" s="200">
        <v>0</v>
      </c>
      <c r="E28" s="200">
        <v>0</v>
      </c>
      <c r="F28" s="212">
        <v>1</v>
      </c>
      <c r="G28" s="213">
        <v>3439.1400000000003</v>
      </c>
      <c r="H28" s="200">
        <v>0</v>
      </c>
      <c r="I28" s="200">
        <v>0</v>
      </c>
      <c r="J28" s="212">
        <v>1</v>
      </c>
      <c r="K28" s="213">
        <v>3752.6400000000003</v>
      </c>
    </row>
    <row r="29" spans="1:11" ht="17.25" customHeight="1">
      <c r="A29" s="211" t="s">
        <v>169</v>
      </c>
      <c r="B29" s="212">
        <v>1</v>
      </c>
      <c r="C29" s="213">
        <v>319.77</v>
      </c>
      <c r="D29" s="200">
        <v>0</v>
      </c>
      <c r="E29" s="200">
        <v>0</v>
      </c>
      <c r="F29" s="200">
        <v>0</v>
      </c>
      <c r="G29" s="200">
        <v>0</v>
      </c>
      <c r="H29" s="200">
        <v>0</v>
      </c>
      <c r="I29" s="200">
        <v>0</v>
      </c>
      <c r="J29" s="212">
        <v>1</v>
      </c>
      <c r="K29" s="213">
        <v>319.77</v>
      </c>
    </row>
    <row r="30" spans="1:11" ht="17.25" customHeight="1">
      <c r="A30" s="211" t="s">
        <v>170</v>
      </c>
      <c r="B30" s="212">
        <v>1</v>
      </c>
      <c r="C30" s="213">
        <v>3752.6400000000003</v>
      </c>
      <c r="D30" s="200">
        <v>0</v>
      </c>
      <c r="E30" s="200">
        <v>0</v>
      </c>
      <c r="F30" s="200">
        <v>0</v>
      </c>
      <c r="G30" s="200">
        <v>0</v>
      </c>
      <c r="H30" s="200">
        <v>0</v>
      </c>
      <c r="I30" s="200">
        <v>0</v>
      </c>
      <c r="J30" s="212">
        <v>1</v>
      </c>
      <c r="K30" s="213">
        <v>3752.6400000000003</v>
      </c>
    </row>
    <row r="31" spans="1:11" ht="17.25" customHeight="1">
      <c r="A31" s="211" t="s">
        <v>171</v>
      </c>
      <c r="B31" s="200">
        <v>0</v>
      </c>
      <c r="C31" s="200">
        <v>0</v>
      </c>
      <c r="D31" s="200">
        <v>0</v>
      </c>
      <c r="E31" s="200">
        <v>0</v>
      </c>
      <c r="F31" s="200">
        <v>0</v>
      </c>
      <c r="G31" s="200">
        <v>0</v>
      </c>
      <c r="H31" s="200">
        <v>0</v>
      </c>
      <c r="I31" s="200">
        <v>0</v>
      </c>
      <c r="J31" s="200">
        <v>0</v>
      </c>
      <c r="K31" s="200">
        <v>0</v>
      </c>
    </row>
    <row r="32" spans="1:11" ht="17.25" customHeight="1">
      <c r="A32" s="211" t="s">
        <v>172</v>
      </c>
      <c r="B32" s="212">
        <v>3285</v>
      </c>
      <c r="C32" s="213">
        <v>6768420.0900000008</v>
      </c>
      <c r="D32" s="212">
        <v>2721</v>
      </c>
      <c r="E32" s="213">
        <v>5450064.0800000001</v>
      </c>
      <c r="F32" s="212">
        <v>224</v>
      </c>
      <c r="G32" s="213">
        <v>556926.78</v>
      </c>
      <c r="H32" s="212">
        <v>3</v>
      </c>
      <c r="I32" s="213">
        <v>13136.82</v>
      </c>
      <c r="J32" s="212">
        <v>340</v>
      </c>
      <c r="K32" s="213">
        <v>761429.2300000001</v>
      </c>
    </row>
    <row r="33" spans="1:11" ht="17.25" customHeight="1">
      <c r="A33" s="211" t="s">
        <v>173</v>
      </c>
      <c r="B33" s="212">
        <v>8</v>
      </c>
      <c r="C33" s="213">
        <v>23968.489999999998</v>
      </c>
      <c r="D33" s="200">
        <v>0</v>
      </c>
      <c r="E33" s="200">
        <v>0</v>
      </c>
      <c r="F33" s="212">
        <v>7</v>
      </c>
      <c r="G33" s="213">
        <v>17714.09</v>
      </c>
      <c r="H33" s="200">
        <v>0</v>
      </c>
      <c r="I33" s="200">
        <v>0</v>
      </c>
      <c r="J33" s="212">
        <v>1</v>
      </c>
      <c r="K33" s="213">
        <v>6254.4</v>
      </c>
    </row>
    <row r="34" spans="1:11" ht="17.25" customHeight="1">
      <c r="A34" s="211" t="s">
        <v>174</v>
      </c>
      <c r="B34" s="200">
        <v>0</v>
      </c>
      <c r="C34" s="200">
        <v>0</v>
      </c>
      <c r="D34" s="200">
        <v>0</v>
      </c>
      <c r="E34" s="200">
        <v>0</v>
      </c>
      <c r="F34" s="200">
        <v>0</v>
      </c>
      <c r="G34" s="200">
        <v>0</v>
      </c>
      <c r="H34" s="200">
        <v>0</v>
      </c>
      <c r="I34" s="200">
        <v>0</v>
      </c>
      <c r="J34" s="200">
        <v>0</v>
      </c>
      <c r="K34" s="200">
        <v>0</v>
      </c>
    </row>
    <row r="35" spans="1:11" ht="17.25" customHeight="1">
      <c r="A35" s="211" t="s">
        <v>175</v>
      </c>
      <c r="B35" s="200">
        <v>0</v>
      </c>
      <c r="C35" s="200">
        <v>0</v>
      </c>
      <c r="D35" s="200">
        <v>0</v>
      </c>
      <c r="E35" s="200">
        <v>0</v>
      </c>
      <c r="F35" s="200">
        <v>0</v>
      </c>
      <c r="G35" s="200">
        <v>0</v>
      </c>
      <c r="H35" s="200">
        <v>0</v>
      </c>
      <c r="I35" s="200">
        <v>0</v>
      </c>
      <c r="J35" s="200">
        <v>0</v>
      </c>
      <c r="K35" s="200">
        <v>0</v>
      </c>
    </row>
    <row r="36" spans="1:11" ht="17.25" customHeight="1">
      <c r="A36" s="211" t="s">
        <v>176</v>
      </c>
      <c r="B36" s="212">
        <v>2</v>
      </c>
      <c r="C36" s="213">
        <v>7270.119999999999</v>
      </c>
      <c r="D36" s="200">
        <v>0</v>
      </c>
      <c r="E36" s="200">
        <v>0</v>
      </c>
      <c r="F36" s="200">
        <v>0</v>
      </c>
      <c r="G36" s="200">
        <v>0</v>
      </c>
      <c r="H36" s="200">
        <v>0</v>
      </c>
      <c r="I36" s="200">
        <v>0</v>
      </c>
      <c r="J36" s="212">
        <v>2</v>
      </c>
      <c r="K36" s="213">
        <v>7270.119999999999</v>
      </c>
    </row>
    <row r="37" spans="1:11" ht="17.25" customHeight="1">
      <c r="A37" s="211" t="s">
        <v>177</v>
      </c>
      <c r="B37" s="200">
        <v>0</v>
      </c>
      <c r="C37" s="200">
        <v>0</v>
      </c>
      <c r="D37" s="200">
        <v>0</v>
      </c>
      <c r="E37" s="200">
        <v>0</v>
      </c>
      <c r="F37" s="200">
        <v>0</v>
      </c>
      <c r="G37" s="200">
        <v>0</v>
      </c>
      <c r="H37" s="200">
        <v>0</v>
      </c>
      <c r="I37" s="200">
        <v>0</v>
      </c>
      <c r="J37" s="200">
        <v>0</v>
      </c>
      <c r="K37" s="200">
        <v>0</v>
      </c>
    </row>
    <row r="38" spans="1:11" ht="17.25" customHeight="1">
      <c r="A38" s="211" t="s">
        <v>178</v>
      </c>
      <c r="B38" s="212">
        <v>1</v>
      </c>
      <c r="C38" s="213">
        <v>4102.7699999999995</v>
      </c>
      <c r="D38" s="212">
        <v>1</v>
      </c>
      <c r="E38" s="213">
        <v>4102.7699999999995</v>
      </c>
      <c r="F38" s="200">
        <v>0</v>
      </c>
      <c r="G38" s="200">
        <v>0</v>
      </c>
      <c r="H38" s="200">
        <v>0</v>
      </c>
      <c r="I38" s="200">
        <v>0</v>
      </c>
      <c r="J38" s="200">
        <v>0</v>
      </c>
      <c r="K38" s="200">
        <v>0</v>
      </c>
    </row>
    <row r="39" spans="1:11" ht="17.25" customHeight="1">
      <c r="A39" s="211" t="s">
        <v>179</v>
      </c>
      <c r="B39" s="212">
        <v>14</v>
      </c>
      <c r="C39" s="213">
        <v>53693.71</v>
      </c>
      <c r="D39" s="212">
        <v>5</v>
      </c>
      <c r="E39" s="213">
        <v>28310.68</v>
      </c>
      <c r="F39" s="212">
        <v>6</v>
      </c>
      <c r="G39" s="213">
        <v>21903.27</v>
      </c>
      <c r="H39" s="200">
        <v>0</v>
      </c>
      <c r="I39" s="200">
        <v>0</v>
      </c>
      <c r="J39" s="212">
        <v>3</v>
      </c>
      <c r="K39" s="213">
        <v>3479.76</v>
      </c>
    </row>
    <row r="40" spans="1:11" ht="17.25" customHeight="1">
      <c r="A40" s="211" t="s">
        <v>180</v>
      </c>
      <c r="B40" s="200">
        <v>0</v>
      </c>
      <c r="C40" s="200">
        <v>0</v>
      </c>
      <c r="D40" s="200">
        <v>0</v>
      </c>
      <c r="E40" s="200">
        <v>0</v>
      </c>
      <c r="F40" s="200">
        <v>0</v>
      </c>
      <c r="G40" s="595">
        <v>0</v>
      </c>
      <c r="H40" s="200">
        <v>0</v>
      </c>
      <c r="I40" s="200">
        <v>0</v>
      </c>
      <c r="J40" s="200">
        <v>0</v>
      </c>
      <c r="K40" s="200">
        <v>0</v>
      </c>
    </row>
    <row r="41" spans="1:11" ht="17.25" customHeight="1">
      <c r="A41" s="211" t="s">
        <v>181</v>
      </c>
      <c r="B41" s="212">
        <v>30</v>
      </c>
      <c r="C41" s="213">
        <v>131724.63</v>
      </c>
      <c r="D41" s="212">
        <v>22</v>
      </c>
      <c r="E41" s="213">
        <v>98830.8</v>
      </c>
      <c r="F41" s="212">
        <v>3</v>
      </c>
      <c r="G41" s="213">
        <v>12540.24</v>
      </c>
      <c r="H41" s="200">
        <v>0</v>
      </c>
      <c r="I41" s="200">
        <v>0</v>
      </c>
      <c r="J41" s="212">
        <v>5</v>
      </c>
      <c r="K41" s="213">
        <v>20353.589999999997</v>
      </c>
    </row>
    <row r="42" spans="1:11" ht="17.25" customHeight="1">
      <c r="A42" s="211" t="s">
        <v>182</v>
      </c>
      <c r="B42" s="212">
        <v>14</v>
      </c>
      <c r="C42" s="213">
        <v>44025.71</v>
      </c>
      <c r="D42" s="212">
        <v>11</v>
      </c>
      <c r="E42" s="213">
        <v>33650.21</v>
      </c>
      <c r="F42" s="212">
        <v>1</v>
      </c>
      <c r="G42" s="213">
        <v>3752.6400000000003</v>
      </c>
      <c r="H42" s="200">
        <v>0</v>
      </c>
      <c r="I42" s="200">
        <v>0</v>
      </c>
      <c r="J42" s="212">
        <v>2</v>
      </c>
      <c r="K42" s="213">
        <v>6622.86</v>
      </c>
    </row>
    <row r="43" spans="1:11" ht="34.5">
      <c r="A43" s="215" t="s">
        <v>183</v>
      </c>
      <c r="B43" s="216">
        <v>270</v>
      </c>
      <c r="C43" s="217">
        <v>986764.74</v>
      </c>
      <c r="D43" s="216">
        <v>251</v>
      </c>
      <c r="E43" s="217">
        <v>897936.12000000011</v>
      </c>
      <c r="F43" s="216">
        <v>6</v>
      </c>
      <c r="G43" s="217">
        <v>24659.58</v>
      </c>
      <c r="H43" s="219">
        <v>0</v>
      </c>
      <c r="I43" s="219">
        <v>0</v>
      </c>
      <c r="J43" s="216">
        <v>13</v>
      </c>
      <c r="K43" s="217">
        <v>64169.040000000008</v>
      </c>
    </row>
    <row r="44" spans="1:11" ht="17.25" customHeight="1">
      <c r="A44" s="211" t="s">
        <v>600</v>
      </c>
      <c r="B44" s="212">
        <v>64</v>
      </c>
      <c r="C44" s="213">
        <v>148527.91999999998</v>
      </c>
      <c r="D44" s="212">
        <v>62</v>
      </c>
      <c r="E44" s="213">
        <v>139508.38999999998</v>
      </c>
      <c r="F44" s="212">
        <v>2</v>
      </c>
      <c r="G44" s="213">
        <v>9019.5300000000007</v>
      </c>
      <c r="H44" s="200">
        <v>0</v>
      </c>
      <c r="I44" s="200">
        <v>0</v>
      </c>
      <c r="J44" s="200">
        <v>0</v>
      </c>
      <c r="K44" s="200">
        <v>0</v>
      </c>
    </row>
    <row r="45" spans="1:11" ht="17.25" customHeight="1">
      <c r="A45" s="211" t="s">
        <v>542</v>
      </c>
      <c r="B45" s="200">
        <v>0</v>
      </c>
      <c r="C45" s="200">
        <v>0</v>
      </c>
      <c r="D45" s="200">
        <v>0</v>
      </c>
      <c r="E45" s="200">
        <v>0</v>
      </c>
      <c r="F45" s="200">
        <v>0</v>
      </c>
      <c r="G45" s="200">
        <v>0</v>
      </c>
      <c r="H45" s="200">
        <v>0</v>
      </c>
      <c r="I45" s="200">
        <v>0</v>
      </c>
      <c r="J45" s="200">
        <v>0</v>
      </c>
      <c r="K45" s="200">
        <v>0</v>
      </c>
    </row>
    <row r="46" spans="1:11" ht="17.25" customHeight="1">
      <c r="A46" s="211" t="s">
        <v>184</v>
      </c>
      <c r="B46" s="212">
        <v>81</v>
      </c>
      <c r="C46" s="213">
        <v>327349.81</v>
      </c>
      <c r="D46" s="212">
        <v>77</v>
      </c>
      <c r="E46" s="213">
        <v>310051.27</v>
      </c>
      <c r="F46" s="212">
        <v>1</v>
      </c>
      <c r="G46" s="213">
        <v>4602.66</v>
      </c>
      <c r="H46" s="200">
        <v>0</v>
      </c>
      <c r="I46" s="200">
        <v>0</v>
      </c>
      <c r="J46" s="212">
        <v>2</v>
      </c>
      <c r="K46" s="213">
        <v>12695.880000000001</v>
      </c>
    </row>
    <row r="47" spans="1:11" ht="17.25" customHeight="1">
      <c r="A47" s="211" t="s">
        <v>185</v>
      </c>
      <c r="B47" s="200">
        <v>0</v>
      </c>
      <c r="C47" s="200">
        <v>0</v>
      </c>
      <c r="D47" s="200">
        <v>0</v>
      </c>
      <c r="E47" s="200">
        <v>0</v>
      </c>
      <c r="F47" s="200">
        <v>0</v>
      </c>
      <c r="G47" s="200">
        <v>0</v>
      </c>
      <c r="H47" s="200">
        <v>0</v>
      </c>
      <c r="I47" s="200">
        <v>0</v>
      </c>
      <c r="J47" s="200">
        <v>0</v>
      </c>
      <c r="K47" s="200">
        <v>0</v>
      </c>
    </row>
    <row r="48" spans="1:11" ht="17.25" customHeight="1">
      <c r="A48" s="211" t="s">
        <v>601</v>
      </c>
      <c r="B48" s="200">
        <v>0</v>
      </c>
      <c r="C48" s="200">
        <v>0</v>
      </c>
      <c r="D48" s="200">
        <v>0</v>
      </c>
      <c r="E48" s="200">
        <v>0</v>
      </c>
      <c r="F48" s="200">
        <v>0</v>
      </c>
      <c r="G48" s="200">
        <v>0</v>
      </c>
      <c r="H48" s="200">
        <v>0</v>
      </c>
      <c r="I48" s="200">
        <v>0</v>
      </c>
      <c r="J48" s="200">
        <v>0</v>
      </c>
      <c r="K48" s="200">
        <v>0</v>
      </c>
    </row>
    <row r="49" spans="1:11" ht="17.25" customHeight="1">
      <c r="A49" s="211" t="s">
        <v>186</v>
      </c>
      <c r="B49" s="200">
        <v>0</v>
      </c>
      <c r="C49" s="200">
        <v>0</v>
      </c>
      <c r="D49" s="200">
        <v>0</v>
      </c>
      <c r="E49" s="200">
        <v>0</v>
      </c>
      <c r="F49" s="200">
        <v>0</v>
      </c>
      <c r="G49" s="200">
        <v>0</v>
      </c>
      <c r="H49" s="200">
        <v>0</v>
      </c>
      <c r="I49" s="200">
        <v>0</v>
      </c>
      <c r="J49" s="200">
        <v>0</v>
      </c>
      <c r="K49" s="200">
        <v>0</v>
      </c>
    </row>
    <row r="50" spans="1:11" ht="17.25" customHeight="1">
      <c r="A50" s="211" t="s">
        <v>187</v>
      </c>
      <c r="B50" s="200">
        <v>0</v>
      </c>
      <c r="C50" s="200">
        <v>0</v>
      </c>
      <c r="D50" s="200">
        <v>0</v>
      </c>
      <c r="E50" s="200">
        <v>0</v>
      </c>
      <c r="F50" s="200">
        <v>0</v>
      </c>
      <c r="G50" s="200">
        <v>0</v>
      </c>
      <c r="H50" s="200">
        <v>0</v>
      </c>
      <c r="I50" s="200">
        <v>0</v>
      </c>
      <c r="J50" s="200">
        <v>0</v>
      </c>
      <c r="K50" s="200">
        <v>0</v>
      </c>
    </row>
    <row r="51" spans="1:11" ht="17.25" customHeight="1">
      <c r="A51" s="211" t="s">
        <v>188</v>
      </c>
      <c r="B51" s="200">
        <v>0</v>
      </c>
      <c r="C51" s="200">
        <v>0</v>
      </c>
      <c r="D51" s="200">
        <v>0</v>
      </c>
      <c r="E51" s="200">
        <v>0</v>
      </c>
      <c r="F51" s="200">
        <v>0</v>
      </c>
      <c r="G51" s="200">
        <v>0</v>
      </c>
      <c r="H51" s="200">
        <v>0</v>
      </c>
      <c r="I51" s="200">
        <v>0</v>
      </c>
      <c r="J51" s="200">
        <v>0</v>
      </c>
      <c r="K51" s="200">
        <v>0</v>
      </c>
    </row>
    <row r="52" spans="1:11" ht="17.25" customHeight="1">
      <c r="A52" s="211" t="s">
        <v>543</v>
      </c>
      <c r="B52" s="200">
        <v>0</v>
      </c>
      <c r="C52" s="200">
        <v>0</v>
      </c>
      <c r="D52" s="200">
        <v>0</v>
      </c>
      <c r="E52" s="200">
        <v>0</v>
      </c>
      <c r="F52" s="200">
        <v>0</v>
      </c>
      <c r="G52" s="200">
        <v>0</v>
      </c>
      <c r="H52" s="200">
        <v>0</v>
      </c>
      <c r="I52" s="200">
        <v>0</v>
      </c>
      <c r="J52" s="200">
        <v>0</v>
      </c>
      <c r="K52" s="200">
        <v>0</v>
      </c>
    </row>
    <row r="53" spans="1:11" ht="17.25" customHeight="1">
      <c r="A53" s="211" t="s">
        <v>189</v>
      </c>
      <c r="B53" s="212">
        <v>8</v>
      </c>
      <c r="C53" s="213">
        <v>32349.63</v>
      </c>
      <c r="D53" s="212">
        <v>2</v>
      </c>
      <c r="E53" s="213">
        <v>2017.1399999999999</v>
      </c>
      <c r="F53" s="212">
        <v>1</v>
      </c>
      <c r="G53" s="213">
        <v>2813.13</v>
      </c>
      <c r="H53" s="200">
        <v>0</v>
      </c>
      <c r="I53" s="200">
        <v>0</v>
      </c>
      <c r="J53" s="212">
        <v>5</v>
      </c>
      <c r="K53" s="213">
        <v>27519.360000000001</v>
      </c>
    </row>
    <row r="54" spans="1:11" ht="17.25" customHeight="1">
      <c r="A54" s="220" t="s">
        <v>602</v>
      </c>
      <c r="B54" s="221">
        <v>117</v>
      </c>
      <c r="C54" s="222">
        <v>478537.38</v>
      </c>
      <c r="D54" s="221">
        <v>110</v>
      </c>
      <c r="E54" s="222">
        <v>446359.32</v>
      </c>
      <c r="F54" s="221">
        <v>2</v>
      </c>
      <c r="G54" s="222">
        <v>8224.26</v>
      </c>
      <c r="H54" s="207">
        <v>0</v>
      </c>
      <c r="I54" s="207">
        <v>0</v>
      </c>
      <c r="J54" s="221">
        <v>5</v>
      </c>
      <c r="K54" s="222">
        <v>23953.800000000003</v>
      </c>
    </row>
  </sheetData>
  <mergeCells count="9">
    <mergeCell ref="B6:K6"/>
    <mergeCell ref="A4:A6"/>
    <mergeCell ref="A1:K1"/>
    <mergeCell ref="A3:K3"/>
    <mergeCell ref="B4:C4"/>
    <mergeCell ref="D4:E4"/>
    <mergeCell ref="F4:G4"/>
    <mergeCell ref="H4:I4"/>
    <mergeCell ref="J4:K4"/>
  </mergeCells>
  <printOptions horizontalCentered="1"/>
  <pageMargins left="0.51181102362204722" right="0.51181102362204722" top="0.55118110236220474" bottom="0.47244094488188981" header="0.31496062992125984" footer="0.31496062992125984"/>
  <pageSetup paperSize="9" scale="79"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79ACE-BDB4-4209-9506-9FFFF2A710FD}">
  <dimension ref="A1:G55"/>
  <sheetViews>
    <sheetView showGridLines="0" view="pageBreakPreview" zoomScale="90" zoomScaleNormal="100" zoomScaleSheetLayoutView="90" workbookViewId="0">
      <selection activeCell="B19" sqref="B19"/>
    </sheetView>
  </sheetViews>
  <sheetFormatPr defaultColWidth="8" defaultRowHeight="12.75"/>
  <cols>
    <col min="1" max="1" width="31.875" style="1" customWidth="1"/>
    <col min="2" max="2" width="33.125" style="1" customWidth="1"/>
    <col min="3" max="6" width="8" style="1"/>
    <col min="7" max="7" width="7.625" style="1" customWidth="1"/>
    <col min="8" max="10" width="8" style="1" customWidth="1"/>
    <col min="11" max="11" width="3.75" style="1" customWidth="1"/>
    <col min="12" max="16378" width="8" style="1"/>
    <col min="16379" max="16384" width="2.5" style="1" customWidth="1"/>
  </cols>
  <sheetData>
    <row r="1" spans="1:7" ht="30" customHeight="1">
      <c r="A1" s="720" t="str">
        <f>'Tab 2 i 3'!A1:I1</f>
        <v xml:space="preserve"> I. EMERYTURY I RENTY REALIZOWANE PRZEZ KRUS</v>
      </c>
      <c r="B1" s="720"/>
      <c r="C1" s="720"/>
      <c r="D1" s="720"/>
      <c r="E1" s="720"/>
      <c r="F1" s="720"/>
      <c r="G1" s="720"/>
    </row>
    <row r="2" spans="1:7" ht="15.75" customHeight="1">
      <c r="A2" s="204"/>
      <c r="B2" s="205"/>
      <c r="C2" s="28"/>
      <c r="F2" s="69"/>
    </row>
    <row r="3" spans="1:7" ht="12" customHeight="1">
      <c r="A3" s="721" t="s">
        <v>721</v>
      </c>
      <c r="B3" s="721"/>
      <c r="C3" s="8"/>
    </row>
    <row r="4" spans="1:7" s="70" customFormat="1" ht="33" customHeight="1">
      <c r="A4" s="727" t="s">
        <v>15</v>
      </c>
      <c r="B4" s="657" t="s">
        <v>679</v>
      </c>
    </row>
    <row r="5" spans="1:7" ht="21.75" customHeight="1">
      <c r="A5" s="729"/>
      <c r="B5" s="663" t="str">
        <f>'Tab 6 i 7'!B17:F17</f>
        <v>ROK 2021</v>
      </c>
    </row>
    <row r="6" spans="1:7" ht="19.5" customHeight="1">
      <c r="A6" s="191" t="s">
        <v>73</v>
      </c>
      <c r="B6" s="660">
        <f>SUM(B7:B22)</f>
        <v>21115</v>
      </c>
      <c r="C6" s="71"/>
    </row>
    <row r="7" spans="1:7" ht="19.5" customHeight="1">
      <c r="A7" s="192" t="s">
        <v>46</v>
      </c>
      <c r="B7" s="661">
        <v>1172</v>
      </c>
      <c r="C7" s="71"/>
    </row>
    <row r="8" spans="1:7" ht="19.5" customHeight="1">
      <c r="A8" s="192" t="s">
        <v>47</v>
      </c>
      <c r="B8" s="661">
        <v>2123</v>
      </c>
      <c r="C8" s="71"/>
    </row>
    <row r="9" spans="1:7" ht="19.5" customHeight="1">
      <c r="A9" s="192" t="s">
        <v>48</v>
      </c>
      <c r="B9" s="661">
        <v>2352</v>
      </c>
      <c r="C9" s="71"/>
    </row>
    <row r="10" spans="1:7" ht="19.5" customHeight="1">
      <c r="A10" s="192" t="s">
        <v>49</v>
      </c>
      <c r="B10" s="661">
        <v>361</v>
      </c>
      <c r="C10" s="72"/>
    </row>
    <row r="11" spans="1:7" ht="19.5" customHeight="1">
      <c r="A11" s="192" t="s">
        <v>50</v>
      </c>
      <c r="B11" s="661">
        <v>1325</v>
      </c>
      <c r="C11" s="72"/>
    </row>
    <row r="12" spans="1:7" ht="19.5" customHeight="1">
      <c r="A12" s="192" t="s">
        <v>51</v>
      </c>
      <c r="B12" s="661">
        <v>2497</v>
      </c>
      <c r="C12" s="71"/>
    </row>
    <row r="13" spans="1:7" ht="19.5" customHeight="1">
      <c r="A13" s="192" t="s">
        <v>52</v>
      </c>
      <c r="B13" s="661">
        <v>3899</v>
      </c>
      <c r="C13" s="71"/>
    </row>
    <row r="14" spans="1:7" ht="19.5" customHeight="1">
      <c r="A14" s="192" t="s">
        <v>53</v>
      </c>
      <c r="B14" s="661">
        <v>6</v>
      </c>
      <c r="C14" s="71"/>
    </row>
    <row r="15" spans="1:7" ht="19.5" customHeight="1">
      <c r="A15" s="192" t="s">
        <v>54</v>
      </c>
      <c r="B15" s="661">
        <v>1330</v>
      </c>
      <c r="C15" s="71"/>
    </row>
    <row r="16" spans="1:7" ht="19.5" customHeight="1">
      <c r="A16" s="192" t="s">
        <v>55</v>
      </c>
      <c r="B16" s="661">
        <v>416</v>
      </c>
      <c r="C16" s="71"/>
    </row>
    <row r="17" spans="1:3" ht="19.5" customHeight="1">
      <c r="A17" s="192" t="s">
        <v>56</v>
      </c>
      <c r="B17" s="661">
        <v>724</v>
      </c>
      <c r="C17" s="71"/>
    </row>
    <row r="18" spans="1:3" ht="19.5" customHeight="1">
      <c r="A18" s="192" t="s">
        <v>57</v>
      </c>
      <c r="B18" s="661">
        <v>864</v>
      </c>
      <c r="C18" s="71"/>
    </row>
    <row r="19" spans="1:3" ht="19.5" customHeight="1">
      <c r="A19" s="192" t="s">
        <v>58</v>
      </c>
      <c r="B19" s="661">
        <v>1053</v>
      </c>
      <c r="C19" s="71"/>
    </row>
    <row r="20" spans="1:3" ht="19.5" customHeight="1">
      <c r="A20" s="192" t="s">
        <v>59</v>
      </c>
      <c r="B20" s="661">
        <v>933</v>
      </c>
      <c r="C20" s="71"/>
    </row>
    <row r="21" spans="1:3" ht="19.5" customHeight="1">
      <c r="A21" s="192" t="s">
        <v>60</v>
      </c>
      <c r="B21" s="661">
        <v>1775</v>
      </c>
      <c r="C21" s="71"/>
    </row>
    <row r="22" spans="1:3" ht="19.5" customHeight="1">
      <c r="A22" s="193" t="s">
        <v>61</v>
      </c>
      <c r="B22" s="662">
        <v>285</v>
      </c>
      <c r="C22" s="71"/>
    </row>
    <row r="23" spans="1:3" ht="15">
      <c r="A23" s="3"/>
      <c r="B23" s="73"/>
      <c r="C23" s="71"/>
    </row>
    <row r="24" spans="1:3">
      <c r="B24" s="12"/>
    </row>
    <row r="25" spans="1:3">
      <c r="B25" s="12"/>
    </row>
    <row r="55" ht="55.5" customHeight="1"/>
  </sheetData>
  <mergeCells count="3">
    <mergeCell ref="A3:B3"/>
    <mergeCell ref="A4:A5"/>
    <mergeCell ref="A1:G1"/>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B6" unlocked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K40"/>
  <sheetViews>
    <sheetView showGridLines="0" view="pageBreakPreview" zoomScale="90" zoomScaleNormal="90" zoomScaleSheetLayoutView="90" workbookViewId="0">
      <selection activeCell="B19" sqref="B19"/>
    </sheetView>
  </sheetViews>
  <sheetFormatPr defaultColWidth="8" defaultRowHeight="12.75"/>
  <cols>
    <col min="1" max="1" width="36" style="1" customWidth="1"/>
    <col min="2" max="2" width="9.625" style="1" customWidth="1"/>
    <col min="3" max="6" width="9.5" style="1" customWidth="1"/>
    <col min="7" max="8" width="9.125" style="1" customWidth="1"/>
    <col min="9" max="9" width="8.625" style="1" customWidth="1"/>
    <col min="10" max="16382" width="8" style="1"/>
    <col min="16383" max="16383" width="1.5" style="1" customWidth="1"/>
    <col min="16384" max="16384" width="0.25" style="1" customWidth="1"/>
  </cols>
  <sheetData>
    <row r="1" spans="1:11" ht="23.25" customHeight="1">
      <c r="A1" s="752" t="s">
        <v>488</v>
      </c>
      <c r="B1" s="752"/>
      <c r="C1" s="752"/>
      <c r="D1" s="752"/>
      <c r="E1" s="752"/>
      <c r="F1" s="752"/>
      <c r="G1" s="752"/>
      <c r="H1" s="752"/>
      <c r="I1" s="752"/>
    </row>
    <row r="2" spans="1:11" ht="33.75" customHeight="1">
      <c r="A2" s="753" t="s">
        <v>720</v>
      </c>
      <c r="B2" s="753"/>
      <c r="C2" s="753"/>
      <c r="D2" s="754"/>
      <c r="E2" s="754"/>
      <c r="F2" s="754"/>
      <c r="G2" s="754"/>
      <c r="H2" s="754"/>
      <c r="I2" s="754"/>
    </row>
    <row r="3" spans="1:11" ht="20.25" customHeight="1">
      <c r="A3" s="727" t="s">
        <v>15</v>
      </c>
      <c r="B3" s="689" t="s">
        <v>16</v>
      </c>
      <c r="C3" s="690"/>
      <c r="D3" s="691" t="s">
        <v>441</v>
      </c>
      <c r="E3" s="691"/>
      <c r="F3" s="691"/>
      <c r="G3" s="691"/>
      <c r="H3" s="691"/>
      <c r="I3" s="690"/>
    </row>
    <row r="4" spans="1:11" ht="20.25" customHeight="1">
      <c r="A4" s="728"/>
      <c r="B4" s="692" t="s">
        <v>585</v>
      </c>
      <c r="C4" s="692" t="s">
        <v>584</v>
      </c>
      <c r="D4" s="692" t="s">
        <v>570</v>
      </c>
      <c r="E4" s="692" t="s">
        <v>585</v>
      </c>
      <c r="F4" s="692" t="s">
        <v>584</v>
      </c>
      <c r="G4" s="693" t="s">
        <v>17</v>
      </c>
      <c r="H4" s="693"/>
      <c r="I4" s="694"/>
    </row>
    <row r="5" spans="1:11" ht="75" customHeight="1">
      <c r="A5" s="729"/>
      <c r="B5" s="692"/>
      <c r="C5" s="692"/>
      <c r="D5" s="692"/>
      <c r="E5" s="692"/>
      <c r="F5" s="692"/>
      <c r="G5" s="589" t="s">
        <v>588</v>
      </c>
      <c r="H5" s="588" t="s">
        <v>586</v>
      </c>
      <c r="I5" s="588" t="s">
        <v>587</v>
      </c>
    </row>
    <row r="6" spans="1:11" ht="21" customHeight="1">
      <c r="A6" s="755" t="s">
        <v>73</v>
      </c>
      <c r="B6" s="756"/>
      <c r="C6" s="756"/>
      <c r="D6" s="756"/>
      <c r="E6" s="756"/>
      <c r="F6" s="756"/>
      <c r="G6" s="756"/>
      <c r="H6" s="756"/>
      <c r="I6" s="757"/>
    </row>
    <row r="7" spans="1:11" ht="21.75" customHeight="1">
      <c r="A7" s="223" t="s">
        <v>18</v>
      </c>
      <c r="B7" s="224">
        <v>1068143</v>
      </c>
      <c r="C7" s="224">
        <v>1082437</v>
      </c>
      <c r="D7" s="224">
        <v>1029384</v>
      </c>
      <c r="E7" s="224">
        <v>1019571</v>
      </c>
      <c r="F7" s="224">
        <v>1035449</v>
      </c>
      <c r="G7" s="225">
        <f>E7/D7-1</f>
        <v>-9.5328856869739687E-3</v>
      </c>
      <c r="H7" s="225">
        <f>E7/B7-1</f>
        <v>-4.5473312093979978E-2</v>
      </c>
      <c r="I7" s="225">
        <f>F7/C7-1</f>
        <v>-4.3409454776582868E-2</v>
      </c>
      <c r="J7" s="4"/>
      <c r="K7" s="4"/>
    </row>
    <row r="8" spans="1:11" ht="21.75" customHeight="1">
      <c r="A8" s="227" t="s">
        <v>144</v>
      </c>
      <c r="B8" s="228">
        <v>840471</v>
      </c>
      <c r="C8" s="228">
        <v>852849</v>
      </c>
      <c r="D8" s="228">
        <v>804245</v>
      </c>
      <c r="E8" s="228">
        <v>796710</v>
      </c>
      <c r="F8" s="228">
        <v>809857</v>
      </c>
      <c r="G8" s="229">
        <f t="shared" ref="G8:G9" si="0">E8/D8-1</f>
        <v>-9.3690355550858362E-3</v>
      </c>
      <c r="H8" s="230">
        <f t="shared" ref="H8:H9" si="1">E8/B8-1</f>
        <v>-5.2067233729658713E-2</v>
      </c>
      <c r="I8" s="230">
        <f t="shared" ref="I8:I9" si="2">F8/C8-1</f>
        <v>-5.0409861534691403E-2</v>
      </c>
      <c r="J8" s="4"/>
      <c r="K8" s="4"/>
    </row>
    <row r="9" spans="1:11" ht="21.75" customHeight="1">
      <c r="A9" s="231" t="s">
        <v>19</v>
      </c>
      <c r="B9" s="232">
        <v>227671</v>
      </c>
      <c r="C9" s="232">
        <v>229588</v>
      </c>
      <c r="D9" s="232">
        <v>225139</v>
      </c>
      <c r="E9" s="232">
        <v>222861</v>
      </c>
      <c r="F9" s="232">
        <v>225591</v>
      </c>
      <c r="G9" s="229">
        <f t="shared" si="0"/>
        <v>-1.0118193649256702E-2</v>
      </c>
      <c r="H9" s="230">
        <f t="shared" si="1"/>
        <v>-2.1126977085355603E-2</v>
      </c>
      <c r="I9" s="230">
        <f t="shared" si="2"/>
        <v>-1.7409446486750135E-2</v>
      </c>
      <c r="J9" s="4"/>
      <c r="K9" s="4"/>
    </row>
    <row r="10" spans="1:11" ht="26.25" customHeight="1">
      <c r="A10" s="755" t="s">
        <v>113</v>
      </c>
      <c r="B10" s="756"/>
      <c r="C10" s="756"/>
      <c r="D10" s="756"/>
      <c r="E10" s="756"/>
      <c r="F10" s="756"/>
      <c r="G10" s="756"/>
      <c r="H10" s="756"/>
      <c r="I10" s="757"/>
      <c r="J10" s="4"/>
      <c r="K10" s="4"/>
    </row>
    <row r="11" spans="1:11" s="5" customFormat="1" ht="21" customHeight="1">
      <c r="A11" s="233" t="s">
        <v>453</v>
      </c>
      <c r="B11" s="234">
        <v>840471</v>
      </c>
      <c r="C11" s="234">
        <v>852849</v>
      </c>
      <c r="D11" s="235">
        <v>804245</v>
      </c>
      <c r="E11" s="235">
        <v>796710</v>
      </c>
      <c r="F11" s="235">
        <v>809857</v>
      </c>
      <c r="G11" s="225">
        <f t="shared" ref="G11:G16" si="3">E11/D11-1</f>
        <v>-9.3690355550858362E-3</v>
      </c>
      <c r="H11" s="226">
        <f t="shared" ref="H11:H16" si="4">E11/B11-1</f>
        <v>-5.2067233729658713E-2</v>
      </c>
      <c r="I11" s="226">
        <f t="shared" ref="I11:I16" si="5">F11/C11-1</f>
        <v>-5.0409861534691403E-2</v>
      </c>
      <c r="J11" s="4"/>
      <c r="K11" s="4"/>
    </row>
    <row r="12" spans="1:11" ht="21" customHeight="1">
      <c r="A12" s="236" t="s">
        <v>20</v>
      </c>
      <c r="B12" s="237">
        <v>30812</v>
      </c>
      <c r="C12" s="237">
        <v>36607</v>
      </c>
      <c r="D12" s="232">
        <v>18485</v>
      </c>
      <c r="E12" s="232">
        <v>15125</v>
      </c>
      <c r="F12" s="232">
        <v>20600</v>
      </c>
      <c r="G12" s="229">
        <f t="shared" si="3"/>
        <v>-0.18176900189342715</v>
      </c>
      <c r="H12" s="230">
        <f t="shared" si="4"/>
        <v>-0.50911982344541085</v>
      </c>
      <c r="I12" s="230">
        <f t="shared" si="5"/>
        <v>-0.43726609664818206</v>
      </c>
      <c r="J12" s="4"/>
      <c r="K12" s="4"/>
    </row>
    <row r="13" spans="1:11" ht="21" customHeight="1">
      <c r="A13" s="238" t="s">
        <v>21</v>
      </c>
      <c r="B13" s="237">
        <v>721230</v>
      </c>
      <c r="C13" s="237">
        <v>726241</v>
      </c>
      <c r="D13" s="228">
        <v>702419</v>
      </c>
      <c r="E13" s="228">
        <v>699067</v>
      </c>
      <c r="F13" s="228">
        <v>705304</v>
      </c>
      <c r="G13" s="229">
        <f t="shared" si="3"/>
        <v>-4.7720804818776053E-3</v>
      </c>
      <c r="H13" s="230">
        <f t="shared" si="4"/>
        <v>-3.0729448303592477E-2</v>
      </c>
      <c r="I13" s="230">
        <f t="shared" si="5"/>
        <v>-2.8829272927306526E-2</v>
      </c>
      <c r="J13" s="4"/>
      <c r="K13" s="4"/>
    </row>
    <row r="14" spans="1:11" ht="21" customHeight="1">
      <c r="A14" s="239" t="s">
        <v>22</v>
      </c>
      <c r="B14" s="237">
        <v>19339</v>
      </c>
      <c r="C14" s="237">
        <v>20543</v>
      </c>
      <c r="D14" s="232">
        <v>16488</v>
      </c>
      <c r="E14" s="232">
        <v>15836</v>
      </c>
      <c r="F14" s="232">
        <v>16932</v>
      </c>
      <c r="G14" s="229">
        <f t="shared" si="3"/>
        <v>-3.9543910722950049E-2</v>
      </c>
      <c r="H14" s="230">
        <f t="shared" si="4"/>
        <v>-0.18113656342106621</v>
      </c>
      <c r="I14" s="230">
        <f t="shared" si="5"/>
        <v>-0.17577763715134109</v>
      </c>
      <c r="J14" s="4"/>
      <c r="K14" s="4"/>
    </row>
    <row r="15" spans="1:11" ht="21" customHeight="1">
      <c r="A15" s="239" t="s">
        <v>23</v>
      </c>
      <c r="B15" s="237">
        <v>97009</v>
      </c>
      <c r="C15" s="237">
        <v>103118</v>
      </c>
      <c r="D15" s="232">
        <v>82620</v>
      </c>
      <c r="E15" s="232">
        <v>79128</v>
      </c>
      <c r="F15" s="232">
        <v>84877</v>
      </c>
      <c r="G15" s="229">
        <f t="shared" si="3"/>
        <v>-4.2265795206971712E-2</v>
      </c>
      <c r="H15" s="230">
        <f t="shared" si="4"/>
        <v>-0.184323104041893</v>
      </c>
      <c r="I15" s="230">
        <f t="shared" si="5"/>
        <v>-0.17689443162202523</v>
      </c>
      <c r="J15" s="4"/>
      <c r="K15" s="4"/>
    </row>
    <row r="16" spans="1:11" ht="26.25" customHeight="1">
      <c r="A16" s="240" t="s">
        <v>24</v>
      </c>
      <c r="B16" s="241">
        <v>2893</v>
      </c>
      <c r="C16" s="241">
        <v>2947</v>
      </c>
      <c r="D16" s="242">
        <v>2717</v>
      </c>
      <c r="E16" s="242">
        <v>2678</v>
      </c>
      <c r="F16" s="242">
        <v>2743</v>
      </c>
      <c r="G16" s="229">
        <f t="shared" si="3"/>
        <v>-1.4354066985645897E-2</v>
      </c>
      <c r="H16" s="230">
        <f t="shared" si="4"/>
        <v>-7.4317317663325277E-2</v>
      </c>
      <c r="I16" s="230">
        <f t="shared" si="5"/>
        <v>-6.922293858160844E-2</v>
      </c>
      <c r="J16" s="4"/>
      <c r="K16" s="4"/>
    </row>
    <row r="17" spans="1:11" ht="27.75" customHeight="1">
      <c r="A17" s="755" t="s">
        <v>25</v>
      </c>
      <c r="B17" s="756"/>
      <c r="C17" s="756"/>
      <c r="D17" s="756"/>
      <c r="E17" s="756"/>
      <c r="F17" s="756"/>
      <c r="G17" s="756"/>
      <c r="H17" s="756"/>
      <c r="I17" s="757"/>
      <c r="J17" s="4"/>
      <c r="K17" s="4"/>
    </row>
    <row r="18" spans="1:11" ht="24.75" customHeight="1">
      <c r="A18" s="233" t="s">
        <v>26</v>
      </c>
      <c r="B18" s="224">
        <v>227671</v>
      </c>
      <c r="C18" s="224">
        <v>229588</v>
      </c>
      <c r="D18" s="224">
        <v>225139</v>
      </c>
      <c r="E18" s="224">
        <v>222861</v>
      </c>
      <c r="F18" s="224">
        <v>225591</v>
      </c>
      <c r="G18" s="225">
        <f t="shared" ref="G18:G30" si="6">E18/D18-1</f>
        <v>-1.0118193649256702E-2</v>
      </c>
      <c r="H18" s="226">
        <f t="shared" ref="H18:H30" si="7">E18/B18-1</f>
        <v>-2.1126977085355603E-2</v>
      </c>
      <c r="I18" s="226">
        <f t="shared" ref="I18:I30" si="8">F18/C18-1</f>
        <v>-1.7409446486750135E-2</v>
      </c>
      <c r="J18" s="4"/>
      <c r="K18" s="4"/>
    </row>
    <row r="19" spans="1:11" ht="33" customHeight="1">
      <c r="A19" s="243" t="s">
        <v>27</v>
      </c>
      <c r="B19" s="244">
        <v>186667</v>
      </c>
      <c r="C19" s="244">
        <v>187601</v>
      </c>
      <c r="D19" s="244">
        <v>183359</v>
      </c>
      <c r="E19" s="244">
        <v>181836</v>
      </c>
      <c r="F19" s="244">
        <v>183887</v>
      </c>
      <c r="G19" s="225">
        <f t="shared" si="6"/>
        <v>-8.3061098718906212E-3</v>
      </c>
      <c r="H19" s="226">
        <f t="shared" si="7"/>
        <v>-2.5880310928016237E-2</v>
      </c>
      <c r="I19" s="226">
        <f t="shared" si="8"/>
        <v>-1.9797335835096797E-2</v>
      </c>
      <c r="J19" s="4"/>
      <c r="K19" s="4"/>
    </row>
    <row r="20" spans="1:11" ht="27.75" customHeight="1">
      <c r="A20" s="236" t="s">
        <v>28</v>
      </c>
      <c r="B20" s="237">
        <v>12388</v>
      </c>
      <c r="C20" s="237">
        <v>12455</v>
      </c>
      <c r="D20" s="232">
        <v>12216</v>
      </c>
      <c r="E20" s="232">
        <v>12142</v>
      </c>
      <c r="F20" s="232">
        <v>12243</v>
      </c>
      <c r="G20" s="229">
        <f t="shared" si="6"/>
        <v>-6.0576293385723456E-3</v>
      </c>
      <c r="H20" s="230">
        <f t="shared" si="7"/>
        <v>-1.9857927026154298E-2</v>
      </c>
      <c r="I20" s="230">
        <f t="shared" si="8"/>
        <v>-1.7021276595744705E-2</v>
      </c>
      <c r="J20" s="4"/>
      <c r="K20" s="4"/>
    </row>
    <row r="21" spans="1:11" ht="20.25" customHeight="1">
      <c r="A21" s="236" t="s">
        <v>29</v>
      </c>
      <c r="B21" s="237">
        <v>184020</v>
      </c>
      <c r="C21" s="237">
        <v>184808</v>
      </c>
      <c r="D21" s="232">
        <v>180977</v>
      </c>
      <c r="E21" s="232">
        <v>179529</v>
      </c>
      <c r="F21" s="232">
        <v>181461</v>
      </c>
      <c r="G21" s="229">
        <f t="shared" si="6"/>
        <v>-8.0010167037800617E-3</v>
      </c>
      <c r="H21" s="230">
        <f t="shared" si="7"/>
        <v>-2.4404955983045373E-2</v>
      </c>
      <c r="I21" s="230">
        <f t="shared" si="8"/>
        <v>-1.811068784901082E-2</v>
      </c>
      <c r="J21" s="4"/>
      <c r="K21" s="4"/>
    </row>
    <row r="22" spans="1:11" ht="28.5" customHeight="1">
      <c r="A22" s="236" t="s">
        <v>30</v>
      </c>
      <c r="B22" s="237">
        <v>217</v>
      </c>
      <c r="C22" s="237">
        <v>230</v>
      </c>
      <c r="D22" s="232">
        <v>188</v>
      </c>
      <c r="E22" s="232">
        <v>181</v>
      </c>
      <c r="F22" s="232">
        <v>193</v>
      </c>
      <c r="G22" s="229">
        <f t="shared" si="6"/>
        <v>-3.7234042553191515E-2</v>
      </c>
      <c r="H22" s="230">
        <f t="shared" si="7"/>
        <v>-0.16589861751152069</v>
      </c>
      <c r="I22" s="230">
        <f t="shared" si="8"/>
        <v>-0.16086956521739126</v>
      </c>
      <c r="J22" s="4"/>
      <c r="K22" s="4"/>
    </row>
    <row r="23" spans="1:11" ht="28.5" customHeight="1">
      <c r="A23" s="236" t="s">
        <v>31</v>
      </c>
      <c r="B23" s="237">
        <v>601</v>
      </c>
      <c r="C23" s="237">
        <v>634</v>
      </c>
      <c r="D23" s="232">
        <v>546</v>
      </c>
      <c r="E23" s="232">
        <v>524</v>
      </c>
      <c r="F23" s="232">
        <v>554</v>
      </c>
      <c r="G23" s="229">
        <f t="shared" si="6"/>
        <v>-4.0293040293040261E-2</v>
      </c>
      <c r="H23" s="230">
        <f t="shared" si="7"/>
        <v>-0.1281198003327787</v>
      </c>
      <c r="I23" s="230">
        <f t="shared" si="8"/>
        <v>-0.12618296529968454</v>
      </c>
      <c r="J23" s="4"/>
      <c r="K23" s="4"/>
    </row>
    <row r="24" spans="1:11" ht="28.5" customHeight="1">
      <c r="A24" s="236" t="s">
        <v>552</v>
      </c>
      <c r="B24" s="237">
        <v>1829</v>
      </c>
      <c r="C24" s="237">
        <v>1929</v>
      </c>
      <c r="D24" s="232">
        <v>1648</v>
      </c>
      <c r="E24" s="232">
        <v>1601</v>
      </c>
      <c r="F24" s="232">
        <v>1679</v>
      </c>
      <c r="G24" s="229">
        <f t="shared" si="6"/>
        <v>-2.851941747572817E-2</v>
      </c>
      <c r="H24" s="230">
        <f t="shared" si="7"/>
        <v>-0.12465828321487149</v>
      </c>
      <c r="I24" s="230">
        <f t="shared" si="8"/>
        <v>-0.12960082944530849</v>
      </c>
      <c r="J24" s="4"/>
      <c r="K24" s="4"/>
    </row>
    <row r="25" spans="1:11" ht="24" customHeight="1">
      <c r="A25" s="243" t="s">
        <v>33</v>
      </c>
      <c r="B25" s="244">
        <v>41004</v>
      </c>
      <c r="C25" s="244">
        <v>41988</v>
      </c>
      <c r="D25" s="224">
        <v>41780</v>
      </c>
      <c r="E25" s="224">
        <v>41026</v>
      </c>
      <c r="F25" s="224">
        <v>41704</v>
      </c>
      <c r="G25" s="225">
        <f t="shared" si="6"/>
        <v>-1.8046912398276715E-2</v>
      </c>
      <c r="H25" s="226">
        <f t="shared" si="7"/>
        <v>5.3653302116862811E-4</v>
      </c>
      <c r="I25" s="226">
        <f t="shared" si="8"/>
        <v>-6.7638372868438212E-3</v>
      </c>
      <c r="J25" s="4"/>
      <c r="K25" s="4"/>
    </row>
    <row r="26" spans="1:11" ht="21" customHeight="1">
      <c r="A26" s="236" t="s">
        <v>34</v>
      </c>
      <c r="B26" s="237">
        <v>841</v>
      </c>
      <c r="C26" s="237">
        <v>898</v>
      </c>
      <c r="D26" s="232">
        <v>832</v>
      </c>
      <c r="E26" s="232">
        <v>811</v>
      </c>
      <c r="F26" s="232">
        <v>840</v>
      </c>
      <c r="G26" s="229">
        <f t="shared" si="6"/>
        <v>-2.5240384615384581E-2</v>
      </c>
      <c r="H26" s="230">
        <f t="shared" si="7"/>
        <v>-3.56718192627824E-2</v>
      </c>
      <c r="I26" s="230">
        <f t="shared" si="8"/>
        <v>-6.4587973273942056E-2</v>
      </c>
      <c r="J26" s="4"/>
      <c r="K26" s="4"/>
    </row>
    <row r="27" spans="1:11" ht="21" customHeight="1">
      <c r="A27" s="236" t="s">
        <v>35</v>
      </c>
      <c r="B27" s="237">
        <v>39415</v>
      </c>
      <c r="C27" s="237">
        <v>40372</v>
      </c>
      <c r="D27" s="232">
        <v>40278</v>
      </c>
      <c r="E27" s="232">
        <v>39549</v>
      </c>
      <c r="F27" s="232">
        <v>40192</v>
      </c>
      <c r="G27" s="229">
        <f t="shared" si="6"/>
        <v>-1.8099210487114603E-2</v>
      </c>
      <c r="H27" s="230">
        <f t="shared" si="7"/>
        <v>3.3997209184319921E-3</v>
      </c>
      <c r="I27" s="230">
        <f t="shared" si="8"/>
        <v>-4.4585356187456515E-3</v>
      </c>
      <c r="J27" s="4"/>
      <c r="K27" s="4"/>
    </row>
    <row r="28" spans="1:11" ht="27.75" customHeight="1">
      <c r="A28" s="236" t="s">
        <v>36</v>
      </c>
      <c r="B28" s="237">
        <v>361</v>
      </c>
      <c r="C28" s="237">
        <v>369</v>
      </c>
      <c r="D28" s="232">
        <v>328</v>
      </c>
      <c r="E28" s="232">
        <v>319</v>
      </c>
      <c r="F28" s="232">
        <v>332</v>
      </c>
      <c r="G28" s="229">
        <f t="shared" si="6"/>
        <v>-2.7439024390243927E-2</v>
      </c>
      <c r="H28" s="230">
        <f t="shared" si="7"/>
        <v>-0.11634349030470914</v>
      </c>
      <c r="I28" s="230">
        <f t="shared" si="8"/>
        <v>-0.10027100271002709</v>
      </c>
      <c r="J28" s="4"/>
      <c r="K28" s="4"/>
    </row>
    <row r="29" spans="1:11" ht="27.75" customHeight="1">
      <c r="A29" s="236" t="s">
        <v>37</v>
      </c>
      <c r="B29" s="237">
        <v>866</v>
      </c>
      <c r="C29" s="237">
        <v>880</v>
      </c>
      <c r="D29" s="232">
        <v>821</v>
      </c>
      <c r="E29" s="232">
        <v>809</v>
      </c>
      <c r="F29" s="232">
        <v>827</v>
      </c>
      <c r="G29" s="229">
        <f t="shared" si="6"/>
        <v>-1.461632155907433E-2</v>
      </c>
      <c r="H29" s="230">
        <f t="shared" si="7"/>
        <v>-6.5819861431870685E-2</v>
      </c>
      <c r="I29" s="230">
        <f t="shared" si="8"/>
        <v>-6.0227272727272685E-2</v>
      </c>
      <c r="J29" s="4"/>
      <c r="K29" s="4"/>
    </row>
    <row r="30" spans="1:11" ht="27.75" customHeight="1">
      <c r="A30" s="245" t="s">
        <v>38</v>
      </c>
      <c r="B30" s="241">
        <v>363</v>
      </c>
      <c r="C30" s="241">
        <v>366</v>
      </c>
      <c r="D30" s="242">
        <v>352</v>
      </c>
      <c r="E30" s="242">
        <v>350</v>
      </c>
      <c r="F30" s="242">
        <v>353</v>
      </c>
      <c r="G30" s="246">
        <f t="shared" si="6"/>
        <v>-5.6818181818182323E-3</v>
      </c>
      <c r="H30" s="247">
        <f t="shared" si="7"/>
        <v>-3.5812672176308569E-2</v>
      </c>
      <c r="I30" s="247">
        <f t="shared" si="8"/>
        <v>-3.5519125683060149E-2</v>
      </c>
      <c r="J30" s="4"/>
      <c r="K30" s="4"/>
    </row>
    <row r="31" spans="1:11" ht="14.25" customHeight="1">
      <c r="A31" s="6"/>
      <c r="B31" s="6"/>
      <c r="C31" s="6"/>
      <c r="D31" s="7"/>
      <c r="E31" s="7"/>
      <c r="F31" s="7"/>
      <c r="G31" s="7"/>
      <c r="H31" s="7"/>
      <c r="I31" s="7"/>
    </row>
    <row r="32" spans="1:11">
      <c r="A32" s="751"/>
      <c r="B32" s="751"/>
      <c r="C32" s="751"/>
      <c r="D32" s="751"/>
      <c r="E32" s="751"/>
      <c r="F32" s="751"/>
      <c r="G32" s="751"/>
      <c r="H32" s="751"/>
      <c r="I32" s="751"/>
    </row>
    <row r="33" spans="1:9" ht="16.5" customHeight="1">
      <c r="A33" s="8"/>
      <c r="B33" s="8"/>
      <c r="C33" s="8"/>
      <c r="D33" s="8"/>
      <c r="E33" s="8"/>
      <c r="F33" s="8"/>
      <c r="G33" s="8"/>
      <c r="H33" s="8"/>
      <c r="I33" s="8"/>
    </row>
    <row r="40" spans="1:9">
      <c r="G40" s="592"/>
    </row>
  </sheetData>
  <mergeCells count="15">
    <mergeCell ref="A32:I32"/>
    <mergeCell ref="A1:I1"/>
    <mergeCell ref="A2:I2"/>
    <mergeCell ref="A3:A5"/>
    <mergeCell ref="B3:C3"/>
    <mergeCell ref="D3:I3"/>
    <mergeCell ref="B4:B5"/>
    <mergeCell ref="C4:C5"/>
    <mergeCell ref="D4:D5"/>
    <mergeCell ref="G4:I4"/>
    <mergeCell ref="A6:I6"/>
    <mergeCell ref="A10:I10"/>
    <mergeCell ref="A17:I17"/>
    <mergeCell ref="E4:E5"/>
    <mergeCell ref="F4:F5"/>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8"/>
  <sheetViews>
    <sheetView showGridLines="0" view="pageBreakPreview" zoomScale="90" zoomScaleNormal="100" zoomScaleSheetLayoutView="90" workbookViewId="0">
      <selection activeCell="B3" sqref="B3"/>
    </sheetView>
  </sheetViews>
  <sheetFormatPr defaultRowHeight="15"/>
  <cols>
    <col min="1" max="1" width="26" customWidth="1"/>
    <col min="2" max="2" width="23" customWidth="1"/>
    <col min="3" max="3" width="24.875" customWidth="1"/>
    <col min="5" max="5" width="16.875" customWidth="1"/>
  </cols>
  <sheetData>
    <row r="1" spans="1:6" ht="23.25" customHeight="1">
      <c r="A1" s="752" t="str">
        <f>'Tab 1 (14)'!A1:I1</f>
        <v>II. FUNDUSZ EMERYTALNO-RENTOWY</v>
      </c>
      <c r="B1" s="752"/>
      <c r="C1" s="752"/>
      <c r="D1" s="752"/>
      <c r="E1" s="752"/>
      <c r="F1" s="248"/>
    </row>
    <row r="2" spans="1:6" ht="32.25" customHeight="1">
      <c r="A2" s="758" t="s">
        <v>719</v>
      </c>
      <c r="B2" s="758"/>
      <c r="C2" s="758"/>
      <c r="D2" s="758"/>
      <c r="E2" s="758"/>
    </row>
    <row r="3" spans="1:6" ht="43.5" customHeight="1">
      <c r="A3" s="203" t="s">
        <v>15</v>
      </c>
      <c r="B3" s="203" t="s">
        <v>590</v>
      </c>
      <c r="C3" s="203" t="s">
        <v>591</v>
      </c>
    </row>
    <row r="4" spans="1:6" ht="16.5" customHeight="1">
      <c r="A4" s="251" t="s">
        <v>46</v>
      </c>
      <c r="B4" s="252">
        <v>38582</v>
      </c>
      <c r="C4" s="252">
        <v>38229</v>
      </c>
    </row>
    <row r="5" spans="1:6" ht="16.5" customHeight="1">
      <c r="A5" s="199" t="s">
        <v>47</v>
      </c>
      <c r="B5" s="212">
        <v>61231</v>
      </c>
      <c r="C5" s="212">
        <v>68790</v>
      </c>
    </row>
    <row r="6" spans="1:6" ht="16.5" customHeight="1">
      <c r="A6" s="199" t="s">
        <v>48</v>
      </c>
      <c r="B6" s="212">
        <v>144618</v>
      </c>
      <c r="C6" s="212">
        <v>130892</v>
      </c>
    </row>
    <row r="7" spans="1:6" ht="16.5" customHeight="1">
      <c r="A7" s="199" t="s">
        <v>49</v>
      </c>
      <c r="B7" s="212">
        <v>13480</v>
      </c>
      <c r="C7" s="212">
        <v>13722</v>
      </c>
    </row>
    <row r="8" spans="1:6" ht="16.5" customHeight="1">
      <c r="A8" s="199" t="s">
        <v>50</v>
      </c>
      <c r="B8" s="212">
        <v>89663</v>
      </c>
      <c r="C8" s="212">
        <v>86887</v>
      </c>
    </row>
    <row r="9" spans="1:6" ht="16.5" customHeight="1">
      <c r="A9" s="199" t="s">
        <v>51</v>
      </c>
      <c r="B9" s="212">
        <v>133690</v>
      </c>
      <c r="C9" s="212">
        <v>87447</v>
      </c>
    </row>
    <row r="10" spans="1:6" ht="16.5" customHeight="1">
      <c r="A10" s="199" t="s">
        <v>52</v>
      </c>
      <c r="B10" s="212">
        <v>159772</v>
      </c>
      <c r="C10" s="212">
        <v>156747</v>
      </c>
    </row>
    <row r="11" spans="1:6" ht="16.5" customHeight="1">
      <c r="A11" s="199" t="s">
        <v>53</v>
      </c>
      <c r="B11" s="212">
        <v>24588</v>
      </c>
      <c r="C11" s="212">
        <v>20510</v>
      </c>
    </row>
    <row r="12" spans="1:6" ht="16.5" customHeight="1">
      <c r="A12" s="199" t="s">
        <v>54</v>
      </c>
      <c r="B12" s="212">
        <v>83701</v>
      </c>
      <c r="C12" s="212">
        <v>58746</v>
      </c>
    </row>
    <row r="13" spans="1:6" ht="16.5" customHeight="1">
      <c r="A13" s="199" t="s">
        <v>55</v>
      </c>
      <c r="B13" s="212">
        <v>79673</v>
      </c>
      <c r="C13" s="212">
        <v>72919</v>
      </c>
    </row>
    <row r="14" spans="1:6" ht="16.5" customHeight="1">
      <c r="A14" s="199" t="s">
        <v>56</v>
      </c>
      <c r="B14" s="212">
        <v>37808</v>
      </c>
      <c r="C14" s="212">
        <v>33074</v>
      </c>
    </row>
    <row r="15" spans="1:6" ht="16.5" customHeight="1">
      <c r="A15" s="199" t="s">
        <v>57</v>
      </c>
      <c r="B15" s="212">
        <v>31503</v>
      </c>
      <c r="C15" s="212">
        <v>29134</v>
      </c>
    </row>
    <row r="16" spans="1:6" ht="16.5" customHeight="1">
      <c r="A16" s="199" t="s">
        <v>58</v>
      </c>
      <c r="B16" s="212">
        <v>63456</v>
      </c>
      <c r="C16" s="212">
        <v>55408</v>
      </c>
    </row>
    <row r="17" spans="1:5" ht="16.5" customHeight="1">
      <c r="A17" s="199" t="s">
        <v>59</v>
      </c>
      <c r="B17" s="212">
        <v>39834</v>
      </c>
      <c r="C17" s="212">
        <v>37291</v>
      </c>
    </row>
    <row r="18" spans="1:5" ht="16.5" customHeight="1">
      <c r="A18" s="199" t="s">
        <v>60</v>
      </c>
      <c r="B18" s="212">
        <v>110061</v>
      </c>
      <c r="C18" s="212">
        <v>107265</v>
      </c>
    </row>
    <row r="19" spans="1:5" ht="16.5" customHeight="1">
      <c r="A19" s="199" t="s">
        <v>61</v>
      </c>
      <c r="B19" s="212">
        <v>22943</v>
      </c>
      <c r="C19" s="212">
        <v>21894</v>
      </c>
    </row>
    <row r="20" spans="1:5" ht="16.5" customHeight="1">
      <c r="A20" s="199" t="s">
        <v>63</v>
      </c>
      <c r="B20" s="212"/>
      <c r="C20" s="212">
        <v>99</v>
      </c>
    </row>
    <row r="21" spans="1:5" ht="16.5" customHeight="1">
      <c r="A21" s="199" t="s">
        <v>64</v>
      </c>
      <c r="B21" s="212"/>
      <c r="C21" s="212">
        <v>468</v>
      </c>
    </row>
    <row r="22" spans="1:5" ht="16.5" customHeight="1">
      <c r="A22" s="199" t="s">
        <v>65</v>
      </c>
      <c r="B22" s="212"/>
      <c r="C22" s="212">
        <v>50</v>
      </c>
    </row>
    <row r="23" spans="1:5" ht="18.75" customHeight="1">
      <c r="A23" s="249" t="s">
        <v>130</v>
      </c>
      <c r="B23" s="250">
        <f>SUM(B4:B22)</f>
        <v>1134603</v>
      </c>
      <c r="C23" s="250">
        <v>1019571</v>
      </c>
    </row>
    <row r="24" spans="1:5" ht="18.75" customHeight="1">
      <c r="A24" s="253"/>
      <c r="B24" s="254"/>
      <c r="C24" s="254"/>
    </row>
    <row r="25" spans="1:5" ht="24" customHeight="1">
      <c r="A25" s="759" t="s">
        <v>557</v>
      </c>
      <c r="B25" s="759"/>
      <c r="C25" s="759"/>
      <c r="D25" s="759"/>
      <c r="E25" s="759"/>
    </row>
    <row r="40" spans="7:7">
      <c r="G40" s="594"/>
    </row>
    <row r="48" spans="7:7" ht="46.5" customHeight="1"/>
  </sheetData>
  <sortState ref="A4:C19">
    <sortCondition ref="A4:A19"/>
  </sortState>
  <mergeCells count="3">
    <mergeCell ref="A1:E1"/>
    <mergeCell ref="A2:E2"/>
    <mergeCell ref="A25:E25"/>
  </mergeCell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2"/>
  <sheetViews>
    <sheetView showGridLines="0" view="pageBreakPreview" zoomScale="80" zoomScaleNormal="100" zoomScaleSheetLayoutView="80" workbookViewId="0">
      <selection activeCell="B19" sqref="B19"/>
    </sheetView>
  </sheetViews>
  <sheetFormatPr defaultRowHeight="15"/>
  <cols>
    <col min="1" max="1" width="26" customWidth="1"/>
    <col min="2" max="2" width="19.5" customWidth="1"/>
    <col min="3" max="3" width="19.25" customWidth="1"/>
    <col min="4" max="4" width="21.875" customWidth="1"/>
    <col min="5" max="5" width="11.5" customWidth="1"/>
  </cols>
  <sheetData>
    <row r="1" spans="1:5" ht="23.25" customHeight="1">
      <c r="A1" s="752" t="str">
        <f>'Tab 2 (15) i wykres 1'!A1:E1</f>
        <v>II. FUNDUSZ EMERYTALNO-RENTOWY</v>
      </c>
      <c r="B1" s="752"/>
      <c r="C1" s="752"/>
      <c r="D1" s="752"/>
      <c r="E1" s="752"/>
    </row>
    <row r="2" spans="1:5" ht="48.75" customHeight="1">
      <c r="A2" s="739" t="s">
        <v>718</v>
      </c>
      <c r="B2" s="739"/>
      <c r="C2" s="739"/>
    </row>
    <row r="3" spans="1:5" ht="36.75" customHeight="1">
      <c r="A3" s="761" t="s">
        <v>15</v>
      </c>
      <c r="B3" s="203" t="s">
        <v>528</v>
      </c>
      <c r="C3" s="203" t="s">
        <v>348</v>
      </c>
    </row>
    <row r="4" spans="1:5" ht="14.25" customHeight="1">
      <c r="A4" s="762"/>
      <c r="B4" s="764" t="s">
        <v>346</v>
      </c>
      <c r="C4" s="765"/>
    </row>
    <row r="5" spans="1:5" ht="14.25" customHeight="1">
      <c r="A5" s="763"/>
      <c r="B5" s="742" t="s">
        <v>589</v>
      </c>
      <c r="C5" s="744"/>
    </row>
    <row r="6" spans="1:5" ht="16.5" customHeight="1">
      <c r="A6" s="251" t="s">
        <v>46</v>
      </c>
      <c r="B6" s="503">
        <v>1304.1400000000001</v>
      </c>
      <c r="C6" s="503">
        <v>1474.51</v>
      </c>
    </row>
    <row r="7" spans="1:5" ht="16.5" customHeight="1">
      <c r="A7" s="199" t="s">
        <v>47</v>
      </c>
      <c r="B7" s="213">
        <v>1369.86</v>
      </c>
      <c r="C7" s="213">
        <v>1443.15</v>
      </c>
    </row>
    <row r="8" spans="1:5" ht="16.5" customHeight="1">
      <c r="A8" s="199" t="s">
        <v>48</v>
      </c>
      <c r="B8" s="213">
        <v>1345.98</v>
      </c>
      <c r="C8" s="213">
        <v>1439.01</v>
      </c>
    </row>
    <row r="9" spans="1:5" ht="16.5" customHeight="1">
      <c r="A9" s="199" t="s">
        <v>49</v>
      </c>
      <c r="B9" s="213">
        <v>1268.55</v>
      </c>
      <c r="C9" s="213">
        <v>1542.66</v>
      </c>
    </row>
    <row r="10" spans="1:5" ht="16.5" customHeight="1">
      <c r="A10" s="199" t="s">
        <v>50</v>
      </c>
      <c r="B10" s="213">
        <v>1351.16</v>
      </c>
      <c r="C10" s="213">
        <v>1427.19</v>
      </c>
    </row>
    <row r="11" spans="1:5" ht="16.5" customHeight="1">
      <c r="A11" s="199" t="s">
        <v>51</v>
      </c>
      <c r="B11" s="213">
        <v>1311.3</v>
      </c>
      <c r="C11" s="213">
        <v>1393.38</v>
      </c>
    </row>
    <row r="12" spans="1:5" ht="16.5" customHeight="1">
      <c r="A12" s="199" t="s">
        <v>52</v>
      </c>
      <c r="B12" s="213">
        <v>1347.32</v>
      </c>
      <c r="C12" s="213">
        <v>1405.54</v>
      </c>
    </row>
    <row r="13" spans="1:5" ht="16.5" customHeight="1">
      <c r="A13" s="199" t="s">
        <v>53</v>
      </c>
      <c r="B13" s="213">
        <v>1352.14</v>
      </c>
      <c r="C13" s="213">
        <v>1465.89</v>
      </c>
    </row>
    <row r="14" spans="1:5" ht="16.5" customHeight="1">
      <c r="A14" s="199" t="s">
        <v>54</v>
      </c>
      <c r="B14" s="213">
        <v>1327.46</v>
      </c>
      <c r="C14" s="213">
        <v>1411.39</v>
      </c>
    </row>
    <row r="15" spans="1:5" ht="16.5" customHeight="1">
      <c r="A15" s="199" t="s">
        <v>55</v>
      </c>
      <c r="B15" s="213">
        <v>1369.99</v>
      </c>
      <c r="C15" s="213">
        <v>1425.27</v>
      </c>
    </row>
    <row r="16" spans="1:5" ht="16.5" customHeight="1">
      <c r="A16" s="199" t="s">
        <v>56</v>
      </c>
      <c r="B16" s="213">
        <v>1337.64</v>
      </c>
      <c r="C16" s="213">
        <v>1439.14</v>
      </c>
    </row>
    <row r="17" spans="1:5" ht="16.5" customHeight="1">
      <c r="A17" s="199" t="s">
        <v>57</v>
      </c>
      <c r="B17" s="213">
        <v>1269.2</v>
      </c>
      <c r="C17" s="213">
        <v>1568.24</v>
      </c>
    </row>
    <row r="18" spans="1:5" ht="16.5" customHeight="1">
      <c r="A18" s="199" t="s">
        <v>58</v>
      </c>
      <c r="B18" s="213">
        <v>1342.15</v>
      </c>
      <c r="C18" s="213">
        <v>1422.24</v>
      </c>
    </row>
    <row r="19" spans="1:5" ht="16.5" customHeight="1">
      <c r="A19" s="199" t="s">
        <v>59</v>
      </c>
      <c r="B19" s="213">
        <v>1356.51</v>
      </c>
      <c r="C19" s="213">
        <v>1448.4</v>
      </c>
    </row>
    <row r="20" spans="1:5" ht="16.5" customHeight="1">
      <c r="A20" s="199" t="s">
        <v>60</v>
      </c>
      <c r="B20" s="213">
        <v>1308.6199999999999</v>
      </c>
      <c r="C20" s="213">
        <v>1395.03</v>
      </c>
    </row>
    <row r="21" spans="1:5" ht="16.5" customHeight="1">
      <c r="A21" s="199" t="s">
        <v>61</v>
      </c>
      <c r="B21" s="213">
        <v>1333.78</v>
      </c>
      <c r="C21" s="213">
        <v>1480.48</v>
      </c>
    </row>
    <row r="22" spans="1:5" ht="16.5" customHeight="1">
      <c r="A22" s="199" t="s">
        <v>63</v>
      </c>
      <c r="B22" s="213">
        <v>688.66</v>
      </c>
      <c r="C22" s="213">
        <v>688.66</v>
      </c>
    </row>
    <row r="23" spans="1:5" ht="16.5" customHeight="1">
      <c r="A23" s="199" t="s">
        <v>64</v>
      </c>
      <c r="B23" s="213">
        <v>585.16</v>
      </c>
      <c r="C23" s="213">
        <v>585.16</v>
      </c>
    </row>
    <row r="24" spans="1:5" ht="16.5" customHeight="1">
      <c r="A24" s="202" t="s">
        <v>65</v>
      </c>
      <c r="B24" s="222">
        <v>558.67999999999995</v>
      </c>
      <c r="C24" s="222">
        <v>558.67999999999995</v>
      </c>
    </row>
    <row r="27" spans="1:5" ht="33" customHeight="1">
      <c r="A27" s="760" t="s">
        <v>561</v>
      </c>
      <c r="B27" s="760"/>
      <c r="C27" s="760"/>
      <c r="D27" s="760"/>
      <c r="E27" s="760"/>
    </row>
    <row r="40" spans="7:7">
      <c r="G40" s="594"/>
    </row>
    <row r="51" ht="9" customHeight="1"/>
    <row r="52" ht="8.25" customHeight="1"/>
  </sheetData>
  <sortState ref="A6:C21">
    <sortCondition ref="A6:A21"/>
  </sortState>
  <mergeCells count="6">
    <mergeCell ref="A27:E27"/>
    <mergeCell ref="A2:C2"/>
    <mergeCell ref="A1:E1"/>
    <mergeCell ref="B5:C5"/>
    <mergeCell ref="A3:A5"/>
    <mergeCell ref="B4:C4"/>
  </mergeCell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zoomScale="90" zoomScaleNormal="100" zoomScaleSheetLayoutView="90" workbookViewId="0">
      <selection activeCell="B19" sqref="B19"/>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752" t="str">
        <f>'Tab 3 (16) i wykres 2'!A1:E1</f>
        <v>II. FUNDUSZ EMERYTALNO-RENTOWY</v>
      </c>
      <c r="B1" s="752"/>
      <c r="C1" s="752"/>
      <c r="D1" s="752"/>
      <c r="E1" s="752"/>
      <c r="F1" s="752"/>
      <c r="G1" s="766"/>
      <c r="H1" s="766"/>
    </row>
    <row r="2" spans="1:12" ht="15">
      <c r="A2" s="9"/>
      <c r="B2" s="9"/>
      <c r="C2" s="9"/>
      <c r="D2" s="9"/>
      <c r="E2" s="9"/>
      <c r="F2" s="9"/>
      <c r="G2" s="9"/>
      <c r="H2" s="10"/>
    </row>
    <row r="3" spans="1:12" ht="36" customHeight="1">
      <c r="A3" s="753" t="s">
        <v>717</v>
      </c>
      <c r="B3" s="753"/>
      <c r="C3" s="753"/>
      <c r="D3" s="753"/>
      <c r="E3" s="753"/>
      <c r="F3" s="753"/>
      <c r="G3" s="753"/>
      <c r="H3" s="753"/>
    </row>
    <row r="4" spans="1:12" ht="18" customHeight="1">
      <c r="A4" s="767" t="s">
        <v>15</v>
      </c>
      <c r="B4" s="767" t="s">
        <v>130</v>
      </c>
      <c r="C4" s="770" t="s">
        <v>39</v>
      </c>
      <c r="D4" s="771"/>
      <c r="E4" s="771"/>
      <c r="F4" s="771"/>
      <c r="G4" s="771"/>
      <c r="H4" s="772"/>
    </row>
    <row r="5" spans="1:12">
      <c r="A5" s="768"/>
      <c r="B5" s="768"/>
      <c r="C5" s="767" t="s">
        <v>455</v>
      </c>
      <c r="D5" s="767" t="s">
        <v>40</v>
      </c>
      <c r="E5" s="773" t="s">
        <v>39</v>
      </c>
      <c r="F5" s="774"/>
      <c r="G5" s="774"/>
      <c r="H5" s="775"/>
    </row>
    <row r="6" spans="1:12" ht="29.25" customHeight="1">
      <c r="A6" s="768"/>
      <c r="B6" s="768"/>
      <c r="C6" s="768"/>
      <c r="D6" s="768"/>
      <c r="E6" s="776" t="s">
        <v>41</v>
      </c>
      <c r="F6" s="777"/>
      <c r="G6" s="778" t="s">
        <v>42</v>
      </c>
      <c r="H6" s="778"/>
    </row>
    <row r="7" spans="1:12">
      <c r="A7" s="768"/>
      <c r="B7" s="768"/>
      <c r="C7" s="768"/>
      <c r="D7" s="768"/>
      <c r="E7" s="778" t="s">
        <v>43</v>
      </c>
      <c r="F7" s="779" t="s">
        <v>44</v>
      </c>
      <c r="G7" s="767" t="s">
        <v>45</v>
      </c>
      <c r="H7" s="779" t="s">
        <v>44</v>
      </c>
    </row>
    <row r="8" spans="1:12" ht="26.25" customHeight="1">
      <c r="A8" s="768"/>
      <c r="B8" s="769"/>
      <c r="C8" s="769"/>
      <c r="D8" s="769"/>
      <c r="E8" s="778"/>
      <c r="F8" s="779"/>
      <c r="G8" s="769"/>
      <c r="H8" s="779"/>
    </row>
    <row r="9" spans="1:12" ht="18" customHeight="1">
      <c r="A9" s="769"/>
      <c r="B9" s="782" t="s">
        <v>589</v>
      </c>
      <c r="C9" s="783"/>
      <c r="D9" s="783"/>
      <c r="E9" s="783"/>
      <c r="F9" s="783"/>
      <c r="G9" s="783"/>
      <c r="H9" s="784"/>
    </row>
    <row r="10" spans="1:12" s="5" customFormat="1" ht="32.25" customHeight="1">
      <c r="A10" s="255" t="s">
        <v>454</v>
      </c>
      <c r="B10" s="256">
        <v>1035449</v>
      </c>
      <c r="C10" s="257">
        <v>809857</v>
      </c>
      <c r="D10" s="258">
        <v>225591</v>
      </c>
      <c r="E10" s="259">
        <v>183887</v>
      </c>
      <c r="F10" s="259">
        <v>12243</v>
      </c>
      <c r="G10" s="259">
        <v>41704</v>
      </c>
      <c r="H10" s="260">
        <v>840</v>
      </c>
      <c r="I10" s="11"/>
      <c r="J10" s="11"/>
    </row>
    <row r="11" spans="1:12" ht="21" customHeight="1">
      <c r="A11" s="261" t="s">
        <v>46</v>
      </c>
      <c r="B11" s="262">
        <v>38883</v>
      </c>
      <c r="C11" s="263">
        <v>30460</v>
      </c>
      <c r="D11" s="264">
        <v>8423</v>
      </c>
      <c r="E11" s="265">
        <v>6879</v>
      </c>
      <c r="F11" s="265">
        <v>482</v>
      </c>
      <c r="G11" s="265">
        <v>1544</v>
      </c>
      <c r="H11" s="266">
        <v>24</v>
      </c>
      <c r="I11" s="12"/>
      <c r="J11" s="11"/>
      <c r="K11" s="12"/>
      <c r="L11" s="12"/>
    </row>
    <row r="12" spans="1:12" ht="21" customHeight="1">
      <c r="A12" s="261" t="s">
        <v>47</v>
      </c>
      <c r="B12" s="262">
        <v>69668</v>
      </c>
      <c r="C12" s="263">
        <v>54317</v>
      </c>
      <c r="D12" s="264">
        <v>15350</v>
      </c>
      <c r="E12" s="265">
        <v>12949</v>
      </c>
      <c r="F12" s="265">
        <v>1041</v>
      </c>
      <c r="G12" s="265">
        <v>2401</v>
      </c>
      <c r="H12" s="266">
        <v>63</v>
      </c>
      <c r="I12" s="12"/>
      <c r="J12" s="11"/>
      <c r="K12" s="12"/>
      <c r="L12" s="12"/>
    </row>
    <row r="13" spans="1:12" ht="21" customHeight="1">
      <c r="A13" s="261" t="s">
        <v>48</v>
      </c>
      <c r="B13" s="262">
        <v>133092</v>
      </c>
      <c r="C13" s="263">
        <v>104293</v>
      </c>
      <c r="D13" s="264">
        <v>28798</v>
      </c>
      <c r="E13" s="265">
        <v>23745</v>
      </c>
      <c r="F13" s="265">
        <v>1509</v>
      </c>
      <c r="G13" s="265">
        <v>5053</v>
      </c>
      <c r="H13" s="266">
        <v>122</v>
      </c>
      <c r="I13" s="12"/>
      <c r="J13" s="11"/>
      <c r="K13" s="12"/>
      <c r="L13" s="12"/>
    </row>
    <row r="14" spans="1:12" ht="21" customHeight="1">
      <c r="A14" s="261" t="s">
        <v>49</v>
      </c>
      <c r="B14" s="262">
        <v>14022</v>
      </c>
      <c r="C14" s="263">
        <v>10427</v>
      </c>
      <c r="D14" s="264">
        <v>3595</v>
      </c>
      <c r="E14" s="265">
        <v>3039</v>
      </c>
      <c r="F14" s="265">
        <v>193</v>
      </c>
      <c r="G14" s="265">
        <v>556</v>
      </c>
      <c r="H14" s="266">
        <v>9</v>
      </c>
      <c r="I14" s="12"/>
      <c r="J14" s="11"/>
      <c r="K14" s="12"/>
      <c r="L14" s="12"/>
    </row>
    <row r="15" spans="1:12" ht="21" customHeight="1">
      <c r="A15" s="261" t="s">
        <v>50</v>
      </c>
      <c r="B15" s="262">
        <v>88327</v>
      </c>
      <c r="C15" s="263">
        <v>74129</v>
      </c>
      <c r="D15" s="264">
        <v>14198</v>
      </c>
      <c r="E15" s="265">
        <v>10986</v>
      </c>
      <c r="F15" s="265">
        <v>953</v>
      </c>
      <c r="G15" s="265">
        <v>3213</v>
      </c>
      <c r="H15" s="266">
        <v>52</v>
      </c>
      <c r="I15" s="12"/>
      <c r="J15" s="11"/>
      <c r="K15" s="12"/>
      <c r="L15" s="12"/>
    </row>
    <row r="16" spans="1:12" ht="21" customHeight="1">
      <c r="A16" s="261" t="s">
        <v>51</v>
      </c>
      <c r="B16" s="262">
        <v>88358</v>
      </c>
      <c r="C16" s="263">
        <v>60101</v>
      </c>
      <c r="D16" s="264">
        <v>28258</v>
      </c>
      <c r="E16" s="265">
        <v>24581</v>
      </c>
      <c r="F16" s="265">
        <v>1169</v>
      </c>
      <c r="G16" s="265">
        <v>3677</v>
      </c>
      <c r="H16" s="266">
        <v>66</v>
      </c>
      <c r="I16" s="12"/>
      <c r="J16" s="11"/>
      <c r="K16" s="12"/>
      <c r="L16" s="12"/>
    </row>
    <row r="17" spans="1:12" ht="21" customHeight="1">
      <c r="A17" s="261" t="s">
        <v>52</v>
      </c>
      <c r="B17" s="262">
        <v>159159</v>
      </c>
      <c r="C17" s="267">
        <v>129336</v>
      </c>
      <c r="D17" s="268">
        <v>29823</v>
      </c>
      <c r="E17" s="269">
        <v>22906</v>
      </c>
      <c r="F17" s="269">
        <v>1659</v>
      </c>
      <c r="G17" s="269">
        <v>6917</v>
      </c>
      <c r="H17" s="270">
        <v>122</v>
      </c>
      <c r="I17" s="12"/>
      <c r="J17" s="11"/>
      <c r="K17" s="12"/>
      <c r="L17" s="12"/>
    </row>
    <row r="18" spans="1:12" ht="21" customHeight="1">
      <c r="A18" s="261" t="s">
        <v>53</v>
      </c>
      <c r="B18" s="262">
        <v>20872</v>
      </c>
      <c r="C18" s="263">
        <v>17936</v>
      </c>
      <c r="D18" s="264">
        <v>2937</v>
      </c>
      <c r="E18" s="265">
        <v>2230</v>
      </c>
      <c r="F18" s="265">
        <v>171</v>
      </c>
      <c r="G18" s="265">
        <v>707</v>
      </c>
      <c r="H18" s="266">
        <v>12</v>
      </c>
      <c r="I18" s="12"/>
      <c r="J18" s="11"/>
      <c r="K18" s="12"/>
      <c r="L18" s="12"/>
    </row>
    <row r="19" spans="1:12" ht="21" customHeight="1">
      <c r="A19" s="261" t="s">
        <v>54</v>
      </c>
      <c r="B19" s="262">
        <v>59849</v>
      </c>
      <c r="C19" s="263">
        <v>45341</v>
      </c>
      <c r="D19" s="264">
        <v>14508</v>
      </c>
      <c r="E19" s="265">
        <v>12196</v>
      </c>
      <c r="F19" s="265">
        <v>618</v>
      </c>
      <c r="G19" s="265">
        <v>2312</v>
      </c>
      <c r="H19" s="266">
        <v>29</v>
      </c>
      <c r="I19" s="12"/>
      <c r="J19" s="11"/>
      <c r="K19" s="12"/>
      <c r="L19" s="12"/>
    </row>
    <row r="20" spans="1:12" ht="21" customHeight="1">
      <c r="A20" s="261" t="s">
        <v>55</v>
      </c>
      <c r="B20" s="262">
        <v>74156</v>
      </c>
      <c r="C20" s="263">
        <v>59965</v>
      </c>
      <c r="D20" s="264">
        <v>14190</v>
      </c>
      <c r="E20" s="265">
        <v>11225</v>
      </c>
      <c r="F20" s="265">
        <v>788</v>
      </c>
      <c r="G20" s="265">
        <v>2965</v>
      </c>
      <c r="H20" s="266">
        <v>68</v>
      </c>
      <c r="I20" s="12"/>
      <c r="J20" s="11"/>
      <c r="K20" s="12"/>
      <c r="L20" s="12"/>
    </row>
    <row r="21" spans="1:12" ht="21" customHeight="1">
      <c r="A21" s="261" t="s">
        <v>56</v>
      </c>
      <c r="B21" s="262">
        <v>33566</v>
      </c>
      <c r="C21" s="263">
        <v>24822</v>
      </c>
      <c r="D21" s="264">
        <v>8744</v>
      </c>
      <c r="E21" s="265">
        <v>7191</v>
      </c>
      <c r="F21" s="265">
        <v>463</v>
      </c>
      <c r="G21" s="265">
        <v>1553</v>
      </c>
      <c r="H21" s="266">
        <v>31</v>
      </c>
      <c r="I21" s="12"/>
      <c r="J21" s="11"/>
      <c r="K21" s="12"/>
      <c r="L21" s="12"/>
    </row>
    <row r="22" spans="1:12" ht="21" customHeight="1">
      <c r="A22" s="261" t="s">
        <v>57</v>
      </c>
      <c r="B22" s="262">
        <v>29783</v>
      </c>
      <c r="C22" s="263">
        <v>23950</v>
      </c>
      <c r="D22" s="264">
        <v>5833</v>
      </c>
      <c r="E22" s="265">
        <v>4792</v>
      </c>
      <c r="F22" s="265">
        <v>336</v>
      </c>
      <c r="G22" s="265">
        <v>1041</v>
      </c>
      <c r="H22" s="266">
        <v>22</v>
      </c>
      <c r="I22" s="12"/>
      <c r="J22" s="11"/>
      <c r="K22" s="12"/>
      <c r="L22" s="12"/>
    </row>
    <row r="23" spans="1:12" ht="21" customHeight="1">
      <c r="A23" s="261" t="s">
        <v>58</v>
      </c>
      <c r="B23" s="262">
        <v>56233</v>
      </c>
      <c r="C23" s="263">
        <v>45090</v>
      </c>
      <c r="D23" s="264">
        <v>11143</v>
      </c>
      <c r="E23" s="265">
        <v>8813</v>
      </c>
      <c r="F23" s="265">
        <v>633</v>
      </c>
      <c r="G23" s="265">
        <v>2329</v>
      </c>
      <c r="H23" s="266">
        <v>53</v>
      </c>
      <c r="I23" s="12"/>
      <c r="J23" s="11"/>
      <c r="K23" s="12"/>
      <c r="L23" s="12"/>
    </row>
    <row r="24" spans="1:12" ht="21" customHeight="1">
      <c r="A24" s="261" t="s">
        <v>59</v>
      </c>
      <c r="B24" s="262">
        <v>37898</v>
      </c>
      <c r="C24" s="263">
        <v>28682</v>
      </c>
      <c r="D24" s="264">
        <v>9215</v>
      </c>
      <c r="E24" s="265">
        <v>7302</v>
      </c>
      <c r="F24" s="265">
        <v>523</v>
      </c>
      <c r="G24" s="265">
        <v>1913</v>
      </c>
      <c r="H24" s="266">
        <v>41</v>
      </c>
      <c r="I24" s="12"/>
      <c r="J24" s="11"/>
      <c r="K24" s="12"/>
      <c r="L24" s="12"/>
    </row>
    <row r="25" spans="1:12" ht="21" customHeight="1">
      <c r="A25" s="261" t="s">
        <v>60</v>
      </c>
      <c r="B25" s="262">
        <v>108632</v>
      </c>
      <c r="C25" s="263">
        <v>82996</v>
      </c>
      <c r="D25" s="264">
        <v>25636</v>
      </c>
      <c r="E25" s="265">
        <v>21013</v>
      </c>
      <c r="F25" s="265">
        <v>1427</v>
      </c>
      <c r="G25" s="265">
        <v>4622</v>
      </c>
      <c r="H25" s="266">
        <v>108</v>
      </c>
      <c r="I25" s="12"/>
      <c r="J25" s="11"/>
      <c r="K25" s="12"/>
      <c r="L25" s="12"/>
    </row>
    <row r="26" spans="1:12" ht="21" customHeight="1">
      <c r="A26" s="271" t="s">
        <v>61</v>
      </c>
      <c r="B26" s="262">
        <v>22301</v>
      </c>
      <c r="C26" s="263">
        <v>17361</v>
      </c>
      <c r="D26" s="264">
        <v>4940</v>
      </c>
      <c r="E26" s="272">
        <v>4040</v>
      </c>
      <c r="F26" s="272">
        <v>278</v>
      </c>
      <c r="G26" s="272">
        <v>900</v>
      </c>
      <c r="H26" s="263">
        <v>19</v>
      </c>
      <c r="I26" s="12"/>
      <c r="J26" s="11"/>
      <c r="K26" s="12"/>
      <c r="L26" s="12"/>
    </row>
    <row r="27" spans="1:12" s="13" customFormat="1" ht="43.5" customHeight="1">
      <c r="A27" s="273" t="s">
        <v>62</v>
      </c>
      <c r="B27" s="274">
        <f>C27</f>
        <v>652</v>
      </c>
      <c r="C27" s="274">
        <v>652</v>
      </c>
      <c r="D27" s="275">
        <v>0</v>
      </c>
      <c r="E27" s="275">
        <v>0</v>
      </c>
      <c r="F27" s="275">
        <v>0</v>
      </c>
      <c r="G27" s="275">
        <v>0</v>
      </c>
      <c r="H27" s="276">
        <v>0</v>
      </c>
    </row>
    <row r="28" spans="1:12" s="13" customFormat="1" ht="15" customHeight="1">
      <c r="A28" s="277" t="s">
        <v>63</v>
      </c>
      <c r="B28" s="278">
        <f>C28</f>
        <v>102</v>
      </c>
      <c r="C28" s="278">
        <v>102</v>
      </c>
      <c r="D28" s="279">
        <v>0</v>
      </c>
      <c r="E28" s="279">
        <v>0</v>
      </c>
      <c r="F28" s="279">
        <v>0</v>
      </c>
      <c r="G28" s="279">
        <v>0</v>
      </c>
      <c r="H28" s="280">
        <v>0</v>
      </c>
    </row>
    <row r="29" spans="1:12" s="13" customFormat="1" ht="15" customHeight="1">
      <c r="A29" s="277" t="s">
        <v>64</v>
      </c>
      <c r="B29" s="278">
        <f t="shared" ref="B29:B30" si="0">C29</f>
        <v>497</v>
      </c>
      <c r="C29" s="278">
        <v>497</v>
      </c>
      <c r="D29" s="279">
        <v>0</v>
      </c>
      <c r="E29" s="279">
        <v>0</v>
      </c>
      <c r="F29" s="279">
        <v>0</v>
      </c>
      <c r="G29" s="279">
        <v>0</v>
      </c>
      <c r="H29" s="280">
        <v>0</v>
      </c>
    </row>
    <row r="30" spans="1:12" s="13" customFormat="1" ht="15" customHeight="1">
      <c r="A30" s="281" t="s">
        <v>65</v>
      </c>
      <c r="B30" s="282">
        <f t="shared" si="0"/>
        <v>53</v>
      </c>
      <c r="C30" s="282">
        <v>53</v>
      </c>
      <c r="D30" s="283">
        <v>0</v>
      </c>
      <c r="E30" s="283">
        <v>0</v>
      </c>
      <c r="F30" s="283">
        <v>0</v>
      </c>
      <c r="G30" s="283">
        <v>0</v>
      </c>
      <c r="H30" s="284">
        <v>0</v>
      </c>
    </row>
    <row r="31" spans="1:12" ht="27" customHeight="1">
      <c r="A31" s="780"/>
      <c r="B31" s="780"/>
      <c r="C31" s="780"/>
      <c r="D31" s="780"/>
      <c r="E31" s="780"/>
      <c r="F31" s="780"/>
      <c r="G31" s="780"/>
      <c r="H31" s="781"/>
    </row>
    <row r="32" spans="1:12">
      <c r="A32" s="751"/>
      <c r="B32" s="751"/>
      <c r="C32" s="751"/>
      <c r="D32" s="751"/>
      <c r="E32" s="751"/>
      <c r="F32" s="751"/>
      <c r="G32" s="751"/>
      <c r="H32" s="751"/>
    </row>
    <row r="33" spans="1:7">
      <c r="A33" s="8"/>
      <c r="B33" s="12"/>
      <c r="C33" s="12"/>
      <c r="D33" s="12"/>
      <c r="E33" s="12"/>
    </row>
    <row r="34" spans="1:7">
      <c r="B34" s="14"/>
      <c r="C34" s="14"/>
      <c r="D34" s="14"/>
      <c r="E34" s="14"/>
    </row>
    <row r="40" spans="1:7">
      <c r="G40" s="592"/>
    </row>
  </sheetData>
  <mergeCells count="17">
    <mergeCell ref="A32:H32"/>
    <mergeCell ref="E7:E8"/>
    <mergeCell ref="F7:F8"/>
    <mergeCell ref="G7:G8"/>
    <mergeCell ref="H7:H8"/>
    <mergeCell ref="A31:H31"/>
    <mergeCell ref="B9:H9"/>
    <mergeCell ref="A1:H1"/>
    <mergeCell ref="A3:H3"/>
    <mergeCell ref="B4:B8"/>
    <mergeCell ref="C4:H4"/>
    <mergeCell ref="C5:C8"/>
    <mergeCell ref="D5:D8"/>
    <mergeCell ref="E5:H5"/>
    <mergeCell ref="E6:F6"/>
    <mergeCell ref="G6:H6"/>
    <mergeCell ref="A4:A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O40"/>
  <sheetViews>
    <sheetView showGridLines="0" view="pageBreakPreview" zoomScale="90" zoomScaleNormal="100" zoomScaleSheetLayoutView="90" workbookViewId="0">
      <selection activeCell="B19" sqref="B19"/>
    </sheetView>
  </sheetViews>
  <sheetFormatPr defaultRowHeight="12.75"/>
  <cols>
    <col min="1" max="1" width="27.25" style="1" customWidth="1"/>
    <col min="2" max="2" width="12.625" style="1" customWidth="1"/>
    <col min="3" max="3" width="13.75" style="1" customWidth="1"/>
    <col min="4" max="5" width="12.625" style="20" customWidth="1"/>
    <col min="6" max="6" width="13.375" style="20" customWidth="1"/>
    <col min="7" max="7" width="8.875" style="1" customWidth="1"/>
    <col min="8" max="8" width="9" style="1" customWidth="1"/>
    <col min="9" max="9" width="7.875" style="1" customWidth="1"/>
    <col min="10" max="10" width="13.5" style="1" customWidth="1"/>
    <col min="11" max="11" width="9" style="1"/>
    <col min="12" max="12" width="12.625" style="1" bestFit="1" customWidth="1"/>
    <col min="13" max="13" width="9" style="1"/>
    <col min="14" max="14" width="16.875" style="1" customWidth="1"/>
    <col min="15"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15" ht="23.25" customHeight="1">
      <c r="A1" s="752" t="str">
        <f>'Tab 4 (17)'!A1:H1</f>
        <v>II. FUNDUSZ EMERYTALNO-RENTOWY</v>
      </c>
      <c r="B1" s="752"/>
      <c r="C1" s="752"/>
      <c r="D1" s="752"/>
      <c r="E1" s="752"/>
      <c r="F1" s="752"/>
      <c r="G1" s="752"/>
      <c r="H1" s="752"/>
      <c r="I1" s="752"/>
    </row>
    <row r="2" spans="1:15" ht="9.75" customHeight="1">
      <c r="A2" s="8"/>
      <c r="B2" s="8"/>
      <c r="C2" s="8"/>
      <c r="D2" s="15"/>
      <c r="E2" s="15"/>
      <c r="F2" s="15"/>
      <c r="G2" s="8"/>
      <c r="H2" s="8"/>
      <c r="I2" s="8"/>
    </row>
    <row r="3" spans="1:15" ht="28.5" customHeight="1">
      <c r="A3" s="785" t="s">
        <v>716</v>
      </c>
      <c r="B3" s="785"/>
      <c r="C3" s="785"/>
      <c r="D3" s="785"/>
      <c r="E3" s="785"/>
      <c r="F3" s="785"/>
      <c r="G3" s="785"/>
      <c r="H3" s="785"/>
      <c r="I3" s="785"/>
    </row>
    <row r="4" spans="1:15" ht="21" customHeight="1">
      <c r="A4" s="727" t="s">
        <v>15</v>
      </c>
      <c r="B4" s="689" t="s">
        <v>16</v>
      </c>
      <c r="C4" s="690"/>
      <c r="D4" s="689" t="s">
        <v>441</v>
      </c>
      <c r="E4" s="691"/>
      <c r="F4" s="691"/>
      <c r="G4" s="691"/>
      <c r="H4" s="691"/>
      <c r="I4" s="690"/>
    </row>
    <row r="5" spans="1:15" ht="21" customHeight="1">
      <c r="A5" s="728"/>
      <c r="B5" s="692" t="s">
        <v>585</v>
      </c>
      <c r="C5" s="692" t="s">
        <v>584</v>
      </c>
      <c r="D5" s="692" t="s">
        <v>570</v>
      </c>
      <c r="E5" s="692" t="s">
        <v>585</v>
      </c>
      <c r="F5" s="692" t="s">
        <v>584</v>
      </c>
      <c r="G5" s="786" t="s">
        <v>17</v>
      </c>
      <c r="H5" s="693"/>
      <c r="I5" s="694"/>
    </row>
    <row r="6" spans="1:15" ht="49.5" customHeight="1">
      <c r="A6" s="728"/>
      <c r="B6" s="692"/>
      <c r="C6" s="692"/>
      <c r="D6" s="692"/>
      <c r="E6" s="692"/>
      <c r="F6" s="692"/>
      <c r="G6" s="727" t="s">
        <v>588</v>
      </c>
      <c r="H6" s="727" t="s">
        <v>586</v>
      </c>
      <c r="I6" s="727" t="s">
        <v>587</v>
      </c>
    </row>
    <row r="7" spans="1:15" ht="21.75" customHeight="1">
      <c r="A7" s="729"/>
      <c r="B7" s="787" t="s">
        <v>346</v>
      </c>
      <c r="C7" s="788"/>
      <c r="D7" s="788"/>
      <c r="E7" s="788"/>
      <c r="F7" s="789"/>
      <c r="G7" s="729"/>
      <c r="H7" s="729"/>
      <c r="I7" s="729"/>
      <c r="J7" s="8"/>
    </row>
    <row r="8" spans="1:15" ht="21.75" customHeight="1">
      <c r="A8" s="755" t="s">
        <v>529</v>
      </c>
      <c r="B8" s="756"/>
      <c r="C8" s="756"/>
      <c r="D8" s="756"/>
      <c r="E8" s="756"/>
      <c r="F8" s="756"/>
      <c r="G8" s="756"/>
      <c r="H8" s="756"/>
      <c r="I8" s="757"/>
      <c r="J8" s="8"/>
    </row>
    <row r="9" spans="1:15" s="5" customFormat="1" ht="21" customHeight="1">
      <c r="A9" s="285" t="s">
        <v>66</v>
      </c>
      <c r="B9" s="286">
        <f t="shared" ref="B9:C9" si="0">B10+B11</f>
        <v>4141688853.7700014</v>
      </c>
      <c r="C9" s="286">
        <f t="shared" si="0"/>
        <v>16601839951.170002</v>
      </c>
      <c r="D9" s="287">
        <f>D10+D11</f>
        <v>4156380347.6500006</v>
      </c>
      <c r="E9" s="287">
        <f>E10+E11</f>
        <v>4119714220.0699997</v>
      </c>
      <c r="F9" s="287">
        <f>F10+F11</f>
        <v>16606225085.34</v>
      </c>
      <c r="G9" s="225">
        <f>E9/D9-1</f>
        <v>-8.8216487696396451E-3</v>
      </c>
      <c r="H9" s="226">
        <f>E9/B9-1</f>
        <v>-5.3057181444229329E-3</v>
      </c>
      <c r="I9" s="226">
        <f>F9/C9-1</f>
        <v>2.6413543215064728E-4</v>
      </c>
      <c r="J9" s="16"/>
      <c r="K9" s="17"/>
      <c r="N9" s="18"/>
      <c r="O9" s="18"/>
    </row>
    <row r="10" spans="1:15" ht="21" customHeight="1">
      <c r="A10" s="231" t="s">
        <v>144</v>
      </c>
      <c r="B10" s="288">
        <f t="shared" ref="B10:C10" si="1">B13</f>
        <v>3256573327.1600013</v>
      </c>
      <c r="C10" s="288">
        <f t="shared" si="1"/>
        <v>13075157526.350002</v>
      </c>
      <c r="D10" s="289">
        <f>D13</f>
        <v>3255715680.9700007</v>
      </c>
      <c r="E10" s="289">
        <f>E13</f>
        <v>3225863631.6499996</v>
      </c>
      <c r="F10" s="289">
        <f>F13</f>
        <v>13013189542.24</v>
      </c>
      <c r="G10" s="229">
        <f t="shared" ref="G10:G11" si="2">E10/D10-1</f>
        <v>-9.1691204777153423E-3</v>
      </c>
      <c r="H10" s="230">
        <f t="shared" ref="H10:H11" si="3">E10/B10-1</f>
        <v>-9.4300641886000403E-3</v>
      </c>
      <c r="I10" s="230">
        <f t="shared" ref="I10:I11" si="4">F10/C10-1</f>
        <v>-4.7393680714836739E-3</v>
      </c>
      <c r="J10" s="16"/>
      <c r="K10" s="17"/>
      <c r="L10" s="5"/>
      <c r="M10" s="5"/>
      <c r="N10" s="5"/>
    </row>
    <row r="11" spans="1:15" ht="21" customHeight="1">
      <c r="A11" s="231" t="s">
        <v>19</v>
      </c>
      <c r="B11" s="288">
        <f t="shared" ref="B11:C11" si="5">B20</f>
        <v>885115526.61000013</v>
      </c>
      <c r="C11" s="288">
        <f t="shared" si="5"/>
        <v>3526682424.8200002</v>
      </c>
      <c r="D11" s="289">
        <f>D20</f>
        <v>900664666.67999983</v>
      </c>
      <c r="E11" s="289">
        <f>E20</f>
        <v>893850588.41999984</v>
      </c>
      <c r="F11" s="289">
        <f>F20</f>
        <v>3593035543.0999999</v>
      </c>
      <c r="G11" s="229">
        <f t="shared" si="2"/>
        <v>-7.5656107229318259E-3</v>
      </c>
      <c r="H11" s="230">
        <f t="shared" si="3"/>
        <v>9.8688380752454119E-3</v>
      </c>
      <c r="I11" s="230">
        <f t="shared" si="4"/>
        <v>1.8814599753304018E-2</v>
      </c>
      <c r="J11" s="16"/>
      <c r="K11" s="17"/>
      <c r="L11" s="5"/>
      <c r="M11" s="5"/>
      <c r="N11" s="5"/>
    </row>
    <row r="12" spans="1:15" ht="21" customHeight="1">
      <c r="A12" s="755" t="s">
        <v>113</v>
      </c>
      <c r="B12" s="756"/>
      <c r="C12" s="756"/>
      <c r="D12" s="756"/>
      <c r="E12" s="756"/>
      <c r="F12" s="756"/>
      <c r="G12" s="756"/>
      <c r="H12" s="756"/>
      <c r="I12" s="757"/>
      <c r="J12" s="16"/>
      <c r="K12" s="17"/>
      <c r="L12" s="5"/>
      <c r="M12" s="5"/>
      <c r="N12" s="5"/>
    </row>
    <row r="13" spans="1:15" s="5" customFormat="1" ht="21" customHeight="1">
      <c r="A13" s="243" t="s">
        <v>67</v>
      </c>
      <c r="B13" s="290">
        <f t="shared" ref="B13:C13" si="6">SUM(B15:B18)</f>
        <v>3256573327.1600013</v>
      </c>
      <c r="C13" s="290">
        <f t="shared" si="6"/>
        <v>13075157526.350002</v>
      </c>
      <c r="D13" s="291">
        <f>SUM(D15:D18)</f>
        <v>3255715680.9700007</v>
      </c>
      <c r="E13" s="291">
        <f>SUM(E15:E18)</f>
        <v>3225863631.6499996</v>
      </c>
      <c r="F13" s="291">
        <f>SUM(F15:F18)</f>
        <v>13013189542.24</v>
      </c>
      <c r="G13" s="225">
        <f t="shared" ref="G13:G18" si="7">E13/D13-1</f>
        <v>-9.1691204777153423E-3</v>
      </c>
      <c r="H13" s="226">
        <f t="shared" ref="H13:H18" si="8">E13/B13-1</f>
        <v>-9.4300641886000403E-3</v>
      </c>
      <c r="I13" s="226">
        <f t="shared" ref="I13:I18" si="9">F13/C13-1</f>
        <v>-4.7393680714836739E-3</v>
      </c>
      <c r="J13" s="16"/>
      <c r="K13" s="17"/>
    </row>
    <row r="14" spans="1:15" ht="21" customHeight="1">
      <c r="A14" s="239" t="s">
        <v>68</v>
      </c>
      <c r="B14" s="292">
        <v>111793741.00999999</v>
      </c>
      <c r="C14" s="292">
        <v>520860190.61000001</v>
      </c>
      <c r="D14" s="293">
        <v>70592202.780000001</v>
      </c>
      <c r="E14" s="293">
        <v>58123933.780000001</v>
      </c>
      <c r="F14" s="293">
        <v>311273809.65999997</v>
      </c>
      <c r="G14" s="229">
        <f t="shared" si="7"/>
        <v>-0.17662388350250602</v>
      </c>
      <c r="H14" s="230">
        <f t="shared" si="8"/>
        <v>-0.48007881966486121</v>
      </c>
      <c r="I14" s="230">
        <f t="shared" si="9"/>
        <v>-0.40238510204541666</v>
      </c>
      <c r="J14" s="16"/>
      <c r="K14" s="17"/>
      <c r="L14" s="5"/>
      <c r="M14" s="5"/>
      <c r="N14" s="5"/>
    </row>
    <row r="15" spans="1:15" ht="21" customHeight="1">
      <c r="A15" s="236" t="s">
        <v>21</v>
      </c>
      <c r="B15" s="294">
        <v>2840621411.6000009</v>
      </c>
      <c r="C15" s="294">
        <v>11330357017.860003</v>
      </c>
      <c r="D15" s="293">
        <v>2882504578.9000006</v>
      </c>
      <c r="E15" s="293">
        <v>2867967713.2199998</v>
      </c>
      <c r="F15" s="293">
        <v>11495309879.440001</v>
      </c>
      <c r="G15" s="229">
        <f t="shared" si="7"/>
        <v>-5.0431370643471141E-3</v>
      </c>
      <c r="H15" s="230">
        <f t="shared" si="8"/>
        <v>9.6268730174065009E-3</v>
      </c>
      <c r="I15" s="230">
        <f t="shared" si="9"/>
        <v>1.4558487549861221E-2</v>
      </c>
      <c r="J15" s="16"/>
      <c r="K15" s="17"/>
      <c r="L15" s="5"/>
      <c r="M15" s="5"/>
      <c r="N15" s="18"/>
    </row>
    <row r="16" spans="1:15" ht="28.5" customHeight="1">
      <c r="A16" s="236" t="s">
        <v>22</v>
      </c>
      <c r="B16" s="294">
        <v>63664435.779999994</v>
      </c>
      <c r="C16" s="294">
        <v>266916003.75999996</v>
      </c>
      <c r="D16" s="293">
        <v>57303969.369999997</v>
      </c>
      <c r="E16" s="293">
        <v>54969888.679999992</v>
      </c>
      <c r="F16" s="293">
        <v>232751180.10999995</v>
      </c>
      <c r="G16" s="229">
        <f t="shared" si="7"/>
        <v>-4.0731570878263623E-2</v>
      </c>
      <c r="H16" s="230">
        <f t="shared" si="8"/>
        <v>-0.13656835238507481</v>
      </c>
      <c r="I16" s="230">
        <f t="shared" si="9"/>
        <v>-0.12799840837089571</v>
      </c>
      <c r="J16" s="16"/>
      <c r="K16" s="17"/>
      <c r="L16" s="19"/>
      <c r="M16" s="5"/>
      <c r="N16" s="5"/>
    </row>
    <row r="17" spans="1:14" ht="28.5" customHeight="1">
      <c r="A17" s="236" t="s">
        <v>23</v>
      </c>
      <c r="B17" s="294">
        <v>340505032.32000005</v>
      </c>
      <c r="C17" s="294">
        <v>1430462424.3500004</v>
      </c>
      <c r="D17" s="293">
        <v>304371437.22000009</v>
      </c>
      <c r="E17" s="293">
        <v>291566492.49999988</v>
      </c>
      <c r="F17" s="293">
        <v>1238886241.3800001</v>
      </c>
      <c r="G17" s="229">
        <f t="shared" si="7"/>
        <v>-4.2070126017589415E-2</v>
      </c>
      <c r="H17" s="230">
        <f t="shared" si="8"/>
        <v>-0.14372339664574674</v>
      </c>
      <c r="I17" s="230">
        <f t="shared" si="9"/>
        <v>-0.13392605056162321</v>
      </c>
      <c r="J17" s="16"/>
      <c r="K17" s="17"/>
      <c r="L17" s="5"/>
      <c r="M17" s="5"/>
      <c r="N17" s="5"/>
    </row>
    <row r="18" spans="1:14" ht="28.5" customHeight="1">
      <c r="A18" s="236" t="s">
        <v>24</v>
      </c>
      <c r="B18" s="294">
        <v>11782447.459999997</v>
      </c>
      <c r="C18" s="294">
        <v>47422080.379999995</v>
      </c>
      <c r="D18" s="293">
        <v>11535695.48</v>
      </c>
      <c r="E18" s="293">
        <v>11359537.249999994</v>
      </c>
      <c r="F18" s="293">
        <v>46242241.309999995</v>
      </c>
      <c r="G18" s="229">
        <f t="shared" si="7"/>
        <v>-1.5270707371343173E-2</v>
      </c>
      <c r="H18" s="230">
        <f t="shared" si="8"/>
        <v>-3.5893239620692796E-2</v>
      </c>
      <c r="I18" s="230">
        <f t="shared" si="9"/>
        <v>-2.4879529968862113E-2</v>
      </c>
      <c r="J18" s="16"/>
      <c r="K18" s="17"/>
      <c r="L18" s="5"/>
      <c r="M18" s="5"/>
      <c r="N18" s="5"/>
    </row>
    <row r="19" spans="1:14" ht="21" customHeight="1">
      <c r="A19" s="790" t="s">
        <v>69</v>
      </c>
      <c r="B19" s="791"/>
      <c r="C19" s="791"/>
      <c r="D19" s="791"/>
      <c r="E19" s="791"/>
      <c r="F19" s="791"/>
      <c r="G19" s="791"/>
      <c r="H19" s="791"/>
      <c r="I19" s="792"/>
      <c r="J19" s="16"/>
      <c r="K19" s="17"/>
      <c r="L19" s="5"/>
      <c r="M19" s="5"/>
      <c r="N19" s="5"/>
    </row>
    <row r="20" spans="1:14" ht="21" customHeight="1">
      <c r="A20" s="295" t="s">
        <v>70</v>
      </c>
      <c r="B20" s="296">
        <f t="shared" ref="B20:C20" si="10">B21+B27</f>
        <v>885115526.61000013</v>
      </c>
      <c r="C20" s="296">
        <f t="shared" si="10"/>
        <v>3526682424.8200002</v>
      </c>
      <c r="D20" s="297">
        <f>D21+D27</f>
        <v>900664666.67999983</v>
      </c>
      <c r="E20" s="297">
        <f>E21+E27</f>
        <v>893850588.41999984</v>
      </c>
      <c r="F20" s="297">
        <f>F21+F27</f>
        <v>3593035543.0999999</v>
      </c>
      <c r="G20" s="298">
        <f t="shared" ref="G20:G32" si="11">E20/D20-1</f>
        <v>-7.5656107229318259E-3</v>
      </c>
      <c r="H20" s="299">
        <f t="shared" ref="H20:H32" si="12">E20/B20-1</f>
        <v>9.8688380752454119E-3</v>
      </c>
      <c r="I20" s="299">
        <f t="shared" ref="I20:I32" si="13">F20/C20-1</f>
        <v>1.8814599753304018E-2</v>
      </c>
      <c r="J20" s="16"/>
      <c r="K20" s="17"/>
      <c r="L20" s="5"/>
      <c r="M20" s="5"/>
      <c r="N20" s="5"/>
    </row>
    <row r="21" spans="1:14" s="5" customFormat="1" ht="30.75" customHeight="1">
      <c r="A21" s="243" t="s">
        <v>27</v>
      </c>
      <c r="B21" s="290">
        <f t="shared" ref="B21:C21" si="14">SUM(B23:B26)</f>
        <v>703055661.77000022</v>
      </c>
      <c r="C21" s="290">
        <f t="shared" si="14"/>
        <v>2807200019</v>
      </c>
      <c r="D21" s="291">
        <f>SUM(D23:D26)</f>
        <v>712686035.23999977</v>
      </c>
      <c r="E21" s="291">
        <f>SUM(E23:E26)</f>
        <v>705424378.74999976</v>
      </c>
      <c r="F21" s="291">
        <f>SUM(F23:F26)</f>
        <v>2842075538.3399997</v>
      </c>
      <c r="G21" s="225">
        <f t="shared" si="11"/>
        <v>-1.0189138177170265E-2</v>
      </c>
      <c r="H21" s="226">
        <f t="shared" si="12"/>
        <v>3.3691741761046057E-3</v>
      </c>
      <c r="I21" s="226">
        <f t="shared" si="13"/>
        <v>1.2423596147033145E-2</v>
      </c>
      <c r="J21" s="16"/>
      <c r="K21" s="17"/>
    </row>
    <row r="22" spans="1:14" ht="27.75" customHeight="1">
      <c r="A22" s="236" t="s">
        <v>257</v>
      </c>
      <c r="B22" s="294">
        <v>47524098.259999998</v>
      </c>
      <c r="C22" s="294">
        <v>189673628.72999999</v>
      </c>
      <c r="D22" s="289">
        <v>48208633.75999999</v>
      </c>
      <c r="E22" s="289">
        <v>47819908.849999994</v>
      </c>
      <c r="F22" s="289">
        <v>192098696.34999996</v>
      </c>
      <c r="G22" s="229">
        <f t="shared" si="11"/>
        <v>-8.0633878142079007E-3</v>
      </c>
      <c r="H22" s="230">
        <f t="shared" si="12"/>
        <v>6.2244335154271191E-3</v>
      </c>
      <c r="I22" s="230">
        <f t="shared" si="13"/>
        <v>1.2785475958031256E-2</v>
      </c>
      <c r="J22" s="16"/>
      <c r="K22" s="17"/>
      <c r="L22" s="5"/>
      <c r="M22" s="5"/>
      <c r="N22" s="5"/>
    </row>
    <row r="23" spans="1:14" ht="28.5" customHeight="1">
      <c r="A23" s="300" t="s">
        <v>29</v>
      </c>
      <c r="B23" s="294">
        <v>693466316.32000017</v>
      </c>
      <c r="C23" s="294">
        <v>2767293664.9699998</v>
      </c>
      <c r="D23" s="289">
        <v>703712281.3499999</v>
      </c>
      <c r="E23" s="289">
        <v>696758809.67999983</v>
      </c>
      <c r="F23" s="289">
        <v>2805765563.2599998</v>
      </c>
      <c r="G23" s="229">
        <f t="shared" si="11"/>
        <v>-9.8811287713503893E-3</v>
      </c>
      <c r="H23" s="230">
        <f t="shared" si="12"/>
        <v>4.7478778457068493E-3</v>
      </c>
      <c r="I23" s="230">
        <f t="shared" si="13"/>
        <v>1.3902354772462155E-2</v>
      </c>
      <c r="J23" s="16"/>
      <c r="K23" s="17"/>
      <c r="L23" s="5"/>
      <c r="M23" s="5"/>
      <c r="N23" s="5"/>
    </row>
    <row r="24" spans="1:14" ht="28.5" customHeight="1">
      <c r="A24" s="236" t="s">
        <v>30</v>
      </c>
      <c r="B24" s="294">
        <v>710193.38</v>
      </c>
      <c r="C24" s="294">
        <v>3000773.8099999996</v>
      </c>
      <c r="D24" s="289">
        <v>647783.05000000005</v>
      </c>
      <c r="E24" s="289">
        <v>612810.16999999993</v>
      </c>
      <c r="F24" s="289">
        <v>2617263.4699999997</v>
      </c>
      <c r="G24" s="229">
        <f t="shared" si="11"/>
        <v>-5.39885691667914E-2</v>
      </c>
      <c r="H24" s="230">
        <f t="shared" si="12"/>
        <v>-0.13712210327840579</v>
      </c>
      <c r="I24" s="230">
        <f t="shared" si="13"/>
        <v>-0.12780381471004643</v>
      </c>
      <c r="J24" s="16"/>
      <c r="K24" s="17"/>
      <c r="L24" s="5"/>
      <c r="M24" s="5"/>
      <c r="N24" s="5"/>
    </row>
    <row r="25" spans="1:14" ht="28.5" customHeight="1">
      <c r="A25" s="236" t="s">
        <v>31</v>
      </c>
      <c r="B25" s="294">
        <v>1859496.63</v>
      </c>
      <c r="C25" s="294">
        <v>7747259.46</v>
      </c>
      <c r="D25" s="289">
        <v>1752104.31</v>
      </c>
      <c r="E25" s="289">
        <v>1665229.8399999999</v>
      </c>
      <c r="F25" s="289">
        <v>7060181.1699999999</v>
      </c>
      <c r="G25" s="229">
        <f t="shared" si="11"/>
        <v>-4.9582932650853562E-2</v>
      </c>
      <c r="H25" s="230">
        <f t="shared" si="12"/>
        <v>-0.10447278412115224</v>
      </c>
      <c r="I25" s="230">
        <f t="shared" si="13"/>
        <v>-8.8686624418281679E-2</v>
      </c>
      <c r="J25" s="16"/>
      <c r="K25" s="17"/>
      <c r="L25" s="5"/>
      <c r="M25" s="5"/>
      <c r="N25" s="5"/>
    </row>
    <row r="26" spans="1:14" ht="37.5" customHeight="1">
      <c r="A26" s="236" t="s">
        <v>32</v>
      </c>
      <c r="B26" s="294">
        <v>7019655.4399999995</v>
      </c>
      <c r="C26" s="294">
        <v>29158320.760000005</v>
      </c>
      <c r="D26" s="289">
        <v>6573866.5300000003</v>
      </c>
      <c r="E26" s="289">
        <v>6387529.0599999996</v>
      </c>
      <c r="F26" s="289">
        <v>26632530.440000001</v>
      </c>
      <c r="G26" s="229">
        <f t="shared" si="11"/>
        <v>-2.83451860711873E-2</v>
      </c>
      <c r="H26" s="230">
        <f t="shared" si="12"/>
        <v>-9.0050912812324579E-2</v>
      </c>
      <c r="I26" s="230">
        <f t="shared" si="13"/>
        <v>-8.6623312116963058E-2</v>
      </c>
      <c r="J26" s="16"/>
      <c r="K26" s="17"/>
      <c r="L26" s="5"/>
      <c r="M26" s="5"/>
      <c r="N26" s="5"/>
    </row>
    <row r="27" spans="1:14" s="5" customFormat="1" ht="21" customHeight="1">
      <c r="A27" s="243" t="s">
        <v>33</v>
      </c>
      <c r="B27" s="290">
        <f t="shared" ref="B27:C27" si="15">SUM(B29:B32)</f>
        <v>182059864.83999997</v>
      </c>
      <c r="C27" s="290">
        <f t="shared" si="15"/>
        <v>719482405.82000005</v>
      </c>
      <c r="D27" s="291">
        <f>SUM(D29:D32)</f>
        <v>187978631.44000003</v>
      </c>
      <c r="E27" s="291">
        <f>SUM(E29:E32)</f>
        <v>188426209.67000002</v>
      </c>
      <c r="F27" s="291">
        <f>SUM(F29:F32)</f>
        <v>750960004.76000011</v>
      </c>
      <c r="G27" s="225">
        <f t="shared" si="11"/>
        <v>2.3810058971667214E-3</v>
      </c>
      <c r="H27" s="226">
        <f t="shared" si="12"/>
        <v>3.4968414568444128E-2</v>
      </c>
      <c r="I27" s="226">
        <f t="shared" si="13"/>
        <v>4.3750338695391466E-2</v>
      </c>
      <c r="J27" s="16"/>
      <c r="K27" s="17"/>
    </row>
    <row r="28" spans="1:14" ht="20.25" customHeight="1">
      <c r="A28" s="236" t="s">
        <v>71</v>
      </c>
      <c r="B28" s="294">
        <v>3964720.3699999996</v>
      </c>
      <c r="C28" s="294">
        <v>16029414.970000001</v>
      </c>
      <c r="D28" s="289">
        <v>3913104.52</v>
      </c>
      <c r="E28" s="289">
        <v>3892679.6900000004</v>
      </c>
      <c r="F28" s="289">
        <v>15747176.57</v>
      </c>
      <c r="G28" s="229">
        <f t="shared" si="11"/>
        <v>-5.2195973543788243E-3</v>
      </c>
      <c r="H28" s="230">
        <f t="shared" si="12"/>
        <v>-1.8170431525287967E-2</v>
      </c>
      <c r="I28" s="230">
        <f t="shared" si="13"/>
        <v>-1.7607529690149448E-2</v>
      </c>
      <c r="J28" s="16"/>
      <c r="K28" s="17"/>
      <c r="L28" s="5"/>
      <c r="M28" s="5"/>
      <c r="N28" s="5"/>
    </row>
    <row r="29" spans="1:14" ht="21" customHeight="1">
      <c r="A29" s="236" t="s">
        <v>35</v>
      </c>
      <c r="B29" s="294">
        <v>174005844.52999997</v>
      </c>
      <c r="C29" s="294">
        <v>687127893.83000004</v>
      </c>
      <c r="D29" s="289">
        <v>180037409.58000004</v>
      </c>
      <c r="E29" s="289">
        <v>180609516.31000003</v>
      </c>
      <c r="F29" s="289">
        <v>719235813.51000011</v>
      </c>
      <c r="G29" s="229">
        <f t="shared" si="11"/>
        <v>3.1777102955137249E-3</v>
      </c>
      <c r="H29" s="230">
        <f t="shared" si="12"/>
        <v>3.7950861925569068E-2</v>
      </c>
      <c r="I29" s="230">
        <f t="shared" si="13"/>
        <v>4.6727719785952582E-2</v>
      </c>
      <c r="J29" s="16"/>
      <c r="K29" s="17"/>
      <c r="L29" s="5"/>
      <c r="M29" s="5"/>
      <c r="N29" s="5"/>
    </row>
    <row r="30" spans="1:14" ht="27.75" customHeight="1">
      <c r="A30" s="236" t="s">
        <v>36</v>
      </c>
      <c r="B30" s="294">
        <v>1881509.0299999998</v>
      </c>
      <c r="C30" s="294">
        <v>7639990.6899999995</v>
      </c>
      <c r="D30" s="289">
        <v>1780880.52</v>
      </c>
      <c r="E30" s="289">
        <v>1751486.51</v>
      </c>
      <c r="F30" s="289">
        <v>7191025.54</v>
      </c>
      <c r="G30" s="229">
        <f t="shared" si="11"/>
        <v>-1.6505324006800826E-2</v>
      </c>
      <c r="H30" s="230">
        <f t="shared" si="12"/>
        <v>-6.910544564327703E-2</v>
      </c>
      <c r="I30" s="230">
        <f t="shared" si="13"/>
        <v>-5.876514359993279E-2</v>
      </c>
      <c r="J30" s="16"/>
      <c r="K30" s="17"/>
      <c r="L30" s="5"/>
      <c r="M30" s="5"/>
      <c r="N30" s="5"/>
    </row>
    <row r="31" spans="1:14" ht="27.75" customHeight="1">
      <c r="A31" s="236" t="s">
        <v>37</v>
      </c>
      <c r="B31" s="294">
        <v>4441874.7399999993</v>
      </c>
      <c r="C31" s="294">
        <v>17821241.939999998</v>
      </c>
      <c r="D31" s="289">
        <v>4371514.9499999993</v>
      </c>
      <c r="E31" s="289">
        <v>4313962.2600000007</v>
      </c>
      <c r="F31" s="289">
        <v>17502762.869999997</v>
      </c>
      <c r="G31" s="229">
        <f t="shared" si="11"/>
        <v>-1.3165387893732006E-2</v>
      </c>
      <c r="H31" s="230">
        <f t="shared" si="12"/>
        <v>-2.8796957925922628E-2</v>
      </c>
      <c r="I31" s="230">
        <f t="shared" si="13"/>
        <v>-1.7870756206118887E-2</v>
      </c>
      <c r="J31" s="16"/>
      <c r="K31" s="17"/>
      <c r="L31" s="5"/>
      <c r="M31" s="5"/>
      <c r="N31" s="5"/>
    </row>
    <row r="32" spans="1:14" ht="27.75" customHeight="1">
      <c r="A32" s="245" t="s">
        <v>72</v>
      </c>
      <c r="B32" s="301">
        <v>1730636.54</v>
      </c>
      <c r="C32" s="301">
        <v>6893279.3600000003</v>
      </c>
      <c r="D32" s="302">
        <v>1788826.39</v>
      </c>
      <c r="E32" s="302">
        <v>1751244.5899999996</v>
      </c>
      <c r="F32" s="302">
        <v>7030402.8399999999</v>
      </c>
      <c r="G32" s="246">
        <f t="shared" si="11"/>
        <v>-2.1009193631138401E-2</v>
      </c>
      <c r="H32" s="247">
        <f t="shared" si="12"/>
        <v>1.1907786253027686E-2</v>
      </c>
      <c r="I32" s="247">
        <f t="shared" si="13"/>
        <v>1.9892343373705934E-2</v>
      </c>
      <c r="J32" s="16"/>
      <c r="K32" s="17"/>
      <c r="L32" s="5"/>
      <c r="M32" s="5"/>
      <c r="N32" s="5"/>
    </row>
    <row r="33" spans="1:9" ht="14.25" customHeight="1">
      <c r="A33" s="793" t="s">
        <v>498</v>
      </c>
      <c r="B33" s="794"/>
      <c r="C33" s="794"/>
      <c r="D33" s="794"/>
      <c r="E33" s="794"/>
      <c r="F33" s="794"/>
      <c r="G33" s="794"/>
      <c r="H33" s="794"/>
      <c r="I33" s="794"/>
    </row>
    <row r="34" spans="1:9">
      <c r="A34" s="751"/>
      <c r="B34" s="751"/>
      <c r="C34" s="751"/>
      <c r="D34" s="751"/>
      <c r="E34" s="751"/>
      <c r="F34" s="751"/>
      <c r="G34" s="751"/>
      <c r="H34" s="751"/>
      <c r="I34" s="751"/>
    </row>
    <row r="40" spans="1:9">
      <c r="G40" s="592"/>
    </row>
  </sheetData>
  <mergeCells count="20">
    <mergeCell ref="A34:I34"/>
    <mergeCell ref="A8:I8"/>
    <mergeCell ref="A12:I12"/>
    <mergeCell ref="A19:I19"/>
    <mergeCell ref="A33:I33"/>
    <mergeCell ref="A1:I1"/>
    <mergeCell ref="A3:I3"/>
    <mergeCell ref="A4:A7"/>
    <mergeCell ref="B4:C4"/>
    <mergeCell ref="D4:I4"/>
    <mergeCell ref="B5:B6"/>
    <mergeCell ref="C5:C6"/>
    <mergeCell ref="D5:D6"/>
    <mergeCell ref="G5:I5"/>
    <mergeCell ref="G6:G7"/>
    <mergeCell ref="I6:I7"/>
    <mergeCell ref="E5:E6"/>
    <mergeCell ref="F5:F6"/>
    <mergeCell ref="H6:H7"/>
    <mergeCell ref="B7:F7"/>
  </mergeCells>
  <printOptions horizontalCentered="1"/>
  <pageMargins left="0.51181102362204722" right="0.47244094488188981" top="0.6692913385826772" bottom="0.55118110236220474" header="0.31496062992125984" footer="0.31496062992125984"/>
  <pageSetup paperSize="9" scale="76" orientation="portrait" r:id="rId1"/>
  <headerFooter differentFirst="1" alignWithMargins="0">
    <oddFooter>&amp;C&amp;"Arial,Normalny"&amp;9&amp;P</oddFooter>
  </headerFooter>
  <ignoredErrors>
    <ignoredError sqref="B13:F13 B21:D21 B27:D27 E21:F21 E27:F2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election activeCell="E4" sqref="E4"/>
    </sheetView>
  </sheetViews>
  <sheetFormatPr defaultRowHeight="15"/>
  <cols>
    <col min="1" max="1" width="22.875" customWidth="1"/>
    <col min="2" max="2" width="17.125" customWidth="1"/>
    <col min="3" max="4" width="16.5" customWidth="1"/>
    <col min="5" max="5" width="21.25" customWidth="1"/>
    <col min="6" max="6" width="19" customWidth="1"/>
  </cols>
  <sheetData>
    <row r="1" spans="1:6" ht="24" customHeight="1">
      <c r="A1" s="752" t="str">
        <f>'Tab 2 (15) i wykres 1'!A1:E1</f>
        <v>II. FUNDUSZ EMERYTALNO-RENTOWY</v>
      </c>
      <c r="B1" s="752"/>
      <c r="C1" s="752"/>
      <c r="D1" s="752"/>
      <c r="E1" s="752"/>
      <c r="F1" s="752"/>
    </row>
    <row r="2" spans="1:6" ht="393" customHeight="1"/>
    <row r="3" spans="1:6" ht="41.25" customHeight="1">
      <c r="A3" s="795" t="s">
        <v>464</v>
      </c>
      <c r="B3" s="795"/>
      <c r="C3" s="795"/>
      <c r="D3" s="795"/>
      <c r="E3" s="795"/>
      <c r="F3" s="795"/>
    </row>
    <row r="4" spans="1:6" ht="50.25" customHeight="1">
      <c r="A4" s="306" t="s">
        <v>15</v>
      </c>
      <c r="B4" s="306" t="s">
        <v>144</v>
      </c>
      <c r="C4" s="306" t="s">
        <v>275</v>
      </c>
      <c r="D4" s="306" t="s">
        <v>276</v>
      </c>
      <c r="E4" s="306" t="s">
        <v>550</v>
      </c>
      <c r="F4" s="306" t="s">
        <v>130</v>
      </c>
    </row>
    <row r="5" spans="1:6" ht="27" customHeight="1">
      <c r="A5" s="303" t="s">
        <v>274</v>
      </c>
      <c r="B5" s="304">
        <f>'Tab 5 (18)'!F13-'Wykres 3'!E5</f>
        <v>13008499663.799999</v>
      </c>
      <c r="C5" s="304">
        <f>'Tab 5 (18)'!F21</f>
        <v>2842075538.3399997</v>
      </c>
      <c r="D5" s="304">
        <f>'Tab 5 (18)'!F27</f>
        <v>750960004.76000011</v>
      </c>
      <c r="E5" s="304">
        <v>4689878.4400005341</v>
      </c>
      <c r="F5" s="304">
        <f>SUM(B5:E5)</f>
        <v>16606225085.34</v>
      </c>
    </row>
    <row r="6" spans="1:6" ht="18.75" customHeight="1">
      <c r="A6" s="303" t="s">
        <v>269</v>
      </c>
      <c r="B6" s="305">
        <f t="shared" ref="B6:E6" si="0">B5/$F$5</f>
        <v>0.78335079748400627</v>
      </c>
      <c r="C6" s="305">
        <f t="shared" si="0"/>
        <v>0.1711451894536217</v>
      </c>
      <c r="D6" s="305">
        <f t="shared" si="0"/>
        <v>4.5221596172567158E-2</v>
      </c>
      <c r="E6" s="305">
        <f t="shared" si="0"/>
        <v>2.824168898048218E-4</v>
      </c>
      <c r="F6" s="305">
        <f>F5/$F$5</f>
        <v>1</v>
      </c>
    </row>
    <row r="40" spans="7:7">
      <c r="G40" s="594"/>
    </row>
  </sheetData>
  <mergeCells count="2">
    <mergeCell ref="A3:F3"/>
    <mergeCell ref="A1:F1"/>
  </mergeCell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election activeCell="B19" sqref="B19"/>
    </sheetView>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16383" width="8" style="13"/>
    <col min="16384" max="16384" width="0.625" style="13" customWidth="1"/>
  </cols>
  <sheetData>
    <row r="1" spans="1:8" ht="30" customHeight="1">
      <c r="A1" s="752" t="str">
        <f>'Tab 1 (14)'!A1</f>
        <v>II. FUNDUSZ EMERYTALNO-RENTOWY</v>
      </c>
      <c r="B1" s="752"/>
      <c r="C1" s="752"/>
      <c r="D1" s="752"/>
      <c r="E1" s="752"/>
      <c r="F1" s="752"/>
      <c r="G1" s="752"/>
      <c r="H1" s="752"/>
    </row>
    <row r="2" spans="1:8" ht="27" customHeight="1">
      <c r="A2" s="21"/>
      <c r="B2" s="21"/>
      <c r="C2" s="21"/>
      <c r="D2" s="21"/>
      <c r="E2" s="21"/>
      <c r="F2" s="21"/>
      <c r="G2" s="21"/>
      <c r="H2" s="22"/>
    </row>
    <row r="3" spans="1:8" ht="37.5" customHeight="1">
      <c r="A3" s="797" t="s">
        <v>715</v>
      </c>
      <c r="B3" s="797"/>
      <c r="C3" s="797"/>
      <c r="D3" s="797"/>
      <c r="E3" s="797"/>
      <c r="F3" s="797"/>
      <c r="G3" s="797"/>
      <c r="H3" s="797"/>
    </row>
    <row r="4" spans="1:8" ht="14.25" customHeight="1">
      <c r="A4" s="767" t="s">
        <v>15</v>
      </c>
      <c r="B4" s="767" t="s">
        <v>530</v>
      </c>
      <c r="C4" s="770" t="s">
        <v>39</v>
      </c>
      <c r="D4" s="771"/>
      <c r="E4" s="771"/>
      <c r="F4" s="771"/>
      <c r="G4" s="771"/>
      <c r="H4" s="772"/>
    </row>
    <row r="5" spans="1:8" ht="13.5" customHeight="1">
      <c r="A5" s="768"/>
      <c r="B5" s="768"/>
      <c r="C5" s="767" t="s">
        <v>455</v>
      </c>
      <c r="D5" s="767" t="s">
        <v>40</v>
      </c>
      <c r="E5" s="320" t="s">
        <v>39</v>
      </c>
      <c r="F5" s="321"/>
      <c r="G5" s="321"/>
      <c r="H5" s="322"/>
    </row>
    <row r="6" spans="1:8" ht="27" customHeight="1">
      <c r="A6" s="768"/>
      <c r="B6" s="768"/>
      <c r="C6" s="768"/>
      <c r="D6" s="768"/>
      <c r="E6" s="776" t="s">
        <v>41</v>
      </c>
      <c r="F6" s="777"/>
      <c r="G6" s="776" t="s">
        <v>42</v>
      </c>
      <c r="H6" s="777"/>
    </row>
    <row r="7" spans="1:8" ht="13.5" customHeight="1">
      <c r="A7" s="768"/>
      <c r="B7" s="768"/>
      <c r="C7" s="768"/>
      <c r="D7" s="768"/>
      <c r="E7" s="767" t="s">
        <v>43</v>
      </c>
      <c r="F7" s="798" t="s">
        <v>44</v>
      </c>
      <c r="G7" s="767" t="s">
        <v>45</v>
      </c>
      <c r="H7" s="798" t="s">
        <v>44</v>
      </c>
    </row>
    <row r="8" spans="1:8" ht="18" customHeight="1">
      <c r="A8" s="768"/>
      <c r="B8" s="769"/>
      <c r="C8" s="769"/>
      <c r="D8" s="769"/>
      <c r="E8" s="769"/>
      <c r="F8" s="799"/>
      <c r="G8" s="769"/>
      <c r="H8" s="799"/>
    </row>
    <row r="9" spans="1:8" ht="18" customHeight="1">
      <c r="A9" s="768"/>
      <c r="B9" s="782" t="str">
        <f>'Tab 4 (17)'!B9:H9</f>
        <v>ROK 2021</v>
      </c>
      <c r="C9" s="783"/>
      <c r="D9" s="783"/>
      <c r="E9" s="783"/>
      <c r="F9" s="783"/>
      <c r="G9" s="783"/>
      <c r="H9" s="784"/>
    </row>
    <row r="10" spans="1:8" ht="20.25" customHeight="1">
      <c r="A10" s="769"/>
      <c r="B10" s="800" t="s">
        <v>346</v>
      </c>
      <c r="C10" s="801"/>
      <c r="D10" s="801"/>
      <c r="E10" s="801"/>
      <c r="F10" s="801"/>
      <c r="G10" s="801"/>
      <c r="H10" s="802"/>
    </row>
    <row r="11" spans="1:8" ht="24.75" customHeight="1">
      <c r="A11" s="307" t="s">
        <v>73</v>
      </c>
      <c r="B11" s="308">
        <f>SUM(B12:B28)</f>
        <v>16606225085.340002</v>
      </c>
      <c r="C11" s="308">
        <f>SUM(C12:C28)</f>
        <v>13013189542.240002</v>
      </c>
      <c r="D11" s="308">
        <f>SUM(D12:D27)</f>
        <v>3593035543.0999999</v>
      </c>
      <c r="E11" s="308">
        <f>SUM(E12:E27)</f>
        <v>2842075538.3400002</v>
      </c>
      <c r="F11" s="308">
        <f>SUM(F12:F27)</f>
        <v>192098696.35000002</v>
      </c>
      <c r="G11" s="308">
        <f>SUM(G12:G27)</f>
        <v>750960004.75999987</v>
      </c>
      <c r="H11" s="309">
        <f>SUM(H12:H27)</f>
        <v>15747176.570000004</v>
      </c>
    </row>
    <row r="12" spans="1:8" ht="21" customHeight="1">
      <c r="A12" s="310" t="s">
        <v>46</v>
      </c>
      <c r="B12" s="311">
        <f>SUM(C12:D12)</f>
        <v>608504227.65999997</v>
      </c>
      <c r="C12" s="311">
        <v>476927085.61000001</v>
      </c>
      <c r="D12" s="312">
        <v>131577142.05</v>
      </c>
      <c r="E12" s="311">
        <v>104720831.81</v>
      </c>
      <c r="F12" s="311">
        <v>7291653.419999999</v>
      </c>
      <c r="G12" s="311">
        <v>26856310.239999995</v>
      </c>
      <c r="H12" s="313">
        <v>386624.41</v>
      </c>
    </row>
    <row r="13" spans="1:8" ht="21" customHeight="1">
      <c r="A13" s="310" t="s">
        <v>47</v>
      </c>
      <c r="B13" s="311">
        <f t="shared" ref="B13:B27" si="0">SUM(C13:D13)</f>
        <v>1145221484.4099998</v>
      </c>
      <c r="C13" s="311">
        <v>890555299.73999989</v>
      </c>
      <c r="D13" s="312">
        <v>254666184.67000002</v>
      </c>
      <c r="E13" s="311">
        <v>206338198.56000003</v>
      </c>
      <c r="F13" s="311">
        <v>16977854.390000001</v>
      </c>
      <c r="G13" s="311">
        <v>48327986.109999992</v>
      </c>
      <c r="H13" s="313">
        <v>1401547.6199999999</v>
      </c>
    </row>
    <row r="14" spans="1:8" ht="21" customHeight="1">
      <c r="A14" s="310" t="s">
        <v>48</v>
      </c>
      <c r="B14" s="311">
        <f t="shared" si="0"/>
        <v>2149672526.1000004</v>
      </c>
      <c r="C14" s="311">
        <v>1687861995.3000002</v>
      </c>
      <c r="D14" s="312">
        <v>461810530.80000001</v>
      </c>
      <c r="E14" s="311">
        <v>370279351.38</v>
      </c>
      <c r="F14" s="311">
        <v>23889920.049999993</v>
      </c>
      <c r="G14" s="311">
        <v>91531179.420000002</v>
      </c>
      <c r="H14" s="313">
        <v>2170023.0700000003</v>
      </c>
    </row>
    <row r="15" spans="1:8" ht="21" customHeight="1">
      <c r="A15" s="310" t="s">
        <v>49</v>
      </c>
      <c r="B15" s="311">
        <f t="shared" si="0"/>
        <v>213444157.23000002</v>
      </c>
      <c r="C15" s="311">
        <v>157567307.33000001</v>
      </c>
      <c r="D15" s="312">
        <v>55876849.899999999</v>
      </c>
      <c r="E15" s="311">
        <v>46117161.649999999</v>
      </c>
      <c r="F15" s="311">
        <v>2880058.3800000004</v>
      </c>
      <c r="G15" s="311">
        <v>9759688.2499999981</v>
      </c>
      <c r="H15" s="313">
        <v>152038.74</v>
      </c>
    </row>
    <row r="16" spans="1:8" ht="21" customHeight="1">
      <c r="A16" s="310" t="s">
        <v>50</v>
      </c>
      <c r="B16" s="311">
        <f t="shared" si="0"/>
        <v>1432128403.1199999</v>
      </c>
      <c r="C16" s="311">
        <v>1196100656.5899999</v>
      </c>
      <c r="D16" s="312">
        <v>236027746.52999994</v>
      </c>
      <c r="E16" s="311">
        <v>169779590.01999995</v>
      </c>
      <c r="F16" s="311">
        <v>14852952.969999999</v>
      </c>
      <c r="G16" s="311">
        <v>66248156.509999983</v>
      </c>
      <c r="H16" s="313">
        <v>1270890.92</v>
      </c>
    </row>
    <row r="17" spans="1:9" ht="21" customHeight="1">
      <c r="A17" s="310" t="s">
        <v>51</v>
      </c>
      <c r="B17" s="311">
        <f t="shared" si="0"/>
        <v>1390370845.45</v>
      </c>
      <c r="C17" s="311">
        <v>950575079.4000001</v>
      </c>
      <c r="D17" s="312">
        <v>439795766.05000001</v>
      </c>
      <c r="E17" s="311">
        <v>376391593.34000003</v>
      </c>
      <c r="F17" s="311">
        <v>18075029.970000003</v>
      </c>
      <c r="G17" s="311">
        <v>63404172.709999993</v>
      </c>
      <c r="H17" s="313">
        <v>1157438.5900000001</v>
      </c>
    </row>
    <row r="18" spans="1:9" ht="21" customHeight="1">
      <c r="A18" s="310" t="s">
        <v>52</v>
      </c>
      <c r="B18" s="311">
        <f t="shared" si="0"/>
        <v>2573259990.8499999</v>
      </c>
      <c r="C18" s="311">
        <v>2101541084.9099998</v>
      </c>
      <c r="D18" s="312">
        <v>471718905.93999994</v>
      </c>
      <c r="E18" s="311">
        <v>350567641.88999993</v>
      </c>
      <c r="F18" s="311">
        <v>25917482.340000011</v>
      </c>
      <c r="G18" s="311">
        <v>121151264.05000003</v>
      </c>
      <c r="H18" s="313">
        <v>2335516.5700000003</v>
      </c>
    </row>
    <row r="19" spans="1:9" ht="21" customHeight="1">
      <c r="A19" s="310" t="s">
        <v>53</v>
      </c>
      <c r="B19" s="311">
        <f t="shared" si="0"/>
        <v>338667824.01999998</v>
      </c>
      <c r="C19" s="311">
        <v>289648589.63</v>
      </c>
      <c r="D19" s="312">
        <v>49019234.389999993</v>
      </c>
      <c r="E19" s="311">
        <v>35436397.629999995</v>
      </c>
      <c r="F19" s="311">
        <v>2752076.72</v>
      </c>
      <c r="G19" s="311">
        <v>13582836.759999998</v>
      </c>
      <c r="H19" s="313">
        <v>230872.73</v>
      </c>
    </row>
    <row r="20" spans="1:9" ht="21" customHeight="1">
      <c r="A20" s="310" t="s">
        <v>54</v>
      </c>
      <c r="B20" s="311">
        <f t="shared" si="0"/>
        <v>953361895.22999978</v>
      </c>
      <c r="C20" s="311">
        <v>725829180.66999972</v>
      </c>
      <c r="D20" s="312">
        <v>227532714.56</v>
      </c>
      <c r="E20" s="311">
        <v>186412892.03</v>
      </c>
      <c r="F20" s="311">
        <v>9542458.870000001</v>
      </c>
      <c r="G20" s="311">
        <v>41119822.529999994</v>
      </c>
      <c r="H20" s="313">
        <v>553031.73</v>
      </c>
    </row>
    <row r="21" spans="1:9" ht="21" customHeight="1">
      <c r="A21" s="310" t="s">
        <v>55</v>
      </c>
      <c r="B21" s="311">
        <f t="shared" si="0"/>
        <v>1219111624.1800003</v>
      </c>
      <c r="C21" s="311">
        <v>989939811.47000027</v>
      </c>
      <c r="D21" s="312">
        <v>229171812.71000001</v>
      </c>
      <c r="E21" s="311">
        <v>174325456.59</v>
      </c>
      <c r="F21" s="311">
        <v>12538208.759999998</v>
      </c>
      <c r="G21" s="311">
        <v>54846356.119999997</v>
      </c>
      <c r="H21" s="313">
        <v>1301067.79</v>
      </c>
    </row>
    <row r="22" spans="1:9" ht="21" customHeight="1">
      <c r="A22" s="310" t="s">
        <v>56</v>
      </c>
      <c r="B22" s="311">
        <f t="shared" si="0"/>
        <v>538785881.04000008</v>
      </c>
      <c r="C22" s="311">
        <v>399254237.26000011</v>
      </c>
      <c r="D22" s="312">
        <v>139531643.77999997</v>
      </c>
      <c r="E22" s="311">
        <v>111605825.07999998</v>
      </c>
      <c r="F22" s="311">
        <v>7302069.4900000002</v>
      </c>
      <c r="G22" s="311">
        <v>27925818.699999996</v>
      </c>
      <c r="H22" s="313">
        <v>552171.57999999996</v>
      </c>
    </row>
    <row r="23" spans="1:9" ht="21" customHeight="1">
      <c r="A23" s="310" t="s">
        <v>57</v>
      </c>
      <c r="B23" s="311">
        <f t="shared" si="0"/>
        <v>453612633.70000005</v>
      </c>
      <c r="C23" s="311">
        <v>363308962.68000001</v>
      </c>
      <c r="D23" s="312">
        <v>90303671.020000011</v>
      </c>
      <c r="E23" s="311">
        <v>72852040.260000005</v>
      </c>
      <c r="F23" s="311">
        <v>5141692.2200000007</v>
      </c>
      <c r="G23" s="311">
        <v>17451630.760000002</v>
      </c>
      <c r="H23" s="313">
        <v>382793.47</v>
      </c>
    </row>
    <row r="24" spans="1:9" ht="21" customHeight="1">
      <c r="A24" s="310" t="s">
        <v>58</v>
      </c>
      <c r="B24" s="311">
        <f t="shared" si="0"/>
        <v>905671192.00000012</v>
      </c>
      <c r="C24" s="311">
        <v>726762308.94000018</v>
      </c>
      <c r="D24" s="312">
        <v>178908883.05999994</v>
      </c>
      <c r="E24" s="311">
        <v>138407081.68999997</v>
      </c>
      <c r="F24" s="311">
        <v>10073887.800000001</v>
      </c>
      <c r="G24" s="311">
        <v>40501801.36999999</v>
      </c>
      <c r="H24" s="313">
        <v>945945.8899999999</v>
      </c>
    </row>
    <row r="25" spans="1:9" ht="21" customHeight="1">
      <c r="A25" s="310" t="s">
        <v>59</v>
      </c>
      <c r="B25" s="311">
        <f t="shared" si="0"/>
        <v>616898600.49000001</v>
      </c>
      <c r="C25" s="311">
        <v>469803606.44000006</v>
      </c>
      <c r="D25" s="312">
        <v>147094994.04999998</v>
      </c>
      <c r="E25" s="311">
        <v>113002446.5</v>
      </c>
      <c r="F25" s="311">
        <v>8196432.5399999982</v>
      </c>
      <c r="G25" s="311">
        <v>34092547.54999999</v>
      </c>
      <c r="H25" s="313">
        <v>775661.69</v>
      </c>
    </row>
    <row r="26" spans="1:9" ht="21" customHeight="1">
      <c r="A26" s="310" t="s">
        <v>60</v>
      </c>
      <c r="B26" s="311">
        <f t="shared" si="0"/>
        <v>1705885053.2700002</v>
      </c>
      <c r="C26" s="311">
        <v>1305828979.1100004</v>
      </c>
      <c r="D26" s="312">
        <v>400056074.15999985</v>
      </c>
      <c r="E26" s="311">
        <v>323243693.39999986</v>
      </c>
      <c r="F26" s="311">
        <v>22416440.190000001</v>
      </c>
      <c r="G26" s="311">
        <v>76812380.75999999</v>
      </c>
      <c r="H26" s="313">
        <v>1815676.88</v>
      </c>
    </row>
    <row r="27" spans="1:9" ht="21" customHeight="1">
      <c r="A27" s="310" t="s">
        <v>61</v>
      </c>
      <c r="B27" s="311">
        <f t="shared" si="0"/>
        <v>356938868.15000004</v>
      </c>
      <c r="C27" s="311">
        <v>276995478.72000003</v>
      </c>
      <c r="D27" s="312">
        <v>79943389.429999992</v>
      </c>
      <c r="E27" s="311">
        <v>62595336.510000005</v>
      </c>
      <c r="F27" s="311">
        <v>4250478.24</v>
      </c>
      <c r="G27" s="311">
        <v>17348052.919999991</v>
      </c>
      <c r="H27" s="313">
        <v>315874.89</v>
      </c>
      <c r="I27" s="23"/>
    </row>
    <row r="28" spans="1:9" ht="42" customHeight="1">
      <c r="A28" s="582" t="s">
        <v>62</v>
      </c>
      <c r="B28" s="314">
        <f>B29+B30+B31</f>
        <v>4689878.4399999995</v>
      </c>
      <c r="C28" s="314">
        <f>C29+C30+C31</f>
        <v>4689878.4399999995</v>
      </c>
      <c r="D28" s="275">
        <v>0</v>
      </c>
      <c r="E28" s="275">
        <v>0</v>
      </c>
      <c r="F28" s="275">
        <v>0</v>
      </c>
      <c r="G28" s="275">
        <v>0</v>
      </c>
      <c r="H28" s="276">
        <v>0</v>
      </c>
    </row>
    <row r="29" spans="1:9" ht="21" customHeight="1">
      <c r="A29" s="315" t="s">
        <v>63</v>
      </c>
      <c r="B29" s="316">
        <f>C29</f>
        <v>843613.18</v>
      </c>
      <c r="C29" s="316">
        <v>843613.18</v>
      </c>
      <c r="D29" s="279">
        <v>0</v>
      </c>
      <c r="E29" s="279">
        <v>0</v>
      </c>
      <c r="F29" s="279">
        <v>0</v>
      </c>
      <c r="G29" s="279">
        <v>0</v>
      </c>
      <c r="H29" s="280">
        <v>0</v>
      </c>
    </row>
    <row r="30" spans="1:9" ht="21" customHeight="1">
      <c r="A30" s="315" t="s">
        <v>64</v>
      </c>
      <c r="B30" s="316">
        <f t="shared" ref="B30:B31" si="1">C30</f>
        <v>3488154.38</v>
      </c>
      <c r="C30" s="316">
        <v>3488154.38</v>
      </c>
      <c r="D30" s="279">
        <v>0</v>
      </c>
      <c r="E30" s="279">
        <v>0</v>
      </c>
      <c r="F30" s="279">
        <v>0</v>
      </c>
      <c r="G30" s="279">
        <v>0</v>
      </c>
      <c r="H30" s="280">
        <v>0</v>
      </c>
    </row>
    <row r="31" spans="1:9" ht="21" customHeight="1">
      <c r="A31" s="317" t="s">
        <v>65</v>
      </c>
      <c r="B31" s="318">
        <f t="shared" si="1"/>
        <v>358110.88</v>
      </c>
      <c r="C31" s="319">
        <v>358110.88</v>
      </c>
      <c r="D31" s="283">
        <v>0</v>
      </c>
      <c r="E31" s="283">
        <v>0</v>
      </c>
      <c r="F31" s="283">
        <v>0</v>
      </c>
      <c r="G31" s="283">
        <v>0</v>
      </c>
      <c r="H31" s="284">
        <v>0</v>
      </c>
    </row>
    <row r="32" spans="1:9" s="1" customFormat="1" ht="12.75" customHeight="1">
      <c r="A32" s="796" t="s">
        <v>498</v>
      </c>
      <c r="B32" s="796"/>
      <c r="C32" s="796"/>
      <c r="D32" s="796"/>
      <c r="E32" s="796"/>
      <c r="F32" s="796"/>
      <c r="G32" s="796"/>
      <c r="H32" s="796"/>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593"/>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Q40"/>
  <sheetViews>
    <sheetView showGridLines="0" view="pageBreakPreview" zoomScale="90" zoomScaleNormal="100" zoomScaleSheetLayoutView="90" workbookViewId="0">
      <selection activeCell="B19" sqref="B19"/>
    </sheetView>
  </sheetViews>
  <sheetFormatPr defaultColWidth="8" defaultRowHeight="12.75"/>
  <cols>
    <col min="1" max="1" width="29.75" style="1" customWidth="1"/>
    <col min="2" max="2" width="11.25" style="1" customWidth="1"/>
    <col min="3" max="3" width="10.25" style="1" customWidth="1"/>
    <col min="4" max="6" width="11.125" style="20" customWidth="1"/>
    <col min="7" max="7" width="8.875" style="1" customWidth="1"/>
    <col min="8" max="8" width="9.125" style="1" customWidth="1"/>
    <col min="9" max="9" width="9" style="1" customWidth="1"/>
    <col min="10" max="16383" width="8" style="1"/>
    <col min="16384" max="16384" width="0.375" style="1" customWidth="1"/>
  </cols>
  <sheetData>
    <row r="1" spans="1:17" ht="23.25" customHeight="1">
      <c r="A1" s="752" t="str">
        <f>'Tab 1 (14)'!A1</f>
        <v>II. FUNDUSZ EMERYTALNO-RENTOWY</v>
      </c>
      <c r="B1" s="752"/>
      <c r="C1" s="752"/>
      <c r="D1" s="752"/>
      <c r="E1" s="752"/>
      <c r="F1" s="752"/>
      <c r="G1" s="752"/>
      <c r="H1" s="752"/>
      <c r="I1" s="752"/>
      <c r="J1" s="26"/>
      <c r="K1" s="26"/>
    </row>
    <row r="2" spans="1:17" ht="23.25" customHeight="1">
      <c r="A2" s="3"/>
      <c r="B2" s="3"/>
      <c r="C2" s="3"/>
      <c r="D2" s="27"/>
      <c r="E2" s="27"/>
      <c r="F2" s="27"/>
      <c r="G2" s="3"/>
      <c r="H2" s="3"/>
      <c r="I2" s="3"/>
    </row>
    <row r="3" spans="1:17" ht="28.5" customHeight="1">
      <c r="A3" s="753" t="s">
        <v>714</v>
      </c>
      <c r="B3" s="753"/>
      <c r="C3" s="753"/>
      <c r="D3" s="753"/>
      <c r="E3" s="753"/>
      <c r="F3" s="753"/>
      <c r="G3" s="753"/>
      <c r="H3" s="753"/>
      <c r="I3" s="753"/>
    </row>
    <row r="4" spans="1:17" ht="21" customHeight="1">
      <c r="A4" s="727" t="s">
        <v>15</v>
      </c>
      <c r="B4" s="689" t="s">
        <v>16</v>
      </c>
      <c r="C4" s="690"/>
      <c r="D4" s="689" t="s">
        <v>441</v>
      </c>
      <c r="E4" s="691"/>
      <c r="F4" s="691"/>
      <c r="G4" s="691"/>
      <c r="H4" s="691"/>
      <c r="I4" s="690"/>
      <c r="J4" s="28"/>
    </row>
    <row r="5" spans="1:17" ht="20.25" customHeight="1">
      <c r="A5" s="728"/>
      <c r="B5" s="692" t="s">
        <v>585</v>
      </c>
      <c r="C5" s="692" t="s">
        <v>584</v>
      </c>
      <c r="D5" s="692" t="s">
        <v>570</v>
      </c>
      <c r="E5" s="692" t="s">
        <v>585</v>
      </c>
      <c r="F5" s="692" t="s">
        <v>584</v>
      </c>
      <c r="G5" s="786" t="s">
        <v>17</v>
      </c>
      <c r="H5" s="693"/>
      <c r="I5" s="694"/>
      <c r="J5" s="28"/>
    </row>
    <row r="6" spans="1:17" ht="53.25" customHeight="1">
      <c r="A6" s="728"/>
      <c r="B6" s="692"/>
      <c r="C6" s="692"/>
      <c r="D6" s="692"/>
      <c r="E6" s="692"/>
      <c r="F6" s="692"/>
      <c r="G6" s="727" t="s">
        <v>588</v>
      </c>
      <c r="H6" s="727" t="s">
        <v>586</v>
      </c>
      <c r="I6" s="727" t="s">
        <v>587</v>
      </c>
      <c r="J6" s="28"/>
      <c r="K6" s="803"/>
      <c r="L6" s="803"/>
      <c r="M6" s="803"/>
      <c r="O6" s="803"/>
      <c r="P6" s="803"/>
      <c r="Q6" s="803"/>
    </row>
    <row r="7" spans="1:17" ht="21" customHeight="1">
      <c r="A7" s="729"/>
      <c r="B7" s="787" t="s">
        <v>346</v>
      </c>
      <c r="C7" s="788"/>
      <c r="D7" s="788"/>
      <c r="E7" s="788"/>
      <c r="F7" s="789"/>
      <c r="G7" s="729"/>
      <c r="H7" s="729"/>
      <c r="I7" s="729"/>
      <c r="J7" s="28"/>
    </row>
    <row r="8" spans="1:17" ht="21" customHeight="1">
      <c r="A8" s="755" t="s">
        <v>529</v>
      </c>
      <c r="B8" s="756"/>
      <c r="C8" s="756"/>
      <c r="D8" s="756"/>
      <c r="E8" s="756"/>
      <c r="F8" s="756"/>
      <c r="G8" s="756"/>
      <c r="H8" s="756"/>
      <c r="I8" s="757"/>
      <c r="J8" s="28"/>
    </row>
    <row r="9" spans="1:17" ht="21" customHeight="1">
      <c r="A9" s="285" t="s">
        <v>66</v>
      </c>
      <c r="B9" s="620">
        <v>1292.49</v>
      </c>
      <c r="C9" s="621">
        <v>1278.1199999999999</v>
      </c>
      <c r="D9" s="291">
        <v>1345.91</v>
      </c>
      <c r="E9" s="291">
        <v>1346.88</v>
      </c>
      <c r="F9" s="291">
        <v>1336.48</v>
      </c>
      <c r="G9" s="225">
        <f>E9/D9-1</f>
        <v>7.2070197858709051E-4</v>
      </c>
      <c r="H9" s="226">
        <f>E9/B9-1</f>
        <v>4.2081563493721497E-2</v>
      </c>
      <c r="I9" s="226">
        <f>F9/C9-1</f>
        <v>4.5660814321034193E-2</v>
      </c>
      <c r="J9" s="28"/>
      <c r="K9" s="29"/>
      <c r="L9" s="30"/>
      <c r="M9" s="18"/>
      <c r="N9" s="18"/>
      <c r="O9" s="31"/>
      <c r="P9" s="31"/>
      <c r="Q9" s="5"/>
    </row>
    <row r="10" spans="1:17" s="34" customFormat="1" ht="21" customHeight="1">
      <c r="A10" s="227" t="s">
        <v>144</v>
      </c>
      <c r="B10" s="622">
        <v>1291.57</v>
      </c>
      <c r="C10" s="622">
        <v>1277.5999999999999</v>
      </c>
      <c r="D10" s="289">
        <v>1349.39</v>
      </c>
      <c r="E10" s="289">
        <v>1349.66</v>
      </c>
      <c r="F10" s="289">
        <v>1339.04</v>
      </c>
      <c r="G10" s="623">
        <f t="shared" ref="G10:G11" si="0">E10/D10-1</f>
        <v>2.000904112229307E-4</v>
      </c>
      <c r="H10" s="230">
        <f t="shared" ref="H10:H11" si="1">E10/B10-1</f>
        <v>4.4976269191759011E-2</v>
      </c>
      <c r="I10" s="230">
        <f t="shared" ref="I10:I11" si="2">F10/C10-1</f>
        <v>4.8090169067000588E-2</v>
      </c>
      <c r="J10" s="32"/>
      <c r="K10" s="29"/>
      <c r="L10" s="30"/>
      <c r="M10" s="18"/>
      <c r="N10" s="18"/>
      <c r="O10" s="33"/>
      <c r="P10" s="33"/>
      <c r="Q10" s="5"/>
    </row>
    <row r="11" spans="1:17" s="34" customFormat="1" ht="21" customHeight="1">
      <c r="A11" s="227" t="s">
        <v>19</v>
      </c>
      <c r="B11" s="622">
        <v>1295.9000000000001</v>
      </c>
      <c r="C11" s="622">
        <v>1280.08</v>
      </c>
      <c r="D11" s="289">
        <v>1333.49</v>
      </c>
      <c r="E11" s="289">
        <v>1336.93</v>
      </c>
      <c r="F11" s="289">
        <v>1327.27</v>
      </c>
      <c r="G11" s="229">
        <f t="shared" si="0"/>
        <v>2.5796968856159896E-3</v>
      </c>
      <c r="H11" s="230">
        <f t="shared" si="1"/>
        <v>3.1661393626051471E-2</v>
      </c>
      <c r="I11" s="230">
        <f t="shared" si="2"/>
        <v>3.6864883444784668E-2</v>
      </c>
      <c r="J11" s="32"/>
      <c r="K11" s="29"/>
      <c r="L11" s="30"/>
      <c r="M11" s="18"/>
      <c r="N11" s="18"/>
      <c r="O11" s="33"/>
      <c r="P11" s="33"/>
      <c r="Q11" s="5"/>
    </row>
    <row r="12" spans="1:17" ht="22.15" customHeight="1">
      <c r="A12" s="804" t="s">
        <v>113</v>
      </c>
      <c r="B12" s="805"/>
      <c r="C12" s="805"/>
      <c r="D12" s="805"/>
      <c r="E12" s="805"/>
      <c r="F12" s="805"/>
      <c r="G12" s="805"/>
      <c r="H12" s="805"/>
      <c r="I12" s="806"/>
      <c r="J12" s="28"/>
      <c r="K12" s="29"/>
      <c r="L12" s="30"/>
      <c r="M12" s="18"/>
      <c r="N12" s="18"/>
      <c r="O12" s="31"/>
      <c r="P12" s="31"/>
      <c r="Q12" s="5"/>
    </row>
    <row r="13" spans="1:17" s="5" customFormat="1" ht="21" customHeight="1">
      <c r="A13" s="624" t="s">
        <v>67</v>
      </c>
      <c r="B13" s="625">
        <v>1291.57</v>
      </c>
      <c r="C13" s="291">
        <v>1277.5999999999999</v>
      </c>
      <c r="D13" s="291">
        <v>1349.39</v>
      </c>
      <c r="E13" s="291">
        <v>1349.66</v>
      </c>
      <c r="F13" s="291">
        <v>1339.04</v>
      </c>
      <c r="G13" s="225">
        <f t="shared" ref="G13:G18" si="3">E13/D13-1</f>
        <v>2.000904112229307E-4</v>
      </c>
      <c r="H13" s="226">
        <f t="shared" ref="H13:H18" si="4">E13/B13-1</f>
        <v>4.4976269191759011E-2</v>
      </c>
      <c r="I13" s="226">
        <f t="shared" ref="I13:I18" si="5">F13/C13-1</f>
        <v>4.8090169067000588E-2</v>
      </c>
      <c r="J13" s="35"/>
      <c r="K13" s="29"/>
      <c r="L13" s="30"/>
      <c r="M13" s="18"/>
      <c r="N13" s="18"/>
      <c r="O13" s="18"/>
      <c r="P13" s="18"/>
    </row>
    <row r="14" spans="1:17" s="34" customFormat="1" ht="21" customHeight="1">
      <c r="A14" s="236" t="s">
        <v>20</v>
      </c>
      <c r="B14" s="294">
        <v>1209.42</v>
      </c>
      <c r="C14" s="289">
        <v>1185.71</v>
      </c>
      <c r="D14" s="289">
        <v>1272.94</v>
      </c>
      <c r="E14" s="289">
        <v>1281</v>
      </c>
      <c r="F14" s="289">
        <v>1259.18</v>
      </c>
      <c r="G14" s="229">
        <f t="shared" si="3"/>
        <v>6.3317988279101289E-3</v>
      </c>
      <c r="H14" s="230">
        <f t="shared" si="4"/>
        <v>5.9185394651981804E-2</v>
      </c>
      <c r="I14" s="230">
        <f t="shared" si="5"/>
        <v>6.1962874564606807E-2</v>
      </c>
      <c r="J14" s="32"/>
      <c r="K14" s="29"/>
      <c r="L14" s="30"/>
      <c r="M14" s="18"/>
      <c r="N14" s="18"/>
      <c r="O14" s="33"/>
      <c r="P14" s="33"/>
      <c r="Q14" s="5"/>
    </row>
    <row r="15" spans="1:17" s="34" customFormat="1" ht="21" customHeight="1">
      <c r="A15" s="236" t="s">
        <v>21</v>
      </c>
      <c r="B15" s="294">
        <v>1312.86</v>
      </c>
      <c r="C15" s="289">
        <v>1300.1099999999999</v>
      </c>
      <c r="D15" s="289">
        <v>1367.89</v>
      </c>
      <c r="E15" s="289">
        <v>1367.52</v>
      </c>
      <c r="F15" s="289">
        <v>1358.2</v>
      </c>
      <c r="G15" s="623">
        <f t="shared" si="3"/>
        <v>-2.70489586151057E-4</v>
      </c>
      <c r="H15" s="230">
        <f t="shared" si="4"/>
        <v>4.163429459348289E-2</v>
      </c>
      <c r="I15" s="230">
        <f t="shared" si="5"/>
        <v>4.4680834698602512E-2</v>
      </c>
      <c r="J15" s="32"/>
      <c r="K15" s="29"/>
      <c r="L15" s="30"/>
      <c r="M15" s="36"/>
      <c r="N15" s="18"/>
      <c r="O15" s="33"/>
      <c r="P15" s="33"/>
      <c r="Q15" s="5"/>
    </row>
    <row r="16" spans="1:17" s="34" customFormat="1" ht="28.5" customHeight="1">
      <c r="A16" s="236" t="s">
        <v>22</v>
      </c>
      <c r="B16" s="294">
        <v>1097.32</v>
      </c>
      <c r="C16" s="289">
        <v>1082.75</v>
      </c>
      <c r="D16" s="289">
        <v>1158.5</v>
      </c>
      <c r="E16" s="289">
        <v>1157.04</v>
      </c>
      <c r="F16" s="289">
        <v>1145.5</v>
      </c>
      <c r="G16" s="229">
        <f t="shared" si="3"/>
        <v>-1.2602503236944784E-3</v>
      </c>
      <c r="H16" s="230">
        <f t="shared" si="4"/>
        <v>5.442350453832967E-2</v>
      </c>
      <c r="I16" s="230">
        <f t="shared" si="5"/>
        <v>5.7954283075502211E-2</v>
      </c>
      <c r="J16" s="32"/>
      <c r="K16" s="29"/>
      <c r="L16" s="30"/>
      <c r="M16" s="18"/>
      <c r="N16" s="18"/>
      <c r="O16" s="33"/>
      <c r="P16" s="33"/>
      <c r="Q16" s="5"/>
    </row>
    <row r="17" spans="1:17" s="34" customFormat="1" ht="28.5" customHeight="1">
      <c r="A17" s="236" t="s">
        <v>23</v>
      </c>
      <c r="B17" s="294">
        <v>1170.01</v>
      </c>
      <c r="C17" s="289">
        <v>1156</v>
      </c>
      <c r="D17" s="289">
        <v>1227.99</v>
      </c>
      <c r="E17" s="289">
        <v>1228.24</v>
      </c>
      <c r="F17" s="289">
        <v>1216.3499999999999</v>
      </c>
      <c r="G17" s="623">
        <f t="shared" si="3"/>
        <v>2.0358471974524228E-4</v>
      </c>
      <c r="H17" s="230">
        <f t="shared" si="4"/>
        <v>4.9768805394825755E-2</v>
      </c>
      <c r="I17" s="230">
        <f t="shared" si="5"/>
        <v>5.2205882352940991E-2</v>
      </c>
      <c r="J17" s="32"/>
      <c r="K17" s="29"/>
      <c r="L17" s="30"/>
      <c r="M17" s="18"/>
      <c r="N17" s="18"/>
      <c r="O17" s="33"/>
      <c r="P17" s="33"/>
      <c r="Q17" s="5"/>
    </row>
    <row r="18" spans="1:17" s="34" customFormat="1" ht="28.5" customHeight="1">
      <c r="A18" s="236" t="s">
        <v>24</v>
      </c>
      <c r="B18" s="294">
        <v>1357.58</v>
      </c>
      <c r="C18" s="289">
        <v>1341.2</v>
      </c>
      <c r="D18" s="289">
        <v>1415.25</v>
      </c>
      <c r="E18" s="289">
        <v>1413.93</v>
      </c>
      <c r="F18" s="289">
        <v>1404.64</v>
      </c>
      <c r="G18" s="229">
        <f t="shared" si="3"/>
        <v>-9.3269740328560946E-4</v>
      </c>
      <c r="H18" s="230">
        <f t="shared" si="4"/>
        <v>4.1507682788491485E-2</v>
      </c>
      <c r="I18" s="230">
        <f t="shared" si="5"/>
        <v>4.730092454518342E-2</v>
      </c>
      <c r="J18" s="32"/>
      <c r="K18" s="29"/>
      <c r="L18" s="30"/>
      <c r="M18" s="18"/>
      <c r="N18" s="18"/>
      <c r="O18" s="33"/>
      <c r="P18" s="33"/>
      <c r="Q18" s="5"/>
    </row>
    <row r="19" spans="1:17" ht="21" customHeight="1">
      <c r="A19" s="807" t="s">
        <v>69</v>
      </c>
      <c r="B19" s="808"/>
      <c r="C19" s="808"/>
      <c r="D19" s="808"/>
      <c r="E19" s="808"/>
      <c r="F19" s="808"/>
      <c r="G19" s="808"/>
      <c r="H19" s="808"/>
      <c r="I19" s="809"/>
      <c r="J19" s="28"/>
      <c r="K19" s="29"/>
      <c r="L19" s="30"/>
      <c r="M19" s="18"/>
      <c r="N19" s="18"/>
      <c r="O19" s="31"/>
      <c r="P19" s="31"/>
      <c r="Q19" s="5"/>
    </row>
    <row r="20" spans="1:17" ht="21" customHeight="1">
      <c r="A20" s="626" t="s">
        <v>70</v>
      </c>
      <c r="B20" s="627">
        <v>1295.9000000000001</v>
      </c>
      <c r="C20" s="628">
        <v>1280.08</v>
      </c>
      <c r="D20" s="291">
        <v>1333.49</v>
      </c>
      <c r="E20" s="291">
        <v>1336.93</v>
      </c>
      <c r="F20" s="291">
        <v>1327.27</v>
      </c>
      <c r="G20" s="298">
        <f t="shared" ref="G20:G32" si="6">E20/D20-1</f>
        <v>2.5796968856159896E-3</v>
      </c>
      <c r="H20" s="226">
        <f t="shared" ref="H20:H32" si="7">E20/B20-1</f>
        <v>3.1661393626051471E-2</v>
      </c>
      <c r="I20" s="226">
        <f t="shared" ref="I20:I32" si="8">F20/C20-1</f>
        <v>3.6864883444784668E-2</v>
      </c>
      <c r="J20" s="28"/>
      <c r="K20" s="29"/>
      <c r="L20" s="30"/>
      <c r="M20" s="18"/>
      <c r="N20" s="18"/>
      <c r="O20" s="31"/>
      <c r="P20" s="31"/>
      <c r="Q20" s="5"/>
    </row>
    <row r="21" spans="1:17" s="5" customFormat="1" ht="29.25" customHeight="1">
      <c r="A21" s="243" t="s">
        <v>27</v>
      </c>
      <c r="B21" s="290">
        <v>1255.45</v>
      </c>
      <c r="C21" s="614">
        <v>1246.98</v>
      </c>
      <c r="D21" s="291">
        <v>1295.6099999999999</v>
      </c>
      <c r="E21" s="291">
        <v>1293.1500000000001</v>
      </c>
      <c r="F21" s="291">
        <v>1287.96</v>
      </c>
      <c r="G21" s="225">
        <f t="shared" si="6"/>
        <v>-1.8987195220782072E-3</v>
      </c>
      <c r="H21" s="226">
        <f t="shared" si="7"/>
        <v>3.0029073240670723E-2</v>
      </c>
      <c r="I21" s="226">
        <f t="shared" si="8"/>
        <v>3.2863397969494335E-2</v>
      </c>
      <c r="J21" s="35"/>
      <c r="K21" s="29"/>
      <c r="L21" s="30"/>
      <c r="M21" s="18"/>
      <c r="N21" s="18"/>
      <c r="O21" s="18"/>
      <c r="P21" s="18"/>
    </row>
    <row r="22" spans="1:17" s="34" customFormat="1" ht="28.5" customHeight="1">
      <c r="A22" s="236" t="s">
        <v>692</v>
      </c>
      <c r="B22" s="294">
        <v>1278.77</v>
      </c>
      <c r="C22" s="288">
        <v>1269.1099999999999</v>
      </c>
      <c r="D22" s="289">
        <v>1315.49</v>
      </c>
      <c r="E22" s="289">
        <v>1312.8</v>
      </c>
      <c r="F22" s="289">
        <v>1307.5</v>
      </c>
      <c r="G22" s="229">
        <f t="shared" si="6"/>
        <v>-2.0448654113676135E-3</v>
      </c>
      <c r="H22" s="230">
        <f t="shared" si="7"/>
        <v>2.6611509497407537E-2</v>
      </c>
      <c r="I22" s="230">
        <f t="shared" si="8"/>
        <v>3.0249544956701957E-2</v>
      </c>
      <c r="J22" s="32"/>
      <c r="K22" s="29"/>
      <c r="L22" s="30"/>
      <c r="M22" s="18"/>
      <c r="N22" s="18"/>
      <c r="O22" s="33"/>
      <c r="P22" s="33"/>
      <c r="Q22" s="5"/>
    </row>
    <row r="23" spans="1:17" s="34" customFormat="1" ht="28.5" customHeight="1">
      <c r="A23" s="236" t="s">
        <v>74</v>
      </c>
      <c r="B23" s="294">
        <v>1256.1500000000001</v>
      </c>
      <c r="C23" s="288">
        <v>1247.83</v>
      </c>
      <c r="D23" s="289">
        <v>1296.1400000000001</v>
      </c>
      <c r="E23" s="289">
        <v>1293.68</v>
      </c>
      <c r="F23" s="289">
        <v>1288.51</v>
      </c>
      <c r="G23" s="229">
        <f t="shared" si="6"/>
        <v>-1.8979431234280586E-3</v>
      </c>
      <c r="H23" s="230">
        <f t="shared" si="7"/>
        <v>2.9877005134737011E-2</v>
      </c>
      <c r="I23" s="230">
        <f t="shared" si="8"/>
        <v>3.2600594632281599E-2</v>
      </c>
      <c r="J23" s="32"/>
      <c r="K23" s="29"/>
      <c r="L23" s="30"/>
      <c r="M23" s="18"/>
      <c r="N23" s="18"/>
      <c r="O23" s="33" t="s">
        <v>75</v>
      </c>
      <c r="P23" s="33"/>
      <c r="Q23" s="5"/>
    </row>
    <row r="24" spans="1:17" s="34" customFormat="1" ht="28.5" customHeight="1">
      <c r="A24" s="236" t="s">
        <v>502</v>
      </c>
      <c r="B24" s="294">
        <v>1090.93</v>
      </c>
      <c r="C24" s="288">
        <v>1088.03</v>
      </c>
      <c r="D24" s="289">
        <v>1146.52</v>
      </c>
      <c r="E24" s="289">
        <v>1128.56</v>
      </c>
      <c r="F24" s="289">
        <v>1131.06</v>
      </c>
      <c r="G24" s="229">
        <f t="shared" si="6"/>
        <v>-1.5664794334159016E-2</v>
      </c>
      <c r="H24" s="230">
        <f t="shared" si="7"/>
        <v>3.4493505541143721E-2</v>
      </c>
      <c r="I24" s="230">
        <f t="shared" si="8"/>
        <v>3.9548541860058961E-2</v>
      </c>
      <c r="J24" s="32"/>
      <c r="K24" s="29"/>
      <c r="L24" s="30"/>
      <c r="M24" s="18"/>
      <c r="N24" s="18"/>
      <c r="O24" s="33"/>
      <c r="P24" s="33"/>
      <c r="Q24" s="5"/>
    </row>
    <row r="25" spans="1:17" s="34" customFormat="1" ht="28.5" customHeight="1">
      <c r="A25" s="236" t="s">
        <v>503</v>
      </c>
      <c r="B25" s="294">
        <v>1031.33</v>
      </c>
      <c r="C25" s="288">
        <v>1018.17</v>
      </c>
      <c r="D25" s="289">
        <v>1070.31</v>
      </c>
      <c r="E25" s="289">
        <v>1058.6300000000001</v>
      </c>
      <c r="F25" s="289">
        <v>1061.8399999999999</v>
      </c>
      <c r="G25" s="229">
        <f t="shared" si="6"/>
        <v>-1.0912726219506341E-2</v>
      </c>
      <c r="H25" s="230">
        <f t="shared" si="7"/>
        <v>2.6470673790154553E-2</v>
      </c>
      <c r="I25" s="230">
        <f t="shared" si="8"/>
        <v>4.2890676409636841E-2</v>
      </c>
      <c r="J25" s="32"/>
      <c r="K25" s="29"/>
      <c r="L25" s="30"/>
      <c r="M25" s="18"/>
      <c r="N25" s="18"/>
      <c r="O25" s="33"/>
      <c r="P25" s="33"/>
      <c r="Q25" s="5"/>
    </row>
    <row r="26" spans="1:17" s="34" customFormat="1" ht="37.5" customHeight="1">
      <c r="A26" s="236" t="s">
        <v>32</v>
      </c>
      <c r="B26" s="294">
        <v>1279.0899999999999</v>
      </c>
      <c r="C26" s="288">
        <v>1259.5899999999999</v>
      </c>
      <c r="D26" s="289">
        <v>1329.4</v>
      </c>
      <c r="E26" s="289">
        <v>1329.63</v>
      </c>
      <c r="F26" s="289">
        <v>1321.71</v>
      </c>
      <c r="G26" s="623">
        <f t="shared" si="6"/>
        <v>1.7301038062278451E-4</v>
      </c>
      <c r="H26" s="230">
        <f t="shared" si="7"/>
        <v>3.9512465893721371E-2</v>
      </c>
      <c r="I26" s="230">
        <f t="shared" si="8"/>
        <v>4.9317635103486079E-2</v>
      </c>
      <c r="J26" s="32"/>
      <c r="K26" s="29"/>
      <c r="L26" s="30"/>
      <c r="M26" s="18"/>
      <c r="N26" s="18"/>
      <c r="O26" s="33"/>
      <c r="P26" s="33"/>
      <c r="Q26" s="5"/>
    </row>
    <row r="27" spans="1:17" s="5" customFormat="1" ht="21" customHeight="1">
      <c r="A27" s="243" t="s">
        <v>33</v>
      </c>
      <c r="B27" s="290">
        <v>1480.01</v>
      </c>
      <c r="C27" s="614">
        <v>1427.96</v>
      </c>
      <c r="D27" s="291">
        <v>1499.75</v>
      </c>
      <c r="E27" s="291">
        <v>1530.96</v>
      </c>
      <c r="F27" s="291">
        <v>1500.58</v>
      </c>
      <c r="G27" s="225">
        <f t="shared" si="6"/>
        <v>2.081013502250384E-2</v>
      </c>
      <c r="H27" s="226">
        <f t="shared" si="7"/>
        <v>3.4425443071330664E-2</v>
      </c>
      <c r="I27" s="226">
        <f t="shared" si="8"/>
        <v>5.085576626796251E-2</v>
      </c>
      <c r="J27" s="35"/>
      <c r="K27" s="29"/>
      <c r="L27" s="30"/>
      <c r="M27" s="18"/>
      <c r="N27" s="18"/>
      <c r="O27" s="18"/>
      <c r="P27" s="18"/>
    </row>
    <row r="28" spans="1:17" s="34" customFormat="1" ht="21" customHeight="1">
      <c r="A28" s="236" t="s">
        <v>34</v>
      </c>
      <c r="B28" s="294">
        <v>1572.05</v>
      </c>
      <c r="C28" s="288">
        <v>1487.51</v>
      </c>
      <c r="D28" s="289">
        <v>1568.38</v>
      </c>
      <c r="E28" s="289">
        <v>1599.29</v>
      </c>
      <c r="F28" s="289">
        <v>1563</v>
      </c>
      <c r="G28" s="229">
        <f t="shared" si="6"/>
        <v>1.9708233973909195E-2</v>
      </c>
      <c r="H28" s="230">
        <f t="shared" si="7"/>
        <v>1.7327693139531197E-2</v>
      </c>
      <c r="I28" s="230">
        <f t="shared" si="8"/>
        <v>5.0749238660580342E-2</v>
      </c>
      <c r="J28" s="32"/>
      <c r="K28" s="29"/>
      <c r="L28" s="30"/>
      <c r="M28" s="18"/>
      <c r="N28" s="18"/>
      <c r="O28" s="33"/>
      <c r="P28" s="33"/>
      <c r="Q28" s="5"/>
    </row>
    <row r="29" spans="1:17" s="34" customFormat="1" ht="21" customHeight="1">
      <c r="A29" s="236" t="s">
        <v>35</v>
      </c>
      <c r="B29" s="294">
        <v>1471.58</v>
      </c>
      <c r="C29" s="288">
        <v>1418.32</v>
      </c>
      <c r="D29" s="289">
        <v>1489.94</v>
      </c>
      <c r="E29" s="289">
        <v>1522.26</v>
      </c>
      <c r="F29" s="289">
        <v>1491.25</v>
      </c>
      <c r="G29" s="229">
        <f t="shared" si="6"/>
        <v>2.1692148677127987E-2</v>
      </c>
      <c r="H29" s="230">
        <f t="shared" si="7"/>
        <v>3.4439174220905366E-2</v>
      </c>
      <c r="I29" s="230">
        <f t="shared" si="8"/>
        <v>5.1419989847143244E-2</v>
      </c>
      <c r="J29" s="32"/>
      <c r="K29" s="29"/>
      <c r="L29" s="30"/>
      <c r="M29" s="18"/>
      <c r="N29" s="18"/>
      <c r="O29" s="33"/>
      <c r="P29" s="33"/>
      <c r="Q29" s="5"/>
    </row>
    <row r="30" spans="1:17" s="34" customFormat="1" ht="28.5" customHeight="1">
      <c r="A30" s="236" t="s">
        <v>36</v>
      </c>
      <c r="B30" s="294">
        <v>1737.31</v>
      </c>
      <c r="C30" s="288">
        <v>1723.82</v>
      </c>
      <c r="D30" s="289">
        <v>1809.84</v>
      </c>
      <c r="E30" s="289">
        <v>1832.1</v>
      </c>
      <c r="F30" s="289">
        <v>1804.98</v>
      </c>
      <c r="G30" s="229">
        <f t="shared" si="6"/>
        <v>1.2299429783848348E-2</v>
      </c>
      <c r="H30" s="230">
        <f t="shared" si="7"/>
        <v>5.4561362105784106E-2</v>
      </c>
      <c r="I30" s="230">
        <f t="shared" si="8"/>
        <v>4.7081481825248517E-2</v>
      </c>
      <c r="J30" s="32"/>
      <c r="K30" s="29"/>
      <c r="L30" s="30"/>
      <c r="M30" s="18"/>
      <c r="N30" s="18"/>
      <c r="O30" s="33"/>
      <c r="P30" s="33"/>
      <c r="Q30" s="5"/>
    </row>
    <row r="31" spans="1:17" s="34" customFormat="1" ht="28.5" customHeight="1">
      <c r="A31" s="236" t="s">
        <v>37</v>
      </c>
      <c r="B31" s="294">
        <v>1709.73</v>
      </c>
      <c r="C31" s="288">
        <v>1686.82</v>
      </c>
      <c r="D31" s="289">
        <v>1774.15</v>
      </c>
      <c r="E31" s="289">
        <v>1778.22</v>
      </c>
      <c r="F31" s="289">
        <v>1763.86</v>
      </c>
      <c r="G31" s="229">
        <f t="shared" si="6"/>
        <v>2.2940563086548682E-3</v>
      </c>
      <c r="H31" s="230">
        <f t="shared" si="7"/>
        <v>4.0058956677370139E-2</v>
      </c>
      <c r="I31" s="230">
        <f t="shared" si="8"/>
        <v>4.5671737351940411E-2</v>
      </c>
      <c r="J31" s="32"/>
      <c r="K31" s="29"/>
      <c r="L31" s="30"/>
      <c r="M31" s="18"/>
      <c r="N31" s="18"/>
      <c r="O31" s="33"/>
      <c r="P31" s="33"/>
      <c r="Q31" s="5"/>
    </row>
    <row r="32" spans="1:17" s="34" customFormat="1" ht="28.5" customHeight="1">
      <c r="A32" s="245" t="s">
        <v>38</v>
      </c>
      <c r="B32" s="301">
        <v>1590.66</v>
      </c>
      <c r="C32" s="619">
        <v>1570.58</v>
      </c>
      <c r="D32" s="302">
        <v>1692.36</v>
      </c>
      <c r="E32" s="302">
        <v>1669.44</v>
      </c>
      <c r="F32" s="302">
        <v>1659.68</v>
      </c>
      <c r="G32" s="246">
        <f t="shared" si="6"/>
        <v>-1.3543217755087489E-2</v>
      </c>
      <c r="H32" s="247">
        <f t="shared" si="7"/>
        <v>4.9526611595186898E-2</v>
      </c>
      <c r="I32" s="247">
        <f t="shared" si="8"/>
        <v>5.6730634542653036E-2</v>
      </c>
      <c r="J32" s="32"/>
      <c r="K32" s="29"/>
      <c r="L32" s="30"/>
      <c r="M32" s="18"/>
      <c r="N32" s="18"/>
      <c r="O32" s="33"/>
      <c r="P32" s="33"/>
      <c r="Q32" s="5"/>
    </row>
    <row r="33" spans="1:9" ht="17.25" customHeight="1">
      <c r="A33" s="793" t="s">
        <v>498</v>
      </c>
      <c r="B33" s="794"/>
      <c r="C33" s="794"/>
      <c r="D33" s="794"/>
      <c r="E33" s="794"/>
      <c r="F33" s="794"/>
      <c r="G33" s="794"/>
      <c r="H33" s="794"/>
      <c r="I33" s="794"/>
    </row>
    <row r="40" spans="1:9">
      <c r="G40" s="592"/>
    </row>
  </sheetData>
  <mergeCells count="21">
    <mergeCell ref="A33:I33"/>
    <mergeCell ref="A8:I8"/>
    <mergeCell ref="A12:I12"/>
    <mergeCell ref="A19:I19"/>
    <mergeCell ref="K6:M6"/>
    <mergeCell ref="E5:E6"/>
    <mergeCell ref="F5:F6"/>
    <mergeCell ref="H6:H7"/>
    <mergeCell ref="B7:F7"/>
    <mergeCell ref="O6:Q6"/>
    <mergeCell ref="A1:I1"/>
    <mergeCell ref="A3:I3"/>
    <mergeCell ref="A4:A7"/>
    <mergeCell ref="B4:C4"/>
    <mergeCell ref="D4:I4"/>
    <mergeCell ref="B5:B6"/>
    <mergeCell ref="C5:C6"/>
    <mergeCell ref="D5:D6"/>
    <mergeCell ref="G5:I5"/>
    <mergeCell ref="G6:G7"/>
    <mergeCell ref="I6:I7"/>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H40"/>
  <sheetViews>
    <sheetView showGridLines="0" view="pageBreakPreview" zoomScale="90" zoomScaleNormal="100" zoomScaleSheetLayoutView="90" workbookViewId="0">
      <selection activeCell="M4" sqref="M4"/>
    </sheetView>
  </sheetViews>
  <sheetFormatPr defaultColWidth="8" defaultRowHeight="12.75"/>
  <cols>
    <col min="1" max="1" width="24.25" style="1" customWidth="1"/>
    <col min="2" max="4" width="12.375" style="1" customWidth="1"/>
    <col min="5" max="8" width="10.875" style="1" customWidth="1"/>
    <col min="9" max="16384" width="8" style="1"/>
  </cols>
  <sheetData>
    <row r="1" spans="1:8" ht="24.75" customHeight="1">
      <c r="A1" s="752" t="str">
        <f>'Tab 1 (14)'!A1</f>
        <v>II. FUNDUSZ EMERYTALNO-RENTOWY</v>
      </c>
      <c r="B1" s="752"/>
      <c r="C1" s="752"/>
      <c r="D1" s="752"/>
      <c r="E1" s="752"/>
      <c r="F1" s="752"/>
      <c r="G1" s="752"/>
      <c r="H1" s="752"/>
    </row>
    <row r="2" spans="1:8" ht="23.25" customHeight="1">
      <c r="A2" s="10"/>
      <c r="B2" s="10"/>
      <c r="C2" s="10"/>
      <c r="D2" s="10"/>
      <c r="E2" s="10"/>
      <c r="F2" s="10"/>
      <c r="G2" s="10"/>
      <c r="H2" s="10"/>
    </row>
    <row r="3" spans="1:8" ht="34.5" customHeight="1">
      <c r="A3" s="753" t="s">
        <v>771</v>
      </c>
      <c r="B3" s="753"/>
      <c r="C3" s="753"/>
      <c r="D3" s="753"/>
      <c r="E3" s="753"/>
      <c r="F3" s="753"/>
      <c r="G3" s="753"/>
      <c r="H3" s="753"/>
    </row>
    <row r="4" spans="1:8">
      <c r="A4" s="767" t="s">
        <v>15</v>
      </c>
      <c r="B4" s="767" t="s">
        <v>530</v>
      </c>
      <c r="C4" s="773" t="s">
        <v>76</v>
      </c>
      <c r="D4" s="774"/>
      <c r="E4" s="774"/>
      <c r="F4" s="774"/>
      <c r="G4" s="774"/>
      <c r="H4" s="775"/>
    </row>
    <row r="5" spans="1:8">
      <c r="A5" s="768"/>
      <c r="B5" s="768"/>
      <c r="C5" s="767" t="s">
        <v>455</v>
      </c>
      <c r="D5" s="767" t="s">
        <v>40</v>
      </c>
      <c r="E5" s="773" t="s">
        <v>39</v>
      </c>
      <c r="F5" s="774"/>
      <c r="G5" s="774"/>
      <c r="H5" s="775"/>
    </row>
    <row r="6" spans="1:8" ht="29.25" customHeight="1">
      <c r="A6" s="768"/>
      <c r="B6" s="768"/>
      <c r="C6" s="768"/>
      <c r="D6" s="768"/>
      <c r="E6" s="776" t="s">
        <v>77</v>
      </c>
      <c r="F6" s="777"/>
      <c r="G6" s="778" t="s">
        <v>461</v>
      </c>
      <c r="H6" s="778"/>
    </row>
    <row r="7" spans="1:8">
      <c r="A7" s="768"/>
      <c r="B7" s="768"/>
      <c r="C7" s="768"/>
      <c r="D7" s="768"/>
      <c r="E7" s="778" t="s">
        <v>43</v>
      </c>
      <c r="F7" s="779" t="s">
        <v>44</v>
      </c>
      <c r="G7" s="767" t="s">
        <v>45</v>
      </c>
      <c r="H7" s="779" t="s">
        <v>44</v>
      </c>
    </row>
    <row r="8" spans="1:8" ht="21.75" customHeight="1">
      <c r="A8" s="768"/>
      <c r="B8" s="769"/>
      <c r="C8" s="769"/>
      <c r="D8" s="769"/>
      <c r="E8" s="778"/>
      <c r="F8" s="779"/>
      <c r="G8" s="769"/>
      <c r="H8" s="779"/>
    </row>
    <row r="9" spans="1:8" ht="17.25" customHeight="1">
      <c r="A9" s="768"/>
      <c r="B9" s="782" t="str">
        <f>'Tab 6 (19)'!B9:H9</f>
        <v>ROK 2021</v>
      </c>
      <c r="C9" s="783"/>
      <c r="D9" s="783"/>
      <c r="E9" s="783"/>
      <c r="F9" s="783"/>
      <c r="G9" s="783"/>
      <c r="H9" s="784"/>
    </row>
    <row r="10" spans="1:8" ht="19.5" customHeight="1">
      <c r="A10" s="769"/>
      <c r="B10" s="776" t="s">
        <v>346</v>
      </c>
      <c r="C10" s="811"/>
      <c r="D10" s="811"/>
      <c r="E10" s="811"/>
      <c r="F10" s="811"/>
      <c r="G10" s="811"/>
      <c r="H10" s="777"/>
    </row>
    <row r="11" spans="1:8" ht="21" customHeight="1">
      <c r="A11" s="337" t="s">
        <v>78</v>
      </c>
      <c r="B11" s="338">
        <v>1336.48</v>
      </c>
      <c r="C11" s="339">
        <v>1339.04</v>
      </c>
      <c r="D11" s="340">
        <v>1327.27</v>
      </c>
      <c r="E11" s="338">
        <v>1287.96</v>
      </c>
      <c r="F11" s="341">
        <v>1307.5</v>
      </c>
      <c r="G11" s="338">
        <v>1500.58</v>
      </c>
      <c r="H11" s="342">
        <v>1563</v>
      </c>
    </row>
    <row r="12" spans="1:8" ht="21" customHeight="1">
      <c r="A12" s="310" t="s">
        <v>46</v>
      </c>
      <c r="B12" s="343">
        <v>1304.1400000000001</v>
      </c>
      <c r="C12" s="344">
        <v>1304.78</v>
      </c>
      <c r="D12" s="312">
        <v>1301.79</v>
      </c>
      <c r="E12" s="343">
        <v>1268.6500000000001</v>
      </c>
      <c r="F12" s="345">
        <v>1260.01</v>
      </c>
      <c r="G12" s="343">
        <v>1449.42</v>
      </c>
      <c r="H12" s="346">
        <v>1342.45</v>
      </c>
    </row>
    <row r="13" spans="1:8" ht="21" customHeight="1">
      <c r="A13" s="310" t="s">
        <v>47</v>
      </c>
      <c r="B13" s="343">
        <v>1369.86</v>
      </c>
      <c r="C13" s="344">
        <v>1366.29</v>
      </c>
      <c r="D13" s="312">
        <v>1382.52</v>
      </c>
      <c r="E13" s="343">
        <v>1327.88</v>
      </c>
      <c r="F13" s="345">
        <v>1359.1</v>
      </c>
      <c r="G13" s="343">
        <v>1677.18</v>
      </c>
      <c r="H13" s="346">
        <v>1863.76</v>
      </c>
    </row>
    <row r="14" spans="1:8" ht="21" customHeight="1">
      <c r="A14" s="310" t="s">
        <v>48</v>
      </c>
      <c r="B14" s="343">
        <v>1345.98</v>
      </c>
      <c r="C14" s="344">
        <v>1348.65</v>
      </c>
      <c r="D14" s="312">
        <v>1336.33</v>
      </c>
      <c r="E14" s="343">
        <v>1299.49</v>
      </c>
      <c r="F14" s="345">
        <v>1318.94</v>
      </c>
      <c r="G14" s="343">
        <v>1509.49</v>
      </c>
      <c r="H14" s="346">
        <v>1484.28</v>
      </c>
    </row>
    <row r="15" spans="1:8" ht="21" customHeight="1">
      <c r="A15" s="310" t="s">
        <v>49</v>
      </c>
      <c r="B15" s="343">
        <v>1268.55</v>
      </c>
      <c r="C15" s="344">
        <v>1259.3499999999999</v>
      </c>
      <c r="D15" s="312">
        <v>1295.24</v>
      </c>
      <c r="E15" s="343">
        <v>1264.49</v>
      </c>
      <c r="F15" s="345">
        <v>1241.94</v>
      </c>
      <c r="G15" s="343">
        <v>1463.44</v>
      </c>
      <c r="H15" s="346">
        <v>1382.17</v>
      </c>
    </row>
    <row r="16" spans="1:8" ht="21" customHeight="1">
      <c r="A16" s="310" t="s">
        <v>50</v>
      </c>
      <c r="B16" s="343">
        <v>1351.16</v>
      </c>
      <c r="C16" s="344">
        <v>1344.62</v>
      </c>
      <c r="D16" s="312">
        <v>1385.3</v>
      </c>
      <c r="E16" s="343">
        <v>1287.8900000000001</v>
      </c>
      <c r="F16" s="345">
        <v>1299.1300000000001</v>
      </c>
      <c r="G16" s="343">
        <v>1718.41</v>
      </c>
      <c r="H16" s="346">
        <v>2049.8200000000002</v>
      </c>
    </row>
    <row r="17" spans="1:8" ht="21" customHeight="1">
      <c r="A17" s="310" t="s">
        <v>51</v>
      </c>
      <c r="B17" s="343">
        <v>1311.3</v>
      </c>
      <c r="C17" s="344">
        <v>1318.03</v>
      </c>
      <c r="D17" s="312">
        <v>1296.99</v>
      </c>
      <c r="E17" s="343">
        <v>1276.02</v>
      </c>
      <c r="F17" s="345">
        <v>1288.8599999999999</v>
      </c>
      <c r="G17" s="343">
        <v>1437.15</v>
      </c>
      <c r="H17" s="346">
        <v>1472.57</v>
      </c>
    </row>
    <row r="18" spans="1:8" s="20" customFormat="1" ht="21" customHeight="1">
      <c r="A18" s="310" t="s">
        <v>52</v>
      </c>
      <c r="B18" s="347">
        <v>1347.32</v>
      </c>
      <c r="C18" s="344">
        <v>1354.06</v>
      </c>
      <c r="D18" s="312">
        <v>1318.11</v>
      </c>
      <c r="E18" s="348">
        <v>1275.4100000000001</v>
      </c>
      <c r="F18" s="349">
        <v>1301.5999999999999</v>
      </c>
      <c r="G18" s="348">
        <v>1459.51</v>
      </c>
      <c r="H18" s="350">
        <v>1592.04</v>
      </c>
    </row>
    <row r="19" spans="1:8" ht="21" customHeight="1">
      <c r="A19" s="310" t="s">
        <v>53</v>
      </c>
      <c r="B19" s="343">
        <v>1352.14</v>
      </c>
      <c r="C19" s="344">
        <v>1345.79</v>
      </c>
      <c r="D19" s="312">
        <v>1390.93</v>
      </c>
      <c r="E19" s="343">
        <v>1324.08</v>
      </c>
      <c r="F19" s="345">
        <v>1343.13</v>
      </c>
      <c r="G19" s="343">
        <v>1601.94</v>
      </c>
      <c r="H19" s="351">
        <v>1592.23</v>
      </c>
    </row>
    <row r="20" spans="1:8" ht="21" customHeight="1">
      <c r="A20" s="310" t="s">
        <v>54</v>
      </c>
      <c r="B20" s="343">
        <v>1327.46</v>
      </c>
      <c r="C20" s="344">
        <v>1334.03</v>
      </c>
      <c r="D20" s="312">
        <v>1306.92</v>
      </c>
      <c r="E20" s="343">
        <v>1273.72</v>
      </c>
      <c r="F20" s="345">
        <v>1286.74</v>
      </c>
      <c r="G20" s="343">
        <v>1482.06</v>
      </c>
      <c r="H20" s="346">
        <v>1566.66</v>
      </c>
    </row>
    <row r="21" spans="1:8" ht="21" customHeight="1">
      <c r="A21" s="310" t="s">
        <v>55</v>
      </c>
      <c r="B21" s="343">
        <v>1369.99</v>
      </c>
      <c r="C21" s="344">
        <v>1375.72</v>
      </c>
      <c r="D21" s="312">
        <v>1345.81</v>
      </c>
      <c r="E21" s="343">
        <v>1294.18</v>
      </c>
      <c r="F21" s="345">
        <v>1326.23</v>
      </c>
      <c r="G21" s="343">
        <v>1541.28</v>
      </c>
      <c r="H21" s="346">
        <v>1600.33</v>
      </c>
    </row>
    <row r="22" spans="1:8" ht="21" customHeight="1">
      <c r="A22" s="310" t="s">
        <v>56</v>
      </c>
      <c r="B22" s="343">
        <v>1337.64</v>
      </c>
      <c r="C22" s="344">
        <v>1340.4</v>
      </c>
      <c r="D22" s="312">
        <v>1329.8</v>
      </c>
      <c r="E22" s="343">
        <v>1293.43</v>
      </c>
      <c r="F22" s="345">
        <v>1315.21</v>
      </c>
      <c r="G22" s="343">
        <v>1498.17</v>
      </c>
      <c r="H22" s="346">
        <v>1496.4</v>
      </c>
    </row>
    <row r="23" spans="1:8" ht="21" customHeight="1">
      <c r="A23" s="310" t="s">
        <v>57</v>
      </c>
      <c r="B23" s="343">
        <v>1269.2</v>
      </c>
      <c r="C23" s="344">
        <v>1264.0999999999999</v>
      </c>
      <c r="D23" s="312">
        <v>1290.1400000000001</v>
      </c>
      <c r="E23" s="343">
        <v>1267.04</v>
      </c>
      <c r="F23" s="345">
        <v>1274.9100000000001</v>
      </c>
      <c r="G23" s="343">
        <v>1396.47</v>
      </c>
      <c r="H23" s="346">
        <v>1477.97</v>
      </c>
    </row>
    <row r="24" spans="1:8" ht="21" customHeight="1">
      <c r="A24" s="310" t="s">
        <v>58</v>
      </c>
      <c r="B24" s="343">
        <v>1342.15</v>
      </c>
      <c r="C24" s="344">
        <v>1343.16</v>
      </c>
      <c r="D24" s="312">
        <v>1338.04</v>
      </c>
      <c r="E24" s="343">
        <v>1308.72</v>
      </c>
      <c r="F24" s="345">
        <v>1325.51</v>
      </c>
      <c r="G24" s="343">
        <v>1448.98</v>
      </c>
      <c r="H24" s="346">
        <v>1492.03</v>
      </c>
    </row>
    <row r="25" spans="1:8" ht="21" customHeight="1">
      <c r="A25" s="310" t="s">
        <v>59</v>
      </c>
      <c r="B25" s="343">
        <v>1356.51</v>
      </c>
      <c r="C25" s="344">
        <v>1364.97</v>
      </c>
      <c r="D25" s="312">
        <v>1330.17</v>
      </c>
      <c r="E25" s="343">
        <v>1289.56</v>
      </c>
      <c r="F25" s="345">
        <v>1307.25</v>
      </c>
      <c r="G25" s="343">
        <v>1485.19</v>
      </c>
      <c r="H25" s="346">
        <v>1576.55</v>
      </c>
    </row>
    <row r="26" spans="1:8" ht="21" customHeight="1">
      <c r="A26" s="310" t="s">
        <v>60</v>
      </c>
      <c r="B26" s="343">
        <v>1308.6199999999999</v>
      </c>
      <c r="C26" s="344">
        <v>1311.14</v>
      </c>
      <c r="D26" s="312">
        <v>1300.45</v>
      </c>
      <c r="E26" s="343">
        <v>1281.8900000000001</v>
      </c>
      <c r="F26" s="345">
        <v>1308.76</v>
      </c>
      <c r="G26" s="343">
        <v>1384.83</v>
      </c>
      <c r="H26" s="346">
        <v>1404.24</v>
      </c>
    </row>
    <row r="27" spans="1:8" ht="21" customHeight="1">
      <c r="A27" s="352" t="s">
        <v>61</v>
      </c>
      <c r="B27" s="343">
        <v>1333.78</v>
      </c>
      <c r="C27" s="344">
        <v>1329.59</v>
      </c>
      <c r="D27" s="312">
        <v>1348.5</v>
      </c>
      <c r="E27" s="343">
        <v>1291.08</v>
      </c>
      <c r="F27" s="345">
        <v>1272.98</v>
      </c>
      <c r="G27" s="343">
        <v>1606.3</v>
      </c>
      <c r="H27" s="346">
        <v>1361.53</v>
      </c>
    </row>
    <row r="28" spans="1:8" s="2" customFormat="1" ht="53.25" customHeight="1">
      <c r="A28" s="582" t="s">
        <v>79</v>
      </c>
      <c r="B28" s="314">
        <f>C28</f>
        <v>599.19000000000005</v>
      </c>
      <c r="C28" s="314">
        <v>599.19000000000005</v>
      </c>
      <c r="D28" s="275">
        <v>0</v>
      </c>
      <c r="E28" s="275">
        <v>0</v>
      </c>
      <c r="F28" s="275">
        <v>0</v>
      </c>
      <c r="G28" s="275">
        <v>0</v>
      </c>
      <c r="H28" s="276">
        <v>0</v>
      </c>
    </row>
    <row r="29" spans="1:8" ht="21" customHeight="1">
      <c r="A29" s="277" t="s">
        <v>63</v>
      </c>
      <c r="B29" s="353">
        <f t="shared" ref="B29:B31" si="0">C29</f>
        <v>688.66</v>
      </c>
      <c r="C29" s="353">
        <v>688.66</v>
      </c>
      <c r="D29" s="279">
        <v>0</v>
      </c>
      <c r="E29" s="279">
        <v>0</v>
      </c>
      <c r="F29" s="279">
        <v>0</v>
      </c>
      <c r="G29" s="279">
        <v>0</v>
      </c>
      <c r="H29" s="280">
        <v>0</v>
      </c>
    </row>
    <row r="30" spans="1:8" ht="21" customHeight="1">
      <c r="A30" s="277" t="s">
        <v>64</v>
      </c>
      <c r="B30" s="353">
        <f t="shared" si="0"/>
        <v>585.16</v>
      </c>
      <c r="C30" s="353">
        <v>585.16</v>
      </c>
      <c r="D30" s="279">
        <v>0</v>
      </c>
      <c r="E30" s="279">
        <v>0</v>
      </c>
      <c r="F30" s="279">
        <v>0</v>
      </c>
      <c r="G30" s="279">
        <v>0</v>
      </c>
      <c r="H30" s="280">
        <v>0</v>
      </c>
    </row>
    <row r="31" spans="1:8" ht="21" customHeight="1">
      <c r="A31" s="281" t="s">
        <v>65</v>
      </c>
      <c r="B31" s="318">
        <f t="shared" si="0"/>
        <v>558.67999999999995</v>
      </c>
      <c r="C31" s="318">
        <v>558.67999999999995</v>
      </c>
      <c r="D31" s="283">
        <v>0</v>
      </c>
      <c r="E31" s="283">
        <v>0</v>
      </c>
      <c r="F31" s="283">
        <v>0</v>
      </c>
      <c r="G31" s="283">
        <v>0</v>
      </c>
      <c r="H31" s="284">
        <v>0</v>
      </c>
    </row>
    <row r="32" spans="1:8" ht="15.75" customHeight="1">
      <c r="A32" s="796" t="s">
        <v>498</v>
      </c>
      <c r="B32" s="796"/>
      <c r="C32" s="796"/>
      <c r="D32" s="796"/>
      <c r="E32" s="796"/>
      <c r="F32" s="796"/>
      <c r="G32" s="796"/>
      <c r="H32" s="796"/>
    </row>
    <row r="33" spans="1:8" ht="24.75" customHeight="1">
      <c r="A33" s="810"/>
      <c r="B33" s="810"/>
      <c r="C33" s="810"/>
      <c r="D33" s="810"/>
      <c r="E33" s="810"/>
      <c r="F33" s="810"/>
      <c r="G33" s="810"/>
      <c r="H33" s="810"/>
    </row>
    <row r="34" spans="1:8">
      <c r="A34" s="37"/>
      <c r="B34" s="37"/>
      <c r="C34" s="37"/>
      <c r="D34" s="37"/>
      <c r="E34" s="37"/>
      <c r="F34" s="37"/>
      <c r="G34" s="37"/>
      <c r="H34" s="37"/>
    </row>
    <row r="37" spans="1:8">
      <c r="C37" s="31"/>
    </row>
    <row r="39" spans="1:8" ht="15">
      <c r="D39" s="38"/>
    </row>
    <row r="40" spans="1:8">
      <c r="G40" s="592"/>
    </row>
  </sheetData>
  <mergeCells count="18">
    <mergeCell ref="A33:H33"/>
    <mergeCell ref="E7:E8"/>
    <mergeCell ref="F7:F8"/>
    <mergeCell ref="G7:G8"/>
    <mergeCell ref="H7:H8"/>
    <mergeCell ref="B10:H10"/>
    <mergeCell ref="A32:H32"/>
    <mergeCell ref="A1:H1"/>
    <mergeCell ref="A3:H3"/>
    <mergeCell ref="A4:A10"/>
    <mergeCell ref="B4:B8"/>
    <mergeCell ref="C4:H4"/>
    <mergeCell ref="C5:C8"/>
    <mergeCell ref="D5:D8"/>
    <mergeCell ref="E5:H5"/>
    <mergeCell ref="E6:F6"/>
    <mergeCell ref="G6:H6"/>
    <mergeCell ref="B9:H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EDF6F-B146-4405-BB49-4A7DFAE00F2E}">
  <dimension ref="A1:F53"/>
  <sheetViews>
    <sheetView showGridLines="0" view="pageBreakPreview" zoomScale="80" zoomScaleNormal="100" zoomScaleSheetLayoutView="80" workbookViewId="0">
      <selection activeCell="B19" sqref="B19"/>
    </sheetView>
  </sheetViews>
  <sheetFormatPr defaultRowHeight="15"/>
  <cols>
    <col min="1" max="1" width="27.125" customWidth="1"/>
    <col min="2" max="5" width="16.375" customWidth="1"/>
  </cols>
  <sheetData>
    <row r="1" spans="1:6" ht="23.25" customHeight="1">
      <c r="A1" s="752" t="str">
        <f>'Tab 2 (15) i wykres 1'!A1:E1</f>
        <v>II. FUNDUSZ EMERYTALNO-RENTOWY</v>
      </c>
      <c r="B1" s="752"/>
      <c r="C1" s="752"/>
      <c r="D1" s="752"/>
      <c r="E1" s="752"/>
    </row>
    <row r="2" spans="1:6" ht="33" customHeight="1"/>
    <row r="3" spans="1:6" ht="19.5" customHeight="1">
      <c r="A3" s="739" t="s">
        <v>712</v>
      </c>
      <c r="B3" s="739"/>
      <c r="C3" s="739"/>
      <c r="D3" s="739"/>
    </row>
    <row r="4" spans="1:6" ht="36.75" customHeight="1">
      <c r="A4" s="813" t="s">
        <v>15</v>
      </c>
      <c r="B4" s="609" t="s">
        <v>603</v>
      </c>
      <c r="C4" s="610" t="s">
        <v>607</v>
      </c>
      <c r="D4" s="610" t="s">
        <v>604</v>
      </c>
    </row>
    <row r="5" spans="1:6" ht="21.75" customHeight="1">
      <c r="A5" s="814"/>
      <c r="B5" s="815" t="s">
        <v>595</v>
      </c>
      <c r="C5" s="816"/>
      <c r="D5" s="817"/>
    </row>
    <row r="6" spans="1:6" ht="20.25" customHeight="1">
      <c r="A6" s="633" t="s">
        <v>73</v>
      </c>
      <c r="B6" s="612">
        <f>B7+B9+B10</f>
        <v>1016729</v>
      </c>
      <c r="C6" s="613">
        <f>C7+C9+C10</f>
        <v>1233168967.97</v>
      </c>
      <c r="D6" s="614">
        <f>ROUND(C6/B6,2)</f>
        <v>1212.8800000000001</v>
      </c>
    </row>
    <row r="7" spans="1:6" ht="20.25" customHeight="1">
      <c r="A7" s="634" t="s">
        <v>120</v>
      </c>
      <c r="B7" s="615">
        <v>793492</v>
      </c>
      <c r="C7" s="616">
        <v>962797821.48000002</v>
      </c>
      <c r="D7" s="288">
        <f t="shared" ref="D7:D10" si="0">ROUND(C7/B7,2)</f>
        <v>1213.3699999999999</v>
      </c>
    </row>
    <row r="8" spans="1:6" ht="20.25" customHeight="1">
      <c r="A8" s="634" t="s">
        <v>121</v>
      </c>
      <c r="B8" s="615">
        <v>14193</v>
      </c>
      <c r="C8" s="616">
        <v>18159659.640000001</v>
      </c>
      <c r="D8" s="288">
        <f t="shared" si="0"/>
        <v>1279.48</v>
      </c>
    </row>
    <row r="9" spans="1:6" ht="20.25" customHeight="1">
      <c r="A9" s="238" t="s">
        <v>275</v>
      </c>
      <c r="B9" s="615">
        <v>181618</v>
      </c>
      <c r="C9" s="616">
        <v>214687005.44</v>
      </c>
      <c r="D9" s="288">
        <f t="shared" si="0"/>
        <v>1182.08</v>
      </c>
    </row>
    <row r="10" spans="1:6" ht="20.25" customHeight="1">
      <c r="A10" s="668" t="s">
        <v>276</v>
      </c>
      <c r="B10" s="617">
        <v>41619</v>
      </c>
      <c r="C10" s="618">
        <v>55684141.050000004</v>
      </c>
      <c r="D10" s="619">
        <f t="shared" si="0"/>
        <v>1337.95</v>
      </c>
    </row>
    <row r="11" spans="1:6" ht="24.75" customHeight="1">
      <c r="A11" s="818" t="s">
        <v>770</v>
      </c>
      <c r="B11" s="818"/>
      <c r="C11" s="818"/>
      <c r="D11" s="818"/>
      <c r="E11" s="611"/>
      <c r="F11" s="611"/>
    </row>
    <row r="12" spans="1:6" ht="24.75" customHeight="1">
      <c r="A12" s="629"/>
      <c r="B12" s="629"/>
      <c r="C12" s="629"/>
      <c r="D12" s="629"/>
      <c r="E12" s="611"/>
      <c r="F12" s="611"/>
    </row>
    <row r="13" spans="1:6" ht="16.5" customHeight="1">
      <c r="A13" s="739" t="s">
        <v>713</v>
      </c>
      <c r="B13" s="739"/>
      <c r="C13" s="739"/>
      <c r="D13" s="739"/>
      <c r="E13" s="739"/>
    </row>
    <row r="14" spans="1:6" ht="20.25" customHeight="1">
      <c r="A14" s="761" t="s">
        <v>610</v>
      </c>
      <c r="B14" s="736" t="s">
        <v>130</v>
      </c>
      <c r="C14" s="737" t="s">
        <v>39</v>
      </c>
      <c r="D14" s="737"/>
      <c r="E14" s="737"/>
    </row>
    <row r="15" spans="1:6" ht="20.25" customHeight="1">
      <c r="A15" s="745"/>
      <c r="B15" s="736"/>
      <c r="C15" s="761" t="s">
        <v>611</v>
      </c>
      <c r="D15" s="764" t="s">
        <v>606</v>
      </c>
      <c r="E15" s="765"/>
    </row>
    <row r="16" spans="1:6" ht="32.25" customHeight="1">
      <c r="A16" s="745"/>
      <c r="B16" s="736"/>
      <c r="C16" s="763"/>
      <c r="D16" s="606" t="s">
        <v>41</v>
      </c>
      <c r="E16" s="606" t="s">
        <v>605</v>
      </c>
    </row>
    <row r="17" spans="1:5" ht="20.25" customHeight="1">
      <c r="A17" s="741"/>
      <c r="B17" s="812" t="str">
        <f>B5</f>
        <v>STAN NA DZIEŃ 31 GRUDNIA 2021 R.</v>
      </c>
      <c r="C17" s="747"/>
      <c r="D17" s="747"/>
      <c r="E17" s="748"/>
    </row>
    <row r="18" spans="1:5" ht="21" customHeight="1">
      <c r="A18" s="638" t="s">
        <v>73</v>
      </c>
      <c r="B18" s="641">
        <f>SUM(B19:B32)</f>
        <v>1016729</v>
      </c>
      <c r="C18" s="641">
        <f t="shared" ref="C18:E18" si="1">SUM(C19:C32)</f>
        <v>793492</v>
      </c>
      <c r="D18" s="641">
        <f t="shared" si="1"/>
        <v>181618</v>
      </c>
      <c r="E18" s="641">
        <f t="shared" si="1"/>
        <v>41619</v>
      </c>
    </row>
    <row r="19" spans="1:5" ht="21" customHeight="1">
      <c r="A19" s="639" t="s">
        <v>612</v>
      </c>
      <c r="B19" s="640">
        <f>SUM(C19:E19)</f>
        <v>3416</v>
      </c>
      <c r="C19" s="640">
        <v>1469</v>
      </c>
      <c r="D19" s="640">
        <v>1380</v>
      </c>
      <c r="E19" s="640">
        <v>567</v>
      </c>
    </row>
    <row r="20" spans="1:5" ht="21" customHeight="1">
      <c r="A20" s="639" t="s">
        <v>613</v>
      </c>
      <c r="B20" s="640">
        <f t="shared" ref="B20:B32" si="2">SUM(C20:E20)</f>
        <v>9710</v>
      </c>
      <c r="C20" s="640">
        <v>6588</v>
      </c>
      <c r="D20" s="640">
        <v>1726</v>
      </c>
      <c r="E20" s="640">
        <v>1396</v>
      </c>
    </row>
    <row r="21" spans="1:5" ht="21" customHeight="1">
      <c r="A21" s="639" t="s">
        <v>614</v>
      </c>
      <c r="B21" s="640">
        <f t="shared" si="2"/>
        <v>8901</v>
      </c>
      <c r="C21" s="640">
        <v>6887</v>
      </c>
      <c r="D21" s="640">
        <v>1811</v>
      </c>
      <c r="E21" s="640">
        <v>203</v>
      </c>
    </row>
    <row r="22" spans="1:5" ht="21" customHeight="1">
      <c r="A22" s="639" t="s">
        <v>615</v>
      </c>
      <c r="B22" s="640">
        <f t="shared" si="2"/>
        <v>6119</v>
      </c>
      <c r="C22" s="640">
        <v>4523</v>
      </c>
      <c r="D22" s="640">
        <v>1489</v>
      </c>
      <c r="E22" s="640">
        <v>107</v>
      </c>
    </row>
    <row r="23" spans="1:5" ht="21" customHeight="1">
      <c r="A23" s="639" t="s">
        <v>616</v>
      </c>
      <c r="B23" s="640">
        <f t="shared" si="2"/>
        <v>41851</v>
      </c>
      <c r="C23" s="640">
        <v>40211</v>
      </c>
      <c r="D23" s="640">
        <v>1343</v>
      </c>
      <c r="E23" s="640">
        <v>297</v>
      </c>
    </row>
    <row r="24" spans="1:5" ht="21" customHeight="1">
      <c r="A24" s="639" t="s">
        <v>617</v>
      </c>
      <c r="B24" s="640">
        <f t="shared" si="2"/>
        <v>5483</v>
      </c>
      <c r="C24" s="640">
        <v>2921</v>
      </c>
      <c r="D24" s="640">
        <v>2459</v>
      </c>
      <c r="E24" s="640">
        <v>103</v>
      </c>
    </row>
    <row r="25" spans="1:5" ht="21" customHeight="1">
      <c r="A25" s="639" t="s">
        <v>618</v>
      </c>
      <c r="B25" s="640">
        <f t="shared" si="2"/>
        <v>4927</v>
      </c>
      <c r="C25" s="640">
        <v>343</v>
      </c>
      <c r="D25" s="640">
        <v>4415</v>
      </c>
      <c r="E25" s="640">
        <v>169</v>
      </c>
    </row>
    <row r="26" spans="1:5" ht="21" customHeight="1">
      <c r="A26" s="639" t="s">
        <v>619</v>
      </c>
      <c r="B26" s="640">
        <f t="shared" si="2"/>
        <v>4599</v>
      </c>
      <c r="C26" s="640">
        <v>193</v>
      </c>
      <c r="D26" s="640">
        <v>4358</v>
      </c>
      <c r="E26" s="640">
        <v>48</v>
      </c>
    </row>
    <row r="27" spans="1:5" ht="21" customHeight="1">
      <c r="A27" s="639" t="s">
        <v>620</v>
      </c>
      <c r="B27" s="640">
        <f t="shared" si="2"/>
        <v>1589</v>
      </c>
      <c r="C27" s="640">
        <v>301</v>
      </c>
      <c r="D27" s="640">
        <v>1191</v>
      </c>
      <c r="E27" s="640">
        <v>97</v>
      </c>
    </row>
    <row r="28" spans="1:5" ht="21" customHeight="1">
      <c r="A28" s="639" t="s">
        <v>621</v>
      </c>
      <c r="B28" s="640">
        <f t="shared" si="2"/>
        <v>512</v>
      </c>
      <c r="C28" s="640">
        <v>264</v>
      </c>
      <c r="D28" s="640">
        <v>203</v>
      </c>
      <c r="E28" s="640">
        <v>45</v>
      </c>
    </row>
    <row r="29" spans="1:5" ht="21" customHeight="1">
      <c r="A29" s="639" t="s">
        <v>622</v>
      </c>
      <c r="B29" s="640">
        <f t="shared" si="2"/>
        <v>7465</v>
      </c>
      <c r="C29" s="640">
        <v>7380</v>
      </c>
      <c r="D29" s="640">
        <v>66</v>
      </c>
      <c r="E29" s="640">
        <v>19</v>
      </c>
    </row>
    <row r="30" spans="1:5" ht="21" customHeight="1">
      <c r="A30" s="639" t="s">
        <v>623</v>
      </c>
      <c r="B30" s="640">
        <f t="shared" si="2"/>
        <v>609905</v>
      </c>
      <c r="C30" s="640">
        <v>460254</v>
      </c>
      <c r="D30" s="640">
        <v>111267</v>
      </c>
      <c r="E30" s="640">
        <v>38384</v>
      </c>
    </row>
    <row r="31" spans="1:5" ht="21" customHeight="1">
      <c r="A31" s="639" t="s">
        <v>624</v>
      </c>
      <c r="B31" s="640">
        <f t="shared" si="2"/>
        <v>279179</v>
      </c>
      <c r="C31" s="640">
        <v>234215</v>
      </c>
      <c r="D31" s="640">
        <v>44790</v>
      </c>
      <c r="E31" s="640">
        <v>174</v>
      </c>
    </row>
    <row r="32" spans="1:5" ht="21" customHeight="1">
      <c r="A32" s="639" t="s">
        <v>625</v>
      </c>
      <c r="B32" s="640">
        <f t="shared" si="2"/>
        <v>33073</v>
      </c>
      <c r="C32" s="640">
        <v>27943</v>
      </c>
      <c r="D32" s="640">
        <v>5120</v>
      </c>
      <c r="E32" s="640">
        <v>10</v>
      </c>
    </row>
    <row r="33" spans="1:5" s="1" customFormat="1" ht="13.5" customHeight="1">
      <c r="A33" s="642" t="s">
        <v>608</v>
      </c>
      <c r="B33" s="636"/>
      <c r="C33" s="637"/>
      <c r="D33" s="637"/>
      <c r="E33" s="637"/>
    </row>
    <row r="34" spans="1:5" s="1" customFormat="1" ht="12.75">
      <c r="A34" s="630" t="s">
        <v>609</v>
      </c>
      <c r="B34" s="632"/>
      <c r="C34" s="632"/>
      <c r="D34" s="632"/>
      <c r="E34" s="631"/>
    </row>
    <row r="35" spans="1:5">
      <c r="A35" s="601"/>
      <c r="B35" s="601"/>
      <c r="C35" s="601"/>
      <c r="D35" s="601"/>
    </row>
    <row r="52" ht="9" customHeight="1"/>
    <row r="53" ht="8.25" customHeight="1"/>
  </sheetData>
  <mergeCells count="12">
    <mergeCell ref="B17:E17"/>
    <mergeCell ref="A4:A5"/>
    <mergeCell ref="B5:D5"/>
    <mergeCell ref="A14:A17"/>
    <mergeCell ref="A1:E1"/>
    <mergeCell ref="A3:D3"/>
    <mergeCell ref="C15:C16"/>
    <mergeCell ref="D15:E15"/>
    <mergeCell ref="A11:D11"/>
    <mergeCell ref="A13:E13"/>
    <mergeCell ref="B14:B16"/>
    <mergeCell ref="C14:E14"/>
  </mergeCell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252A0-50F5-46A5-AD45-15B8DA30361B}">
  <dimension ref="A1:F46"/>
  <sheetViews>
    <sheetView showGridLines="0" view="pageBreakPreview" topLeftCell="A13" zoomScale="80" zoomScaleNormal="100" zoomScaleSheetLayoutView="80" workbookViewId="0">
      <selection activeCell="C17" sqref="C17"/>
    </sheetView>
  </sheetViews>
  <sheetFormatPr defaultRowHeight="15"/>
  <cols>
    <col min="1" max="1" width="31.875" customWidth="1"/>
    <col min="2" max="4" width="16.375" customWidth="1"/>
  </cols>
  <sheetData>
    <row r="1" spans="1:6" ht="23.25" customHeight="1">
      <c r="A1" s="752" t="str">
        <f>'Tab 2 (15) i wykres 1'!A1:E1</f>
        <v>II. FUNDUSZ EMERYTALNO-RENTOWY</v>
      </c>
      <c r="B1" s="752"/>
      <c r="C1" s="752"/>
      <c r="D1" s="752"/>
      <c r="E1" s="752"/>
      <c r="F1" s="752"/>
    </row>
    <row r="2" spans="1:6" ht="33" customHeight="1"/>
    <row r="3" spans="1:6" ht="17.25" customHeight="1">
      <c r="A3" s="739" t="s">
        <v>711</v>
      </c>
      <c r="B3" s="739"/>
      <c r="C3" s="739"/>
      <c r="D3" s="739"/>
    </row>
    <row r="4" spans="1:6" ht="36.75" customHeight="1">
      <c r="A4" s="813" t="s">
        <v>15</v>
      </c>
      <c r="B4" s="609" t="s">
        <v>631</v>
      </c>
      <c r="C4" s="610" t="s">
        <v>632</v>
      </c>
      <c r="D4" s="610" t="s">
        <v>633</v>
      </c>
    </row>
    <row r="5" spans="1:6" ht="21.75" customHeight="1">
      <c r="A5" s="814"/>
      <c r="B5" s="815" t="s">
        <v>589</v>
      </c>
      <c r="C5" s="816"/>
      <c r="D5" s="817"/>
    </row>
    <row r="6" spans="1:6" ht="20.25" customHeight="1">
      <c r="A6" s="634" t="s">
        <v>628</v>
      </c>
      <c r="B6" s="615">
        <v>210704</v>
      </c>
      <c r="C6" s="616">
        <v>600440907.6900003</v>
      </c>
      <c r="D6" s="288">
        <v>237.47</v>
      </c>
    </row>
    <row r="7" spans="1:6" ht="27" customHeight="1">
      <c r="A7" s="236" t="s">
        <v>629</v>
      </c>
      <c r="B7" s="615">
        <v>205224</v>
      </c>
      <c r="C7" s="616">
        <v>596155593.98000014</v>
      </c>
      <c r="D7" s="288">
        <v>242.08</v>
      </c>
    </row>
    <row r="8" spans="1:6" ht="20.25" customHeight="1">
      <c r="A8" s="668" t="s">
        <v>630</v>
      </c>
      <c r="B8" s="617">
        <v>7372</v>
      </c>
      <c r="C8" s="618">
        <v>40444386.019999981</v>
      </c>
      <c r="D8" s="619">
        <v>457.17</v>
      </c>
    </row>
    <row r="9" spans="1:6" ht="24.75" customHeight="1">
      <c r="A9" s="629"/>
      <c r="B9" s="629"/>
      <c r="C9" s="629"/>
      <c r="D9" s="629"/>
      <c r="E9" s="611"/>
    </row>
    <row r="10" spans="1:6" ht="17.25" customHeight="1">
      <c r="A10" s="739" t="s">
        <v>710</v>
      </c>
      <c r="B10" s="739"/>
      <c r="C10" s="739"/>
      <c r="D10" s="739"/>
    </row>
    <row r="11" spans="1:6" ht="20.25" customHeight="1">
      <c r="A11" s="762" t="s">
        <v>636</v>
      </c>
      <c r="B11" s="736" t="s">
        <v>130</v>
      </c>
      <c r="C11" s="761" t="s">
        <v>634</v>
      </c>
      <c r="D11" s="761" t="s">
        <v>635</v>
      </c>
    </row>
    <row r="12" spans="1:6" ht="32.25" customHeight="1">
      <c r="A12" s="762"/>
      <c r="B12" s="736"/>
      <c r="C12" s="763"/>
      <c r="D12" s="763"/>
    </row>
    <row r="13" spans="1:6" ht="20.25" customHeight="1">
      <c r="A13" s="763"/>
      <c r="B13" s="812" t="str">
        <f>'Tab 9 (22) i 10 (23)'!B17:E17</f>
        <v>STAN NA DZIEŃ 31 GRUDNIA 2021 R.</v>
      </c>
      <c r="C13" s="747"/>
      <c r="D13" s="748"/>
    </row>
    <row r="14" spans="1:6" ht="20.25" customHeight="1">
      <c r="A14" s="638" t="s">
        <v>73</v>
      </c>
      <c r="B14" s="641">
        <f>SUM(B15:B20)</f>
        <v>793492</v>
      </c>
      <c r="C14" s="641">
        <f t="shared" ref="C14:D14" si="0">SUM(C15:C20)</f>
        <v>244278</v>
      </c>
      <c r="D14" s="641">
        <f t="shared" si="0"/>
        <v>549214</v>
      </c>
    </row>
    <row r="15" spans="1:6" ht="20.25" customHeight="1">
      <c r="A15" s="643" t="s">
        <v>637</v>
      </c>
      <c r="B15" s="640">
        <f>SUM(C15:D15)</f>
        <v>5633</v>
      </c>
      <c r="C15" s="673">
        <v>0</v>
      </c>
      <c r="D15" s="640">
        <v>5633</v>
      </c>
    </row>
    <row r="16" spans="1:6" ht="20.25" customHeight="1">
      <c r="A16" s="643" t="s">
        <v>638</v>
      </c>
      <c r="B16" s="640">
        <f t="shared" ref="B16:B20" si="1">SUM(C16:D16)</f>
        <v>97206</v>
      </c>
      <c r="C16" s="640">
        <v>8556</v>
      </c>
      <c r="D16" s="640">
        <v>88650</v>
      </c>
    </row>
    <row r="17" spans="1:6" ht="20.25" customHeight="1">
      <c r="A17" s="643" t="s">
        <v>639</v>
      </c>
      <c r="B17" s="640">
        <f t="shared" si="1"/>
        <v>172720</v>
      </c>
      <c r="C17" s="640">
        <v>78001</v>
      </c>
      <c r="D17" s="640">
        <v>94719</v>
      </c>
    </row>
    <row r="18" spans="1:6" ht="20.25" customHeight="1">
      <c r="A18" s="643" t="s">
        <v>640</v>
      </c>
      <c r="B18" s="640">
        <f t="shared" si="1"/>
        <v>160039</v>
      </c>
      <c r="C18" s="640">
        <v>62336</v>
      </c>
      <c r="D18" s="640">
        <v>97703</v>
      </c>
    </row>
    <row r="19" spans="1:6" ht="20.25" customHeight="1">
      <c r="A19" s="643" t="s">
        <v>641</v>
      </c>
      <c r="B19" s="640">
        <f t="shared" si="1"/>
        <v>109396</v>
      </c>
      <c r="C19" s="640">
        <v>34949</v>
      </c>
      <c r="D19" s="640">
        <v>74447</v>
      </c>
    </row>
    <row r="20" spans="1:6" ht="20.25" customHeight="1">
      <c r="A20" s="643" t="s">
        <v>642</v>
      </c>
      <c r="B20" s="640">
        <f t="shared" si="1"/>
        <v>248498</v>
      </c>
      <c r="C20" s="640">
        <v>60436</v>
      </c>
      <c r="D20" s="640">
        <v>188062</v>
      </c>
    </row>
    <row r="21" spans="1:6" s="1" customFormat="1" ht="12" customHeight="1">
      <c r="A21" s="819" t="s">
        <v>648</v>
      </c>
      <c r="B21" s="819"/>
      <c r="C21" s="819"/>
      <c r="D21" s="819"/>
      <c r="E21" s="647"/>
    </row>
    <row r="22" spans="1:6" s="1" customFormat="1" ht="15.75" customHeight="1">
      <c r="A22" s="820" t="s">
        <v>649</v>
      </c>
      <c r="B22" s="820"/>
      <c r="C22" s="820"/>
      <c r="D22" s="820"/>
      <c r="E22" s="648"/>
    </row>
    <row r="23" spans="1:6" s="1" customFormat="1" ht="15.75" customHeight="1">
      <c r="A23" s="646"/>
      <c r="B23" s="646"/>
      <c r="C23" s="646"/>
      <c r="D23" s="646"/>
      <c r="E23" s="648"/>
    </row>
    <row r="24" spans="1:6" ht="19.5" customHeight="1">
      <c r="A24" s="760" t="s">
        <v>709</v>
      </c>
      <c r="B24" s="760"/>
      <c r="C24" s="760"/>
      <c r="D24" s="760"/>
      <c r="E24" s="760"/>
      <c r="F24" s="760"/>
    </row>
    <row r="41" ht="9" customHeight="1"/>
    <row r="42" ht="8.25" customHeight="1"/>
    <row r="46" ht="26.25" customHeight="1"/>
  </sheetData>
  <mergeCells count="13">
    <mergeCell ref="D11:D12"/>
    <mergeCell ref="A21:D21"/>
    <mergeCell ref="A22:D22"/>
    <mergeCell ref="A24:F24"/>
    <mergeCell ref="A11:A13"/>
    <mergeCell ref="B11:B12"/>
    <mergeCell ref="C11:C12"/>
    <mergeCell ref="B13:D13"/>
    <mergeCell ref="A3:D3"/>
    <mergeCell ref="A4:A5"/>
    <mergeCell ref="B5:D5"/>
    <mergeCell ref="A10:D10"/>
    <mergeCell ref="A1:F1"/>
  </mergeCells>
  <printOptions horizontalCentered="1"/>
  <pageMargins left="0.51181102362204722" right="0.51181102362204722" top="0.6692913385826772" bottom="0.55118110236220474" header="0.31496062992125984" footer="0.31496062992125984"/>
  <pageSetup paperSize="9" scale="88" orientation="portrait" horizontalDpi="4294967293" verticalDpi="4294967293" r:id="rId1"/>
  <headerFooter differentFirst="1" alignWithMargins="0">
    <oddFooter>&amp;C&amp;"Arial,Normalny"&amp;9&amp;P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B3EA-DE20-4F44-8DEB-5224C40767A8}">
  <dimension ref="A1:F41"/>
  <sheetViews>
    <sheetView showGridLines="0" view="pageBreakPreview" topLeftCell="A10" zoomScale="80" zoomScaleNormal="100" zoomScaleSheetLayoutView="80" workbookViewId="0">
      <selection activeCell="B15" sqref="B15"/>
    </sheetView>
  </sheetViews>
  <sheetFormatPr defaultRowHeight="15"/>
  <cols>
    <col min="1" max="1" width="31.875" customWidth="1"/>
    <col min="2" max="4" width="16.375" customWidth="1"/>
  </cols>
  <sheetData>
    <row r="1" spans="1:6" ht="23.25" customHeight="1">
      <c r="A1" s="752" t="str">
        <f>'Tab 2 (15) i wykres 1'!A1:E1</f>
        <v>II. FUNDUSZ EMERYTALNO-RENTOWY</v>
      </c>
      <c r="B1" s="752"/>
      <c r="C1" s="752"/>
      <c r="D1" s="752"/>
      <c r="E1" s="752"/>
      <c r="F1" s="752"/>
    </row>
    <row r="2" spans="1:6" ht="33" customHeight="1"/>
    <row r="3" spans="1:6" ht="30.75" customHeight="1">
      <c r="A3" s="739" t="s">
        <v>708</v>
      </c>
      <c r="B3" s="739"/>
      <c r="C3" s="739"/>
      <c r="D3" s="739"/>
    </row>
    <row r="4" spans="1:6" ht="20.25" customHeight="1">
      <c r="A4" s="761" t="s">
        <v>636</v>
      </c>
      <c r="B4" s="736" t="s">
        <v>130</v>
      </c>
      <c r="C4" s="761" t="s">
        <v>634</v>
      </c>
      <c r="D4" s="761" t="s">
        <v>635</v>
      </c>
    </row>
    <row r="5" spans="1:6" ht="32.25" customHeight="1">
      <c r="A5" s="762"/>
      <c r="B5" s="736"/>
      <c r="C5" s="763"/>
      <c r="D5" s="763"/>
    </row>
    <row r="6" spans="1:6" ht="20.25" customHeight="1">
      <c r="A6" s="763"/>
      <c r="B6" s="812" t="str">
        <f>'Tab 9 (22) i 10 (23)'!B17:E17</f>
        <v>STAN NA DZIEŃ 31 GRUDNIA 2021 R.</v>
      </c>
      <c r="C6" s="747"/>
      <c r="D6" s="748"/>
    </row>
    <row r="7" spans="1:6" ht="21" customHeight="1">
      <c r="A7" s="638" t="s">
        <v>73</v>
      </c>
      <c r="B7" s="641">
        <f>SUM(B8:B14)</f>
        <v>181618</v>
      </c>
      <c r="C7" s="641">
        <f t="shared" ref="C7:D7" si="0">SUM(C8:C14)</f>
        <v>95136</v>
      </c>
      <c r="D7" s="641">
        <f t="shared" si="0"/>
        <v>86482</v>
      </c>
    </row>
    <row r="8" spans="1:6" ht="21" customHeight="1">
      <c r="A8" s="639" t="s">
        <v>643</v>
      </c>
      <c r="B8" s="640">
        <f t="shared" ref="B8:B14" si="1">SUM(C8:D8)</f>
        <v>303</v>
      </c>
      <c r="C8" s="640">
        <v>228</v>
      </c>
      <c r="D8" s="640">
        <v>75</v>
      </c>
    </row>
    <row r="9" spans="1:6" ht="21" customHeight="1">
      <c r="A9" s="639" t="s">
        <v>644</v>
      </c>
      <c r="B9" s="640">
        <f t="shared" si="1"/>
        <v>3086</v>
      </c>
      <c r="C9" s="640">
        <v>1783</v>
      </c>
      <c r="D9" s="640">
        <v>1303</v>
      </c>
    </row>
    <row r="10" spans="1:6" ht="21" customHeight="1">
      <c r="A10" s="639" t="s">
        <v>645</v>
      </c>
      <c r="B10" s="640">
        <f t="shared" si="1"/>
        <v>16282</v>
      </c>
      <c r="C10" s="640">
        <v>7952</v>
      </c>
      <c r="D10" s="640">
        <v>8330</v>
      </c>
    </row>
    <row r="11" spans="1:6" ht="21" customHeight="1">
      <c r="A11" s="639" t="s">
        <v>646</v>
      </c>
      <c r="B11" s="640">
        <f t="shared" si="1"/>
        <v>19910</v>
      </c>
      <c r="C11" s="640">
        <v>9420</v>
      </c>
      <c r="D11" s="640">
        <v>10490</v>
      </c>
    </row>
    <row r="12" spans="1:6" ht="21" customHeight="1">
      <c r="A12" s="639" t="s">
        <v>637</v>
      </c>
      <c r="B12" s="640">
        <f t="shared" si="1"/>
        <v>38227</v>
      </c>
      <c r="C12" s="640">
        <v>18336</v>
      </c>
      <c r="D12" s="640">
        <v>19891</v>
      </c>
    </row>
    <row r="13" spans="1:6" ht="21" customHeight="1">
      <c r="A13" s="639" t="s">
        <v>638</v>
      </c>
      <c r="B13" s="640">
        <f t="shared" si="1"/>
        <v>50775</v>
      </c>
      <c r="C13" s="640">
        <v>35138</v>
      </c>
      <c r="D13" s="640">
        <v>15637</v>
      </c>
    </row>
    <row r="14" spans="1:6" ht="21" customHeight="1">
      <c r="A14" s="644" t="s">
        <v>647</v>
      </c>
      <c r="B14" s="645">
        <f t="shared" si="1"/>
        <v>53035</v>
      </c>
      <c r="C14" s="645">
        <v>22279</v>
      </c>
      <c r="D14" s="645">
        <v>30756</v>
      </c>
    </row>
    <row r="15" spans="1:6" ht="21.75" customHeight="1">
      <c r="A15" s="607"/>
      <c r="B15" s="607"/>
      <c r="C15" s="607"/>
      <c r="D15" s="607"/>
    </row>
    <row r="16" spans="1:6" ht="21.75" customHeight="1"/>
    <row r="17" spans="1:6" ht="37.5" customHeight="1">
      <c r="A17" s="821" t="s">
        <v>707</v>
      </c>
      <c r="B17" s="821"/>
      <c r="C17" s="821"/>
      <c r="D17" s="821"/>
      <c r="E17" s="821"/>
      <c r="F17" s="821"/>
    </row>
    <row r="32" spans="1:6" ht="9" customHeight="1"/>
    <row r="33" ht="8.25" customHeight="1"/>
    <row r="41" ht="33" customHeight="1"/>
  </sheetData>
  <mergeCells count="8">
    <mergeCell ref="A17:F17"/>
    <mergeCell ref="A1:F1"/>
    <mergeCell ref="A3:D3"/>
    <mergeCell ref="A4:A6"/>
    <mergeCell ref="B4:B5"/>
    <mergeCell ref="C4:C5"/>
    <mergeCell ref="D4:D5"/>
    <mergeCell ref="B6:D6"/>
  </mergeCell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I40"/>
  <sheetViews>
    <sheetView showGridLines="0" view="pageBreakPreview" zoomScale="90" zoomScaleNormal="100" zoomScaleSheetLayoutView="90" workbookViewId="0">
      <selection activeCell="B19" sqref="B19"/>
    </sheetView>
  </sheetViews>
  <sheetFormatPr defaultColWidth="8" defaultRowHeight="12.75"/>
  <cols>
    <col min="1" max="1" width="20.375" style="1" customWidth="1"/>
    <col min="2" max="2" width="11.375" style="1" customWidth="1"/>
    <col min="3" max="3" width="11.625" style="1" customWidth="1"/>
    <col min="4" max="5" width="11.375" style="1" customWidth="1"/>
    <col min="6" max="6" width="11.875" style="1" customWidth="1"/>
    <col min="7" max="7" width="9.25" style="1" customWidth="1"/>
    <col min="8" max="8" width="9.125" style="1" customWidth="1"/>
    <col min="9" max="9" width="8.75" style="1" customWidth="1"/>
    <col min="10" max="16383" width="8" style="1"/>
    <col min="16384" max="16384" width="0.625" style="1" customWidth="1"/>
  </cols>
  <sheetData>
    <row r="1" spans="1:9" ht="30" customHeight="1">
      <c r="A1" s="752" t="str">
        <f>'Tab 8 (21)'!A1:H1</f>
        <v>II. FUNDUSZ EMERYTALNO-RENTOWY</v>
      </c>
      <c r="B1" s="752"/>
      <c r="C1" s="752"/>
      <c r="D1" s="752"/>
      <c r="E1" s="752"/>
      <c r="F1" s="752"/>
      <c r="G1" s="752"/>
      <c r="H1" s="752"/>
      <c r="I1" s="752"/>
    </row>
    <row r="2" spans="1:9" s="40" customFormat="1" ht="17.25" customHeight="1">
      <c r="A2" s="39"/>
      <c r="B2" s="39"/>
      <c r="C2" s="39"/>
      <c r="D2" s="39"/>
      <c r="E2" s="39"/>
      <c r="F2" s="39"/>
    </row>
    <row r="3" spans="1:9" ht="26.25" customHeight="1">
      <c r="A3" s="824" t="s">
        <v>705</v>
      </c>
      <c r="B3" s="824"/>
      <c r="C3" s="824"/>
      <c r="D3" s="824"/>
      <c r="E3" s="824"/>
      <c r="F3" s="824"/>
      <c r="G3" s="824"/>
      <c r="H3" s="824"/>
      <c r="I3" s="824"/>
    </row>
    <row r="4" spans="1:9" ht="21.75" customHeight="1">
      <c r="A4" s="727" t="s">
        <v>15</v>
      </c>
      <c r="B4" s="689" t="s">
        <v>16</v>
      </c>
      <c r="C4" s="690"/>
      <c r="D4" s="691" t="s">
        <v>441</v>
      </c>
      <c r="E4" s="691"/>
      <c r="F4" s="691"/>
      <c r="G4" s="691"/>
      <c r="H4" s="691"/>
      <c r="I4" s="690"/>
    </row>
    <row r="5" spans="1:9" ht="24" customHeight="1">
      <c r="A5" s="822"/>
      <c r="B5" s="692" t="s">
        <v>585</v>
      </c>
      <c r="C5" s="692" t="s">
        <v>584</v>
      </c>
      <c r="D5" s="692" t="s">
        <v>570</v>
      </c>
      <c r="E5" s="692" t="s">
        <v>585</v>
      </c>
      <c r="F5" s="692" t="s">
        <v>584</v>
      </c>
      <c r="G5" s="693" t="s">
        <v>17</v>
      </c>
      <c r="H5" s="693"/>
      <c r="I5" s="694"/>
    </row>
    <row r="6" spans="1:9" ht="62.25" customHeight="1">
      <c r="A6" s="823"/>
      <c r="B6" s="692"/>
      <c r="C6" s="692"/>
      <c r="D6" s="692"/>
      <c r="E6" s="692"/>
      <c r="F6" s="692"/>
      <c r="G6" s="589" t="s">
        <v>588</v>
      </c>
      <c r="H6" s="588" t="s">
        <v>586</v>
      </c>
      <c r="I6" s="588" t="s">
        <v>587</v>
      </c>
    </row>
    <row r="7" spans="1:9" ht="21.75" customHeight="1">
      <c r="A7" s="323" t="s">
        <v>81</v>
      </c>
      <c r="B7" s="324">
        <v>41269</v>
      </c>
      <c r="C7" s="325">
        <v>174409</v>
      </c>
      <c r="D7" s="325">
        <v>37631</v>
      </c>
      <c r="E7" s="325">
        <v>36360</v>
      </c>
      <c r="F7" s="325">
        <v>153089</v>
      </c>
      <c r="G7" s="138">
        <f>E7/D7-1</f>
        <v>-3.3775344795514362E-2</v>
      </c>
      <c r="H7" s="164">
        <f>E7/B7-1</f>
        <v>-0.11895127092975355</v>
      </c>
      <c r="I7" s="164">
        <f>F7/C7-1</f>
        <v>-0.12224139809298828</v>
      </c>
    </row>
    <row r="8" spans="1:9" ht="21.75" customHeight="1">
      <c r="A8" s="326" t="s">
        <v>82</v>
      </c>
      <c r="B8" s="327">
        <v>41077583.169999987</v>
      </c>
      <c r="C8" s="328">
        <v>172518636.31999999</v>
      </c>
      <c r="D8" s="328">
        <v>36963592.230000004</v>
      </c>
      <c r="E8" s="328">
        <v>35912526.910000004</v>
      </c>
      <c r="F8" s="328">
        <v>151359716.43999997</v>
      </c>
      <c r="G8" s="141">
        <f t="shared" ref="G8:G9" si="0">E8/D8-1</f>
        <v>-2.8435150822461064E-2</v>
      </c>
      <c r="H8" s="329">
        <f t="shared" ref="H8:H9" si="1">E8/B8-1</f>
        <v>-0.12573904941350489</v>
      </c>
      <c r="I8" s="329">
        <f t="shared" ref="I8:I9" si="2">F8/C8-1</f>
        <v>-0.1226471547152328</v>
      </c>
    </row>
    <row r="9" spans="1:9" ht="21.75" customHeight="1">
      <c r="A9" s="330" t="s">
        <v>83</v>
      </c>
      <c r="B9" s="331">
        <f>ROUND(B8/B7,2)</f>
        <v>995.36</v>
      </c>
      <c r="C9" s="331">
        <f t="shared" ref="C9:D9" si="3">ROUND(C8/C7,2)</f>
        <v>989.16</v>
      </c>
      <c r="D9" s="332">
        <f t="shared" si="3"/>
        <v>982.26</v>
      </c>
      <c r="E9" s="332">
        <f t="shared" ref="E9:F9" si="4">ROUND(E8/E7,2)</f>
        <v>987.69</v>
      </c>
      <c r="F9" s="332">
        <f t="shared" si="4"/>
        <v>988.7</v>
      </c>
      <c r="G9" s="147">
        <f t="shared" si="0"/>
        <v>5.5280679249893883E-3</v>
      </c>
      <c r="H9" s="165">
        <f t="shared" si="1"/>
        <v>-7.7057547018163364E-3</v>
      </c>
      <c r="I9" s="599">
        <f t="shared" si="2"/>
        <v>-4.6504104492695042E-4</v>
      </c>
    </row>
    <row r="10" spans="1:9" ht="18.75" customHeight="1">
      <c r="A10" s="84"/>
      <c r="B10" s="84"/>
      <c r="C10" s="84"/>
      <c r="D10" s="84"/>
      <c r="E10" s="84"/>
      <c r="F10" s="84"/>
      <c r="G10" s="84"/>
      <c r="H10" s="84"/>
      <c r="I10" s="84"/>
    </row>
    <row r="11" spans="1:9" s="85" customFormat="1" ht="29.25" customHeight="1">
      <c r="A11" s="827" t="s">
        <v>706</v>
      </c>
      <c r="B11" s="827"/>
      <c r="C11" s="827"/>
      <c r="D11" s="827"/>
      <c r="E11" s="579"/>
      <c r="F11" s="579"/>
      <c r="G11" s="110"/>
      <c r="H11" s="110"/>
      <c r="I11" s="110"/>
    </row>
    <row r="12" spans="1:9" ht="41.25" customHeight="1">
      <c r="A12" s="727" t="s">
        <v>15</v>
      </c>
      <c r="B12" s="525" t="s">
        <v>84</v>
      </c>
      <c r="C12" s="525" t="s">
        <v>342</v>
      </c>
      <c r="D12" s="526" t="s">
        <v>462</v>
      </c>
      <c r="E12" s="825"/>
      <c r="F12" s="826"/>
      <c r="G12" s="826"/>
    </row>
    <row r="13" spans="1:9" ht="21" customHeight="1">
      <c r="A13" s="729"/>
      <c r="B13" s="689" t="s">
        <v>589</v>
      </c>
      <c r="C13" s="691"/>
      <c r="D13" s="690"/>
      <c r="E13" s="576"/>
      <c r="F13" s="577"/>
      <c r="G13" s="532"/>
    </row>
    <row r="14" spans="1:9" ht="21" customHeight="1">
      <c r="A14" s="191" t="s">
        <v>73</v>
      </c>
      <c r="B14" s="181">
        <f>SUM(B15:B30)</f>
        <v>153089</v>
      </c>
      <c r="C14" s="333">
        <f>SUM(C15:C30)</f>
        <v>151359716.43999997</v>
      </c>
      <c r="D14" s="333">
        <f>ROUND(C14/B14,2)</f>
        <v>988.7</v>
      </c>
      <c r="E14" s="828"/>
      <c r="F14" s="829"/>
      <c r="G14" s="829"/>
    </row>
    <row r="15" spans="1:9" ht="21" customHeight="1">
      <c r="A15" s="192" t="s">
        <v>46</v>
      </c>
      <c r="B15" s="186">
        <v>3188</v>
      </c>
      <c r="C15" s="334">
        <v>3176556.3</v>
      </c>
      <c r="D15" s="334">
        <f t="shared" ref="D15:D30" si="5">ROUND(C15/B15,2)</f>
        <v>996.41</v>
      </c>
      <c r="E15" s="830"/>
      <c r="F15" s="831"/>
      <c r="G15" s="831"/>
    </row>
    <row r="16" spans="1:9" ht="21" customHeight="1">
      <c r="A16" s="192" t="s">
        <v>47</v>
      </c>
      <c r="B16" s="186">
        <v>6287</v>
      </c>
      <c r="C16" s="334">
        <v>6225296.1100000003</v>
      </c>
      <c r="D16" s="334">
        <f t="shared" si="5"/>
        <v>990.19</v>
      </c>
      <c r="E16" s="830"/>
      <c r="F16" s="831"/>
      <c r="G16" s="831"/>
    </row>
    <row r="17" spans="1:7" ht="21" customHeight="1">
      <c r="A17" s="192" t="s">
        <v>48</v>
      </c>
      <c r="B17" s="186">
        <v>20615</v>
      </c>
      <c r="C17" s="334">
        <v>20875263.34</v>
      </c>
      <c r="D17" s="334">
        <f t="shared" si="5"/>
        <v>1012.62</v>
      </c>
      <c r="E17" s="830"/>
      <c r="F17" s="831"/>
      <c r="G17" s="831"/>
    </row>
    <row r="18" spans="1:7" ht="21" customHeight="1">
      <c r="A18" s="192" t="s">
        <v>49</v>
      </c>
      <c r="B18" s="186">
        <v>1400</v>
      </c>
      <c r="C18" s="334">
        <v>1403034.9</v>
      </c>
      <c r="D18" s="334">
        <f t="shared" si="5"/>
        <v>1002.17</v>
      </c>
      <c r="E18" s="830"/>
      <c r="F18" s="831"/>
      <c r="G18" s="831"/>
    </row>
    <row r="19" spans="1:7" ht="21" customHeight="1">
      <c r="A19" s="192" t="s">
        <v>50</v>
      </c>
      <c r="B19" s="186">
        <v>9940</v>
      </c>
      <c r="C19" s="334">
        <v>9846012.7899999991</v>
      </c>
      <c r="D19" s="334">
        <f t="shared" si="5"/>
        <v>990.54</v>
      </c>
      <c r="E19" s="830"/>
      <c r="F19" s="831"/>
      <c r="G19" s="831"/>
    </row>
    <row r="20" spans="1:7" ht="21" customHeight="1">
      <c r="A20" s="192" t="s">
        <v>51</v>
      </c>
      <c r="B20" s="186">
        <v>26670</v>
      </c>
      <c r="C20" s="334">
        <v>26020741.5</v>
      </c>
      <c r="D20" s="334">
        <f t="shared" si="5"/>
        <v>975.66</v>
      </c>
      <c r="E20" s="830"/>
      <c r="F20" s="831"/>
      <c r="G20" s="831"/>
    </row>
    <row r="21" spans="1:7" ht="21" customHeight="1">
      <c r="A21" s="192" t="s">
        <v>52</v>
      </c>
      <c r="B21" s="186">
        <v>18584</v>
      </c>
      <c r="C21" s="334">
        <v>18603228.969999999</v>
      </c>
      <c r="D21" s="334">
        <f t="shared" si="5"/>
        <v>1001.03</v>
      </c>
      <c r="E21" s="830"/>
      <c r="F21" s="831"/>
      <c r="G21" s="831"/>
    </row>
    <row r="22" spans="1:7" ht="21" customHeight="1">
      <c r="A22" s="192" t="s">
        <v>53</v>
      </c>
      <c r="B22" s="186">
        <v>3392</v>
      </c>
      <c r="C22" s="334">
        <v>3311358.5000000005</v>
      </c>
      <c r="D22" s="334">
        <f t="shared" si="5"/>
        <v>976.23</v>
      </c>
      <c r="E22" s="830"/>
      <c r="F22" s="831"/>
      <c r="G22" s="831"/>
    </row>
    <row r="23" spans="1:7" ht="21" customHeight="1">
      <c r="A23" s="192" t="s">
        <v>54</v>
      </c>
      <c r="B23" s="186">
        <v>14417</v>
      </c>
      <c r="C23" s="334">
        <v>14139616.52</v>
      </c>
      <c r="D23" s="334">
        <f t="shared" si="5"/>
        <v>980.76</v>
      </c>
      <c r="E23" s="830"/>
      <c r="F23" s="831"/>
      <c r="G23" s="831"/>
    </row>
    <row r="24" spans="1:7" ht="21" customHeight="1">
      <c r="A24" s="192" t="s">
        <v>55</v>
      </c>
      <c r="B24" s="186">
        <v>11204</v>
      </c>
      <c r="C24" s="334">
        <v>11013070.41</v>
      </c>
      <c r="D24" s="334">
        <f t="shared" si="5"/>
        <v>982.96</v>
      </c>
      <c r="E24" s="830"/>
      <c r="F24" s="831"/>
      <c r="G24" s="831"/>
    </row>
    <row r="25" spans="1:7" ht="21" customHeight="1">
      <c r="A25" s="192" t="s">
        <v>56</v>
      </c>
      <c r="B25" s="186">
        <v>5330</v>
      </c>
      <c r="C25" s="334">
        <v>5257119.2300000004</v>
      </c>
      <c r="D25" s="334">
        <f t="shared" si="5"/>
        <v>986.33</v>
      </c>
      <c r="E25" s="830"/>
      <c r="F25" s="831"/>
      <c r="G25" s="831"/>
    </row>
    <row r="26" spans="1:7" ht="21" customHeight="1">
      <c r="A26" s="192" t="s">
        <v>57</v>
      </c>
      <c r="B26" s="186">
        <v>3495</v>
      </c>
      <c r="C26" s="334">
        <v>3425359.6999999997</v>
      </c>
      <c r="D26" s="334">
        <f t="shared" si="5"/>
        <v>980.07</v>
      </c>
      <c r="E26" s="830"/>
      <c r="F26" s="831"/>
      <c r="G26" s="831"/>
    </row>
    <row r="27" spans="1:7" ht="21" customHeight="1">
      <c r="A27" s="192" t="s">
        <v>58</v>
      </c>
      <c r="B27" s="186">
        <v>7900</v>
      </c>
      <c r="C27" s="334">
        <v>7851260.2000000002</v>
      </c>
      <c r="D27" s="334">
        <f t="shared" si="5"/>
        <v>993.83</v>
      </c>
      <c r="E27" s="830"/>
      <c r="F27" s="831"/>
      <c r="G27" s="831"/>
    </row>
    <row r="28" spans="1:7" ht="21" customHeight="1">
      <c r="A28" s="192" t="s">
        <v>59</v>
      </c>
      <c r="B28" s="186">
        <v>4747</v>
      </c>
      <c r="C28" s="334">
        <v>4680841.1999999993</v>
      </c>
      <c r="D28" s="334">
        <f t="shared" si="5"/>
        <v>986.06</v>
      </c>
      <c r="E28" s="830"/>
      <c r="F28" s="831"/>
      <c r="G28" s="831"/>
    </row>
    <row r="29" spans="1:7" ht="21" customHeight="1">
      <c r="A29" s="192" t="s">
        <v>60</v>
      </c>
      <c r="B29" s="186">
        <v>14188</v>
      </c>
      <c r="C29" s="334">
        <v>13818680.35</v>
      </c>
      <c r="D29" s="334">
        <f t="shared" si="5"/>
        <v>973.97</v>
      </c>
      <c r="E29" s="830"/>
      <c r="F29" s="831"/>
      <c r="G29" s="831"/>
    </row>
    <row r="30" spans="1:7" ht="21" customHeight="1">
      <c r="A30" s="193" t="s">
        <v>61</v>
      </c>
      <c r="B30" s="195">
        <v>1732</v>
      </c>
      <c r="C30" s="335">
        <v>1712276.42</v>
      </c>
      <c r="D30" s="336">
        <f t="shared" si="5"/>
        <v>988.61</v>
      </c>
      <c r="E30" s="830"/>
      <c r="F30" s="831"/>
      <c r="G30" s="831"/>
    </row>
    <row r="32" spans="1:7">
      <c r="B32" s="12"/>
      <c r="C32" s="12"/>
      <c r="D32" s="12"/>
      <c r="E32" s="12"/>
      <c r="F32" s="12"/>
    </row>
    <row r="33" spans="4:7">
      <c r="D33" s="43"/>
      <c r="E33" s="43"/>
      <c r="F33" s="43"/>
    </row>
    <row r="34" spans="4:7">
      <c r="D34" s="43"/>
      <c r="E34" s="43"/>
      <c r="F34" s="43"/>
    </row>
    <row r="40" spans="4:7">
      <c r="G40" s="592"/>
    </row>
  </sheetData>
  <mergeCells count="32">
    <mergeCell ref="E27:G27"/>
    <mergeCell ref="E28:G28"/>
    <mergeCell ref="E29:G29"/>
    <mergeCell ref="E30:G30"/>
    <mergeCell ref="E22:G22"/>
    <mergeCell ref="E23:G23"/>
    <mergeCell ref="E24:G24"/>
    <mergeCell ref="E25:G25"/>
    <mergeCell ref="E26:G26"/>
    <mergeCell ref="E17:G17"/>
    <mergeCell ref="E18:G18"/>
    <mergeCell ref="E19:G19"/>
    <mergeCell ref="E20:G20"/>
    <mergeCell ref="E21:G21"/>
    <mergeCell ref="E12:G12"/>
    <mergeCell ref="A11:D11"/>
    <mergeCell ref="E14:G14"/>
    <mergeCell ref="E15:G15"/>
    <mergeCell ref="E16:G16"/>
    <mergeCell ref="A12:A13"/>
    <mergeCell ref="B13:D13"/>
    <mergeCell ref="A1:I1"/>
    <mergeCell ref="A4:A6"/>
    <mergeCell ref="B4:C4"/>
    <mergeCell ref="D4:I4"/>
    <mergeCell ref="B5:B6"/>
    <mergeCell ref="C5:C6"/>
    <mergeCell ref="D5:D6"/>
    <mergeCell ref="G5:I5"/>
    <mergeCell ref="A3:I3"/>
    <mergeCell ref="E5:E6"/>
    <mergeCell ref="F5:F6"/>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P46"/>
  <sheetViews>
    <sheetView showGridLines="0" view="pageBreakPreview" zoomScale="90" zoomScaleNormal="100" zoomScaleSheetLayoutView="90" workbookViewId="0">
      <selection activeCell="B19" sqref="B19"/>
    </sheetView>
  </sheetViews>
  <sheetFormatPr defaultColWidth="8" defaultRowHeight="12.75"/>
  <cols>
    <col min="1" max="1" width="19.375" style="1" customWidth="1"/>
    <col min="2" max="2" width="10.5" style="1" customWidth="1"/>
    <col min="3" max="3" width="11.125" style="1" customWidth="1"/>
    <col min="4" max="4" width="10.75" style="1" customWidth="1"/>
    <col min="5" max="5" width="11.375" style="1" customWidth="1"/>
    <col min="6" max="6" width="11.25" style="1" customWidth="1"/>
    <col min="7" max="7" width="10.5" style="28" customWidth="1"/>
    <col min="8" max="8" width="10.25" style="28" customWidth="1"/>
    <col min="9" max="9" width="10.5" style="28" customWidth="1"/>
    <col min="10" max="897" width="8" style="28" customWidth="1"/>
    <col min="898" max="16383" width="8" style="1" customWidth="1"/>
    <col min="16384" max="16384" width="0.25" style="1" customWidth="1"/>
  </cols>
  <sheetData>
    <row r="1" spans="1:900" ht="30" customHeight="1">
      <c r="A1" s="752" t="str">
        <f>'Tab 14 (27) i 15 (28)'!A1:I1</f>
        <v>II. FUNDUSZ EMERYTALNO-RENTOWY</v>
      </c>
      <c r="B1" s="752"/>
      <c r="C1" s="752"/>
      <c r="D1" s="752"/>
      <c r="E1" s="752"/>
      <c r="F1" s="752"/>
      <c r="G1" s="752"/>
      <c r="H1" s="752"/>
      <c r="I1" s="752"/>
    </row>
    <row r="2" spans="1:900" ht="30" customHeight="1">
      <c r="A2" s="839" t="s">
        <v>703</v>
      </c>
      <c r="B2" s="839"/>
      <c r="C2" s="839"/>
      <c r="D2" s="839"/>
      <c r="E2" s="839"/>
      <c r="F2" s="839"/>
    </row>
    <row r="3" spans="1:900" s="8" customFormat="1" ht="16.5" customHeight="1">
      <c r="A3" s="692" t="s">
        <v>15</v>
      </c>
      <c r="B3" s="689" t="s">
        <v>16</v>
      </c>
      <c r="C3" s="690"/>
      <c r="D3" s="691" t="s">
        <v>441</v>
      </c>
      <c r="E3" s="691"/>
      <c r="F3" s="691"/>
      <c r="G3" s="691"/>
      <c r="H3" s="691"/>
      <c r="I3" s="690"/>
      <c r="J3" s="45"/>
      <c r="K3" s="361"/>
      <c r="L3" s="361"/>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c r="IX3" s="44"/>
      <c r="IY3" s="44"/>
      <c r="IZ3" s="44"/>
      <c r="JA3" s="44"/>
      <c r="JB3" s="44"/>
      <c r="JC3" s="44"/>
      <c r="JD3" s="44"/>
      <c r="JE3" s="44"/>
      <c r="JF3" s="44"/>
      <c r="JG3" s="44"/>
      <c r="JH3" s="44"/>
      <c r="JI3" s="44"/>
      <c r="JJ3" s="44"/>
      <c r="JK3" s="44"/>
      <c r="JL3" s="44"/>
      <c r="JM3" s="44"/>
      <c r="JN3" s="44"/>
      <c r="JO3" s="44"/>
      <c r="JP3" s="44"/>
      <c r="JQ3" s="44"/>
      <c r="JR3" s="44"/>
      <c r="JS3" s="44"/>
      <c r="JT3" s="44"/>
      <c r="JU3" s="44"/>
      <c r="JV3" s="44"/>
      <c r="JW3" s="44"/>
      <c r="JX3" s="44"/>
      <c r="JY3" s="44"/>
      <c r="JZ3" s="44"/>
      <c r="KA3" s="44"/>
      <c r="KB3" s="44"/>
      <c r="KC3" s="44"/>
      <c r="KD3" s="44"/>
      <c r="KE3" s="44"/>
      <c r="KF3" s="44"/>
      <c r="KG3" s="44"/>
      <c r="KH3" s="44"/>
      <c r="KI3" s="44"/>
      <c r="KJ3" s="44"/>
      <c r="KK3" s="44"/>
      <c r="KL3" s="44"/>
      <c r="KM3" s="44"/>
      <c r="KN3" s="44"/>
      <c r="KO3" s="44"/>
      <c r="KP3" s="44"/>
      <c r="KQ3" s="44"/>
      <c r="KR3" s="44"/>
      <c r="KS3" s="44"/>
      <c r="KT3" s="44"/>
      <c r="KU3" s="44"/>
      <c r="KV3" s="44"/>
      <c r="KW3" s="44"/>
      <c r="KX3" s="44"/>
      <c r="KY3" s="44"/>
      <c r="KZ3" s="44"/>
      <c r="LA3" s="44"/>
      <c r="LB3" s="44"/>
      <c r="LC3" s="44"/>
      <c r="LD3" s="44"/>
      <c r="LE3" s="44"/>
      <c r="LF3" s="44"/>
      <c r="LG3" s="44"/>
      <c r="LH3" s="44"/>
      <c r="LI3" s="44"/>
      <c r="LJ3" s="44"/>
      <c r="LK3" s="44"/>
      <c r="LL3" s="44"/>
      <c r="LM3" s="44"/>
      <c r="LN3" s="44"/>
      <c r="LO3" s="44"/>
      <c r="LP3" s="44"/>
      <c r="LQ3" s="44"/>
      <c r="LR3" s="44"/>
      <c r="LS3" s="44"/>
      <c r="LT3" s="44"/>
      <c r="LU3" s="44"/>
      <c r="LV3" s="44"/>
      <c r="LW3" s="44"/>
      <c r="LX3" s="44"/>
      <c r="LY3" s="44"/>
      <c r="LZ3" s="44"/>
      <c r="MA3" s="44"/>
      <c r="MB3" s="44"/>
      <c r="MC3" s="44"/>
      <c r="MD3" s="44"/>
      <c r="ME3" s="44"/>
      <c r="MF3" s="44"/>
      <c r="MG3" s="44"/>
      <c r="MH3" s="44"/>
      <c r="MI3" s="44"/>
      <c r="MJ3" s="44"/>
      <c r="MK3" s="44"/>
      <c r="ML3" s="44"/>
      <c r="MM3" s="44"/>
      <c r="MN3" s="44"/>
      <c r="MO3" s="44"/>
      <c r="MP3" s="44"/>
      <c r="MQ3" s="44"/>
      <c r="MR3" s="44"/>
      <c r="MS3" s="44"/>
      <c r="MT3" s="44"/>
      <c r="MU3" s="44"/>
      <c r="MV3" s="44"/>
      <c r="MW3" s="44"/>
      <c r="MX3" s="44"/>
      <c r="MY3" s="44"/>
      <c r="MZ3" s="44"/>
      <c r="NA3" s="44"/>
      <c r="NB3" s="44"/>
      <c r="NC3" s="44"/>
      <c r="ND3" s="44"/>
      <c r="NE3" s="44"/>
      <c r="NF3" s="44"/>
      <c r="NG3" s="44"/>
      <c r="NH3" s="44"/>
      <c r="NI3" s="44"/>
      <c r="NJ3" s="44"/>
      <c r="NK3" s="44"/>
      <c r="NL3" s="44"/>
      <c r="NM3" s="44"/>
      <c r="NN3" s="44"/>
      <c r="NO3" s="44"/>
      <c r="NP3" s="44"/>
      <c r="NQ3" s="44"/>
      <c r="NR3" s="44"/>
      <c r="NS3" s="44"/>
      <c r="NT3" s="44"/>
      <c r="NU3" s="44"/>
      <c r="NV3" s="44"/>
      <c r="NW3" s="44"/>
      <c r="NX3" s="44"/>
      <c r="NY3" s="44"/>
      <c r="NZ3" s="44"/>
      <c r="OA3" s="44"/>
      <c r="OB3" s="44"/>
      <c r="OC3" s="44"/>
      <c r="OD3" s="44"/>
      <c r="OE3" s="44"/>
      <c r="OF3" s="44"/>
      <c r="OG3" s="44"/>
      <c r="OH3" s="44"/>
      <c r="OI3" s="44"/>
      <c r="OJ3" s="44"/>
      <c r="OK3" s="44"/>
      <c r="OL3" s="44"/>
      <c r="OM3" s="44"/>
      <c r="ON3" s="44"/>
      <c r="OO3" s="44"/>
      <c r="OP3" s="44"/>
      <c r="OQ3" s="44"/>
      <c r="OR3" s="44"/>
      <c r="OS3" s="44"/>
      <c r="OT3" s="44"/>
      <c r="OU3" s="44"/>
      <c r="OV3" s="44"/>
      <c r="OW3" s="44"/>
      <c r="OX3" s="44"/>
      <c r="OY3" s="44"/>
      <c r="OZ3" s="44"/>
      <c r="PA3" s="44"/>
      <c r="PB3" s="44"/>
      <c r="PC3" s="44"/>
      <c r="PD3" s="44"/>
      <c r="PE3" s="44"/>
      <c r="PF3" s="44"/>
      <c r="PG3" s="44"/>
      <c r="PH3" s="44"/>
      <c r="PI3" s="44"/>
      <c r="PJ3" s="44"/>
      <c r="PK3" s="44"/>
      <c r="PL3" s="44"/>
      <c r="PM3" s="44"/>
      <c r="PN3" s="44"/>
      <c r="PO3" s="44"/>
      <c r="PP3" s="44"/>
      <c r="PQ3" s="44"/>
      <c r="PR3" s="44"/>
      <c r="PS3" s="44"/>
      <c r="PT3" s="44"/>
      <c r="PU3" s="44"/>
      <c r="PV3" s="44"/>
      <c r="PW3" s="44"/>
      <c r="PX3" s="44"/>
      <c r="PY3" s="44"/>
      <c r="PZ3" s="44"/>
      <c r="QA3" s="44"/>
      <c r="QB3" s="44"/>
      <c r="QC3" s="44"/>
      <c r="QD3" s="44"/>
      <c r="QE3" s="44"/>
      <c r="QF3" s="44"/>
      <c r="QG3" s="44"/>
      <c r="QH3" s="44"/>
      <c r="QI3" s="44"/>
      <c r="QJ3" s="44"/>
      <c r="QK3" s="44"/>
      <c r="QL3" s="44"/>
      <c r="QM3" s="44"/>
      <c r="QN3" s="44"/>
      <c r="QO3" s="44"/>
      <c r="QP3" s="44"/>
      <c r="QQ3" s="44"/>
      <c r="QR3" s="44"/>
      <c r="QS3" s="44"/>
      <c r="QT3" s="44"/>
      <c r="QU3" s="44"/>
      <c r="QV3" s="44"/>
      <c r="QW3" s="44"/>
      <c r="QX3" s="44"/>
      <c r="QY3" s="44"/>
      <c r="QZ3" s="44"/>
      <c r="RA3" s="44"/>
      <c r="RB3" s="44"/>
      <c r="RC3" s="44"/>
      <c r="RD3" s="44"/>
      <c r="RE3" s="44"/>
      <c r="RF3" s="44"/>
      <c r="RG3" s="44"/>
      <c r="RH3" s="44"/>
      <c r="RI3" s="44"/>
      <c r="RJ3" s="44"/>
      <c r="RK3" s="44"/>
      <c r="RL3" s="44"/>
      <c r="RM3" s="44"/>
      <c r="RN3" s="44"/>
      <c r="RO3" s="44"/>
      <c r="RP3" s="44"/>
      <c r="RQ3" s="44"/>
      <c r="RR3" s="44"/>
      <c r="RS3" s="44"/>
      <c r="RT3" s="44"/>
      <c r="RU3" s="44"/>
      <c r="RV3" s="44"/>
      <c r="RW3" s="44"/>
      <c r="RX3" s="44"/>
      <c r="RY3" s="44"/>
      <c r="RZ3" s="44"/>
      <c r="SA3" s="44"/>
      <c r="SB3" s="44"/>
      <c r="SC3" s="44"/>
      <c r="SD3" s="44"/>
      <c r="SE3" s="44"/>
      <c r="SF3" s="44"/>
      <c r="SG3" s="44"/>
      <c r="SH3" s="44"/>
      <c r="SI3" s="44"/>
      <c r="SJ3" s="44"/>
      <c r="SK3" s="44"/>
      <c r="SL3" s="44"/>
      <c r="SM3" s="44"/>
      <c r="SN3" s="44"/>
      <c r="SO3" s="44"/>
      <c r="SP3" s="44"/>
      <c r="SQ3" s="44"/>
      <c r="SR3" s="44"/>
      <c r="SS3" s="44"/>
      <c r="ST3" s="44"/>
      <c r="SU3" s="44"/>
      <c r="SV3" s="44"/>
      <c r="SW3" s="44"/>
      <c r="SX3" s="44"/>
      <c r="SY3" s="44"/>
      <c r="SZ3" s="44"/>
      <c r="TA3" s="44"/>
      <c r="TB3" s="44"/>
      <c r="TC3" s="44"/>
      <c r="TD3" s="44"/>
      <c r="TE3" s="44"/>
      <c r="TF3" s="44"/>
      <c r="TG3" s="44"/>
      <c r="TH3" s="44"/>
      <c r="TI3" s="44"/>
      <c r="TJ3" s="44"/>
      <c r="TK3" s="44"/>
      <c r="TL3" s="44"/>
      <c r="TM3" s="44"/>
      <c r="TN3" s="44"/>
      <c r="TO3" s="44"/>
      <c r="TP3" s="44"/>
      <c r="TQ3" s="44"/>
      <c r="TR3" s="44"/>
      <c r="TS3" s="44"/>
      <c r="TT3" s="44"/>
      <c r="TU3" s="44"/>
      <c r="TV3" s="44"/>
      <c r="TW3" s="44"/>
      <c r="TX3" s="44"/>
      <c r="TY3" s="44"/>
      <c r="TZ3" s="44"/>
      <c r="UA3" s="44"/>
      <c r="UB3" s="44"/>
      <c r="UC3" s="44"/>
      <c r="UD3" s="44"/>
      <c r="UE3" s="44"/>
      <c r="UF3" s="44"/>
      <c r="UG3" s="44"/>
      <c r="UH3" s="44"/>
      <c r="UI3" s="44"/>
      <c r="UJ3" s="44"/>
      <c r="UK3" s="44"/>
      <c r="UL3" s="44"/>
      <c r="UM3" s="44"/>
      <c r="UN3" s="44"/>
      <c r="UO3" s="44"/>
      <c r="UP3" s="44"/>
      <c r="UQ3" s="44"/>
      <c r="UR3" s="44"/>
      <c r="US3" s="44"/>
      <c r="UT3" s="44"/>
      <c r="UU3" s="44"/>
      <c r="UV3" s="44"/>
      <c r="UW3" s="44"/>
      <c r="UX3" s="44"/>
      <c r="UY3" s="44"/>
      <c r="UZ3" s="44"/>
      <c r="VA3" s="44"/>
      <c r="VB3" s="44"/>
      <c r="VC3" s="44"/>
      <c r="VD3" s="44"/>
      <c r="VE3" s="44"/>
      <c r="VF3" s="44"/>
      <c r="VG3" s="44"/>
      <c r="VH3" s="44"/>
      <c r="VI3" s="44"/>
      <c r="VJ3" s="44"/>
      <c r="VK3" s="44"/>
      <c r="VL3" s="44"/>
      <c r="VM3" s="44"/>
      <c r="VN3" s="44"/>
      <c r="VO3" s="44"/>
      <c r="VP3" s="44"/>
      <c r="VQ3" s="44"/>
      <c r="VR3" s="44"/>
      <c r="VS3" s="44"/>
      <c r="VT3" s="44"/>
      <c r="VU3" s="44"/>
      <c r="VV3" s="44"/>
      <c r="VW3" s="44"/>
      <c r="VX3" s="44"/>
      <c r="VY3" s="44"/>
      <c r="VZ3" s="44"/>
      <c r="WA3" s="44"/>
      <c r="WB3" s="44"/>
      <c r="WC3" s="44"/>
      <c r="WD3" s="44"/>
      <c r="WE3" s="44"/>
      <c r="WF3" s="44"/>
      <c r="WG3" s="44"/>
      <c r="WH3" s="44"/>
      <c r="WI3" s="44"/>
      <c r="WJ3" s="44"/>
      <c r="WK3" s="44"/>
      <c r="WL3" s="44"/>
      <c r="WM3" s="44"/>
      <c r="WN3" s="44"/>
      <c r="WO3" s="44"/>
      <c r="WP3" s="44"/>
      <c r="WQ3" s="44"/>
      <c r="WR3" s="44"/>
      <c r="WS3" s="44"/>
      <c r="WT3" s="44"/>
      <c r="WU3" s="44"/>
      <c r="WV3" s="44"/>
      <c r="WW3" s="44"/>
      <c r="WX3" s="44"/>
      <c r="WY3" s="44"/>
      <c r="WZ3" s="44"/>
      <c r="XA3" s="44"/>
      <c r="XB3" s="44"/>
      <c r="XC3" s="44"/>
      <c r="XD3" s="44"/>
      <c r="XE3" s="44"/>
      <c r="XF3" s="44"/>
      <c r="XG3" s="44"/>
      <c r="XH3" s="44"/>
      <c r="XI3" s="44"/>
      <c r="XJ3" s="44"/>
      <c r="XK3" s="44"/>
      <c r="XL3" s="44"/>
      <c r="XM3" s="44"/>
      <c r="XN3" s="44"/>
      <c r="XO3" s="44"/>
      <c r="XP3" s="44"/>
      <c r="XQ3" s="44"/>
      <c r="XR3" s="44"/>
      <c r="XS3" s="44"/>
      <c r="XT3" s="44"/>
      <c r="XU3" s="44"/>
      <c r="XV3" s="44"/>
      <c r="XW3" s="44"/>
      <c r="XX3" s="44"/>
      <c r="XY3" s="44"/>
      <c r="XZ3" s="44"/>
      <c r="YA3" s="44"/>
      <c r="YB3" s="44"/>
      <c r="YC3" s="44"/>
      <c r="YD3" s="44"/>
      <c r="YE3" s="44"/>
      <c r="YF3" s="44"/>
      <c r="YG3" s="44"/>
      <c r="YH3" s="44"/>
      <c r="YI3" s="44"/>
      <c r="YJ3" s="44"/>
      <c r="YK3" s="44"/>
      <c r="YL3" s="44"/>
      <c r="YM3" s="44"/>
      <c r="YN3" s="44"/>
      <c r="YO3" s="44"/>
      <c r="YP3" s="44"/>
      <c r="YQ3" s="44"/>
      <c r="YR3" s="44"/>
      <c r="YS3" s="44"/>
      <c r="YT3" s="44"/>
      <c r="YU3" s="44"/>
      <c r="YV3" s="44"/>
      <c r="YW3" s="44"/>
      <c r="YX3" s="44"/>
      <c r="YY3" s="44"/>
      <c r="YZ3" s="44"/>
      <c r="ZA3" s="44"/>
      <c r="ZB3" s="44"/>
      <c r="ZC3" s="44"/>
      <c r="ZD3" s="44"/>
      <c r="ZE3" s="44"/>
      <c r="ZF3" s="44"/>
      <c r="ZG3" s="44"/>
      <c r="ZH3" s="44"/>
      <c r="ZI3" s="44"/>
      <c r="ZJ3" s="44"/>
      <c r="ZK3" s="44"/>
      <c r="ZL3" s="44"/>
      <c r="ZM3" s="44"/>
      <c r="ZN3" s="44"/>
      <c r="ZO3" s="44"/>
      <c r="ZP3" s="44"/>
      <c r="ZQ3" s="44"/>
      <c r="ZR3" s="44"/>
      <c r="ZS3" s="44"/>
      <c r="ZT3" s="44"/>
      <c r="ZU3" s="44"/>
      <c r="ZV3" s="44"/>
      <c r="ZW3" s="44"/>
      <c r="ZX3" s="44"/>
      <c r="ZY3" s="44"/>
      <c r="ZZ3" s="44"/>
      <c r="AAA3" s="44"/>
      <c r="AAB3" s="44"/>
      <c r="AAC3" s="44"/>
      <c r="AAD3" s="44"/>
      <c r="AAE3" s="44"/>
      <c r="AAF3" s="44"/>
      <c r="AAG3" s="44"/>
      <c r="AAH3" s="44"/>
      <c r="AAI3" s="44"/>
      <c r="AAJ3" s="44"/>
      <c r="AAK3" s="44"/>
      <c r="AAL3" s="44"/>
      <c r="AAM3" s="44"/>
      <c r="AAN3" s="44"/>
      <c r="AAO3" s="44"/>
      <c r="AAP3" s="44"/>
      <c r="AAQ3" s="44"/>
      <c r="AAR3" s="44"/>
      <c r="AAS3" s="44"/>
      <c r="AAT3" s="44"/>
      <c r="AAU3" s="44"/>
      <c r="AAV3" s="44"/>
      <c r="AAW3" s="44"/>
      <c r="AAX3" s="44"/>
      <c r="AAY3" s="44"/>
      <c r="AAZ3" s="44"/>
      <c r="ABA3" s="44"/>
      <c r="ABB3" s="44"/>
      <c r="ABC3" s="44"/>
      <c r="ABD3" s="44"/>
      <c r="ABE3" s="44"/>
      <c r="ABF3" s="44"/>
      <c r="ABG3" s="44"/>
      <c r="ABH3" s="44"/>
      <c r="ABI3" s="44"/>
      <c r="ABJ3" s="44"/>
      <c r="ABK3" s="44"/>
      <c r="ABL3" s="44"/>
      <c r="ABM3" s="44"/>
      <c r="ABN3" s="44"/>
      <c r="ABO3" s="44"/>
      <c r="ABP3" s="44"/>
      <c r="ABQ3" s="44"/>
      <c r="ABR3" s="44"/>
      <c r="ABS3" s="44"/>
      <c r="ABT3" s="44"/>
      <c r="ABU3" s="44"/>
      <c r="ABV3" s="44"/>
      <c r="ABW3" s="44"/>
      <c r="ABX3" s="44"/>
      <c r="ABY3" s="44"/>
      <c r="ABZ3" s="44"/>
      <c r="ACA3" s="44"/>
      <c r="ACB3" s="44"/>
      <c r="ACC3" s="44"/>
      <c r="ACD3" s="44"/>
      <c r="ACE3" s="44"/>
      <c r="ACF3" s="44"/>
      <c r="ACG3" s="44"/>
      <c r="ACH3" s="44"/>
      <c r="ACI3" s="44"/>
      <c r="ACJ3" s="44"/>
      <c r="ACK3" s="44"/>
      <c r="ACL3" s="44"/>
      <c r="ACM3" s="44"/>
      <c r="ACN3" s="44"/>
      <c r="ACO3" s="44"/>
      <c r="ACP3" s="44"/>
      <c r="ACQ3" s="44"/>
      <c r="ACR3" s="44"/>
      <c r="ACS3" s="44"/>
      <c r="ACT3" s="44"/>
      <c r="ACU3" s="44"/>
      <c r="ACV3" s="44"/>
      <c r="ACW3" s="44"/>
      <c r="ACX3" s="44"/>
      <c r="ACY3" s="44"/>
      <c r="ACZ3" s="44"/>
      <c r="ADA3" s="44"/>
      <c r="ADB3" s="44"/>
      <c r="ADC3" s="44"/>
      <c r="ADD3" s="44"/>
      <c r="ADE3" s="44"/>
      <c r="ADF3" s="44"/>
      <c r="ADG3" s="44"/>
      <c r="ADH3" s="44"/>
      <c r="ADI3" s="44"/>
      <c r="ADJ3" s="44"/>
      <c r="ADK3" s="44"/>
      <c r="ADL3" s="44"/>
      <c r="ADM3" s="44"/>
      <c r="ADN3" s="44"/>
      <c r="ADO3" s="44"/>
      <c r="ADP3" s="44"/>
      <c r="ADQ3" s="44"/>
      <c r="ADR3" s="44"/>
      <c r="ADS3" s="44"/>
      <c r="ADT3" s="44"/>
      <c r="ADU3" s="44"/>
      <c r="ADV3" s="44"/>
      <c r="ADW3" s="44"/>
      <c r="ADX3" s="44"/>
      <c r="ADY3" s="44"/>
      <c r="ADZ3" s="44"/>
      <c r="AEA3" s="44"/>
      <c r="AEB3" s="44"/>
      <c r="AEC3" s="44"/>
      <c r="AED3" s="44"/>
      <c r="AEE3" s="44"/>
      <c r="AEF3" s="44"/>
      <c r="AEG3" s="44"/>
      <c r="AEH3" s="44"/>
      <c r="AEI3" s="44"/>
      <c r="AEJ3" s="44"/>
      <c r="AEK3" s="44"/>
      <c r="AEL3" s="44"/>
      <c r="AEM3" s="44"/>
      <c r="AEN3" s="44"/>
      <c r="AEO3" s="44"/>
      <c r="AEP3" s="44"/>
      <c r="AEQ3" s="44"/>
      <c r="AER3" s="44"/>
      <c r="AES3" s="44"/>
      <c r="AET3" s="44"/>
      <c r="AEU3" s="44"/>
      <c r="AEV3" s="44"/>
      <c r="AEW3" s="44"/>
      <c r="AEX3" s="44"/>
      <c r="AEY3" s="44"/>
      <c r="AEZ3" s="44"/>
      <c r="AFA3" s="44"/>
      <c r="AFB3" s="44"/>
      <c r="AFC3" s="44"/>
      <c r="AFD3" s="44"/>
      <c r="AFE3" s="44"/>
      <c r="AFF3" s="44"/>
      <c r="AFG3" s="44"/>
      <c r="AFH3" s="44"/>
      <c r="AFI3" s="44"/>
      <c r="AFJ3" s="44"/>
      <c r="AFK3" s="44"/>
      <c r="AFL3" s="44"/>
      <c r="AFM3" s="44"/>
      <c r="AFN3" s="44"/>
      <c r="AFO3" s="44"/>
      <c r="AFP3" s="44"/>
      <c r="AFQ3" s="44"/>
      <c r="AFR3" s="44"/>
      <c r="AFS3" s="44"/>
      <c r="AFT3" s="44"/>
      <c r="AFU3" s="44"/>
      <c r="AFV3" s="44"/>
      <c r="AFW3" s="44"/>
      <c r="AFX3" s="44"/>
      <c r="AFY3" s="44"/>
      <c r="AFZ3" s="44"/>
      <c r="AGA3" s="44"/>
      <c r="AGB3" s="44"/>
      <c r="AGC3" s="44"/>
      <c r="AGD3" s="44"/>
      <c r="AGE3" s="44"/>
      <c r="AGF3" s="44"/>
      <c r="AGG3" s="44"/>
      <c r="AGH3" s="44"/>
      <c r="AGI3" s="44"/>
      <c r="AGJ3" s="44"/>
      <c r="AGK3" s="44"/>
      <c r="AGL3" s="44"/>
      <c r="AGM3" s="44"/>
      <c r="AGN3" s="44"/>
      <c r="AGO3" s="44"/>
      <c r="AGP3" s="44"/>
      <c r="AGQ3" s="44"/>
      <c r="AGR3" s="44"/>
      <c r="AGS3" s="44"/>
      <c r="AGT3" s="44"/>
      <c r="AGU3" s="44"/>
      <c r="AGV3" s="44"/>
      <c r="AGW3" s="44"/>
      <c r="AGX3" s="44"/>
      <c r="AGY3" s="44"/>
      <c r="AGZ3" s="44"/>
      <c r="AHA3" s="44"/>
      <c r="AHB3" s="44"/>
      <c r="AHC3" s="44"/>
      <c r="AHD3" s="44"/>
      <c r="AHE3" s="44"/>
      <c r="AHF3" s="44"/>
      <c r="AHG3" s="44"/>
      <c r="AHH3" s="44"/>
      <c r="AHI3" s="44"/>
      <c r="AHJ3" s="44"/>
      <c r="AHK3" s="44"/>
      <c r="AHL3" s="44"/>
      <c r="AHM3" s="44"/>
      <c r="AHN3" s="44"/>
      <c r="AHO3" s="44"/>
      <c r="AHP3" s="44"/>
    </row>
    <row r="4" spans="1:900" s="8" customFormat="1" ht="18" customHeight="1">
      <c r="A4" s="692"/>
      <c r="B4" s="692" t="s">
        <v>585</v>
      </c>
      <c r="C4" s="692" t="s">
        <v>584</v>
      </c>
      <c r="D4" s="692" t="s">
        <v>570</v>
      </c>
      <c r="E4" s="692" t="s">
        <v>585</v>
      </c>
      <c r="F4" s="692" t="s">
        <v>584</v>
      </c>
      <c r="G4" s="693" t="s">
        <v>17</v>
      </c>
      <c r="H4" s="693"/>
      <c r="I4" s="694"/>
      <c r="J4" s="825"/>
      <c r="K4" s="826"/>
      <c r="L4" s="362"/>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c r="HT4" s="44"/>
      <c r="HU4" s="44"/>
      <c r="HV4" s="44"/>
      <c r="HW4" s="44"/>
      <c r="HX4" s="44"/>
      <c r="HY4" s="44"/>
      <c r="HZ4" s="44"/>
      <c r="IA4" s="44"/>
      <c r="IB4" s="44"/>
      <c r="IC4" s="44"/>
      <c r="ID4" s="44"/>
      <c r="IE4" s="44"/>
      <c r="IF4" s="44"/>
      <c r="IG4" s="44"/>
      <c r="IH4" s="44"/>
      <c r="II4" s="44"/>
      <c r="IJ4" s="44"/>
      <c r="IK4" s="44"/>
      <c r="IL4" s="44"/>
      <c r="IM4" s="44"/>
      <c r="IN4" s="44"/>
      <c r="IO4" s="44"/>
      <c r="IP4" s="44"/>
      <c r="IQ4" s="44"/>
      <c r="IR4" s="44"/>
      <c r="IS4" s="44"/>
      <c r="IT4" s="44"/>
      <c r="IU4" s="44"/>
      <c r="IV4" s="44"/>
      <c r="IW4" s="44"/>
      <c r="IX4" s="44"/>
      <c r="IY4" s="44"/>
      <c r="IZ4" s="44"/>
      <c r="JA4" s="44"/>
      <c r="JB4" s="44"/>
      <c r="JC4" s="44"/>
      <c r="JD4" s="44"/>
      <c r="JE4" s="44"/>
      <c r="JF4" s="44"/>
      <c r="JG4" s="44"/>
      <c r="JH4" s="44"/>
      <c r="JI4" s="44"/>
      <c r="JJ4" s="44"/>
      <c r="JK4" s="44"/>
      <c r="JL4" s="44"/>
      <c r="JM4" s="44"/>
      <c r="JN4" s="44"/>
      <c r="JO4" s="44"/>
      <c r="JP4" s="44"/>
      <c r="JQ4" s="44"/>
      <c r="JR4" s="44"/>
      <c r="JS4" s="44"/>
      <c r="JT4" s="44"/>
      <c r="JU4" s="44"/>
      <c r="JV4" s="44"/>
      <c r="JW4" s="44"/>
      <c r="JX4" s="44"/>
      <c r="JY4" s="44"/>
      <c r="JZ4" s="44"/>
      <c r="KA4" s="44"/>
      <c r="KB4" s="44"/>
      <c r="KC4" s="44"/>
      <c r="KD4" s="44"/>
      <c r="KE4" s="44"/>
      <c r="KF4" s="44"/>
      <c r="KG4" s="44"/>
      <c r="KH4" s="44"/>
      <c r="KI4" s="44"/>
      <c r="KJ4" s="44"/>
      <c r="KK4" s="44"/>
      <c r="KL4" s="44"/>
      <c r="KM4" s="44"/>
      <c r="KN4" s="44"/>
      <c r="KO4" s="44"/>
      <c r="KP4" s="44"/>
      <c r="KQ4" s="44"/>
      <c r="KR4" s="44"/>
      <c r="KS4" s="44"/>
      <c r="KT4" s="44"/>
      <c r="KU4" s="44"/>
      <c r="KV4" s="44"/>
      <c r="KW4" s="44"/>
      <c r="KX4" s="44"/>
      <c r="KY4" s="44"/>
      <c r="KZ4" s="44"/>
      <c r="LA4" s="44"/>
      <c r="LB4" s="44"/>
      <c r="LC4" s="44"/>
      <c r="LD4" s="44"/>
      <c r="LE4" s="44"/>
      <c r="LF4" s="44"/>
      <c r="LG4" s="44"/>
      <c r="LH4" s="44"/>
      <c r="LI4" s="44"/>
      <c r="LJ4" s="44"/>
      <c r="LK4" s="44"/>
      <c r="LL4" s="44"/>
      <c r="LM4" s="44"/>
      <c r="LN4" s="44"/>
      <c r="LO4" s="44"/>
      <c r="LP4" s="44"/>
      <c r="LQ4" s="44"/>
      <c r="LR4" s="44"/>
      <c r="LS4" s="44"/>
      <c r="LT4" s="44"/>
      <c r="LU4" s="44"/>
      <c r="LV4" s="44"/>
      <c r="LW4" s="44"/>
      <c r="LX4" s="44"/>
      <c r="LY4" s="44"/>
      <c r="LZ4" s="44"/>
      <c r="MA4" s="44"/>
      <c r="MB4" s="44"/>
      <c r="MC4" s="44"/>
      <c r="MD4" s="44"/>
      <c r="ME4" s="44"/>
      <c r="MF4" s="44"/>
      <c r="MG4" s="44"/>
      <c r="MH4" s="44"/>
      <c r="MI4" s="44"/>
      <c r="MJ4" s="44"/>
      <c r="MK4" s="44"/>
      <c r="ML4" s="44"/>
      <c r="MM4" s="44"/>
      <c r="MN4" s="44"/>
      <c r="MO4" s="44"/>
      <c r="MP4" s="44"/>
      <c r="MQ4" s="44"/>
      <c r="MR4" s="44"/>
      <c r="MS4" s="44"/>
      <c r="MT4" s="44"/>
      <c r="MU4" s="44"/>
      <c r="MV4" s="44"/>
      <c r="MW4" s="44"/>
      <c r="MX4" s="44"/>
      <c r="MY4" s="44"/>
      <c r="MZ4" s="44"/>
      <c r="NA4" s="44"/>
      <c r="NB4" s="44"/>
      <c r="NC4" s="44"/>
      <c r="ND4" s="44"/>
      <c r="NE4" s="44"/>
      <c r="NF4" s="44"/>
      <c r="NG4" s="44"/>
      <c r="NH4" s="44"/>
      <c r="NI4" s="44"/>
      <c r="NJ4" s="44"/>
      <c r="NK4" s="44"/>
      <c r="NL4" s="44"/>
      <c r="NM4" s="44"/>
      <c r="NN4" s="44"/>
      <c r="NO4" s="44"/>
      <c r="NP4" s="44"/>
      <c r="NQ4" s="44"/>
      <c r="NR4" s="44"/>
      <c r="NS4" s="44"/>
      <c r="NT4" s="44"/>
      <c r="NU4" s="44"/>
      <c r="NV4" s="44"/>
      <c r="NW4" s="44"/>
      <c r="NX4" s="44"/>
      <c r="NY4" s="44"/>
      <c r="NZ4" s="44"/>
      <c r="OA4" s="44"/>
      <c r="OB4" s="44"/>
      <c r="OC4" s="44"/>
      <c r="OD4" s="44"/>
      <c r="OE4" s="44"/>
      <c r="OF4" s="44"/>
      <c r="OG4" s="44"/>
      <c r="OH4" s="44"/>
      <c r="OI4" s="44"/>
      <c r="OJ4" s="44"/>
      <c r="OK4" s="44"/>
      <c r="OL4" s="44"/>
      <c r="OM4" s="44"/>
      <c r="ON4" s="44"/>
      <c r="OO4" s="44"/>
      <c r="OP4" s="44"/>
      <c r="OQ4" s="44"/>
      <c r="OR4" s="44"/>
      <c r="OS4" s="44"/>
      <c r="OT4" s="44"/>
      <c r="OU4" s="44"/>
      <c r="OV4" s="44"/>
      <c r="OW4" s="44"/>
      <c r="OX4" s="44"/>
      <c r="OY4" s="44"/>
      <c r="OZ4" s="44"/>
      <c r="PA4" s="44"/>
      <c r="PB4" s="44"/>
      <c r="PC4" s="44"/>
      <c r="PD4" s="44"/>
      <c r="PE4" s="44"/>
      <c r="PF4" s="44"/>
      <c r="PG4" s="44"/>
      <c r="PH4" s="44"/>
      <c r="PI4" s="44"/>
      <c r="PJ4" s="44"/>
      <c r="PK4" s="44"/>
      <c r="PL4" s="44"/>
      <c r="PM4" s="44"/>
      <c r="PN4" s="44"/>
      <c r="PO4" s="44"/>
      <c r="PP4" s="44"/>
      <c r="PQ4" s="44"/>
      <c r="PR4" s="44"/>
      <c r="PS4" s="44"/>
      <c r="PT4" s="44"/>
      <c r="PU4" s="44"/>
      <c r="PV4" s="44"/>
      <c r="PW4" s="44"/>
      <c r="PX4" s="44"/>
      <c r="PY4" s="44"/>
      <c r="PZ4" s="44"/>
      <c r="QA4" s="44"/>
      <c r="QB4" s="44"/>
      <c r="QC4" s="44"/>
      <c r="QD4" s="44"/>
      <c r="QE4" s="44"/>
      <c r="QF4" s="44"/>
      <c r="QG4" s="44"/>
      <c r="QH4" s="44"/>
      <c r="QI4" s="44"/>
      <c r="QJ4" s="44"/>
      <c r="QK4" s="44"/>
      <c r="QL4" s="44"/>
      <c r="QM4" s="44"/>
      <c r="QN4" s="44"/>
      <c r="QO4" s="44"/>
      <c r="QP4" s="44"/>
      <c r="QQ4" s="44"/>
      <c r="QR4" s="44"/>
      <c r="QS4" s="44"/>
      <c r="QT4" s="44"/>
      <c r="QU4" s="44"/>
      <c r="QV4" s="44"/>
      <c r="QW4" s="44"/>
      <c r="QX4" s="44"/>
      <c r="QY4" s="44"/>
      <c r="QZ4" s="44"/>
      <c r="RA4" s="44"/>
      <c r="RB4" s="44"/>
      <c r="RC4" s="44"/>
      <c r="RD4" s="44"/>
      <c r="RE4" s="44"/>
      <c r="RF4" s="44"/>
      <c r="RG4" s="44"/>
      <c r="RH4" s="44"/>
      <c r="RI4" s="44"/>
      <c r="RJ4" s="44"/>
      <c r="RK4" s="44"/>
      <c r="RL4" s="44"/>
      <c r="RM4" s="44"/>
      <c r="RN4" s="44"/>
      <c r="RO4" s="44"/>
      <c r="RP4" s="44"/>
      <c r="RQ4" s="44"/>
      <c r="RR4" s="44"/>
      <c r="RS4" s="44"/>
      <c r="RT4" s="44"/>
      <c r="RU4" s="44"/>
      <c r="RV4" s="44"/>
      <c r="RW4" s="44"/>
      <c r="RX4" s="44"/>
      <c r="RY4" s="44"/>
      <c r="RZ4" s="44"/>
      <c r="SA4" s="44"/>
      <c r="SB4" s="44"/>
      <c r="SC4" s="44"/>
      <c r="SD4" s="44"/>
      <c r="SE4" s="44"/>
      <c r="SF4" s="44"/>
      <c r="SG4" s="44"/>
      <c r="SH4" s="44"/>
      <c r="SI4" s="44"/>
      <c r="SJ4" s="44"/>
      <c r="SK4" s="44"/>
      <c r="SL4" s="44"/>
      <c r="SM4" s="44"/>
      <c r="SN4" s="44"/>
      <c r="SO4" s="44"/>
      <c r="SP4" s="44"/>
      <c r="SQ4" s="44"/>
      <c r="SR4" s="44"/>
      <c r="SS4" s="44"/>
      <c r="ST4" s="44"/>
      <c r="SU4" s="44"/>
      <c r="SV4" s="44"/>
      <c r="SW4" s="44"/>
      <c r="SX4" s="44"/>
      <c r="SY4" s="44"/>
      <c r="SZ4" s="44"/>
      <c r="TA4" s="44"/>
      <c r="TB4" s="44"/>
      <c r="TC4" s="44"/>
      <c r="TD4" s="44"/>
      <c r="TE4" s="44"/>
      <c r="TF4" s="44"/>
      <c r="TG4" s="44"/>
      <c r="TH4" s="44"/>
      <c r="TI4" s="44"/>
      <c r="TJ4" s="44"/>
      <c r="TK4" s="44"/>
      <c r="TL4" s="44"/>
      <c r="TM4" s="44"/>
      <c r="TN4" s="44"/>
      <c r="TO4" s="44"/>
      <c r="TP4" s="44"/>
      <c r="TQ4" s="44"/>
      <c r="TR4" s="44"/>
      <c r="TS4" s="44"/>
      <c r="TT4" s="44"/>
      <c r="TU4" s="44"/>
      <c r="TV4" s="44"/>
      <c r="TW4" s="44"/>
      <c r="TX4" s="44"/>
      <c r="TY4" s="44"/>
      <c r="TZ4" s="44"/>
      <c r="UA4" s="44"/>
      <c r="UB4" s="44"/>
      <c r="UC4" s="44"/>
      <c r="UD4" s="44"/>
      <c r="UE4" s="44"/>
      <c r="UF4" s="44"/>
      <c r="UG4" s="44"/>
      <c r="UH4" s="44"/>
      <c r="UI4" s="44"/>
      <c r="UJ4" s="44"/>
      <c r="UK4" s="44"/>
      <c r="UL4" s="44"/>
      <c r="UM4" s="44"/>
      <c r="UN4" s="44"/>
      <c r="UO4" s="44"/>
      <c r="UP4" s="44"/>
      <c r="UQ4" s="44"/>
      <c r="UR4" s="44"/>
      <c r="US4" s="44"/>
      <c r="UT4" s="44"/>
      <c r="UU4" s="44"/>
      <c r="UV4" s="44"/>
      <c r="UW4" s="44"/>
      <c r="UX4" s="44"/>
      <c r="UY4" s="44"/>
      <c r="UZ4" s="44"/>
      <c r="VA4" s="44"/>
      <c r="VB4" s="44"/>
      <c r="VC4" s="44"/>
      <c r="VD4" s="44"/>
      <c r="VE4" s="44"/>
      <c r="VF4" s="44"/>
      <c r="VG4" s="44"/>
      <c r="VH4" s="44"/>
      <c r="VI4" s="44"/>
      <c r="VJ4" s="44"/>
      <c r="VK4" s="44"/>
      <c r="VL4" s="44"/>
      <c r="VM4" s="44"/>
      <c r="VN4" s="44"/>
      <c r="VO4" s="44"/>
      <c r="VP4" s="44"/>
      <c r="VQ4" s="44"/>
      <c r="VR4" s="44"/>
      <c r="VS4" s="44"/>
      <c r="VT4" s="44"/>
      <c r="VU4" s="44"/>
      <c r="VV4" s="44"/>
      <c r="VW4" s="44"/>
      <c r="VX4" s="44"/>
      <c r="VY4" s="44"/>
      <c r="VZ4" s="44"/>
      <c r="WA4" s="44"/>
      <c r="WB4" s="44"/>
      <c r="WC4" s="44"/>
      <c r="WD4" s="44"/>
      <c r="WE4" s="44"/>
      <c r="WF4" s="44"/>
      <c r="WG4" s="44"/>
      <c r="WH4" s="44"/>
      <c r="WI4" s="44"/>
      <c r="WJ4" s="44"/>
      <c r="WK4" s="44"/>
      <c r="WL4" s="44"/>
      <c r="WM4" s="44"/>
      <c r="WN4" s="44"/>
      <c r="WO4" s="44"/>
      <c r="WP4" s="44"/>
      <c r="WQ4" s="44"/>
      <c r="WR4" s="44"/>
      <c r="WS4" s="44"/>
      <c r="WT4" s="44"/>
      <c r="WU4" s="44"/>
      <c r="WV4" s="44"/>
      <c r="WW4" s="44"/>
      <c r="WX4" s="44"/>
      <c r="WY4" s="44"/>
      <c r="WZ4" s="44"/>
      <c r="XA4" s="44"/>
      <c r="XB4" s="44"/>
      <c r="XC4" s="44"/>
      <c r="XD4" s="44"/>
      <c r="XE4" s="44"/>
      <c r="XF4" s="44"/>
      <c r="XG4" s="44"/>
      <c r="XH4" s="44"/>
      <c r="XI4" s="44"/>
      <c r="XJ4" s="44"/>
      <c r="XK4" s="44"/>
      <c r="XL4" s="44"/>
      <c r="XM4" s="44"/>
      <c r="XN4" s="44"/>
      <c r="XO4" s="44"/>
      <c r="XP4" s="44"/>
      <c r="XQ4" s="44"/>
      <c r="XR4" s="44"/>
      <c r="XS4" s="44"/>
      <c r="XT4" s="44"/>
      <c r="XU4" s="44"/>
      <c r="XV4" s="44"/>
      <c r="XW4" s="44"/>
      <c r="XX4" s="44"/>
      <c r="XY4" s="44"/>
      <c r="XZ4" s="44"/>
      <c r="YA4" s="44"/>
      <c r="YB4" s="44"/>
      <c r="YC4" s="44"/>
      <c r="YD4" s="44"/>
      <c r="YE4" s="44"/>
      <c r="YF4" s="44"/>
      <c r="YG4" s="44"/>
      <c r="YH4" s="44"/>
      <c r="YI4" s="44"/>
      <c r="YJ4" s="44"/>
      <c r="YK4" s="44"/>
      <c r="YL4" s="44"/>
      <c r="YM4" s="44"/>
      <c r="YN4" s="44"/>
      <c r="YO4" s="44"/>
      <c r="YP4" s="44"/>
      <c r="YQ4" s="44"/>
      <c r="YR4" s="44"/>
      <c r="YS4" s="44"/>
      <c r="YT4" s="44"/>
      <c r="YU4" s="44"/>
      <c r="YV4" s="44"/>
      <c r="YW4" s="44"/>
      <c r="YX4" s="44"/>
      <c r="YY4" s="44"/>
      <c r="YZ4" s="44"/>
      <c r="ZA4" s="44"/>
      <c r="ZB4" s="44"/>
      <c r="ZC4" s="44"/>
      <c r="ZD4" s="44"/>
      <c r="ZE4" s="44"/>
      <c r="ZF4" s="44"/>
      <c r="ZG4" s="44"/>
      <c r="ZH4" s="44"/>
      <c r="ZI4" s="44"/>
      <c r="ZJ4" s="44"/>
      <c r="ZK4" s="44"/>
      <c r="ZL4" s="44"/>
      <c r="ZM4" s="44"/>
      <c r="ZN4" s="44"/>
      <c r="ZO4" s="44"/>
      <c r="ZP4" s="44"/>
      <c r="ZQ4" s="44"/>
      <c r="ZR4" s="44"/>
      <c r="ZS4" s="44"/>
      <c r="ZT4" s="44"/>
      <c r="ZU4" s="44"/>
      <c r="ZV4" s="44"/>
      <c r="ZW4" s="44"/>
      <c r="ZX4" s="44"/>
      <c r="ZY4" s="44"/>
      <c r="ZZ4" s="44"/>
      <c r="AAA4" s="44"/>
      <c r="AAB4" s="44"/>
      <c r="AAC4" s="44"/>
      <c r="AAD4" s="44"/>
      <c r="AAE4" s="44"/>
      <c r="AAF4" s="44"/>
      <c r="AAG4" s="44"/>
      <c r="AAH4" s="44"/>
      <c r="AAI4" s="44"/>
      <c r="AAJ4" s="44"/>
      <c r="AAK4" s="44"/>
      <c r="AAL4" s="44"/>
      <c r="AAM4" s="44"/>
      <c r="AAN4" s="44"/>
      <c r="AAO4" s="44"/>
      <c r="AAP4" s="44"/>
      <c r="AAQ4" s="44"/>
      <c r="AAR4" s="44"/>
      <c r="AAS4" s="44"/>
      <c r="AAT4" s="44"/>
      <c r="AAU4" s="44"/>
      <c r="AAV4" s="44"/>
      <c r="AAW4" s="44"/>
      <c r="AAX4" s="44"/>
      <c r="AAY4" s="44"/>
      <c r="AAZ4" s="44"/>
      <c r="ABA4" s="44"/>
      <c r="ABB4" s="44"/>
      <c r="ABC4" s="44"/>
      <c r="ABD4" s="44"/>
      <c r="ABE4" s="44"/>
      <c r="ABF4" s="44"/>
      <c r="ABG4" s="44"/>
      <c r="ABH4" s="44"/>
      <c r="ABI4" s="44"/>
      <c r="ABJ4" s="44"/>
      <c r="ABK4" s="44"/>
      <c r="ABL4" s="44"/>
      <c r="ABM4" s="44"/>
      <c r="ABN4" s="44"/>
      <c r="ABO4" s="44"/>
      <c r="ABP4" s="44"/>
      <c r="ABQ4" s="44"/>
      <c r="ABR4" s="44"/>
      <c r="ABS4" s="44"/>
      <c r="ABT4" s="44"/>
      <c r="ABU4" s="44"/>
      <c r="ABV4" s="44"/>
      <c r="ABW4" s="44"/>
      <c r="ABX4" s="44"/>
      <c r="ABY4" s="44"/>
      <c r="ABZ4" s="44"/>
      <c r="ACA4" s="44"/>
      <c r="ACB4" s="44"/>
      <c r="ACC4" s="44"/>
      <c r="ACD4" s="44"/>
      <c r="ACE4" s="44"/>
      <c r="ACF4" s="44"/>
      <c r="ACG4" s="44"/>
      <c r="ACH4" s="44"/>
      <c r="ACI4" s="44"/>
      <c r="ACJ4" s="44"/>
      <c r="ACK4" s="44"/>
      <c r="ACL4" s="44"/>
      <c r="ACM4" s="44"/>
      <c r="ACN4" s="44"/>
      <c r="ACO4" s="44"/>
      <c r="ACP4" s="44"/>
      <c r="ACQ4" s="44"/>
      <c r="ACR4" s="44"/>
      <c r="ACS4" s="44"/>
      <c r="ACT4" s="44"/>
      <c r="ACU4" s="44"/>
      <c r="ACV4" s="44"/>
      <c r="ACW4" s="44"/>
      <c r="ACX4" s="44"/>
      <c r="ACY4" s="44"/>
      <c r="ACZ4" s="44"/>
      <c r="ADA4" s="44"/>
      <c r="ADB4" s="44"/>
      <c r="ADC4" s="44"/>
      <c r="ADD4" s="44"/>
      <c r="ADE4" s="44"/>
      <c r="ADF4" s="44"/>
      <c r="ADG4" s="44"/>
      <c r="ADH4" s="44"/>
      <c r="ADI4" s="44"/>
      <c r="ADJ4" s="44"/>
      <c r="ADK4" s="44"/>
      <c r="ADL4" s="44"/>
      <c r="ADM4" s="44"/>
      <c r="ADN4" s="44"/>
      <c r="ADO4" s="44"/>
      <c r="ADP4" s="44"/>
      <c r="ADQ4" s="44"/>
      <c r="ADR4" s="44"/>
      <c r="ADS4" s="44"/>
      <c r="ADT4" s="44"/>
      <c r="ADU4" s="44"/>
      <c r="ADV4" s="44"/>
      <c r="ADW4" s="44"/>
      <c r="ADX4" s="44"/>
      <c r="ADY4" s="44"/>
      <c r="ADZ4" s="44"/>
      <c r="AEA4" s="44"/>
      <c r="AEB4" s="44"/>
      <c r="AEC4" s="44"/>
      <c r="AED4" s="44"/>
      <c r="AEE4" s="44"/>
      <c r="AEF4" s="44"/>
      <c r="AEG4" s="44"/>
      <c r="AEH4" s="44"/>
      <c r="AEI4" s="44"/>
      <c r="AEJ4" s="44"/>
      <c r="AEK4" s="44"/>
      <c r="AEL4" s="44"/>
      <c r="AEM4" s="44"/>
      <c r="AEN4" s="44"/>
      <c r="AEO4" s="44"/>
      <c r="AEP4" s="44"/>
      <c r="AEQ4" s="44"/>
      <c r="AER4" s="44"/>
      <c r="AES4" s="44"/>
      <c r="AET4" s="44"/>
      <c r="AEU4" s="44"/>
      <c r="AEV4" s="44"/>
      <c r="AEW4" s="44"/>
      <c r="AEX4" s="44"/>
      <c r="AEY4" s="44"/>
      <c r="AEZ4" s="44"/>
      <c r="AFA4" s="44"/>
      <c r="AFB4" s="44"/>
      <c r="AFC4" s="44"/>
      <c r="AFD4" s="44"/>
      <c r="AFE4" s="44"/>
      <c r="AFF4" s="44"/>
      <c r="AFG4" s="44"/>
      <c r="AFH4" s="44"/>
      <c r="AFI4" s="44"/>
      <c r="AFJ4" s="44"/>
      <c r="AFK4" s="44"/>
      <c r="AFL4" s="44"/>
      <c r="AFM4" s="44"/>
      <c r="AFN4" s="44"/>
      <c r="AFO4" s="44"/>
      <c r="AFP4" s="44"/>
      <c r="AFQ4" s="44"/>
      <c r="AFR4" s="44"/>
      <c r="AFS4" s="44"/>
      <c r="AFT4" s="44"/>
      <c r="AFU4" s="44"/>
      <c r="AFV4" s="44"/>
      <c r="AFW4" s="44"/>
      <c r="AFX4" s="44"/>
      <c r="AFY4" s="44"/>
      <c r="AFZ4" s="44"/>
      <c r="AGA4" s="44"/>
      <c r="AGB4" s="44"/>
      <c r="AGC4" s="44"/>
      <c r="AGD4" s="44"/>
      <c r="AGE4" s="44"/>
      <c r="AGF4" s="44"/>
      <c r="AGG4" s="44"/>
      <c r="AGH4" s="44"/>
      <c r="AGI4" s="44"/>
      <c r="AGJ4" s="44"/>
      <c r="AGK4" s="44"/>
      <c r="AGL4" s="44"/>
      <c r="AGM4" s="44"/>
      <c r="AGN4" s="44"/>
      <c r="AGO4" s="44"/>
      <c r="AGP4" s="44"/>
      <c r="AGQ4" s="44"/>
      <c r="AGR4" s="44"/>
      <c r="AGS4" s="44"/>
      <c r="AGT4" s="44"/>
      <c r="AGU4" s="44"/>
      <c r="AGV4" s="44"/>
      <c r="AGW4" s="44"/>
      <c r="AGX4" s="44"/>
      <c r="AGY4" s="44"/>
      <c r="AGZ4" s="44"/>
      <c r="AHA4" s="44"/>
      <c r="AHB4" s="44"/>
      <c r="AHC4" s="44"/>
      <c r="AHD4" s="44"/>
      <c r="AHE4" s="44"/>
      <c r="AHF4" s="44"/>
      <c r="AHG4" s="44"/>
      <c r="AHH4" s="44"/>
      <c r="AHI4" s="44"/>
      <c r="AHJ4" s="44"/>
      <c r="AHK4" s="44"/>
      <c r="AHL4" s="44"/>
      <c r="AHM4" s="44"/>
      <c r="AHN4" s="44"/>
      <c r="AHO4" s="44"/>
      <c r="AHP4" s="44"/>
    </row>
    <row r="5" spans="1:900" s="8" customFormat="1" ht="72" customHeight="1">
      <c r="A5" s="727"/>
      <c r="B5" s="692"/>
      <c r="C5" s="692"/>
      <c r="D5" s="692"/>
      <c r="E5" s="692"/>
      <c r="F5" s="692"/>
      <c r="G5" s="591" t="s">
        <v>588</v>
      </c>
      <c r="H5" s="590" t="s">
        <v>586</v>
      </c>
      <c r="I5" s="590" t="s">
        <v>587</v>
      </c>
      <c r="J5" s="825"/>
      <c r="K5" s="826"/>
      <c r="L5" s="129"/>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44"/>
      <c r="MS5" s="44"/>
      <c r="MT5" s="44"/>
      <c r="MU5" s="44"/>
      <c r="MV5" s="44"/>
      <c r="MW5" s="44"/>
      <c r="MX5" s="44"/>
      <c r="MY5" s="44"/>
      <c r="MZ5" s="44"/>
      <c r="NA5" s="44"/>
      <c r="NB5" s="44"/>
      <c r="NC5" s="44"/>
      <c r="ND5" s="44"/>
      <c r="NE5" s="44"/>
      <c r="NF5" s="44"/>
      <c r="NG5" s="44"/>
      <c r="NH5" s="44"/>
      <c r="NI5" s="44"/>
      <c r="NJ5" s="44"/>
      <c r="NK5" s="44"/>
      <c r="NL5" s="44"/>
      <c r="NM5" s="44"/>
      <c r="NN5" s="44"/>
      <c r="NO5" s="44"/>
      <c r="NP5" s="44"/>
      <c r="NQ5" s="44"/>
      <c r="NR5" s="44"/>
      <c r="NS5" s="44"/>
      <c r="NT5" s="44"/>
      <c r="NU5" s="44"/>
      <c r="NV5" s="44"/>
      <c r="NW5" s="44"/>
      <c r="NX5" s="44"/>
      <c r="NY5" s="44"/>
      <c r="NZ5" s="44"/>
      <c r="OA5" s="44"/>
      <c r="OB5" s="44"/>
      <c r="OC5" s="44"/>
      <c r="OD5" s="44"/>
      <c r="OE5" s="44"/>
      <c r="OF5" s="44"/>
      <c r="OG5" s="44"/>
      <c r="OH5" s="44"/>
      <c r="OI5" s="44"/>
      <c r="OJ5" s="44"/>
      <c r="OK5" s="44"/>
      <c r="OL5" s="44"/>
      <c r="OM5" s="44"/>
      <c r="ON5" s="44"/>
      <c r="OO5" s="44"/>
      <c r="OP5" s="44"/>
      <c r="OQ5" s="44"/>
      <c r="OR5" s="44"/>
      <c r="OS5" s="44"/>
      <c r="OT5" s="44"/>
      <c r="OU5" s="44"/>
      <c r="OV5" s="44"/>
      <c r="OW5" s="44"/>
      <c r="OX5" s="44"/>
      <c r="OY5" s="44"/>
      <c r="OZ5" s="44"/>
      <c r="PA5" s="44"/>
      <c r="PB5" s="44"/>
      <c r="PC5" s="44"/>
      <c r="PD5" s="44"/>
      <c r="PE5" s="44"/>
      <c r="PF5" s="44"/>
      <c r="PG5" s="44"/>
      <c r="PH5" s="44"/>
      <c r="PI5" s="44"/>
      <c r="PJ5" s="44"/>
      <c r="PK5" s="44"/>
      <c r="PL5" s="44"/>
      <c r="PM5" s="44"/>
      <c r="PN5" s="44"/>
      <c r="PO5" s="44"/>
      <c r="PP5" s="44"/>
      <c r="PQ5" s="44"/>
      <c r="PR5" s="44"/>
      <c r="PS5" s="44"/>
      <c r="PT5" s="44"/>
      <c r="PU5" s="44"/>
      <c r="PV5" s="44"/>
      <c r="PW5" s="44"/>
      <c r="PX5" s="44"/>
      <c r="PY5" s="44"/>
      <c r="PZ5" s="44"/>
      <c r="QA5" s="44"/>
      <c r="QB5" s="44"/>
      <c r="QC5" s="44"/>
      <c r="QD5" s="44"/>
      <c r="QE5" s="44"/>
      <c r="QF5" s="44"/>
      <c r="QG5" s="44"/>
      <c r="QH5" s="44"/>
      <c r="QI5" s="44"/>
      <c r="QJ5" s="44"/>
      <c r="QK5" s="44"/>
      <c r="QL5" s="44"/>
      <c r="QM5" s="44"/>
      <c r="QN5" s="44"/>
      <c r="QO5" s="44"/>
      <c r="QP5" s="44"/>
      <c r="QQ5" s="44"/>
      <c r="QR5" s="44"/>
      <c r="QS5" s="44"/>
      <c r="QT5" s="44"/>
      <c r="QU5" s="44"/>
      <c r="QV5" s="44"/>
      <c r="QW5" s="44"/>
      <c r="QX5" s="44"/>
      <c r="QY5" s="44"/>
      <c r="QZ5" s="44"/>
      <c r="RA5" s="44"/>
      <c r="RB5" s="44"/>
      <c r="RC5" s="44"/>
      <c r="RD5" s="44"/>
      <c r="RE5" s="44"/>
      <c r="RF5" s="44"/>
      <c r="RG5" s="44"/>
      <c r="RH5" s="44"/>
      <c r="RI5" s="44"/>
      <c r="RJ5" s="44"/>
      <c r="RK5" s="44"/>
      <c r="RL5" s="44"/>
      <c r="RM5" s="44"/>
      <c r="RN5" s="44"/>
      <c r="RO5" s="44"/>
      <c r="RP5" s="44"/>
      <c r="RQ5" s="44"/>
      <c r="RR5" s="44"/>
      <c r="RS5" s="44"/>
      <c r="RT5" s="44"/>
      <c r="RU5" s="44"/>
      <c r="RV5" s="44"/>
      <c r="RW5" s="44"/>
      <c r="RX5" s="44"/>
      <c r="RY5" s="44"/>
      <c r="RZ5" s="44"/>
      <c r="SA5" s="44"/>
      <c r="SB5" s="44"/>
      <c r="SC5" s="44"/>
      <c r="SD5" s="44"/>
      <c r="SE5" s="44"/>
      <c r="SF5" s="44"/>
      <c r="SG5" s="44"/>
      <c r="SH5" s="44"/>
      <c r="SI5" s="44"/>
      <c r="SJ5" s="44"/>
      <c r="SK5" s="44"/>
      <c r="SL5" s="44"/>
      <c r="SM5" s="44"/>
      <c r="SN5" s="44"/>
      <c r="SO5" s="44"/>
      <c r="SP5" s="44"/>
      <c r="SQ5" s="44"/>
      <c r="SR5" s="44"/>
      <c r="SS5" s="44"/>
      <c r="ST5" s="44"/>
      <c r="SU5" s="44"/>
      <c r="SV5" s="44"/>
      <c r="SW5" s="44"/>
      <c r="SX5" s="44"/>
      <c r="SY5" s="44"/>
      <c r="SZ5" s="44"/>
      <c r="TA5" s="44"/>
      <c r="TB5" s="44"/>
      <c r="TC5" s="44"/>
      <c r="TD5" s="44"/>
      <c r="TE5" s="44"/>
      <c r="TF5" s="44"/>
      <c r="TG5" s="44"/>
      <c r="TH5" s="44"/>
      <c r="TI5" s="44"/>
      <c r="TJ5" s="44"/>
      <c r="TK5" s="44"/>
      <c r="TL5" s="44"/>
      <c r="TM5" s="44"/>
      <c r="TN5" s="44"/>
      <c r="TO5" s="44"/>
      <c r="TP5" s="44"/>
      <c r="TQ5" s="44"/>
      <c r="TR5" s="44"/>
      <c r="TS5" s="44"/>
      <c r="TT5" s="44"/>
      <c r="TU5" s="44"/>
      <c r="TV5" s="44"/>
      <c r="TW5" s="44"/>
      <c r="TX5" s="44"/>
      <c r="TY5" s="44"/>
      <c r="TZ5" s="44"/>
      <c r="UA5" s="44"/>
      <c r="UB5" s="44"/>
      <c r="UC5" s="44"/>
      <c r="UD5" s="44"/>
      <c r="UE5" s="44"/>
      <c r="UF5" s="44"/>
      <c r="UG5" s="44"/>
      <c r="UH5" s="44"/>
      <c r="UI5" s="44"/>
      <c r="UJ5" s="44"/>
      <c r="UK5" s="44"/>
      <c r="UL5" s="44"/>
      <c r="UM5" s="44"/>
      <c r="UN5" s="44"/>
      <c r="UO5" s="44"/>
      <c r="UP5" s="44"/>
      <c r="UQ5" s="44"/>
      <c r="UR5" s="44"/>
      <c r="US5" s="44"/>
      <c r="UT5" s="44"/>
      <c r="UU5" s="44"/>
      <c r="UV5" s="44"/>
      <c r="UW5" s="44"/>
      <c r="UX5" s="44"/>
      <c r="UY5" s="44"/>
      <c r="UZ5" s="44"/>
      <c r="VA5" s="44"/>
      <c r="VB5" s="44"/>
      <c r="VC5" s="44"/>
      <c r="VD5" s="44"/>
      <c r="VE5" s="44"/>
      <c r="VF5" s="44"/>
      <c r="VG5" s="44"/>
      <c r="VH5" s="44"/>
      <c r="VI5" s="44"/>
      <c r="VJ5" s="44"/>
      <c r="VK5" s="44"/>
      <c r="VL5" s="44"/>
      <c r="VM5" s="44"/>
      <c r="VN5" s="44"/>
      <c r="VO5" s="44"/>
      <c r="VP5" s="44"/>
      <c r="VQ5" s="44"/>
      <c r="VR5" s="44"/>
      <c r="VS5" s="44"/>
      <c r="VT5" s="44"/>
      <c r="VU5" s="44"/>
      <c r="VV5" s="44"/>
      <c r="VW5" s="44"/>
      <c r="VX5" s="44"/>
      <c r="VY5" s="44"/>
      <c r="VZ5" s="44"/>
      <c r="WA5" s="44"/>
      <c r="WB5" s="44"/>
      <c r="WC5" s="44"/>
      <c r="WD5" s="44"/>
      <c r="WE5" s="44"/>
      <c r="WF5" s="44"/>
      <c r="WG5" s="44"/>
      <c r="WH5" s="44"/>
      <c r="WI5" s="44"/>
      <c r="WJ5" s="44"/>
      <c r="WK5" s="44"/>
      <c r="WL5" s="44"/>
      <c r="WM5" s="44"/>
      <c r="WN5" s="44"/>
      <c r="WO5" s="44"/>
      <c r="WP5" s="44"/>
      <c r="WQ5" s="44"/>
      <c r="WR5" s="44"/>
      <c r="WS5" s="44"/>
      <c r="WT5" s="44"/>
      <c r="WU5" s="44"/>
      <c r="WV5" s="44"/>
      <c r="WW5" s="44"/>
      <c r="WX5" s="44"/>
      <c r="WY5" s="44"/>
      <c r="WZ5" s="44"/>
      <c r="XA5" s="44"/>
      <c r="XB5" s="44"/>
      <c r="XC5" s="44"/>
      <c r="XD5" s="44"/>
      <c r="XE5" s="44"/>
      <c r="XF5" s="44"/>
      <c r="XG5" s="44"/>
      <c r="XH5" s="44"/>
      <c r="XI5" s="44"/>
      <c r="XJ5" s="44"/>
      <c r="XK5" s="44"/>
      <c r="XL5" s="44"/>
      <c r="XM5" s="44"/>
      <c r="XN5" s="44"/>
      <c r="XO5" s="44"/>
      <c r="XP5" s="44"/>
      <c r="XQ5" s="44"/>
      <c r="XR5" s="44"/>
      <c r="XS5" s="44"/>
      <c r="XT5" s="44"/>
      <c r="XU5" s="44"/>
      <c r="XV5" s="44"/>
      <c r="XW5" s="44"/>
      <c r="XX5" s="44"/>
      <c r="XY5" s="44"/>
      <c r="XZ5" s="44"/>
      <c r="YA5" s="44"/>
      <c r="YB5" s="44"/>
      <c r="YC5" s="44"/>
      <c r="YD5" s="44"/>
      <c r="YE5" s="44"/>
      <c r="YF5" s="44"/>
      <c r="YG5" s="44"/>
      <c r="YH5" s="44"/>
      <c r="YI5" s="44"/>
      <c r="YJ5" s="44"/>
      <c r="YK5" s="44"/>
      <c r="YL5" s="44"/>
      <c r="YM5" s="44"/>
      <c r="YN5" s="44"/>
      <c r="YO5" s="44"/>
      <c r="YP5" s="44"/>
      <c r="YQ5" s="44"/>
      <c r="YR5" s="44"/>
      <c r="YS5" s="44"/>
      <c r="YT5" s="44"/>
      <c r="YU5" s="44"/>
      <c r="YV5" s="44"/>
      <c r="YW5" s="44"/>
      <c r="YX5" s="44"/>
      <c r="YY5" s="44"/>
      <c r="YZ5" s="44"/>
      <c r="ZA5" s="44"/>
      <c r="ZB5" s="44"/>
      <c r="ZC5" s="44"/>
      <c r="ZD5" s="44"/>
      <c r="ZE5" s="44"/>
      <c r="ZF5" s="44"/>
      <c r="ZG5" s="44"/>
      <c r="ZH5" s="44"/>
      <c r="ZI5" s="44"/>
      <c r="ZJ5" s="44"/>
      <c r="ZK5" s="44"/>
      <c r="ZL5" s="44"/>
      <c r="ZM5" s="44"/>
      <c r="ZN5" s="44"/>
      <c r="ZO5" s="44"/>
      <c r="ZP5" s="44"/>
      <c r="ZQ5" s="44"/>
      <c r="ZR5" s="44"/>
      <c r="ZS5" s="44"/>
      <c r="ZT5" s="44"/>
      <c r="ZU5" s="44"/>
      <c r="ZV5" s="44"/>
      <c r="ZW5" s="44"/>
      <c r="ZX5" s="44"/>
      <c r="ZY5" s="44"/>
      <c r="ZZ5" s="44"/>
      <c r="AAA5" s="44"/>
      <c r="AAB5" s="44"/>
      <c r="AAC5" s="44"/>
      <c r="AAD5" s="44"/>
      <c r="AAE5" s="44"/>
      <c r="AAF5" s="44"/>
      <c r="AAG5" s="44"/>
      <c r="AAH5" s="44"/>
      <c r="AAI5" s="44"/>
      <c r="AAJ5" s="44"/>
      <c r="AAK5" s="44"/>
      <c r="AAL5" s="44"/>
      <c r="AAM5" s="44"/>
      <c r="AAN5" s="44"/>
      <c r="AAO5" s="44"/>
      <c r="AAP5" s="44"/>
      <c r="AAQ5" s="44"/>
      <c r="AAR5" s="44"/>
      <c r="AAS5" s="44"/>
      <c r="AAT5" s="44"/>
      <c r="AAU5" s="44"/>
      <c r="AAV5" s="44"/>
      <c r="AAW5" s="44"/>
      <c r="AAX5" s="44"/>
      <c r="AAY5" s="44"/>
      <c r="AAZ5" s="44"/>
      <c r="ABA5" s="44"/>
      <c r="ABB5" s="44"/>
      <c r="ABC5" s="44"/>
      <c r="ABD5" s="44"/>
      <c r="ABE5" s="44"/>
      <c r="ABF5" s="44"/>
      <c r="ABG5" s="44"/>
      <c r="ABH5" s="44"/>
      <c r="ABI5" s="44"/>
      <c r="ABJ5" s="44"/>
      <c r="ABK5" s="44"/>
      <c r="ABL5" s="44"/>
      <c r="ABM5" s="44"/>
      <c r="ABN5" s="44"/>
      <c r="ABO5" s="44"/>
      <c r="ABP5" s="44"/>
      <c r="ABQ5" s="44"/>
      <c r="ABR5" s="44"/>
      <c r="ABS5" s="44"/>
      <c r="ABT5" s="44"/>
      <c r="ABU5" s="44"/>
      <c r="ABV5" s="44"/>
      <c r="ABW5" s="44"/>
      <c r="ABX5" s="44"/>
      <c r="ABY5" s="44"/>
      <c r="ABZ5" s="44"/>
      <c r="ACA5" s="44"/>
      <c r="ACB5" s="44"/>
      <c r="ACC5" s="44"/>
      <c r="ACD5" s="44"/>
      <c r="ACE5" s="44"/>
      <c r="ACF5" s="44"/>
      <c r="ACG5" s="44"/>
      <c r="ACH5" s="44"/>
      <c r="ACI5" s="44"/>
      <c r="ACJ5" s="44"/>
      <c r="ACK5" s="44"/>
      <c r="ACL5" s="44"/>
      <c r="ACM5" s="44"/>
      <c r="ACN5" s="44"/>
      <c r="ACO5" s="44"/>
      <c r="ACP5" s="44"/>
      <c r="ACQ5" s="44"/>
      <c r="ACR5" s="44"/>
      <c r="ACS5" s="44"/>
      <c r="ACT5" s="44"/>
      <c r="ACU5" s="44"/>
      <c r="ACV5" s="44"/>
      <c r="ACW5" s="44"/>
      <c r="ACX5" s="44"/>
      <c r="ACY5" s="44"/>
      <c r="ACZ5" s="44"/>
      <c r="ADA5" s="44"/>
      <c r="ADB5" s="44"/>
      <c r="ADC5" s="44"/>
      <c r="ADD5" s="44"/>
      <c r="ADE5" s="44"/>
      <c r="ADF5" s="44"/>
      <c r="ADG5" s="44"/>
      <c r="ADH5" s="44"/>
      <c r="ADI5" s="44"/>
      <c r="ADJ5" s="44"/>
      <c r="ADK5" s="44"/>
      <c r="ADL5" s="44"/>
      <c r="ADM5" s="44"/>
      <c r="ADN5" s="44"/>
      <c r="ADO5" s="44"/>
      <c r="ADP5" s="44"/>
      <c r="ADQ5" s="44"/>
      <c r="ADR5" s="44"/>
      <c r="ADS5" s="44"/>
      <c r="ADT5" s="44"/>
      <c r="ADU5" s="44"/>
      <c r="ADV5" s="44"/>
      <c r="ADW5" s="44"/>
      <c r="ADX5" s="44"/>
      <c r="ADY5" s="44"/>
      <c r="ADZ5" s="44"/>
      <c r="AEA5" s="44"/>
      <c r="AEB5" s="44"/>
      <c r="AEC5" s="44"/>
      <c r="AED5" s="44"/>
      <c r="AEE5" s="44"/>
      <c r="AEF5" s="44"/>
      <c r="AEG5" s="44"/>
      <c r="AEH5" s="44"/>
      <c r="AEI5" s="44"/>
      <c r="AEJ5" s="44"/>
      <c r="AEK5" s="44"/>
      <c r="AEL5" s="44"/>
      <c r="AEM5" s="44"/>
      <c r="AEN5" s="44"/>
      <c r="AEO5" s="44"/>
      <c r="AEP5" s="44"/>
      <c r="AEQ5" s="44"/>
      <c r="AER5" s="44"/>
      <c r="AES5" s="44"/>
      <c r="AET5" s="44"/>
      <c r="AEU5" s="44"/>
      <c r="AEV5" s="44"/>
      <c r="AEW5" s="44"/>
      <c r="AEX5" s="44"/>
      <c r="AEY5" s="44"/>
      <c r="AEZ5" s="44"/>
      <c r="AFA5" s="44"/>
      <c r="AFB5" s="44"/>
      <c r="AFC5" s="44"/>
      <c r="AFD5" s="44"/>
      <c r="AFE5" s="44"/>
      <c r="AFF5" s="44"/>
      <c r="AFG5" s="44"/>
      <c r="AFH5" s="44"/>
      <c r="AFI5" s="44"/>
      <c r="AFJ5" s="44"/>
      <c r="AFK5" s="44"/>
      <c r="AFL5" s="44"/>
      <c r="AFM5" s="44"/>
      <c r="AFN5" s="44"/>
      <c r="AFO5" s="44"/>
      <c r="AFP5" s="44"/>
      <c r="AFQ5" s="44"/>
      <c r="AFR5" s="44"/>
      <c r="AFS5" s="44"/>
      <c r="AFT5" s="44"/>
      <c r="AFU5" s="44"/>
      <c r="AFV5" s="44"/>
      <c r="AFW5" s="44"/>
      <c r="AFX5" s="44"/>
      <c r="AFY5" s="44"/>
      <c r="AFZ5" s="44"/>
      <c r="AGA5" s="44"/>
      <c r="AGB5" s="44"/>
      <c r="AGC5" s="44"/>
      <c r="AGD5" s="44"/>
      <c r="AGE5" s="44"/>
      <c r="AGF5" s="44"/>
      <c r="AGG5" s="44"/>
      <c r="AGH5" s="44"/>
      <c r="AGI5" s="44"/>
      <c r="AGJ5" s="44"/>
      <c r="AGK5" s="44"/>
      <c r="AGL5" s="44"/>
      <c r="AGM5" s="44"/>
      <c r="AGN5" s="44"/>
      <c r="AGO5" s="44"/>
      <c r="AGP5" s="44"/>
      <c r="AGQ5" s="44"/>
      <c r="AGR5" s="44"/>
      <c r="AGS5" s="44"/>
      <c r="AGT5" s="44"/>
      <c r="AGU5" s="44"/>
      <c r="AGV5" s="44"/>
      <c r="AGW5" s="44"/>
      <c r="AGX5" s="44"/>
      <c r="AGY5" s="44"/>
      <c r="AGZ5" s="44"/>
      <c r="AHA5" s="44"/>
      <c r="AHB5" s="44"/>
      <c r="AHC5" s="44"/>
      <c r="AHD5" s="44"/>
      <c r="AHE5" s="44"/>
      <c r="AHF5" s="44"/>
      <c r="AHG5" s="44"/>
      <c r="AHH5" s="44"/>
      <c r="AHI5" s="44"/>
      <c r="AHJ5" s="44"/>
      <c r="AHK5" s="44"/>
      <c r="AHL5" s="44"/>
      <c r="AHM5" s="44"/>
      <c r="AHN5" s="44"/>
      <c r="AHO5" s="44"/>
      <c r="AHP5" s="44"/>
    </row>
    <row r="6" spans="1:900" s="28" customFormat="1" ht="18" customHeight="1">
      <c r="A6" s="755" t="s">
        <v>505</v>
      </c>
      <c r="B6" s="756"/>
      <c r="C6" s="756"/>
      <c r="D6" s="756"/>
      <c r="E6" s="756"/>
      <c r="F6" s="756"/>
      <c r="G6" s="756"/>
      <c r="H6" s="756"/>
      <c r="I6" s="757"/>
      <c r="J6" s="363"/>
      <c r="K6" s="355"/>
      <c r="L6" s="355"/>
    </row>
    <row r="7" spans="1:900" ht="18" customHeight="1">
      <c r="A7" s="366" t="s">
        <v>81</v>
      </c>
      <c r="B7" s="367">
        <v>17098</v>
      </c>
      <c r="C7" s="367">
        <v>53814</v>
      </c>
      <c r="D7" s="367">
        <v>11768</v>
      </c>
      <c r="E7" s="367">
        <v>15395</v>
      </c>
      <c r="F7" s="367">
        <v>59343</v>
      </c>
      <c r="G7" s="141">
        <f>E7/D7-1</f>
        <v>0.30820870156356217</v>
      </c>
      <c r="H7" s="329">
        <f>E7/B7-1</f>
        <v>-9.9602292665808889E-2</v>
      </c>
      <c r="I7" s="329">
        <f>F7/C7-1</f>
        <v>0.10274278068903997</v>
      </c>
      <c r="J7" s="354"/>
      <c r="K7" s="356"/>
      <c r="L7" s="364"/>
      <c r="M7" s="46"/>
      <c r="AHN7" s="28"/>
      <c r="AHO7" s="28"/>
      <c r="AHP7" s="28"/>
    </row>
    <row r="8" spans="1:900" ht="18" customHeight="1">
      <c r="A8" s="366" t="s">
        <v>82</v>
      </c>
      <c r="B8" s="368">
        <v>68383626.629999995</v>
      </c>
      <c r="C8" s="368">
        <v>215225912.16999999</v>
      </c>
      <c r="D8" s="368">
        <v>47059159.989999995</v>
      </c>
      <c r="E8" s="368">
        <v>61577201.799999997</v>
      </c>
      <c r="F8" s="368">
        <v>237334964.53999999</v>
      </c>
      <c r="G8" s="141">
        <f t="shared" ref="G8:G9" si="0">E8/D8-1</f>
        <v>0.30850618270885133</v>
      </c>
      <c r="H8" s="329">
        <f t="shared" ref="H8:H9" si="1">E8/B8-1</f>
        <v>-9.9532960818635607E-2</v>
      </c>
      <c r="I8" s="329">
        <f t="shared" ref="I8:I9" si="2">F8/C8-1</f>
        <v>0.10272486313142815</v>
      </c>
      <c r="J8" s="47"/>
      <c r="K8" s="357"/>
      <c r="L8" s="364"/>
      <c r="M8" s="48"/>
      <c r="AHN8" s="28"/>
      <c r="AHO8" s="28"/>
      <c r="AHP8" s="28"/>
    </row>
    <row r="9" spans="1:900" ht="18" customHeight="1">
      <c r="A9" s="366" t="s">
        <v>83</v>
      </c>
      <c r="B9" s="368">
        <f>ROUND(B8/B7,2)</f>
        <v>3999.51</v>
      </c>
      <c r="C9" s="369">
        <f t="shared" ref="C9:D9" si="3">ROUND(C8/C7,2)</f>
        <v>3999.44</v>
      </c>
      <c r="D9" s="369">
        <f t="shared" si="3"/>
        <v>3998.91</v>
      </c>
      <c r="E9" s="369">
        <f t="shared" ref="E9:F9" si="4">ROUND(E8/E7,2)</f>
        <v>3999.82</v>
      </c>
      <c r="F9" s="369">
        <f t="shared" si="4"/>
        <v>3999.38</v>
      </c>
      <c r="G9" s="396">
        <f t="shared" si="0"/>
        <v>2.2756201064799697E-4</v>
      </c>
      <c r="H9" s="370">
        <f t="shared" si="1"/>
        <v>7.7509494913030608E-5</v>
      </c>
      <c r="I9" s="600">
        <f t="shared" si="2"/>
        <v>-1.5002100294037035E-5</v>
      </c>
      <c r="J9" s="49"/>
      <c r="K9" s="358"/>
      <c r="L9" s="365"/>
      <c r="AHN9" s="28"/>
      <c r="AHO9" s="28"/>
      <c r="AHP9" s="28"/>
    </row>
    <row r="10" spans="1:900" ht="18" customHeight="1">
      <c r="A10" s="755" t="s">
        <v>85</v>
      </c>
      <c r="B10" s="756"/>
      <c r="C10" s="756"/>
      <c r="D10" s="756"/>
      <c r="E10" s="756"/>
      <c r="F10" s="756"/>
      <c r="G10" s="756"/>
      <c r="H10" s="756"/>
      <c r="I10" s="757"/>
      <c r="J10" s="363"/>
      <c r="K10" s="355"/>
      <c r="L10" s="355"/>
      <c r="AHN10" s="28"/>
      <c r="AHO10" s="28"/>
      <c r="AHP10" s="28"/>
    </row>
    <row r="11" spans="1:900" ht="18" customHeight="1">
      <c r="A11" s="366" t="s">
        <v>81</v>
      </c>
      <c r="B11" s="371">
        <v>15476</v>
      </c>
      <c r="C11" s="372">
        <v>48134</v>
      </c>
      <c r="D11" s="372">
        <v>10343</v>
      </c>
      <c r="E11" s="372">
        <v>13798</v>
      </c>
      <c r="F11" s="372">
        <v>53213</v>
      </c>
      <c r="G11" s="141">
        <f t="shared" ref="G11:G13" si="5">E11/D11-1</f>
        <v>0.33404234748138828</v>
      </c>
      <c r="H11" s="329">
        <f t="shared" ref="H11:H13" si="6">E11/B11-1</f>
        <v>-0.10842594985784437</v>
      </c>
      <c r="I11" s="329">
        <f t="shared" ref="I11:I13" si="7">F11/C11-1</f>
        <v>0.10551792911455515</v>
      </c>
      <c r="J11" s="354"/>
      <c r="K11" s="356"/>
      <c r="L11" s="364"/>
      <c r="AHN11" s="28"/>
      <c r="AHO11" s="28"/>
      <c r="AHP11" s="28"/>
    </row>
    <row r="12" spans="1:900" ht="18" customHeight="1">
      <c r="A12" s="366" t="s">
        <v>82</v>
      </c>
      <c r="B12" s="373">
        <v>61895626.629999995</v>
      </c>
      <c r="C12" s="374">
        <v>192514302.16999999</v>
      </c>
      <c r="D12" s="374">
        <v>41360659.989999995</v>
      </c>
      <c r="E12" s="374">
        <v>55189678.799999997</v>
      </c>
      <c r="F12" s="374">
        <v>212825362.13999999</v>
      </c>
      <c r="G12" s="141">
        <f t="shared" si="5"/>
        <v>0.33435198600175919</v>
      </c>
      <c r="H12" s="329">
        <f t="shared" si="6"/>
        <v>-0.1083428376949287</v>
      </c>
      <c r="I12" s="329">
        <f t="shared" si="7"/>
        <v>0.1055041612028611</v>
      </c>
      <c r="J12" s="47"/>
      <c r="K12" s="357"/>
      <c r="L12" s="364"/>
      <c r="AHN12" s="28"/>
      <c r="AHO12" s="28"/>
      <c r="AHP12" s="28"/>
    </row>
    <row r="13" spans="1:900" ht="18" customHeight="1">
      <c r="A13" s="366" t="s">
        <v>83</v>
      </c>
      <c r="B13" s="375">
        <f>ROUND(B12/B11,2)</f>
        <v>3999.46</v>
      </c>
      <c r="C13" s="374">
        <f t="shared" ref="C13:D13" si="8">ROUND(C12/C11,2)</f>
        <v>3999.55</v>
      </c>
      <c r="D13" s="374">
        <f t="shared" si="8"/>
        <v>3998.9</v>
      </c>
      <c r="E13" s="374">
        <f t="shared" ref="E13:F13" si="9">ROUND(E12/E11,2)</f>
        <v>3999.83</v>
      </c>
      <c r="F13" s="374">
        <f t="shared" si="9"/>
        <v>3999.5</v>
      </c>
      <c r="G13" s="396">
        <f t="shared" si="5"/>
        <v>2.3256395508752803E-4</v>
      </c>
      <c r="H13" s="370">
        <f t="shared" si="6"/>
        <v>9.2512489185958557E-5</v>
      </c>
      <c r="I13" s="600">
        <f t="shared" si="7"/>
        <v>-1.2501406408294002E-5</v>
      </c>
      <c r="J13" s="49"/>
      <c r="K13" s="358"/>
      <c r="L13" s="365"/>
      <c r="AHN13" s="28"/>
      <c r="AHO13" s="28"/>
      <c r="AHP13" s="28"/>
    </row>
    <row r="14" spans="1:900" ht="18" customHeight="1">
      <c r="A14" s="755" t="s">
        <v>86</v>
      </c>
      <c r="B14" s="756"/>
      <c r="C14" s="756"/>
      <c r="D14" s="756"/>
      <c r="E14" s="756"/>
      <c r="F14" s="756"/>
      <c r="G14" s="756"/>
      <c r="H14" s="756"/>
      <c r="I14" s="757"/>
      <c r="J14" s="363"/>
      <c r="K14" s="355"/>
      <c r="L14" s="355"/>
      <c r="AHN14" s="28"/>
      <c r="AHO14" s="28"/>
      <c r="AHP14" s="28"/>
    </row>
    <row r="15" spans="1:900" ht="18" customHeight="1">
      <c r="A15" s="366" t="s">
        <v>81</v>
      </c>
      <c r="B15" s="371">
        <v>1077</v>
      </c>
      <c r="C15" s="372">
        <v>3685</v>
      </c>
      <c r="D15" s="372">
        <v>920</v>
      </c>
      <c r="E15" s="372">
        <v>1073</v>
      </c>
      <c r="F15" s="372">
        <v>4093</v>
      </c>
      <c r="G15" s="141">
        <f t="shared" ref="G15:G17" si="10">E15/D15-1</f>
        <v>0.16630434782608705</v>
      </c>
      <c r="H15" s="329">
        <f t="shared" ref="H15:H17" si="11">E15/B15-1</f>
        <v>-3.71402042711233E-3</v>
      </c>
      <c r="I15" s="329">
        <f t="shared" ref="I15:I17" si="12">F15/C15-1</f>
        <v>0.11071913161465408</v>
      </c>
      <c r="J15" s="50"/>
      <c r="K15" s="356"/>
      <c r="L15" s="364"/>
      <c r="M15" s="51"/>
      <c r="AHN15" s="28"/>
      <c r="AHO15" s="28"/>
      <c r="AHP15" s="28"/>
    </row>
    <row r="16" spans="1:900" ht="18" customHeight="1">
      <c r="A16" s="366" t="s">
        <v>82</v>
      </c>
      <c r="B16" s="373">
        <v>4308000</v>
      </c>
      <c r="C16" s="374">
        <v>14736000</v>
      </c>
      <c r="D16" s="374">
        <v>3680000</v>
      </c>
      <c r="E16" s="374">
        <v>4291800</v>
      </c>
      <c r="F16" s="374">
        <v>16371800</v>
      </c>
      <c r="G16" s="141">
        <f t="shared" si="10"/>
        <v>0.16625000000000001</v>
      </c>
      <c r="H16" s="329">
        <f t="shared" si="11"/>
        <v>-3.7604456824512633E-3</v>
      </c>
      <c r="I16" s="329">
        <f t="shared" si="12"/>
        <v>0.11100705754614548</v>
      </c>
      <c r="J16" s="42"/>
      <c r="K16" s="357"/>
      <c r="L16" s="364"/>
      <c r="AHN16" s="28"/>
      <c r="AHO16" s="28"/>
      <c r="AHP16" s="28"/>
    </row>
    <row r="17" spans="1:900" ht="18" customHeight="1">
      <c r="A17" s="366" t="s">
        <v>83</v>
      </c>
      <c r="B17" s="375">
        <f>ROUND(B16/B15,2)</f>
        <v>4000</v>
      </c>
      <c r="C17" s="374">
        <f t="shared" ref="C17:D17" si="13">ROUND(C16/C15,2)</f>
        <v>3998.91</v>
      </c>
      <c r="D17" s="374">
        <f t="shared" si="13"/>
        <v>4000</v>
      </c>
      <c r="E17" s="374">
        <f t="shared" ref="E17:F17" si="14">ROUND(E16/E15,2)</f>
        <v>3999.81</v>
      </c>
      <c r="F17" s="374">
        <f t="shared" si="14"/>
        <v>3999.95</v>
      </c>
      <c r="G17" s="669">
        <f t="shared" si="10"/>
        <v>-4.7499999999978115E-5</v>
      </c>
      <c r="H17" s="600">
        <f t="shared" si="11"/>
        <v>-4.7499999999978115E-5</v>
      </c>
      <c r="I17" s="370">
        <f t="shared" si="12"/>
        <v>2.6007086931190138E-4</v>
      </c>
      <c r="J17" s="42"/>
      <c r="K17" s="358"/>
      <c r="L17" s="365"/>
      <c r="AHN17" s="28"/>
      <c r="AHO17" s="28"/>
      <c r="AHP17" s="28"/>
    </row>
    <row r="18" spans="1:900" ht="18" customHeight="1">
      <c r="A18" s="755" t="s">
        <v>87</v>
      </c>
      <c r="B18" s="756"/>
      <c r="C18" s="756"/>
      <c r="D18" s="756"/>
      <c r="E18" s="756"/>
      <c r="F18" s="756"/>
      <c r="G18" s="756"/>
      <c r="H18" s="756"/>
      <c r="I18" s="757"/>
      <c r="J18" s="363"/>
      <c r="K18" s="355"/>
      <c r="L18" s="355"/>
      <c r="AHN18" s="28"/>
      <c r="AHO18" s="28"/>
      <c r="AHP18" s="28"/>
    </row>
    <row r="19" spans="1:900" ht="18" customHeight="1">
      <c r="A19" s="366" t="s">
        <v>81</v>
      </c>
      <c r="B19" s="371">
        <v>545</v>
      </c>
      <c r="C19" s="372">
        <v>1995</v>
      </c>
      <c r="D19" s="372">
        <v>505</v>
      </c>
      <c r="E19" s="372">
        <v>524</v>
      </c>
      <c r="F19" s="372">
        <v>2037</v>
      </c>
      <c r="G19" s="138">
        <f t="shared" ref="G19:G21" si="15">E19/D19-1</f>
        <v>3.7623762376237657E-2</v>
      </c>
      <c r="H19" s="164">
        <f t="shared" ref="H19:H21" si="16">E19/B19-1</f>
        <v>-3.8532110091743066E-2</v>
      </c>
      <c r="I19" s="164">
        <f t="shared" ref="I19:I21" si="17">F19/C19-1</f>
        <v>2.1052631578947434E-2</v>
      </c>
      <c r="J19" s="50"/>
      <c r="K19" s="359"/>
      <c r="L19" s="364"/>
      <c r="AHN19" s="28"/>
      <c r="AHO19" s="28"/>
      <c r="AHP19" s="28"/>
    </row>
    <row r="20" spans="1:900" ht="18" customHeight="1">
      <c r="A20" s="366" t="s">
        <v>82</v>
      </c>
      <c r="B20" s="373">
        <v>2180000</v>
      </c>
      <c r="C20" s="374">
        <v>7975610</v>
      </c>
      <c r="D20" s="374">
        <v>2018500</v>
      </c>
      <c r="E20" s="374">
        <v>2095723</v>
      </c>
      <c r="F20" s="374">
        <v>8137802.4000000004</v>
      </c>
      <c r="G20" s="141">
        <f t="shared" si="15"/>
        <v>3.8257617042358083E-2</v>
      </c>
      <c r="H20" s="329">
        <f t="shared" si="16"/>
        <v>-3.8659174311926559E-2</v>
      </c>
      <c r="I20" s="329">
        <f t="shared" si="17"/>
        <v>2.0336049531007649E-2</v>
      </c>
      <c r="J20" s="42"/>
      <c r="K20" s="360"/>
      <c r="L20" s="364"/>
      <c r="AHN20" s="28"/>
      <c r="AHO20" s="28"/>
      <c r="AHP20" s="28"/>
    </row>
    <row r="21" spans="1:900" ht="18" customHeight="1">
      <c r="A21" s="376" t="s">
        <v>83</v>
      </c>
      <c r="B21" s="375">
        <f>ROUND(B20/B19,2)</f>
        <v>4000</v>
      </c>
      <c r="C21" s="377">
        <f t="shared" ref="C21:D21" si="18">ROUND(C20/C19,2)</f>
        <v>3997.8</v>
      </c>
      <c r="D21" s="377">
        <f t="shared" si="18"/>
        <v>3997.03</v>
      </c>
      <c r="E21" s="377">
        <f t="shared" ref="E21:F21" si="19">ROUND(E20/E19,2)</f>
        <v>3999.47</v>
      </c>
      <c r="F21" s="377">
        <f t="shared" si="19"/>
        <v>3994.99</v>
      </c>
      <c r="G21" s="147">
        <f t="shared" si="15"/>
        <v>6.1045326154651747E-4</v>
      </c>
      <c r="H21" s="599">
        <f t="shared" si="16"/>
        <v>-1.3250000000009088E-4</v>
      </c>
      <c r="I21" s="165">
        <f t="shared" si="17"/>
        <v>-7.0288658762329703E-4</v>
      </c>
      <c r="J21" s="42"/>
      <c r="K21" s="360"/>
      <c r="L21" s="364"/>
      <c r="AHN21" s="28"/>
      <c r="AHO21" s="28"/>
      <c r="AHP21" s="28"/>
    </row>
    <row r="22" spans="1:900" ht="26.25" customHeight="1">
      <c r="A22" s="8"/>
      <c r="B22" s="8"/>
      <c r="C22" s="8"/>
      <c r="D22" s="52"/>
      <c r="E22" s="52"/>
      <c r="F22" s="52"/>
    </row>
    <row r="23" spans="1:900" s="3" customFormat="1" ht="15" customHeight="1">
      <c r="A23" s="378" t="s">
        <v>704</v>
      </c>
      <c r="B23" s="41"/>
      <c r="C23" s="41"/>
      <c r="D23" s="41"/>
      <c r="E23" s="41"/>
      <c r="F23" s="41"/>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c r="YV23" s="53"/>
      <c r="YW23" s="53"/>
      <c r="YX23" s="53"/>
      <c r="YY23" s="53"/>
      <c r="YZ23" s="53"/>
      <c r="ZA23" s="53"/>
      <c r="ZB23" s="53"/>
      <c r="ZC23" s="53"/>
      <c r="ZD23" s="53"/>
      <c r="ZE23" s="53"/>
      <c r="ZF23" s="53"/>
      <c r="ZG23" s="53"/>
      <c r="ZH23" s="53"/>
      <c r="ZI23" s="53"/>
      <c r="ZJ23" s="53"/>
      <c r="ZK23" s="53"/>
      <c r="ZL23" s="53"/>
      <c r="ZM23" s="53"/>
      <c r="ZN23" s="53"/>
      <c r="ZO23" s="53"/>
      <c r="ZP23" s="53"/>
      <c r="ZQ23" s="53"/>
      <c r="ZR23" s="53"/>
      <c r="ZS23" s="53"/>
      <c r="ZT23" s="53"/>
      <c r="ZU23" s="53"/>
      <c r="ZV23" s="53"/>
      <c r="ZW23" s="53"/>
      <c r="ZX23" s="53"/>
      <c r="ZY23" s="53"/>
      <c r="ZZ23" s="53"/>
      <c r="AAA23" s="53"/>
      <c r="AAB23" s="53"/>
      <c r="AAC23" s="53"/>
      <c r="AAD23" s="53"/>
      <c r="AAE23" s="53"/>
      <c r="AAF23" s="53"/>
      <c r="AAG23" s="53"/>
      <c r="AAH23" s="53"/>
      <c r="AAI23" s="53"/>
      <c r="AAJ23" s="53"/>
      <c r="AAK23" s="53"/>
      <c r="AAL23" s="53"/>
      <c r="AAM23" s="53"/>
      <c r="AAN23" s="53"/>
      <c r="AAO23" s="53"/>
      <c r="AAP23" s="53"/>
      <c r="AAQ23" s="53"/>
      <c r="AAR23" s="53"/>
      <c r="AAS23" s="53"/>
      <c r="AAT23" s="53"/>
      <c r="AAU23" s="53"/>
      <c r="AAV23" s="53"/>
      <c r="AAW23" s="53"/>
      <c r="AAX23" s="53"/>
      <c r="AAY23" s="53"/>
      <c r="AAZ23" s="53"/>
      <c r="ABA23" s="53"/>
      <c r="ABB23" s="53"/>
      <c r="ABC23" s="53"/>
      <c r="ABD23" s="53"/>
      <c r="ABE23" s="53"/>
      <c r="ABF23" s="53"/>
      <c r="ABG23" s="53"/>
      <c r="ABH23" s="53"/>
      <c r="ABI23" s="53"/>
      <c r="ABJ23" s="53"/>
      <c r="ABK23" s="53"/>
      <c r="ABL23" s="53"/>
      <c r="ABM23" s="53"/>
      <c r="ABN23" s="53"/>
      <c r="ABO23" s="53"/>
      <c r="ABP23" s="53"/>
      <c r="ABQ23" s="53"/>
      <c r="ABR23" s="53"/>
      <c r="ABS23" s="53"/>
      <c r="ABT23" s="53"/>
      <c r="ABU23" s="53"/>
      <c r="ABV23" s="53"/>
      <c r="ABW23" s="53"/>
      <c r="ABX23" s="53"/>
      <c r="ABY23" s="53"/>
      <c r="ABZ23" s="53"/>
      <c r="ACA23" s="53"/>
      <c r="ACB23" s="53"/>
      <c r="ACC23" s="53"/>
      <c r="ACD23" s="53"/>
      <c r="ACE23" s="53"/>
      <c r="ACF23" s="53"/>
      <c r="ACG23" s="53"/>
      <c r="ACH23" s="53"/>
      <c r="ACI23" s="53"/>
      <c r="ACJ23" s="53"/>
      <c r="ACK23" s="53"/>
      <c r="ACL23" s="53"/>
      <c r="ACM23" s="53"/>
      <c r="ACN23" s="53"/>
      <c r="ACO23" s="53"/>
      <c r="ACP23" s="53"/>
      <c r="ACQ23" s="53"/>
      <c r="ACR23" s="53"/>
      <c r="ACS23" s="53"/>
      <c r="ACT23" s="53"/>
      <c r="ACU23" s="53"/>
      <c r="ACV23" s="53"/>
      <c r="ACW23" s="53"/>
      <c r="ACX23" s="53"/>
      <c r="ACY23" s="53"/>
      <c r="ACZ23" s="53"/>
      <c r="ADA23" s="53"/>
      <c r="ADB23" s="53"/>
      <c r="ADC23" s="53"/>
      <c r="ADD23" s="53"/>
      <c r="ADE23" s="53"/>
      <c r="ADF23" s="53"/>
      <c r="ADG23" s="53"/>
      <c r="ADH23" s="53"/>
      <c r="ADI23" s="53"/>
      <c r="ADJ23" s="53"/>
      <c r="ADK23" s="53"/>
      <c r="ADL23" s="53"/>
      <c r="ADM23" s="53"/>
      <c r="ADN23" s="53"/>
      <c r="ADO23" s="53"/>
      <c r="ADP23" s="53"/>
      <c r="ADQ23" s="53"/>
      <c r="ADR23" s="53"/>
      <c r="ADS23" s="53"/>
      <c r="ADT23" s="53"/>
      <c r="ADU23" s="53"/>
      <c r="ADV23" s="53"/>
      <c r="ADW23" s="53"/>
      <c r="ADX23" s="53"/>
      <c r="ADY23" s="53"/>
      <c r="ADZ23" s="53"/>
      <c r="AEA23" s="53"/>
      <c r="AEB23" s="53"/>
      <c r="AEC23" s="53"/>
      <c r="AED23" s="53"/>
      <c r="AEE23" s="53"/>
      <c r="AEF23" s="53"/>
      <c r="AEG23" s="53"/>
      <c r="AEH23" s="53"/>
      <c r="AEI23" s="53"/>
      <c r="AEJ23" s="53"/>
      <c r="AEK23" s="53"/>
      <c r="AEL23" s="53"/>
      <c r="AEM23" s="53"/>
      <c r="AEN23" s="53"/>
      <c r="AEO23" s="53"/>
      <c r="AEP23" s="53"/>
      <c r="AEQ23" s="53"/>
      <c r="AER23" s="53"/>
      <c r="AES23" s="53"/>
      <c r="AET23" s="53"/>
      <c r="AEU23" s="53"/>
      <c r="AEV23" s="53"/>
      <c r="AEW23" s="53"/>
      <c r="AEX23" s="53"/>
      <c r="AEY23" s="53"/>
      <c r="AEZ23" s="53"/>
      <c r="AFA23" s="53"/>
      <c r="AFB23" s="53"/>
      <c r="AFC23" s="53"/>
      <c r="AFD23" s="53"/>
      <c r="AFE23" s="53"/>
      <c r="AFF23" s="53"/>
      <c r="AFG23" s="53"/>
      <c r="AFH23" s="53"/>
      <c r="AFI23" s="53"/>
      <c r="AFJ23" s="53"/>
      <c r="AFK23" s="53"/>
      <c r="AFL23" s="53"/>
      <c r="AFM23" s="53"/>
      <c r="AFN23" s="53"/>
      <c r="AFO23" s="53"/>
      <c r="AFP23" s="53"/>
      <c r="AFQ23" s="53"/>
      <c r="AFR23" s="53"/>
      <c r="AFS23" s="53"/>
      <c r="AFT23" s="53"/>
      <c r="AFU23" s="53"/>
      <c r="AFV23" s="53"/>
      <c r="AFW23" s="53"/>
      <c r="AFX23" s="53"/>
      <c r="AFY23" s="53"/>
      <c r="AFZ23" s="53"/>
      <c r="AGA23" s="53"/>
      <c r="AGB23" s="53"/>
      <c r="AGC23" s="53"/>
      <c r="AGD23" s="53"/>
      <c r="AGE23" s="53"/>
      <c r="AGF23" s="53"/>
      <c r="AGG23" s="53"/>
      <c r="AGH23" s="53"/>
      <c r="AGI23" s="53"/>
      <c r="AGJ23" s="53"/>
      <c r="AGK23" s="53"/>
      <c r="AGL23" s="53"/>
      <c r="AGM23" s="53"/>
      <c r="AGN23" s="53"/>
      <c r="AGO23" s="53"/>
      <c r="AGP23" s="53"/>
      <c r="AGQ23" s="53"/>
      <c r="AGR23" s="53"/>
      <c r="AGS23" s="53"/>
      <c r="AGT23" s="53"/>
      <c r="AGU23" s="53"/>
      <c r="AGV23" s="53"/>
      <c r="AGW23" s="53"/>
      <c r="AGX23" s="53"/>
      <c r="AGY23" s="53"/>
      <c r="AGZ23" s="53"/>
      <c r="AHA23" s="53"/>
      <c r="AHB23" s="53"/>
      <c r="AHC23" s="53"/>
      <c r="AHD23" s="53"/>
      <c r="AHE23" s="53"/>
      <c r="AHF23" s="53"/>
      <c r="AHG23" s="53"/>
      <c r="AHH23" s="53"/>
      <c r="AHI23" s="53"/>
      <c r="AHJ23" s="53"/>
      <c r="AHK23" s="53"/>
      <c r="AHL23" s="53"/>
      <c r="AHM23" s="53"/>
    </row>
    <row r="24" spans="1:900" ht="21.75" customHeight="1">
      <c r="A24" s="727" t="s">
        <v>15</v>
      </c>
      <c r="B24" s="786" t="s">
        <v>88</v>
      </c>
      <c r="C24" s="693"/>
      <c r="D24" s="693"/>
      <c r="E24" s="693"/>
      <c r="F24" s="693"/>
      <c r="G24" s="693"/>
      <c r="H24" s="693"/>
      <c r="I24" s="694"/>
    </row>
    <row r="25" spans="1:900" ht="18" customHeight="1">
      <c r="A25" s="728"/>
      <c r="B25" s="832" t="s">
        <v>130</v>
      </c>
      <c r="C25" s="833"/>
      <c r="D25" s="836" t="s">
        <v>39</v>
      </c>
      <c r="E25" s="837"/>
      <c r="F25" s="837"/>
      <c r="G25" s="837"/>
      <c r="H25" s="837"/>
      <c r="I25" s="838"/>
    </row>
    <row r="26" spans="1:900" ht="23.45" customHeight="1">
      <c r="A26" s="728"/>
      <c r="B26" s="834"/>
      <c r="C26" s="835"/>
      <c r="D26" s="692" t="s">
        <v>89</v>
      </c>
      <c r="E26" s="692"/>
      <c r="F26" s="786" t="s">
        <v>90</v>
      </c>
      <c r="G26" s="693"/>
      <c r="H26" s="786" t="s">
        <v>91</v>
      </c>
      <c r="I26" s="694"/>
    </row>
    <row r="27" spans="1:900" ht="33.6" customHeight="1">
      <c r="A27" s="728"/>
      <c r="B27" s="526" t="s">
        <v>92</v>
      </c>
      <c r="C27" s="526" t="s">
        <v>342</v>
      </c>
      <c r="D27" s="526" t="s">
        <v>92</v>
      </c>
      <c r="E27" s="526" t="s">
        <v>342</v>
      </c>
      <c r="F27" s="526" t="s">
        <v>84</v>
      </c>
      <c r="G27" s="526" t="s">
        <v>342</v>
      </c>
      <c r="H27" s="526" t="s">
        <v>92</v>
      </c>
      <c r="I27" s="526" t="s">
        <v>342</v>
      </c>
      <c r="J27" s="54"/>
    </row>
    <row r="28" spans="1:900" ht="15" customHeight="1">
      <c r="A28" s="729"/>
      <c r="B28" s="689" t="str">
        <f>'Tab 14 (27) i 15 (28)'!B13:D13</f>
        <v>ROK 2021</v>
      </c>
      <c r="C28" s="691"/>
      <c r="D28" s="691"/>
      <c r="E28" s="691"/>
      <c r="F28" s="691"/>
      <c r="G28" s="691"/>
      <c r="H28" s="691"/>
      <c r="I28" s="690"/>
      <c r="J28" s="54"/>
    </row>
    <row r="29" spans="1:900" ht="19.5" customHeight="1">
      <c r="A29" s="191" t="s">
        <v>73</v>
      </c>
      <c r="B29" s="379">
        <f t="shared" ref="B29:I29" si="20">SUM(B30:B45)</f>
        <v>59343</v>
      </c>
      <c r="C29" s="380">
        <f t="shared" si="20"/>
        <v>237334964.54000002</v>
      </c>
      <c r="D29" s="381">
        <f t="shared" si="20"/>
        <v>53213</v>
      </c>
      <c r="E29" s="382">
        <f t="shared" si="20"/>
        <v>212825362.13999999</v>
      </c>
      <c r="F29" s="381">
        <f t="shared" si="20"/>
        <v>4093</v>
      </c>
      <c r="G29" s="382">
        <f t="shared" si="20"/>
        <v>16371800</v>
      </c>
      <c r="H29" s="381">
        <f t="shared" si="20"/>
        <v>2037</v>
      </c>
      <c r="I29" s="382">
        <f t="shared" si="20"/>
        <v>8137802.4000000004</v>
      </c>
      <c r="K29" s="46"/>
    </row>
    <row r="30" spans="1:900" ht="18.75" customHeight="1">
      <c r="A30" s="192" t="s">
        <v>46</v>
      </c>
      <c r="B30" s="383">
        <f>D30+F30+H30</f>
        <v>2027</v>
      </c>
      <c r="C30" s="384">
        <f>E30+G30+I30</f>
        <v>8107996</v>
      </c>
      <c r="D30" s="385">
        <v>1803</v>
      </c>
      <c r="E30" s="386">
        <v>7211996</v>
      </c>
      <c r="F30" s="387">
        <v>139</v>
      </c>
      <c r="G30" s="386">
        <v>556000</v>
      </c>
      <c r="H30" s="387">
        <v>85</v>
      </c>
      <c r="I30" s="386">
        <v>340000</v>
      </c>
      <c r="J30" s="46"/>
    </row>
    <row r="31" spans="1:900" ht="18.75" customHeight="1">
      <c r="A31" s="192" t="s">
        <v>47</v>
      </c>
      <c r="B31" s="383">
        <f t="shared" ref="B31:C45" si="21">D31+F31+H31</f>
        <v>3931</v>
      </c>
      <c r="C31" s="384">
        <f t="shared" si="21"/>
        <v>15718549.800000001</v>
      </c>
      <c r="D31" s="385">
        <v>3587</v>
      </c>
      <c r="E31" s="386">
        <v>14342549.800000001</v>
      </c>
      <c r="F31" s="387">
        <v>231</v>
      </c>
      <c r="G31" s="386">
        <v>924000</v>
      </c>
      <c r="H31" s="387">
        <v>113</v>
      </c>
      <c r="I31" s="386">
        <v>452000</v>
      </c>
    </row>
    <row r="32" spans="1:900" ht="18.75" customHeight="1">
      <c r="A32" s="192" t="s">
        <v>48</v>
      </c>
      <c r="B32" s="383">
        <f t="shared" si="21"/>
        <v>8185</v>
      </c>
      <c r="C32" s="384">
        <f t="shared" si="21"/>
        <v>32731249.640000001</v>
      </c>
      <c r="D32" s="385">
        <v>7343</v>
      </c>
      <c r="E32" s="386">
        <v>29363449.640000001</v>
      </c>
      <c r="F32" s="387">
        <v>569</v>
      </c>
      <c r="G32" s="386">
        <v>2275800</v>
      </c>
      <c r="H32" s="387">
        <v>273</v>
      </c>
      <c r="I32" s="386">
        <v>1092000</v>
      </c>
    </row>
    <row r="33" spans="1:9" ht="18.75" customHeight="1">
      <c r="A33" s="192" t="s">
        <v>49</v>
      </c>
      <c r="B33" s="383">
        <f t="shared" si="21"/>
        <v>712</v>
      </c>
      <c r="C33" s="384">
        <f t="shared" si="21"/>
        <v>2846776.32</v>
      </c>
      <c r="D33" s="385">
        <v>650</v>
      </c>
      <c r="E33" s="386">
        <v>2598776.3199999998</v>
      </c>
      <c r="F33" s="387">
        <v>40</v>
      </c>
      <c r="G33" s="386">
        <v>160000</v>
      </c>
      <c r="H33" s="387">
        <v>22</v>
      </c>
      <c r="I33" s="386">
        <v>88000</v>
      </c>
    </row>
    <row r="34" spans="1:9" ht="18.75" customHeight="1">
      <c r="A34" s="192" t="s">
        <v>50</v>
      </c>
      <c r="B34" s="383">
        <f t="shared" si="21"/>
        <v>5028</v>
      </c>
      <c r="C34" s="384">
        <f t="shared" si="21"/>
        <v>20109276.789999999</v>
      </c>
      <c r="D34" s="385">
        <v>4549</v>
      </c>
      <c r="E34" s="386">
        <v>18194776.789999999</v>
      </c>
      <c r="F34" s="387">
        <v>372</v>
      </c>
      <c r="G34" s="386">
        <v>1488000</v>
      </c>
      <c r="H34" s="387">
        <v>107</v>
      </c>
      <c r="I34" s="386">
        <v>426500</v>
      </c>
    </row>
    <row r="35" spans="1:9" ht="18.75" customHeight="1">
      <c r="A35" s="192" t="s">
        <v>51</v>
      </c>
      <c r="B35" s="383">
        <f t="shared" si="21"/>
        <v>4316</v>
      </c>
      <c r="C35" s="384">
        <f t="shared" si="21"/>
        <v>17261065.100000001</v>
      </c>
      <c r="D35" s="385">
        <v>3643</v>
      </c>
      <c r="E35" s="386">
        <v>14570814.1</v>
      </c>
      <c r="F35" s="387">
        <v>427</v>
      </c>
      <c r="G35" s="386">
        <v>1708000</v>
      </c>
      <c r="H35" s="387">
        <v>246</v>
      </c>
      <c r="I35" s="386">
        <v>982251</v>
      </c>
    </row>
    <row r="36" spans="1:9" ht="18.75" customHeight="1">
      <c r="A36" s="192" t="s">
        <v>52</v>
      </c>
      <c r="B36" s="383">
        <f t="shared" si="21"/>
        <v>9959</v>
      </c>
      <c r="C36" s="384">
        <f t="shared" si="21"/>
        <v>39824858.399999999</v>
      </c>
      <c r="D36" s="385">
        <v>9026</v>
      </c>
      <c r="E36" s="386">
        <v>36095530</v>
      </c>
      <c r="F36" s="387">
        <v>619</v>
      </c>
      <c r="G36" s="386">
        <v>2476000</v>
      </c>
      <c r="H36" s="387">
        <v>314</v>
      </c>
      <c r="I36" s="386">
        <v>1253328.3999999999</v>
      </c>
    </row>
    <row r="37" spans="1:9" ht="18.75" customHeight="1">
      <c r="A37" s="192" t="s">
        <v>53</v>
      </c>
      <c r="B37" s="383">
        <f t="shared" si="21"/>
        <v>1225</v>
      </c>
      <c r="C37" s="384">
        <f t="shared" si="21"/>
        <v>4899642</v>
      </c>
      <c r="D37" s="385">
        <v>1084</v>
      </c>
      <c r="E37" s="386">
        <v>4335642</v>
      </c>
      <c r="F37" s="387">
        <v>116</v>
      </c>
      <c r="G37" s="386">
        <v>464000</v>
      </c>
      <c r="H37" s="387">
        <v>25</v>
      </c>
      <c r="I37" s="386">
        <v>100000</v>
      </c>
    </row>
    <row r="38" spans="1:9" ht="18.75" customHeight="1">
      <c r="A38" s="192" t="s">
        <v>54</v>
      </c>
      <c r="B38" s="383">
        <f t="shared" si="21"/>
        <v>3464</v>
      </c>
      <c r="C38" s="384">
        <f t="shared" si="21"/>
        <v>13854331.09</v>
      </c>
      <c r="D38" s="385">
        <v>3037</v>
      </c>
      <c r="E38" s="386">
        <v>12150331.09</v>
      </c>
      <c r="F38" s="387">
        <v>290</v>
      </c>
      <c r="G38" s="386">
        <v>1160000</v>
      </c>
      <c r="H38" s="387">
        <v>137</v>
      </c>
      <c r="I38" s="386">
        <v>544000</v>
      </c>
    </row>
    <row r="39" spans="1:9" ht="18.75" customHeight="1">
      <c r="A39" s="192" t="s">
        <v>55</v>
      </c>
      <c r="B39" s="383">
        <f t="shared" si="21"/>
        <v>5176</v>
      </c>
      <c r="C39" s="384">
        <f t="shared" si="21"/>
        <v>20703830</v>
      </c>
      <c r="D39" s="385">
        <v>4659</v>
      </c>
      <c r="E39" s="386">
        <v>18635830</v>
      </c>
      <c r="F39" s="387">
        <v>331</v>
      </c>
      <c r="G39" s="386">
        <v>1324000</v>
      </c>
      <c r="H39" s="387">
        <v>186</v>
      </c>
      <c r="I39" s="386">
        <v>744000</v>
      </c>
    </row>
    <row r="40" spans="1:9" ht="18.75" customHeight="1">
      <c r="A40" s="192" t="s">
        <v>56</v>
      </c>
      <c r="B40" s="383">
        <f t="shared" si="21"/>
        <v>1816</v>
      </c>
      <c r="C40" s="384">
        <f t="shared" si="21"/>
        <v>7264000</v>
      </c>
      <c r="D40" s="385">
        <v>1644</v>
      </c>
      <c r="E40" s="386">
        <v>6576000</v>
      </c>
      <c r="F40" s="387">
        <v>87</v>
      </c>
      <c r="G40" s="386">
        <v>348000</v>
      </c>
      <c r="H40" s="387">
        <v>85</v>
      </c>
      <c r="I40" s="386">
        <v>340000</v>
      </c>
    </row>
    <row r="41" spans="1:9" ht="18.75" customHeight="1">
      <c r="A41" s="192" t="s">
        <v>57</v>
      </c>
      <c r="B41" s="383">
        <f t="shared" si="21"/>
        <v>1297</v>
      </c>
      <c r="C41" s="384">
        <f t="shared" si="21"/>
        <v>5187421.5999999996</v>
      </c>
      <c r="D41" s="385">
        <v>1154</v>
      </c>
      <c r="E41" s="386">
        <v>4615421.5999999996</v>
      </c>
      <c r="F41" s="387">
        <v>104</v>
      </c>
      <c r="G41" s="386">
        <v>416000</v>
      </c>
      <c r="H41" s="387">
        <v>39</v>
      </c>
      <c r="I41" s="386">
        <v>156000</v>
      </c>
    </row>
    <row r="42" spans="1:9" ht="18.75" customHeight="1">
      <c r="A42" s="192" t="s">
        <v>58</v>
      </c>
      <c r="B42" s="383">
        <f t="shared" si="21"/>
        <v>3176</v>
      </c>
      <c r="C42" s="384">
        <f t="shared" si="21"/>
        <v>12703323</v>
      </c>
      <c r="D42" s="385">
        <v>2827</v>
      </c>
      <c r="E42" s="386">
        <v>11307600</v>
      </c>
      <c r="F42" s="387">
        <v>230</v>
      </c>
      <c r="G42" s="386">
        <v>920000</v>
      </c>
      <c r="H42" s="387">
        <v>119</v>
      </c>
      <c r="I42" s="386">
        <v>475723</v>
      </c>
    </row>
    <row r="43" spans="1:9" ht="18.75" customHeight="1">
      <c r="A43" s="192" t="s">
        <v>59</v>
      </c>
      <c r="B43" s="383">
        <f t="shared" si="21"/>
        <v>2395</v>
      </c>
      <c r="C43" s="384">
        <f t="shared" si="21"/>
        <v>9578656.8000000007</v>
      </c>
      <c r="D43" s="385">
        <v>2160</v>
      </c>
      <c r="E43" s="386">
        <v>8638656.8000000007</v>
      </c>
      <c r="F43" s="387">
        <v>149</v>
      </c>
      <c r="G43" s="386">
        <v>596000</v>
      </c>
      <c r="H43" s="387">
        <v>86</v>
      </c>
      <c r="I43" s="386">
        <v>344000</v>
      </c>
    </row>
    <row r="44" spans="1:9" ht="18.75" customHeight="1">
      <c r="A44" s="192" t="s">
        <v>60</v>
      </c>
      <c r="B44" s="383">
        <f t="shared" si="21"/>
        <v>5284</v>
      </c>
      <c r="C44" s="384">
        <f t="shared" si="21"/>
        <v>21135988</v>
      </c>
      <c r="D44" s="385">
        <v>4800</v>
      </c>
      <c r="E44" s="386">
        <v>19199988</v>
      </c>
      <c r="F44" s="387">
        <v>328</v>
      </c>
      <c r="G44" s="386">
        <v>1312000</v>
      </c>
      <c r="H44" s="387">
        <v>156</v>
      </c>
      <c r="I44" s="386">
        <v>624000</v>
      </c>
    </row>
    <row r="45" spans="1:9" ht="18.75" customHeight="1">
      <c r="A45" s="193" t="s">
        <v>61</v>
      </c>
      <c r="B45" s="388">
        <f t="shared" si="21"/>
        <v>1352</v>
      </c>
      <c r="C45" s="389">
        <f t="shared" si="21"/>
        <v>5408000</v>
      </c>
      <c r="D45" s="390">
        <v>1247</v>
      </c>
      <c r="E45" s="336">
        <v>4988000</v>
      </c>
      <c r="F45" s="391">
        <v>61</v>
      </c>
      <c r="G45" s="336">
        <v>244000</v>
      </c>
      <c r="H45" s="391">
        <v>44</v>
      </c>
      <c r="I45" s="336">
        <v>176000</v>
      </c>
    </row>
    <row r="46" spans="1:9">
      <c r="D46" s="12"/>
      <c r="E46" s="12"/>
      <c r="F46" s="12"/>
    </row>
  </sheetData>
  <mergeCells count="25">
    <mergeCell ref="A6:I6"/>
    <mergeCell ref="A10:I10"/>
    <mergeCell ref="A14:I14"/>
    <mergeCell ref="A18:I18"/>
    <mergeCell ref="A1:I1"/>
    <mergeCell ref="A2:F2"/>
    <mergeCell ref="A3:A5"/>
    <mergeCell ref="B3:C3"/>
    <mergeCell ref="B4:B5"/>
    <mergeCell ref="C4:C5"/>
    <mergeCell ref="D4:D5"/>
    <mergeCell ref="J4:J5"/>
    <mergeCell ref="K4:K5"/>
    <mergeCell ref="E4:E5"/>
    <mergeCell ref="F4:F5"/>
    <mergeCell ref="D3:I3"/>
    <mergeCell ref="G4:I4"/>
    <mergeCell ref="B28:I28"/>
    <mergeCell ref="A24:A28"/>
    <mergeCell ref="B24:I24"/>
    <mergeCell ref="B25:C26"/>
    <mergeCell ref="D25:I25"/>
    <mergeCell ref="D26:E26"/>
    <mergeCell ref="F26:G26"/>
    <mergeCell ref="H26:I26"/>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O123"/>
  <sheetViews>
    <sheetView showGridLines="0" view="pageBreakPreview" topLeftCell="A31" zoomScale="90" zoomScaleNormal="100" zoomScaleSheetLayoutView="90" workbookViewId="0">
      <selection activeCell="B19" sqref="B19"/>
    </sheetView>
  </sheetViews>
  <sheetFormatPr defaultColWidth="8" defaultRowHeight="15"/>
  <cols>
    <col min="1" max="1" width="28.125" style="55" customWidth="1"/>
    <col min="2" max="6" width="12.375" style="55" customWidth="1"/>
    <col min="7" max="7" width="9.375" style="55" customWidth="1"/>
    <col min="8" max="8" width="9.25" style="55" customWidth="1"/>
    <col min="9" max="9" width="9.125" style="55" customWidth="1"/>
    <col min="10" max="16383" width="8" style="55"/>
    <col min="16384" max="16384" width="0.75" style="55" customWidth="1"/>
  </cols>
  <sheetData>
    <row r="1" spans="1:14" ht="21.75" customHeight="1">
      <c r="A1" s="841" t="s">
        <v>490</v>
      </c>
      <c r="B1" s="841"/>
      <c r="C1" s="841"/>
      <c r="D1" s="841"/>
      <c r="E1" s="841"/>
      <c r="F1" s="841"/>
      <c r="G1" s="841"/>
      <c r="H1" s="841"/>
      <c r="I1" s="841"/>
    </row>
    <row r="2" spans="1:14" ht="34.5" customHeight="1">
      <c r="A2" s="842" t="s">
        <v>702</v>
      </c>
      <c r="B2" s="842"/>
      <c r="C2" s="842"/>
      <c r="D2" s="842"/>
      <c r="E2" s="842"/>
      <c r="F2" s="842"/>
      <c r="G2" s="842"/>
      <c r="H2" s="842"/>
      <c r="I2" s="842"/>
    </row>
    <row r="3" spans="1:14" s="56" customFormat="1" ht="15" customHeight="1">
      <c r="A3" s="692" t="s">
        <v>15</v>
      </c>
      <c r="B3" s="689" t="s">
        <v>16</v>
      </c>
      <c r="C3" s="690"/>
      <c r="D3" s="691" t="s">
        <v>441</v>
      </c>
      <c r="E3" s="691"/>
      <c r="F3" s="691"/>
      <c r="G3" s="691"/>
      <c r="H3" s="691"/>
      <c r="I3" s="690"/>
    </row>
    <row r="4" spans="1:14" s="56" customFormat="1" ht="15.75" customHeight="1">
      <c r="A4" s="692"/>
      <c r="B4" s="692" t="s">
        <v>585</v>
      </c>
      <c r="C4" s="692" t="s">
        <v>584</v>
      </c>
      <c r="D4" s="692" t="s">
        <v>570</v>
      </c>
      <c r="E4" s="692" t="s">
        <v>585</v>
      </c>
      <c r="F4" s="692" t="s">
        <v>584</v>
      </c>
      <c r="G4" s="693" t="s">
        <v>17</v>
      </c>
      <c r="H4" s="693"/>
      <c r="I4" s="694"/>
    </row>
    <row r="5" spans="1:14" s="56" customFormat="1" ht="45" customHeight="1">
      <c r="A5" s="727"/>
      <c r="B5" s="692"/>
      <c r="C5" s="692"/>
      <c r="D5" s="692"/>
      <c r="E5" s="692"/>
      <c r="F5" s="692"/>
      <c r="G5" s="591" t="s">
        <v>592</v>
      </c>
      <c r="H5" s="590" t="s">
        <v>593</v>
      </c>
      <c r="I5" s="590" t="s">
        <v>587</v>
      </c>
    </row>
    <row r="6" spans="1:14" ht="16.5" customHeight="1">
      <c r="A6" s="716" t="s">
        <v>436</v>
      </c>
      <c r="B6" s="717"/>
      <c r="C6" s="717"/>
      <c r="D6" s="717"/>
      <c r="E6" s="717"/>
      <c r="F6" s="717"/>
      <c r="G6" s="717"/>
      <c r="H6" s="717"/>
      <c r="I6" s="718"/>
    </row>
    <row r="7" spans="1:14" ht="15.75" customHeight="1">
      <c r="A7" s="142" t="s">
        <v>93</v>
      </c>
      <c r="B7" s="140">
        <v>3796</v>
      </c>
      <c r="C7" s="392">
        <v>4011</v>
      </c>
      <c r="D7" s="392">
        <v>3340</v>
      </c>
      <c r="E7" s="392">
        <v>3230</v>
      </c>
      <c r="F7" s="392">
        <v>3411</v>
      </c>
      <c r="G7" s="141">
        <f>E7/D7-1</f>
        <v>-3.2934131736526928E-2</v>
      </c>
      <c r="H7" s="329">
        <f>E7/B7-1</f>
        <v>-0.149104320337197</v>
      </c>
      <c r="I7" s="329">
        <f>F7/C7-1</f>
        <v>-0.14958863126402389</v>
      </c>
      <c r="K7" s="58"/>
      <c r="L7" s="58"/>
      <c r="N7" s="58"/>
    </row>
    <row r="8" spans="1:14" ht="15.75" customHeight="1">
      <c r="A8" s="142" t="s">
        <v>82</v>
      </c>
      <c r="B8" s="143">
        <v>27505741.069999997</v>
      </c>
      <c r="C8" s="166">
        <v>115852555.39999999</v>
      </c>
      <c r="D8" s="166">
        <v>25211598.590000004</v>
      </c>
      <c r="E8" s="166">
        <v>24267785.199999999</v>
      </c>
      <c r="F8" s="166">
        <v>102064084.89</v>
      </c>
      <c r="G8" s="141">
        <f t="shared" ref="G8:G9" si="0">E8/D8-1</f>
        <v>-3.7435682098094336E-2</v>
      </c>
      <c r="H8" s="329">
        <f t="shared" ref="H8:H9" si="1">E8/B8-1</f>
        <v>-0.1177192740148193</v>
      </c>
      <c r="I8" s="329">
        <f t="shared" ref="I8:I9" si="2">F8/C8-1</f>
        <v>-0.11901740503170632</v>
      </c>
      <c r="K8" s="58"/>
      <c r="L8" s="58" t="s">
        <v>94</v>
      </c>
      <c r="N8" s="58"/>
    </row>
    <row r="9" spans="1:14" ht="15.75" customHeight="1">
      <c r="A9" s="142" t="s">
        <v>83</v>
      </c>
      <c r="B9" s="143">
        <v>2415.54</v>
      </c>
      <c r="C9" s="166">
        <v>2406.88</v>
      </c>
      <c r="D9" s="166">
        <v>2516.38</v>
      </c>
      <c r="E9" s="166">
        <v>2504.67</v>
      </c>
      <c r="F9" s="166">
        <v>2493.87</v>
      </c>
      <c r="G9" s="141">
        <f t="shared" si="0"/>
        <v>-4.6535102011620033E-3</v>
      </c>
      <c r="H9" s="329">
        <f t="shared" si="1"/>
        <v>3.6898581683598719E-2</v>
      </c>
      <c r="I9" s="329">
        <f t="shared" si="2"/>
        <v>3.6142225619889556E-2</v>
      </c>
      <c r="K9" s="58"/>
      <c r="L9" s="58"/>
      <c r="N9" s="58"/>
    </row>
    <row r="10" spans="1:14" s="56" customFormat="1" ht="16.5" customHeight="1">
      <c r="A10" s="716" t="s">
        <v>95</v>
      </c>
      <c r="B10" s="717"/>
      <c r="C10" s="717"/>
      <c r="D10" s="717"/>
      <c r="E10" s="717"/>
      <c r="F10" s="717"/>
      <c r="G10" s="717"/>
      <c r="H10" s="717"/>
      <c r="I10" s="718"/>
      <c r="K10" s="58"/>
      <c r="L10" s="58"/>
      <c r="M10" s="55"/>
      <c r="N10" s="58"/>
    </row>
    <row r="11" spans="1:14" ht="15.75" customHeight="1">
      <c r="A11" s="393" t="s">
        <v>81</v>
      </c>
      <c r="B11" s="392">
        <v>172</v>
      </c>
      <c r="C11" s="392">
        <v>556</v>
      </c>
      <c r="D11" s="392">
        <v>105</v>
      </c>
      <c r="E11" s="392">
        <v>142</v>
      </c>
      <c r="F11" s="392">
        <v>547</v>
      </c>
      <c r="G11" s="141">
        <f t="shared" ref="G11:G13" si="3">E11/D11-1</f>
        <v>0.35238095238095246</v>
      </c>
      <c r="H11" s="329">
        <f t="shared" ref="H11:H13" si="4">E11/B11-1</f>
        <v>-0.17441860465116277</v>
      </c>
      <c r="I11" s="329">
        <f t="shared" ref="I11:I13" si="5">F11/C11-1</f>
        <v>-1.6187050359712241E-2</v>
      </c>
      <c r="K11" s="58"/>
      <c r="L11" s="58"/>
      <c r="N11" s="58"/>
    </row>
    <row r="12" spans="1:14" ht="15.75" customHeight="1">
      <c r="A12" s="393" t="s">
        <v>82</v>
      </c>
      <c r="B12" s="166">
        <v>688000</v>
      </c>
      <c r="C12" s="166">
        <v>2221235.2199999997</v>
      </c>
      <c r="D12" s="166">
        <v>420000</v>
      </c>
      <c r="E12" s="166">
        <v>568000</v>
      </c>
      <c r="F12" s="166">
        <v>2188000</v>
      </c>
      <c r="G12" s="141">
        <f t="shared" si="3"/>
        <v>0.35238095238095246</v>
      </c>
      <c r="H12" s="329">
        <f t="shared" si="4"/>
        <v>-0.17441860465116277</v>
      </c>
      <c r="I12" s="329">
        <f t="shared" si="5"/>
        <v>-1.4962494606942101E-2</v>
      </c>
      <c r="K12" s="58"/>
      <c r="L12" s="58"/>
      <c r="N12" s="58"/>
    </row>
    <row r="13" spans="1:14" ht="15.75" customHeight="1">
      <c r="A13" s="395" t="s">
        <v>83</v>
      </c>
      <c r="B13" s="394">
        <f t="shared" ref="B13:C13" si="6">ROUND(B12/B11,2)</f>
        <v>4000</v>
      </c>
      <c r="C13" s="166">
        <f t="shared" si="6"/>
        <v>3995.03</v>
      </c>
      <c r="D13" s="166">
        <f>ROUND(D12/D11,2)</f>
        <v>4000</v>
      </c>
      <c r="E13" s="166">
        <f t="shared" ref="E13:F13" si="7">ROUND(E12/E11,2)</f>
        <v>4000</v>
      </c>
      <c r="F13" s="166">
        <f t="shared" si="7"/>
        <v>4000</v>
      </c>
      <c r="G13" s="141">
        <f t="shared" si="3"/>
        <v>0</v>
      </c>
      <c r="H13" s="329">
        <f t="shared" si="4"/>
        <v>0</v>
      </c>
      <c r="I13" s="329">
        <f t="shared" si="5"/>
        <v>1.2440457268154681E-3</v>
      </c>
      <c r="K13" s="58"/>
      <c r="L13" s="58"/>
      <c r="N13" s="58"/>
    </row>
    <row r="14" spans="1:14" s="56" customFormat="1" ht="16.5" customHeight="1">
      <c r="A14" s="716" t="s">
        <v>96</v>
      </c>
      <c r="B14" s="717"/>
      <c r="C14" s="717"/>
      <c r="D14" s="717"/>
      <c r="E14" s="717"/>
      <c r="F14" s="717"/>
      <c r="G14" s="717"/>
      <c r="H14" s="717"/>
      <c r="I14" s="718"/>
      <c r="K14" s="58"/>
      <c r="L14" s="58"/>
      <c r="M14" s="55"/>
      <c r="N14" s="58"/>
    </row>
    <row r="15" spans="1:14" ht="16.5" customHeight="1">
      <c r="A15" s="142" t="s">
        <v>97</v>
      </c>
      <c r="B15" s="392">
        <v>11528</v>
      </c>
      <c r="C15" s="392">
        <v>12216</v>
      </c>
      <c r="D15" s="392">
        <v>9913</v>
      </c>
      <c r="E15" s="392">
        <v>9525</v>
      </c>
      <c r="F15" s="392">
        <v>10155</v>
      </c>
      <c r="G15" s="141">
        <f t="shared" ref="G15:G17" si="8">E15/D15-1</f>
        <v>-3.9140522546151524E-2</v>
      </c>
      <c r="H15" s="329">
        <f t="shared" ref="H15:H17" si="9">E15/B15-1</f>
        <v>-0.17375086745315749</v>
      </c>
      <c r="I15" s="329">
        <f t="shared" ref="I15:I17" si="10">F15/C15-1</f>
        <v>-0.16871316306483297</v>
      </c>
      <c r="K15" s="58"/>
      <c r="L15" s="58"/>
      <c r="N15" s="58"/>
    </row>
    <row r="16" spans="1:14" ht="16.5" customHeight="1">
      <c r="A16" s="393" t="s">
        <v>82</v>
      </c>
      <c r="B16" s="166">
        <v>7893829.71</v>
      </c>
      <c r="C16" s="397">
        <v>33344770.730000004</v>
      </c>
      <c r="D16" s="397">
        <v>7099632.3900000006</v>
      </c>
      <c r="E16" s="397">
        <v>6803228.4199999999</v>
      </c>
      <c r="F16" s="397">
        <v>28838626.510000005</v>
      </c>
      <c r="G16" s="141">
        <f t="shared" si="8"/>
        <v>-4.1749199637081569E-2</v>
      </c>
      <c r="H16" s="329">
        <f t="shared" si="9"/>
        <v>-0.13815870497160754</v>
      </c>
      <c r="I16" s="329">
        <f t="shared" si="10"/>
        <v>-0.13513795780715498</v>
      </c>
      <c r="K16" s="58"/>
      <c r="L16" s="58"/>
      <c r="N16" s="58"/>
    </row>
    <row r="17" spans="1:14" ht="16.5" customHeight="1">
      <c r="A17" s="393" t="s">
        <v>83</v>
      </c>
      <c r="B17" s="166">
        <v>228.25</v>
      </c>
      <c r="C17" s="398">
        <v>227.46</v>
      </c>
      <c r="D17" s="398">
        <v>238.73</v>
      </c>
      <c r="E17" s="398">
        <v>238.07</v>
      </c>
      <c r="F17" s="398">
        <v>236.65</v>
      </c>
      <c r="G17" s="141">
        <f t="shared" si="8"/>
        <v>-2.7646294977589081E-3</v>
      </c>
      <c r="H17" s="329">
        <f t="shared" si="9"/>
        <v>4.3023001095290114E-2</v>
      </c>
      <c r="I17" s="329">
        <f t="shared" si="10"/>
        <v>4.0402708168469248E-2</v>
      </c>
      <c r="K17" s="58"/>
      <c r="L17" s="58"/>
      <c r="N17" s="58"/>
    </row>
    <row r="18" spans="1:14" ht="16.5" customHeight="1">
      <c r="A18" s="716" t="s">
        <v>98</v>
      </c>
      <c r="B18" s="717"/>
      <c r="C18" s="717"/>
      <c r="D18" s="717"/>
      <c r="E18" s="717"/>
      <c r="F18" s="717"/>
      <c r="G18" s="717"/>
      <c r="H18" s="717"/>
      <c r="I18" s="718"/>
      <c r="K18" s="58"/>
      <c r="L18" s="58"/>
      <c r="N18" s="58"/>
    </row>
    <row r="19" spans="1:14" ht="19.5" customHeight="1">
      <c r="A19" s="136" t="s">
        <v>507</v>
      </c>
      <c r="B19" s="399">
        <v>203</v>
      </c>
      <c r="C19" s="400">
        <v>228</v>
      </c>
      <c r="D19" s="400">
        <v>155</v>
      </c>
      <c r="E19" s="400">
        <v>143</v>
      </c>
      <c r="F19" s="400">
        <v>163</v>
      </c>
      <c r="G19" s="401">
        <f t="shared" ref="G19:G21" si="11">E19/D19-1</f>
        <v>-7.7419354838709653E-2</v>
      </c>
      <c r="H19" s="329">
        <f t="shared" ref="H19:H21" si="12">E19/B19-1</f>
        <v>-0.29556650246305416</v>
      </c>
      <c r="I19" s="329">
        <f t="shared" ref="I19:I21" si="13">F19/C19-1</f>
        <v>-0.28508771929824561</v>
      </c>
      <c r="K19" s="58"/>
      <c r="L19" s="58"/>
      <c r="N19" s="58"/>
    </row>
    <row r="20" spans="1:14" ht="16.5" customHeight="1">
      <c r="A20" s="393" t="s">
        <v>82</v>
      </c>
      <c r="B20" s="402">
        <v>536958.6</v>
      </c>
      <c r="C20" s="404">
        <v>2406467.98</v>
      </c>
      <c r="D20" s="404">
        <v>426674.6999999999</v>
      </c>
      <c r="E20" s="404">
        <v>393641.82</v>
      </c>
      <c r="F20" s="404">
        <v>1780791.48</v>
      </c>
      <c r="G20" s="405">
        <f t="shared" si="11"/>
        <v>-7.7419354838709431E-2</v>
      </c>
      <c r="H20" s="329">
        <f t="shared" si="12"/>
        <v>-0.26690471108945824</v>
      </c>
      <c r="I20" s="329">
        <f t="shared" si="13"/>
        <v>-0.25999784962856642</v>
      </c>
      <c r="K20" s="58"/>
      <c r="L20" s="58"/>
      <c r="N20" s="58"/>
    </row>
    <row r="21" spans="1:14" ht="16.5" customHeight="1">
      <c r="A21" s="393" t="s">
        <v>106</v>
      </c>
      <c r="B21" s="407">
        <v>880.26</v>
      </c>
      <c r="C21" s="408">
        <v>880.26</v>
      </c>
      <c r="D21" s="408">
        <v>917.58</v>
      </c>
      <c r="E21" s="408">
        <v>917.58</v>
      </c>
      <c r="F21" s="408">
        <v>917.58</v>
      </c>
      <c r="G21" s="409">
        <f t="shared" si="11"/>
        <v>0</v>
      </c>
      <c r="H21" s="329">
        <f t="shared" si="12"/>
        <v>4.2396564651353108E-2</v>
      </c>
      <c r="I21" s="329">
        <f t="shared" si="13"/>
        <v>4.2396564651353108E-2</v>
      </c>
      <c r="K21" s="58"/>
      <c r="L21" s="58"/>
      <c r="N21" s="58"/>
    </row>
    <row r="22" spans="1:14" s="56" customFormat="1" ht="16.5" customHeight="1">
      <c r="A22" s="716" t="s">
        <v>99</v>
      </c>
      <c r="B22" s="717"/>
      <c r="C22" s="717"/>
      <c r="D22" s="717"/>
      <c r="E22" s="717"/>
      <c r="F22" s="717"/>
      <c r="G22" s="717"/>
      <c r="H22" s="717"/>
      <c r="I22" s="718"/>
      <c r="K22" s="58"/>
      <c r="L22" s="58"/>
      <c r="M22" s="55"/>
      <c r="N22" s="58"/>
    </row>
    <row r="23" spans="1:14" ht="16.5" customHeight="1">
      <c r="A23" s="142" t="s">
        <v>97</v>
      </c>
      <c r="B23" s="392">
        <v>39565</v>
      </c>
      <c r="C23" s="392">
        <v>41772</v>
      </c>
      <c r="D23" s="392">
        <v>34374</v>
      </c>
      <c r="E23" s="392">
        <v>33108</v>
      </c>
      <c r="F23" s="392">
        <v>35175</v>
      </c>
      <c r="G23" s="141">
        <f t="shared" ref="G23:G25" si="14">E23/D23-1</f>
        <v>-3.6830162331995098E-2</v>
      </c>
      <c r="H23" s="329">
        <f t="shared" ref="H23:H25" si="15">E23/B23-1</f>
        <v>-0.16319979780108684</v>
      </c>
      <c r="I23" s="329">
        <f t="shared" ref="I23:I25" si="16">F23/C23-1</f>
        <v>-0.15792875610456769</v>
      </c>
      <c r="K23" s="58"/>
      <c r="L23" s="58"/>
      <c r="N23" s="58"/>
    </row>
    <row r="24" spans="1:14" ht="16.5" customHeight="1">
      <c r="A24" s="393" t="s">
        <v>82</v>
      </c>
      <c r="B24" s="166">
        <v>20219014.560000002</v>
      </c>
      <c r="C24" s="166">
        <v>85624462.810000002</v>
      </c>
      <c r="D24" s="166">
        <v>18510005.219999999</v>
      </c>
      <c r="E24" s="166">
        <v>17773756.23</v>
      </c>
      <c r="F24" s="166">
        <v>75013421.890000001</v>
      </c>
      <c r="G24" s="141">
        <f t="shared" si="14"/>
        <v>-3.9775731084315646E-2</v>
      </c>
      <c r="H24" s="329">
        <f t="shared" si="15"/>
        <v>-0.12093855131978315</v>
      </c>
      <c r="I24" s="329">
        <f t="shared" si="16"/>
        <v>-0.12392534296589763</v>
      </c>
      <c r="K24" s="58"/>
      <c r="L24" s="58"/>
      <c r="N24" s="58"/>
    </row>
    <row r="25" spans="1:14" ht="16.5" customHeight="1">
      <c r="A25" s="393" t="s">
        <v>83</v>
      </c>
      <c r="B25" s="410">
        <v>170.35</v>
      </c>
      <c r="C25" s="410">
        <v>170.82</v>
      </c>
      <c r="D25" s="410">
        <v>179.49</v>
      </c>
      <c r="E25" s="410">
        <v>178.95</v>
      </c>
      <c r="F25" s="410">
        <v>177.72</v>
      </c>
      <c r="G25" s="141">
        <f t="shared" si="14"/>
        <v>-3.0085241517634476E-3</v>
      </c>
      <c r="H25" s="329">
        <f t="shared" si="15"/>
        <v>5.0484297035515047E-2</v>
      </c>
      <c r="I25" s="329">
        <f t="shared" si="16"/>
        <v>4.039339655778007E-2</v>
      </c>
      <c r="K25" s="58"/>
      <c r="L25" s="58"/>
      <c r="N25" s="58"/>
    </row>
    <row r="26" spans="1:14" s="56" customFormat="1" ht="16.5" customHeight="1">
      <c r="A26" s="716" t="s">
        <v>100</v>
      </c>
      <c r="B26" s="717"/>
      <c r="C26" s="717"/>
      <c r="D26" s="717"/>
      <c r="E26" s="717"/>
      <c r="F26" s="717"/>
      <c r="G26" s="717"/>
      <c r="H26" s="717"/>
      <c r="I26" s="718"/>
      <c r="K26" s="58"/>
      <c r="L26" s="58"/>
      <c r="M26" s="55"/>
      <c r="N26" s="58"/>
    </row>
    <row r="27" spans="1:14" ht="16.5" customHeight="1">
      <c r="A27" s="142" t="s">
        <v>97</v>
      </c>
      <c r="B27" s="392">
        <v>3198</v>
      </c>
      <c r="C27" s="392">
        <v>3408</v>
      </c>
      <c r="D27" s="392">
        <v>2646</v>
      </c>
      <c r="E27" s="392">
        <v>2520</v>
      </c>
      <c r="F27" s="392">
        <v>2729</v>
      </c>
      <c r="G27" s="141">
        <f t="shared" ref="G27:G29" si="17">E27/D27-1</f>
        <v>-4.7619047619047672E-2</v>
      </c>
      <c r="H27" s="329">
        <f t="shared" ref="H27:H29" si="18">E27/B27-1</f>
        <v>-0.2120075046904315</v>
      </c>
      <c r="I27" s="329">
        <f t="shared" ref="I27:I29" si="19">F27/C27-1</f>
        <v>-0.19923708920187788</v>
      </c>
      <c r="K27" s="58"/>
      <c r="L27" s="58"/>
      <c r="N27" s="58"/>
    </row>
    <row r="28" spans="1:14" ht="16.5" customHeight="1">
      <c r="A28" s="393" t="s">
        <v>82</v>
      </c>
      <c r="B28" s="166">
        <v>2187823.56</v>
      </c>
      <c r="C28" s="166">
        <v>9300190.040000001</v>
      </c>
      <c r="D28" s="166">
        <v>1893793.32</v>
      </c>
      <c r="E28" s="166">
        <v>1798408.64</v>
      </c>
      <c r="F28" s="166">
        <v>7739822.9899999993</v>
      </c>
      <c r="G28" s="141">
        <f t="shared" si="17"/>
        <v>-5.0366995697291861E-2</v>
      </c>
      <c r="H28" s="329">
        <f t="shared" si="18"/>
        <v>-0.17799192179830081</v>
      </c>
      <c r="I28" s="329">
        <f t="shared" si="19"/>
        <v>-0.16777797478211542</v>
      </c>
      <c r="K28" s="58"/>
      <c r="L28" s="58"/>
      <c r="N28" s="58"/>
    </row>
    <row r="29" spans="1:14" ht="16.5" customHeight="1">
      <c r="A29" s="393" t="s">
        <v>83</v>
      </c>
      <c r="B29" s="166">
        <v>228.04</v>
      </c>
      <c r="C29" s="166">
        <v>227.42</v>
      </c>
      <c r="D29" s="166">
        <v>238.6</v>
      </c>
      <c r="E29" s="166">
        <v>237.88</v>
      </c>
      <c r="F29" s="166">
        <v>236.32</v>
      </c>
      <c r="G29" s="141">
        <f t="shared" si="17"/>
        <v>-3.0176026823134361E-3</v>
      </c>
      <c r="H29" s="329">
        <f t="shared" si="18"/>
        <v>4.315032450447287E-2</v>
      </c>
      <c r="I29" s="329">
        <f t="shared" si="19"/>
        <v>3.913464075279216E-2</v>
      </c>
      <c r="K29" s="58"/>
      <c r="L29" s="58"/>
      <c r="N29" s="58"/>
    </row>
    <row r="30" spans="1:14" s="56" customFormat="1" ht="16.5" customHeight="1">
      <c r="A30" s="716" t="s">
        <v>101</v>
      </c>
      <c r="B30" s="717"/>
      <c r="C30" s="717"/>
      <c r="D30" s="717"/>
      <c r="E30" s="717"/>
      <c r="F30" s="717"/>
      <c r="G30" s="717"/>
      <c r="H30" s="717"/>
      <c r="I30" s="718"/>
      <c r="K30" s="58"/>
      <c r="L30" s="58"/>
      <c r="M30" s="55"/>
      <c r="N30" s="58"/>
    </row>
    <row r="31" spans="1:14" ht="16.5" customHeight="1">
      <c r="A31" s="142" t="s">
        <v>80</v>
      </c>
      <c r="B31" s="392">
        <v>8044</v>
      </c>
      <c r="C31" s="392">
        <v>8579</v>
      </c>
      <c r="D31" s="392">
        <v>6839</v>
      </c>
      <c r="E31" s="392">
        <v>6514</v>
      </c>
      <c r="F31" s="392">
        <v>7010</v>
      </c>
      <c r="G31" s="141">
        <f t="shared" ref="G31:G33" si="20">E31/D31-1</f>
        <v>-4.7521567480625859E-2</v>
      </c>
      <c r="H31" s="329">
        <f t="shared" ref="H31:H33" si="21">E31/B31-1</f>
        <v>-0.19020387866732968</v>
      </c>
      <c r="I31" s="329">
        <f t="shared" ref="I31:I33" si="22">F31/C31-1</f>
        <v>-0.18288844853712549</v>
      </c>
      <c r="K31" s="58"/>
      <c r="L31" s="58"/>
      <c r="N31" s="58"/>
    </row>
    <row r="32" spans="1:14" ht="16.5" customHeight="1">
      <c r="A32" s="393" t="s">
        <v>82</v>
      </c>
      <c r="B32" s="166">
        <v>4956380.8599999994</v>
      </c>
      <c r="C32" s="166">
        <v>21098873.370000001</v>
      </c>
      <c r="D32" s="166">
        <v>4389683.1400000006</v>
      </c>
      <c r="E32" s="166">
        <v>4162973.6799999992</v>
      </c>
      <c r="F32" s="166">
        <v>17839316.539999999</v>
      </c>
      <c r="G32" s="141">
        <f t="shared" si="20"/>
        <v>-5.1645973700051973E-2</v>
      </c>
      <c r="H32" s="329">
        <f t="shared" si="21"/>
        <v>-0.16007792831320078</v>
      </c>
      <c r="I32" s="329">
        <f t="shared" si="22"/>
        <v>-0.15448961529077143</v>
      </c>
      <c r="K32" s="58"/>
      <c r="L32" s="58"/>
      <c r="N32" s="58"/>
    </row>
    <row r="33" spans="1:14" ht="16.5" customHeight="1">
      <c r="A33" s="393" t="s">
        <v>83</v>
      </c>
      <c r="B33" s="166">
        <v>205.39</v>
      </c>
      <c r="C33" s="166">
        <v>204.95</v>
      </c>
      <c r="D33" s="166">
        <v>213.95</v>
      </c>
      <c r="E33" s="166">
        <v>213.03</v>
      </c>
      <c r="F33" s="166">
        <v>212.08</v>
      </c>
      <c r="G33" s="141">
        <f t="shared" si="20"/>
        <v>-4.3000701098386829E-3</v>
      </c>
      <c r="H33" s="329">
        <f t="shared" si="21"/>
        <v>3.7197526656604474E-2</v>
      </c>
      <c r="I33" s="329">
        <f t="shared" si="22"/>
        <v>3.4788972920224648E-2</v>
      </c>
      <c r="K33" s="58"/>
      <c r="L33" s="58"/>
      <c r="N33" s="58"/>
    </row>
    <row r="34" spans="1:14" s="56" customFormat="1" ht="16.5" customHeight="1">
      <c r="A34" s="716" t="s">
        <v>102</v>
      </c>
      <c r="B34" s="717"/>
      <c r="C34" s="717"/>
      <c r="D34" s="717"/>
      <c r="E34" s="717"/>
      <c r="F34" s="717"/>
      <c r="G34" s="717"/>
      <c r="H34" s="717"/>
      <c r="I34" s="718"/>
      <c r="K34" s="58"/>
      <c r="L34" s="58"/>
      <c r="M34" s="55"/>
      <c r="N34" s="58"/>
    </row>
    <row r="35" spans="1:14" ht="16.5" customHeight="1">
      <c r="A35" s="142" t="s">
        <v>97</v>
      </c>
      <c r="B35" s="392">
        <v>33504</v>
      </c>
      <c r="C35" s="392">
        <v>35583</v>
      </c>
      <c r="D35" s="392">
        <v>28658</v>
      </c>
      <c r="E35" s="392">
        <v>27465</v>
      </c>
      <c r="F35" s="392">
        <v>29398</v>
      </c>
      <c r="G35" s="141">
        <f t="shared" ref="G35:G37" si="23">E35/D35-1</f>
        <v>-4.1628864540442456E-2</v>
      </c>
      <c r="H35" s="329">
        <f t="shared" ref="H35:H37" si="24">E35/B35-1</f>
        <v>-0.18024713467048714</v>
      </c>
      <c r="I35" s="329">
        <f t="shared" ref="I35:I37" si="25">F35/C35-1</f>
        <v>-0.17381895849141449</v>
      </c>
      <c r="K35" s="58"/>
      <c r="L35" s="58"/>
      <c r="N35" s="58"/>
    </row>
    <row r="36" spans="1:14" ht="16.5" customHeight="1">
      <c r="A36" s="393" t="s">
        <v>82</v>
      </c>
      <c r="B36" s="166">
        <v>3442895.06</v>
      </c>
      <c r="C36" s="166">
        <v>14578384.619999999</v>
      </c>
      <c r="D36" s="166">
        <v>3082930.11</v>
      </c>
      <c r="E36" s="166">
        <v>2945013.12</v>
      </c>
      <c r="F36" s="166">
        <v>12536884.41</v>
      </c>
      <c r="G36" s="141">
        <f t="shared" si="23"/>
        <v>-4.4735684909833928E-2</v>
      </c>
      <c r="H36" s="329">
        <f t="shared" si="24"/>
        <v>-0.14461141897249696</v>
      </c>
      <c r="I36" s="329">
        <f t="shared" si="25"/>
        <v>-0.14003610572870173</v>
      </c>
      <c r="K36" s="58"/>
      <c r="L36" s="58"/>
      <c r="N36" s="58"/>
    </row>
    <row r="37" spans="1:14" ht="16.5" customHeight="1">
      <c r="A37" s="393" t="s">
        <v>83</v>
      </c>
      <c r="B37" s="166">
        <v>34.25</v>
      </c>
      <c r="C37" s="166">
        <v>34.14</v>
      </c>
      <c r="D37" s="166">
        <v>35.86</v>
      </c>
      <c r="E37" s="166">
        <v>35.74</v>
      </c>
      <c r="F37" s="166">
        <v>35.54</v>
      </c>
      <c r="G37" s="141">
        <f t="shared" si="23"/>
        <v>-3.3463469046290939E-3</v>
      </c>
      <c r="H37" s="329">
        <f t="shared" si="24"/>
        <v>4.3503649635036501E-2</v>
      </c>
      <c r="I37" s="329">
        <f t="shared" si="25"/>
        <v>4.1007615700058508E-2</v>
      </c>
      <c r="K37" s="58"/>
      <c r="L37" s="58"/>
      <c r="N37" s="58"/>
    </row>
    <row r="38" spans="1:14" s="56" customFormat="1" ht="16.5" customHeight="1">
      <c r="A38" s="716" t="s">
        <v>103</v>
      </c>
      <c r="B38" s="717"/>
      <c r="C38" s="717"/>
      <c r="D38" s="717"/>
      <c r="E38" s="717"/>
      <c r="F38" s="717"/>
      <c r="G38" s="717"/>
      <c r="H38" s="717"/>
      <c r="I38" s="718"/>
      <c r="K38" s="58"/>
      <c r="L38" s="58"/>
      <c r="M38" s="55"/>
      <c r="N38" s="58"/>
    </row>
    <row r="39" spans="1:14" ht="16.5" customHeight="1">
      <c r="A39" s="393" t="s">
        <v>97</v>
      </c>
      <c r="B39" s="392">
        <v>10</v>
      </c>
      <c r="C39" s="392">
        <v>10</v>
      </c>
      <c r="D39" s="392">
        <v>9</v>
      </c>
      <c r="E39" s="392">
        <v>8</v>
      </c>
      <c r="F39" s="392">
        <v>9</v>
      </c>
      <c r="G39" s="141">
        <f t="shared" ref="G39:G41" si="26">E39/D39-1</f>
        <v>-0.11111111111111116</v>
      </c>
      <c r="H39" s="329">
        <f t="shared" ref="H39:H41" si="27">E39/B39-1</f>
        <v>-0.19999999999999996</v>
      </c>
      <c r="I39" s="329">
        <f t="shared" ref="I39:I41" si="28">F39/C39-1</f>
        <v>-9.9999999999999978E-2</v>
      </c>
      <c r="K39" s="58"/>
      <c r="L39" s="58"/>
      <c r="N39" s="58"/>
    </row>
    <row r="40" spans="1:14" ht="16.5" customHeight="1">
      <c r="A40" s="393" t="s">
        <v>82</v>
      </c>
      <c r="B40" s="166">
        <v>25676.880000000001</v>
      </c>
      <c r="C40" s="166">
        <v>103317.92300000001</v>
      </c>
      <c r="D40" s="166">
        <v>24529.71</v>
      </c>
      <c r="E40" s="166">
        <v>22559.85</v>
      </c>
      <c r="F40" s="166">
        <v>97427</v>
      </c>
      <c r="G40" s="141">
        <f t="shared" si="26"/>
        <v>-8.0305066794511659E-2</v>
      </c>
      <c r="H40" s="329">
        <f t="shared" si="27"/>
        <v>-0.12139442175217563</v>
      </c>
      <c r="I40" s="329">
        <f t="shared" si="28"/>
        <v>-5.7017435396954363E-2</v>
      </c>
      <c r="K40" s="58"/>
      <c r="L40" s="58"/>
      <c r="N40" s="58"/>
    </row>
    <row r="41" spans="1:14" ht="16.5" customHeight="1">
      <c r="A41" s="393" t="s">
        <v>83</v>
      </c>
      <c r="B41" s="410">
        <v>885.41</v>
      </c>
      <c r="C41" s="410">
        <v>868.22</v>
      </c>
      <c r="D41" s="410">
        <v>943.45</v>
      </c>
      <c r="E41" s="410">
        <v>939.99</v>
      </c>
      <c r="F41" s="410">
        <v>936.8</v>
      </c>
      <c r="G41" s="141">
        <f t="shared" si="26"/>
        <v>-3.6673909587153775E-3</v>
      </c>
      <c r="H41" s="329">
        <f t="shared" si="27"/>
        <v>6.1643758258885795E-2</v>
      </c>
      <c r="I41" s="329">
        <f t="shared" si="28"/>
        <v>7.898919628665535E-2</v>
      </c>
      <c r="K41" s="59"/>
      <c r="L41" s="58"/>
      <c r="N41" s="58"/>
    </row>
    <row r="42" spans="1:14" ht="16.5" customHeight="1">
      <c r="A42" s="716" t="s">
        <v>104</v>
      </c>
      <c r="B42" s="717"/>
      <c r="C42" s="717"/>
      <c r="D42" s="717"/>
      <c r="E42" s="717"/>
      <c r="F42" s="717"/>
      <c r="G42" s="717"/>
      <c r="H42" s="717"/>
      <c r="I42" s="718"/>
      <c r="L42" s="58"/>
      <c r="N42" s="58"/>
    </row>
    <row r="43" spans="1:14" ht="16.5" customHeight="1">
      <c r="A43" s="393" t="s">
        <v>80</v>
      </c>
      <c r="B43" s="411">
        <v>1</v>
      </c>
      <c r="C43" s="411">
        <v>1</v>
      </c>
      <c r="D43" s="411">
        <v>1</v>
      </c>
      <c r="E43" s="411">
        <v>1</v>
      </c>
      <c r="F43" s="411">
        <v>1</v>
      </c>
      <c r="G43" s="141">
        <f t="shared" ref="G43:G45" si="29">E43/D43-1</f>
        <v>0</v>
      </c>
      <c r="H43" s="329">
        <f t="shared" ref="H43:H45" si="30">E43/B43-1</f>
        <v>0</v>
      </c>
      <c r="I43" s="329">
        <f t="shared" ref="I43:I45" si="31">F43/C43-1</f>
        <v>0</v>
      </c>
      <c r="L43" s="58"/>
      <c r="N43" s="58"/>
    </row>
    <row r="44" spans="1:14" ht="16.5" customHeight="1">
      <c r="A44" s="393" t="s">
        <v>82</v>
      </c>
      <c r="B44" s="412">
        <v>360</v>
      </c>
      <c r="C44" s="413">
        <v>1420</v>
      </c>
      <c r="D44" s="412">
        <v>375.27000000000004</v>
      </c>
      <c r="E44" s="412">
        <v>375.27000000000004</v>
      </c>
      <c r="F44" s="413">
        <v>1490.9</v>
      </c>
      <c r="G44" s="141">
        <f t="shared" si="29"/>
        <v>0</v>
      </c>
      <c r="H44" s="329">
        <f t="shared" si="30"/>
        <v>4.2416666666666769E-2</v>
      </c>
      <c r="I44" s="329">
        <f t="shared" si="31"/>
        <v>4.9929577464788766E-2</v>
      </c>
      <c r="J44" s="58"/>
      <c r="K44" s="58"/>
      <c r="L44" s="58"/>
      <c r="N44" s="58"/>
    </row>
    <row r="45" spans="1:14" ht="16.5" customHeight="1">
      <c r="A45" s="393" t="s">
        <v>83</v>
      </c>
      <c r="B45" s="413">
        <v>120</v>
      </c>
      <c r="C45" s="412">
        <v>118.33</v>
      </c>
      <c r="D45" s="412">
        <v>125.09</v>
      </c>
      <c r="E45" s="412">
        <v>125.09</v>
      </c>
      <c r="F45" s="412">
        <v>124.24</v>
      </c>
      <c r="G45" s="141">
        <f t="shared" si="29"/>
        <v>0</v>
      </c>
      <c r="H45" s="329">
        <f t="shared" si="30"/>
        <v>4.2416666666666769E-2</v>
      </c>
      <c r="I45" s="329">
        <f t="shared" si="31"/>
        <v>4.9945068875179466E-2</v>
      </c>
      <c r="J45" s="58"/>
      <c r="K45" s="58"/>
      <c r="L45" s="58"/>
      <c r="N45" s="58"/>
    </row>
    <row r="46" spans="1:14" ht="16.5" customHeight="1">
      <c r="A46" s="716" t="s">
        <v>105</v>
      </c>
      <c r="B46" s="717"/>
      <c r="C46" s="717"/>
      <c r="D46" s="717"/>
      <c r="E46" s="717"/>
      <c r="F46" s="717"/>
      <c r="G46" s="717"/>
      <c r="H46" s="717"/>
      <c r="I46" s="718"/>
      <c r="J46" s="58"/>
      <c r="K46" s="58"/>
      <c r="L46" s="58"/>
      <c r="N46" s="58"/>
    </row>
    <row r="47" spans="1:14" ht="16.5" customHeight="1">
      <c r="A47" s="393" t="s">
        <v>506</v>
      </c>
      <c r="B47" s="414">
        <v>1062</v>
      </c>
      <c r="C47" s="414">
        <v>974</v>
      </c>
      <c r="D47" s="414">
        <v>1194</v>
      </c>
      <c r="E47" s="414">
        <v>1238</v>
      </c>
      <c r="F47" s="414">
        <v>1172</v>
      </c>
      <c r="G47" s="415">
        <f t="shared" ref="G47:G49" si="32">E47/D47-1</f>
        <v>3.6850921273031911E-2</v>
      </c>
      <c r="H47" s="329">
        <f t="shared" ref="H47:H49" si="33">E47/B47-1</f>
        <v>0.16572504708097924</v>
      </c>
      <c r="I47" s="329">
        <f t="shared" ref="I47:I49" si="34">F47/C47-1</f>
        <v>0.20328542094455848</v>
      </c>
      <c r="J47" s="58"/>
      <c r="L47" s="58"/>
      <c r="N47" s="58"/>
    </row>
    <row r="48" spans="1:14" ht="16.5" customHeight="1">
      <c r="A48" s="393" t="s">
        <v>82</v>
      </c>
      <c r="B48" s="413">
        <v>3953463.03</v>
      </c>
      <c r="C48" s="403">
        <v>14393100.51</v>
      </c>
      <c r="D48" s="403">
        <v>4601993.370000001</v>
      </c>
      <c r="E48" s="403">
        <v>4758660.74</v>
      </c>
      <c r="F48" s="403">
        <v>17991521.719999999</v>
      </c>
      <c r="G48" s="415">
        <f t="shared" si="32"/>
        <v>3.4043371514026921E-2</v>
      </c>
      <c r="H48" s="329">
        <f t="shared" si="33"/>
        <v>0.20366896158884806</v>
      </c>
      <c r="I48" s="329">
        <f t="shared" si="34"/>
        <v>0.25001014948098899</v>
      </c>
      <c r="J48" s="58"/>
      <c r="L48" s="58"/>
      <c r="N48" s="58"/>
    </row>
    <row r="49" spans="1:15" ht="16.5" customHeight="1">
      <c r="A49" s="393" t="s">
        <v>106</v>
      </c>
      <c r="B49" s="413">
        <v>1200</v>
      </c>
      <c r="C49" s="403">
        <v>1200</v>
      </c>
      <c r="D49" s="403">
        <v>1250.8800000000001</v>
      </c>
      <c r="E49" s="403">
        <v>1250.8800000000001</v>
      </c>
      <c r="F49" s="403">
        <v>1250.8800000000001</v>
      </c>
      <c r="G49" s="415">
        <f t="shared" si="32"/>
        <v>0</v>
      </c>
      <c r="H49" s="329">
        <f t="shared" si="33"/>
        <v>4.2399999999999993E-2</v>
      </c>
      <c r="I49" s="329">
        <f t="shared" si="34"/>
        <v>4.2399999999999993E-2</v>
      </c>
      <c r="J49" s="58"/>
      <c r="L49" s="58"/>
      <c r="N49" s="58"/>
    </row>
    <row r="50" spans="1:15" ht="16.5" customHeight="1">
      <c r="A50" s="716" t="s">
        <v>107</v>
      </c>
      <c r="B50" s="717"/>
      <c r="C50" s="717"/>
      <c r="D50" s="717"/>
      <c r="E50" s="717"/>
      <c r="F50" s="717"/>
      <c r="G50" s="717"/>
      <c r="H50" s="717"/>
      <c r="I50" s="718"/>
      <c r="J50" s="58"/>
      <c r="L50" s="58"/>
      <c r="N50" s="58"/>
    </row>
    <row r="51" spans="1:15" ht="16.5" customHeight="1">
      <c r="A51" s="393" t="s">
        <v>449</v>
      </c>
      <c r="B51" s="392">
        <v>11855</v>
      </c>
      <c r="C51" s="392">
        <v>11828</v>
      </c>
      <c r="D51" s="392">
        <v>11832</v>
      </c>
      <c r="E51" s="392">
        <v>11821</v>
      </c>
      <c r="F51" s="392">
        <v>11833</v>
      </c>
      <c r="G51" s="141">
        <f t="shared" ref="G51:G53" si="35">E51/D51-1</f>
        <v>-9.2968221771472237E-4</v>
      </c>
      <c r="H51" s="329">
        <f t="shared" ref="H51:H53" si="36">E51/B51-1</f>
        <v>-2.8679881906368276E-3</v>
      </c>
      <c r="I51" s="329">
        <f t="shared" ref="I51:I53" si="37">F51/C51-1</f>
        <v>4.2272573554269499E-4</v>
      </c>
      <c r="J51" s="58"/>
      <c r="L51" s="58"/>
      <c r="N51" s="58"/>
    </row>
    <row r="52" spans="1:15" ht="16.5" customHeight="1">
      <c r="A52" s="393" t="s">
        <v>82</v>
      </c>
      <c r="B52" s="166">
        <v>43130908.550000004</v>
      </c>
      <c r="C52" s="166">
        <v>169950911.74000004</v>
      </c>
      <c r="D52" s="166">
        <v>44862215.609999999</v>
      </c>
      <c r="E52" s="166">
        <v>44705282.100000001</v>
      </c>
      <c r="F52" s="166">
        <v>177888185.13999999</v>
      </c>
      <c r="G52" s="141">
        <f t="shared" si="35"/>
        <v>-3.4981221472489832E-3</v>
      </c>
      <c r="H52" s="329">
        <f t="shared" si="36"/>
        <v>3.6502211590903277E-2</v>
      </c>
      <c r="I52" s="329">
        <f t="shared" si="37"/>
        <v>4.6703329324545351E-2</v>
      </c>
      <c r="J52" s="58"/>
      <c r="L52" s="58"/>
      <c r="N52" s="58"/>
    </row>
    <row r="53" spans="1:15" ht="16.5" customHeight="1">
      <c r="A53" s="393" t="s">
        <v>83</v>
      </c>
      <c r="B53" s="166">
        <v>1212.77</v>
      </c>
      <c r="C53" s="166">
        <v>1197.43</v>
      </c>
      <c r="D53" s="166">
        <v>1263.83</v>
      </c>
      <c r="E53" s="166">
        <v>1260.6199999999999</v>
      </c>
      <c r="F53" s="166">
        <v>1252.72</v>
      </c>
      <c r="G53" s="141">
        <f t="shared" si="35"/>
        <v>-2.5398985623066306E-3</v>
      </c>
      <c r="H53" s="329">
        <f t="shared" si="36"/>
        <v>3.9455131640789176E-2</v>
      </c>
      <c r="I53" s="329">
        <f t="shared" si="37"/>
        <v>4.6173889079111019E-2</v>
      </c>
      <c r="J53" s="58"/>
      <c r="L53" s="58"/>
      <c r="N53" s="58"/>
    </row>
    <row r="54" spans="1:15" ht="16.5" customHeight="1">
      <c r="A54" s="716" t="s">
        <v>108</v>
      </c>
      <c r="B54" s="717"/>
      <c r="C54" s="717"/>
      <c r="D54" s="717"/>
      <c r="E54" s="717"/>
      <c r="F54" s="717"/>
      <c r="G54" s="717"/>
      <c r="H54" s="717"/>
      <c r="I54" s="718"/>
    </row>
    <row r="55" spans="1:15" ht="16.5" customHeight="1">
      <c r="A55" s="393" t="s">
        <v>507</v>
      </c>
      <c r="B55" s="399">
        <v>195488</v>
      </c>
      <c r="C55" s="392">
        <v>166709</v>
      </c>
      <c r="D55" s="392">
        <v>194818</v>
      </c>
      <c r="E55" s="392">
        <v>195215</v>
      </c>
      <c r="F55" s="392">
        <v>195033</v>
      </c>
      <c r="G55" s="415">
        <f t="shared" ref="G55:G57" si="38">E55/D55-1</f>
        <v>2.0377993819873375E-3</v>
      </c>
      <c r="H55" s="329">
        <f t="shared" ref="H55:H57" si="39">E55/B55-1</f>
        <v>-1.3965051563267217E-3</v>
      </c>
      <c r="I55" s="329">
        <f t="shared" ref="I55:I57" si="40">F55/C55-1</f>
        <v>0.169900845185323</v>
      </c>
      <c r="O55" s="55" t="s">
        <v>94</v>
      </c>
    </row>
    <row r="56" spans="1:15" ht="16.5" customHeight="1">
      <c r="A56" s="393" t="s">
        <v>82</v>
      </c>
      <c r="B56" s="402">
        <v>313673271.25600004</v>
      </c>
      <c r="C56" s="166">
        <v>1233467998.3660002</v>
      </c>
      <c r="D56" s="166">
        <v>298411339.03000009</v>
      </c>
      <c r="E56" s="166">
        <v>298491534.20999998</v>
      </c>
      <c r="F56" s="166">
        <v>1195956423.6000001</v>
      </c>
      <c r="G56" s="415">
        <f t="shared" si="38"/>
        <v>2.6874039123492288E-4</v>
      </c>
      <c r="H56" s="329">
        <f t="shared" si="39"/>
        <v>-4.8399842884954358E-2</v>
      </c>
      <c r="I56" s="329">
        <f t="shared" si="40"/>
        <v>-3.0411469787373746E-2</v>
      </c>
    </row>
    <row r="57" spans="1:15" ht="16.5" customHeight="1">
      <c r="A57" s="406" t="s">
        <v>83</v>
      </c>
      <c r="B57" s="419">
        <v>534.85</v>
      </c>
      <c r="C57" s="420">
        <v>616.58000000000004</v>
      </c>
      <c r="D57" s="420">
        <v>510.58</v>
      </c>
      <c r="E57" s="420">
        <v>509.68</v>
      </c>
      <c r="F57" s="420">
        <v>511.01</v>
      </c>
      <c r="G57" s="421">
        <f t="shared" si="38"/>
        <v>-1.762701241725062E-3</v>
      </c>
      <c r="H57" s="329">
        <f t="shared" si="39"/>
        <v>-4.7059923342993359E-2</v>
      </c>
      <c r="I57" s="329">
        <f t="shared" si="40"/>
        <v>-0.17121865775730649</v>
      </c>
    </row>
    <row r="58" spans="1:15" ht="16.5" customHeight="1">
      <c r="A58" s="716" t="s">
        <v>282</v>
      </c>
      <c r="B58" s="717"/>
      <c r="C58" s="717"/>
      <c r="D58" s="717"/>
      <c r="E58" s="717"/>
      <c r="F58" s="717"/>
      <c r="G58" s="717"/>
      <c r="H58" s="717"/>
      <c r="I58" s="718"/>
    </row>
    <row r="59" spans="1:15" ht="15.75" customHeight="1">
      <c r="A59" s="393" t="s">
        <v>508</v>
      </c>
      <c r="B59" s="416">
        <v>82</v>
      </c>
      <c r="C59" s="416">
        <v>82</v>
      </c>
      <c r="D59" s="392">
        <v>256</v>
      </c>
      <c r="E59" s="392">
        <v>274</v>
      </c>
      <c r="F59" s="392">
        <v>244</v>
      </c>
      <c r="G59" s="415">
        <f t="shared" ref="G59:G61" si="41">E59/D59-1</f>
        <v>7.03125E-2</v>
      </c>
      <c r="H59" s="602">
        <f t="shared" ref="H59:H61" si="42">E59/B59-1</f>
        <v>2.3414634146341462</v>
      </c>
      <c r="I59" s="164">
        <f t="shared" ref="I59:I61" si="43">F59/C59-1</f>
        <v>1.975609756097561</v>
      </c>
      <c r="O59" s="55" t="s">
        <v>94</v>
      </c>
    </row>
    <row r="60" spans="1:15" ht="16.5" customHeight="1">
      <c r="A60" s="393" t="s">
        <v>510</v>
      </c>
      <c r="B60" s="417">
        <v>445332.4</v>
      </c>
      <c r="C60" s="417">
        <v>445332.4</v>
      </c>
      <c r="D60" s="166">
        <v>936691.91000000015</v>
      </c>
      <c r="E60" s="166">
        <v>992885.12000000011</v>
      </c>
      <c r="F60" s="166">
        <v>3790087.13</v>
      </c>
      <c r="G60" s="415">
        <f t="shared" si="41"/>
        <v>5.9991134117940659E-2</v>
      </c>
      <c r="H60" s="141">
        <f t="shared" si="42"/>
        <v>1.2295371277724234</v>
      </c>
      <c r="I60" s="329">
        <f t="shared" si="43"/>
        <v>7.5106925298945235</v>
      </c>
    </row>
    <row r="61" spans="1:15" ht="16.5" customHeight="1">
      <c r="A61" s="406" t="s">
        <v>83</v>
      </c>
      <c r="B61" s="418">
        <v>1802.97</v>
      </c>
      <c r="C61" s="418">
        <v>1802.97</v>
      </c>
      <c r="D61" s="420">
        <v>1218.06</v>
      </c>
      <c r="E61" s="420">
        <v>1209.3599999999999</v>
      </c>
      <c r="F61" s="420">
        <v>1294.43</v>
      </c>
      <c r="G61" s="421">
        <f t="shared" si="41"/>
        <v>-7.14250529530569E-3</v>
      </c>
      <c r="H61" s="147">
        <f t="shared" si="42"/>
        <v>-0.32924008718947073</v>
      </c>
      <c r="I61" s="165">
        <f t="shared" si="43"/>
        <v>-0.28205682845527102</v>
      </c>
    </row>
    <row r="62" spans="1:15" ht="11.25" customHeight="1">
      <c r="A62" s="840" t="s">
        <v>509</v>
      </c>
      <c r="B62" s="840"/>
      <c r="C62" s="840"/>
      <c r="D62" s="840"/>
      <c r="E62" s="578"/>
      <c r="F62" s="578"/>
      <c r="G62" s="60"/>
      <c r="H62" s="60"/>
      <c r="I62" s="60"/>
    </row>
    <row r="64" spans="1:15"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6">
    <mergeCell ref="A62:D62"/>
    <mergeCell ref="A1:I1"/>
    <mergeCell ref="A2:I2"/>
    <mergeCell ref="A3:A5"/>
    <mergeCell ref="B3:C3"/>
    <mergeCell ref="D3:I3"/>
    <mergeCell ref="B4:B5"/>
    <mergeCell ref="C4:C5"/>
    <mergeCell ref="D4:D5"/>
    <mergeCell ref="G4:I4"/>
    <mergeCell ref="A6:I6"/>
    <mergeCell ref="A10:I10"/>
    <mergeCell ref="A14:I14"/>
    <mergeCell ref="A18:I18"/>
    <mergeCell ref="A22:I22"/>
    <mergeCell ref="A46:I46"/>
    <mergeCell ref="E4:E5"/>
    <mergeCell ref="F4:F5"/>
    <mergeCell ref="A50:I50"/>
    <mergeCell ref="A54:I54"/>
    <mergeCell ref="A58:I58"/>
    <mergeCell ref="A26:I26"/>
    <mergeCell ref="A30:I30"/>
    <mergeCell ref="A34:I34"/>
    <mergeCell ref="A38:I38"/>
    <mergeCell ref="A42:I42"/>
  </mergeCells>
  <printOptions horizontalCentered="1"/>
  <pageMargins left="0.51181102362204722" right="0.47244094488188981" top="0.43307086614173229" bottom="0.47244094488188981" header="0.31496062992125984" footer="0.31496062992125984"/>
  <pageSetup paperSize="9" scale="75" orientation="portrait" r:id="rId1"/>
  <headerFooter differentFirst="1" alignWithMargins="0">
    <oddFooter>&amp;C&amp;"Arial,Normalny"&amp;9&amp;P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M39"/>
  <sheetViews>
    <sheetView showGridLines="0" view="pageBreakPreview" zoomScale="90" zoomScaleNormal="100" zoomScaleSheetLayoutView="90" workbookViewId="0">
      <selection activeCell="B19" sqref="B19"/>
    </sheetView>
  </sheetViews>
  <sheetFormatPr defaultRowHeight="15"/>
  <cols>
    <col min="1" max="1" width="24.125" customWidth="1"/>
    <col min="2" max="6" width="11.125" customWidth="1"/>
    <col min="7" max="7" width="10.25" customWidth="1"/>
    <col min="8" max="9" width="9.125" customWidth="1"/>
    <col min="10" max="10" width="17.75" customWidth="1"/>
  </cols>
  <sheetData>
    <row r="1" spans="1:13" ht="30" customHeight="1">
      <c r="A1" s="843" t="s">
        <v>343</v>
      </c>
      <c r="B1" s="843"/>
      <c r="C1" s="843"/>
      <c r="D1" s="843"/>
      <c r="E1" s="843"/>
      <c r="F1" s="843"/>
      <c r="G1" s="843"/>
      <c r="H1" s="843"/>
      <c r="I1" s="843"/>
    </row>
    <row r="2" spans="1:13" ht="16.5" customHeight="1"/>
    <row r="3" spans="1:13" ht="19.5" customHeight="1">
      <c r="A3" s="849" t="s">
        <v>700</v>
      </c>
      <c r="B3" s="849"/>
      <c r="C3" s="849"/>
      <c r="D3" s="849"/>
      <c r="E3" s="849"/>
      <c r="F3" s="849"/>
      <c r="G3" s="849"/>
    </row>
    <row r="4" spans="1:13" ht="21" customHeight="1">
      <c r="A4" s="740" t="s">
        <v>15</v>
      </c>
      <c r="B4" s="689" t="s">
        <v>16</v>
      </c>
      <c r="C4" s="690"/>
      <c r="D4" s="691" t="s">
        <v>441</v>
      </c>
      <c r="E4" s="691"/>
      <c r="F4" s="691"/>
      <c r="G4" s="691"/>
      <c r="H4" s="691"/>
      <c r="I4" s="690"/>
      <c r="J4" s="366"/>
    </row>
    <row r="5" spans="1:13" ht="21" customHeight="1">
      <c r="A5" s="745"/>
      <c r="B5" s="692" t="s">
        <v>585</v>
      </c>
      <c r="C5" s="692" t="s">
        <v>584</v>
      </c>
      <c r="D5" s="692" t="s">
        <v>570</v>
      </c>
      <c r="E5" s="692" t="s">
        <v>585</v>
      </c>
      <c r="F5" s="692" t="s">
        <v>584</v>
      </c>
      <c r="G5" s="693" t="s">
        <v>17</v>
      </c>
      <c r="H5" s="693"/>
      <c r="I5" s="694"/>
      <c r="J5" s="170"/>
    </row>
    <row r="6" spans="1:13" ht="68.25" customHeight="1">
      <c r="A6" s="745"/>
      <c r="B6" s="692"/>
      <c r="C6" s="692"/>
      <c r="D6" s="692"/>
      <c r="E6" s="692"/>
      <c r="F6" s="692"/>
      <c r="G6" s="591" t="s">
        <v>588</v>
      </c>
      <c r="H6" s="590" t="s">
        <v>586</v>
      </c>
      <c r="I6" s="590" t="s">
        <v>587</v>
      </c>
      <c r="J6" s="179"/>
    </row>
    <row r="7" spans="1:13" ht="21" customHeight="1">
      <c r="A7" s="846" t="s">
        <v>190</v>
      </c>
      <c r="B7" s="847"/>
      <c r="C7" s="847"/>
      <c r="D7" s="847"/>
      <c r="E7" s="847"/>
      <c r="F7" s="847"/>
      <c r="G7" s="847"/>
      <c r="H7" s="847"/>
      <c r="I7" s="848"/>
      <c r="J7" s="423"/>
    </row>
    <row r="8" spans="1:13" ht="21" customHeight="1">
      <c r="A8" s="199" t="s">
        <v>191</v>
      </c>
      <c r="B8" s="212">
        <v>5575375</v>
      </c>
      <c r="C8" s="212">
        <v>22176205</v>
      </c>
      <c r="D8" s="212">
        <v>5126457</v>
      </c>
      <c r="E8" s="212">
        <v>5641221</v>
      </c>
      <c r="F8" s="212">
        <v>21674882</v>
      </c>
      <c r="G8" s="424">
        <f>E8/D8-1</f>
        <v>0.1004132093568717</v>
      </c>
      <c r="H8" s="436">
        <f>E8/B8-1</f>
        <v>1.1810147299508911E-2</v>
      </c>
      <c r="I8" s="424">
        <f>F8/C8-1</f>
        <v>-2.260634765957481E-2</v>
      </c>
      <c r="J8" s="608"/>
    </row>
    <row r="9" spans="1:13" ht="25.5" customHeight="1">
      <c r="A9" s="201" t="s">
        <v>192</v>
      </c>
      <c r="B9" s="212">
        <v>628913</v>
      </c>
      <c r="C9" s="212">
        <v>2460483</v>
      </c>
      <c r="D9" s="212">
        <v>528159</v>
      </c>
      <c r="E9" s="212">
        <v>579596</v>
      </c>
      <c r="F9" s="212">
        <v>2133576</v>
      </c>
      <c r="G9" s="424">
        <f t="shared" ref="G9:G12" si="0">E9/D9-1</f>
        <v>9.7389233166527589E-2</v>
      </c>
      <c r="H9" s="436">
        <f t="shared" ref="H9:H12" si="1">E9/B9-1</f>
        <v>-7.8416251532405945E-2</v>
      </c>
      <c r="I9" s="424">
        <f t="shared" ref="I9:I12" si="2">F9/C9-1</f>
        <v>-0.13286293788658565</v>
      </c>
      <c r="J9" s="422"/>
    </row>
    <row r="10" spans="1:13" ht="21" customHeight="1">
      <c r="A10" s="199" t="s">
        <v>82</v>
      </c>
      <c r="B10" s="213">
        <v>55916015</v>
      </c>
      <c r="C10" s="213">
        <v>221934331.93000001</v>
      </c>
      <c r="D10" s="213">
        <v>51325391.600000001</v>
      </c>
      <c r="E10" s="213">
        <v>57430888.299999997</v>
      </c>
      <c r="F10" s="213">
        <v>218475037.30000001</v>
      </c>
      <c r="G10" s="424">
        <f t="shared" si="0"/>
        <v>0.11895665107794318</v>
      </c>
      <c r="H10" s="436">
        <f t="shared" si="1"/>
        <v>2.7091939581173508E-2</v>
      </c>
      <c r="I10" s="424">
        <f t="shared" si="2"/>
        <v>-1.5587018916438211E-2</v>
      </c>
      <c r="J10" s="422"/>
    </row>
    <row r="11" spans="1:13" ht="25.5" customHeight="1">
      <c r="A11" s="201" t="s">
        <v>193</v>
      </c>
      <c r="B11" s="213">
        <v>6290625</v>
      </c>
      <c r="C11" s="213">
        <v>24606865.93</v>
      </c>
      <c r="D11" s="213">
        <v>5282975</v>
      </c>
      <c r="E11" s="213">
        <v>5865586.96</v>
      </c>
      <c r="F11" s="213">
        <v>21407556.960000001</v>
      </c>
      <c r="G11" s="424">
        <f t="shared" si="0"/>
        <v>0.11028103672646572</v>
      </c>
      <c r="H11" s="436">
        <f t="shared" si="1"/>
        <v>-6.7566901539990121E-2</v>
      </c>
      <c r="I11" s="424">
        <f t="shared" si="2"/>
        <v>-0.13001692206968507</v>
      </c>
      <c r="J11" s="422"/>
      <c r="M11" s="107"/>
    </row>
    <row r="12" spans="1:13" ht="21" customHeight="1">
      <c r="A12" s="199" t="s">
        <v>194</v>
      </c>
      <c r="B12" s="213">
        <f>ROUND(B10/B8,2)</f>
        <v>10.029999999999999</v>
      </c>
      <c r="C12" s="213">
        <f t="shared" ref="C12:F12" si="3">ROUND(C10/C8,2)</f>
        <v>10.01</v>
      </c>
      <c r="D12" s="213">
        <f t="shared" si="3"/>
        <v>10.01</v>
      </c>
      <c r="E12" s="213">
        <f t="shared" si="3"/>
        <v>10.18</v>
      </c>
      <c r="F12" s="213">
        <f t="shared" si="3"/>
        <v>10.08</v>
      </c>
      <c r="G12" s="424">
        <f t="shared" si="0"/>
        <v>1.6983016983016963E-2</v>
      </c>
      <c r="H12" s="436">
        <f t="shared" si="1"/>
        <v>1.4955134596211339E-2</v>
      </c>
      <c r="I12" s="424">
        <f t="shared" si="2"/>
        <v>6.9930069930070893E-3</v>
      </c>
      <c r="J12" s="422"/>
    </row>
    <row r="13" spans="1:13" ht="21" customHeight="1">
      <c r="A13" s="846" t="s">
        <v>195</v>
      </c>
      <c r="B13" s="847"/>
      <c r="C13" s="847"/>
      <c r="D13" s="847"/>
      <c r="E13" s="847"/>
      <c r="F13" s="847"/>
      <c r="G13" s="847"/>
      <c r="H13" s="847"/>
      <c r="I13" s="848"/>
      <c r="J13" s="423"/>
    </row>
    <row r="14" spans="1:13" ht="21" customHeight="1">
      <c r="A14" s="199" t="s">
        <v>81</v>
      </c>
      <c r="B14" s="212">
        <v>1441</v>
      </c>
      <c r="C14" s="212">
        <v>7986</v>
      </c>
      <c r="D14" s="212">
        <v>2294</v>
      </c>
      <c r="E14" s="212">
        <v>2367</v>
      </c>
      <c r="F14" s="212">
        <v>9889</v>
      </c>
      <c r="G14" s="424">
        <f t="shared" ref="G14:G16" si="4">E14/D14-1</f>
        <v>3.1822144725370594E-2</v>
      </c>
      <c r="H14" s="436">
        <f t="shared" ref="H14:H16" si="5">E14/B14-1</f>
        <v>0.6426092990978487</v>
      </c>
      <c r="I14" s="424">
        <f t="shared" ref="I14:I16" si="6">F14/C14-1</f>
        <v>0.23829201101928366</v>
      </c>
      <c r="J14" s="422"/>
    </row>
    <row r="15" spans="1:13" ht="21" customHeight="1">
      <c r="A15" s="199" t="s">
        <v>82</v>
      </c>
      <c r="B15" s="213">
        <v>9090465</v>
      </c>
      <c r="C15" s="213">
        <v>46067530</v>
      </c>
      <c r="D15" s="213">
        <v>13798713</v>
      </c>
      <c r="E15" s="213">
        <v>14109143</v>
      </c>
      <c r="F15" s="213">
        <v>58821184</v>
      </c>
      <c r="G15" s="424">
        <f t="shared" si="4"/>
        <v>2.2497025628404721E-2</v>
      </c>
      <c r="H15" s="436">
        <f t="shared" si="5"/>
        <v>0.55208154918367769</v>
      </c>
      <c r="I15" s="424">
        <f t="shared" si="6"/>
        <v>0.2768469245040921</v>
      </c>
      <c r="J15" s="422"/>
    </row>
    <row r="16" spans="1:13" ht="21" customHeight="1">
      <c r="A16" s="202" t="s">
        <v>83</v>
      </c>
      <c r="B16" s="222">
        <f>ROUND(B15/B14,2)</f>
        <v>6308.44</v>
      </c>
      <c r="C16" s="222">
        <f t="shared" ref="C16:F16" si="7">ROUND(C15/C14,2)</f>
        <v>5768.54</v>
      </c>
      <c r="D16" s="222">
        <f t="shared" si="7"/>
        <v>6015.13</v>
      </c>
      <c r="E16" s="222">
        <f t="shared" si="7"/>
        <v>5960.77</v>
      </c>
      <c r="F16" s="222">
        <f t="shared" si="7"/>
        <v>5948.14</v>
      </c>
      <c r="G16" s="425">
        <f t="shared" si="4"/>
        <v>-9.0372111658434395E-3</v>
      </c>
      <c r="H16" s="438">
        <f t="shared" si="5"/>
        <v>-5.5111881859857492E-2</v>
      </c>
      <c r="I16" s="425">
        <f t="shared" si="6"/>
        <v>3.1134394491500572E-2</v>
      </c>
      <c r="J16" s="422"/>
    </row>
    <row r="17" spans="1:7" ht="33" customHeight="1">
      <c r="E17" s="107"/>
    </row>
    <row r="18" spans="1:7" ht="21.75" customHeight="1">
      <c r="A18" s="753" t="s">
        <v>701</v>
      </c>
      <c r="B18" s="753"/>
      <c r="C18" s="753"/>
      <c r="D18" s="753"/>
      <c r="E18" s="753"/>
      <c r="F18" s="753"/>
      <c r="G18" s="753"/>
    </row>
    <row r="19" spans="1:7">
      <c r="A19" s="740" t="s">
        <v>15</v>
      </c>
      <c r="B19" s="844" t="s">
        <v>196</v>
      </c>
      <c r="C19" s="844"/>
      <c r="D19" s="844"/>
      <c r="E19" s="844"/>
      <c r="F19" s="736" t="s">
        <v>197</v>
      </c>
      <c r="G19" s="736"/>
    </row>
    <row r="20" spans="1:7" ht="30" customHeight="1">
      <c r="A20" s="745"/>
      <c r="B20" s="736" t="s">
        <v>43</v>
      </c>
      <c r="C20" s="736"/>
      <c r="D20" s="845" t="s">
        <v>198</v>
      </c>
      <c r="E20" s="845"/>
      <c r="F20" s="736"/>
      <c r="G20" s="736"/>
    </row>
    <row r="21" spans="1:7" ht="36" customHeight="1">
      <c r="A21" s="745"/>
      <c r="B21" s="530" t="s">
        <v>191</v>
      </c>
      <c r="C21" s="531" t="s">
        <v>342</v>
      </c>
      <c r="D21" s="531" t="s">
        <v>191</v>
      </c>
      <c r="E21" s="531" t="s">
        <v>342</v>
      </c>
      <c r="F21" s="531" t="s">
        <v>199</v>
      </c>
      <c r="G21" s="531" t="s">
        <v>342</v>
      </c>
    </row>
    <row r="22" spans="1:7" ht="15.75" customHeight="1">
      <c r="A22" s="741"/>
      <c r="B22" s="746" t="str">
        <f>'Tab 16 (29) i 17 (30)'!B28:I28</f>
        <v>ROK 2021</v>
      </c>
      <c r="C22" s="747"/>
      <c r="D22" s="747"/>
      <c r="E22" s="747"/>
      <c r="F22" s="747"/>
      <c r="G22" s="748"/>
    </row>
    <row r="23" spans="1:7" ht="21" customHeight="1">
      <c r="A23" s="198" t="s">
        <v>73</v>
      </c>
      <c r="B23" s="216">
        <f>SUM(B24:B39)</f>
        <v>21674882</v>
      </c>
      <c r="C23" s="217">
        <f t="shared" ref="C23:G23" si="8">SUM(C24:C39)</f>
        <v>218475037.30000001</v>
      </c>
      <c r="D23" s="216">
        <f t="shared" si="8"/>
        <v>2133576</v>
      </c>
      <c r="E23" s="217">
        <f t="shared" si="8"/>
        <v>21407556.960000001</v>
      </c>
      <c r="F23" s="216">
        <f t="shared" si="8"/>
        <v>9889</v>
      </c>
      <c r="G23" s="217">
        <f t="shared" si="8"/>
        <v>58821184</v>
      </c>
    </row>
    <row r="24" spans="1:7" ht="19.5" customHeight="1">
      <c r="A24" s="199" t="s">
        <v>46</v>
      </c>
      <c r="B24" s="212">
        <v>546237</v>
      </c>
      <c r="C24" s="213">
        <v>5548800</v>
      </c>
      <c r="D24" s="212">
        <v>52335</v>
      </c>
      <c r="E24" s="213">
        <v>529970</v>
      </c>
      <c r="F24" s="212">
        <v>290</v>
      </c>
      <c r="G24" s="213">
        <v>1748249</v>
      </c>
    </row>
    <row r="25" spans="1:7" ht="19.5" customHeight="1">
      <c r="A25" s="199" t="s">
        <v>47</v>
      </c>
      <c r="B25" s="212">
        <v>1249660</v>
      </c>
      <c r="C25" s="213">
        <v>12723236.960000001</v>
      </c>
      <c r="D25" s="212">
        <v>171706</v>
      </c>
      <c r="E25" s="213">
        <v>1740521.96</v>
      </c>
      <c r="F25" s="212">
        <v>692</v>
      </c>
      <c r="G25" s="213">
        <v>4319230</v>
      </c>
    </row>
    <row r="26" spans="1:7" ht="19.5" customHeight="1">
      <c r="A26" s="199" t="s">
        <v>48</v>
      </c>
      <c r="B26" s="212">
        <v>3603948</v>
      </c>
      <c r="C26" s="213">
        <v>36189086</v>
      </c>
      <c r="D26" s="212">
        <v>332162</v>
      </c>
      <c r="E26" s="213">
        <v>3321270</v>
      </c>
      <c r="F26" s="212">
        <v>1365</v>
      </c>
      <c r="G26" s="213">
        <v>7792120</v>
      </c>
    </row>
    <row r="27" spans="1:7" ht="19.5" customHeight="1">
      <c r="A27" s="199" t="s">
        <v>49</v>
      </c>
      <c r="B27" s="212">
        <v>185098</v>
      </c>
      <c r="C27" s="213">
        <v>1871245</v>
      </c>
      <c r="D27" s="212">
        <v>30928</v>
      </c>
      <c r="E27" s="213">
        <v>310470</v>
      </c>
      <c r="F27" s="212">
        <v>104</v>
      </c>
      <c r="G27" s="213">
        <v>714347</v>
      </c>
    </row>
    <row r="28" spans="1:7" ht="19.5" customHeight="1">
      <c r="A28" s="199" t="s">
        <v>50</v>
      </c>
      <c r="B28" s="212">
        <v>2005488</v>
      </c>
      <c r="C28" s="213">
        <v>20116438</v>
      </c>
      <c r="D28" s="212">
        <v>214365</v>
      </c>
      <c r="E28" s="213">
        <v>2143705</v>
      </c>
      <c r="F28" s="212">
        <v>785</v>
      </c>
      <c r="G28" s="213">
        <v>4788459</v>
      </c>
    </row>
    <row r="29" spans="1:7" ht="19.5" customHeight="1">
      <c r="A29" s="199" t="s">
        <v>51</v>
      </c>
      <c r="B29" s="212">
        <v>2203087</v>
      </c>
      <c r="C29" s="213">
        <v>22106765</v>
      </c>
      <c r="D29" s="212">
        <v>173690</v>
      </c>
      <c r="E29" s="213">
        <v>1737840</v>
      </c>
      <c r="F29" s="212">
        <v>792</v>
      </c>
      <c r="G29" s="213">
        <v>4775639</v>
      </c>
    </row>
    <row r="30" spans="1:7" ht="19.5" customHeight="1">
      <c r="A30" s="199" t="s">
        <v>52</v>
      </c>
      <c r="B30" s="212">
        <v>2813371</v>
      </c>
      <c r="C30" s="213">
        <v>28510215</v>
      </c>
      <c r="D30" s="212">
        <v>287842</v>
      </c>
      <c r="E30" s="213">
        <v>2895720</v>
      </c>
      <c r="F30" s="212">
        <v>1422</v>
      </c>
      <c r="G30" s="213">
        <v>9217278</v>
      </c>
    </row>
    <row r="31" spans="1:7" ht="19.5" customHeight="1">
      <c r="A31" s="199" t="s">
        <v>53</v>
      </c>
      <c r="B31" s="212">
        <v>304070</v>
      </c>
      <c r="C31" s="213">
        <v>3061662.68</v>
      </c>
      <c r="D31" s="212">
        <v>25160</v>
      </c>
      <c r="E31" s="213">
        <v>251340</v>
      </c>
      <c r="F31" s="212">
        <v>124</v>
      </c>
      <c r="G31" s="213">
        <v>724460</v>
      </c>
    </row>
    <row r="32" spans="1:7" ht="19.5" customHeight="1">
      <c r="A32" s="199" t="s">
        <v>54</v>
      </c>
      <c r="B32" s="212">
        <v>2026877</v>
      </c>
      <c r="C32" s="213">
        <v>20327833.66</v>
      </c>
      <c r="D32" s="212">
        <v>125582</v>
      </c>
      <c r="E32" s="213">
        <v>1255780</v>
      </c>
      <c r="F32" s="212">
        <v>656</v>
      </c>
      <c r="G32" s="213">
        <v>3119101</v>
      </c>
    </row>
    <row r="33" spans="1:7" ht="19.5" customHeight="1">
      <c r="A33" s="199" t="s">
        <v>55</v>
      </c>
      <c r="B33" s="212">
        <v>1103411</v>
      </c>
      <c r="C33" s="213">
        <v>11192900</v>
      </c>
      <c r="D33" s="212">
        <v>191937</v>
      </c>
      <c r="E33" s="213">
        <v>1925460</v>
      </c>
      <c r="F33" s="212">
        <v>910</v>
      </c>
      <c r="G33" s="213">
        <v>5629460.5</v>
      </c>
    </row>
    <row r="34" spans="1:7" ht="19.5" customHeight="1">
      <c r="A34" s="199" t="s">
        <v>56</v>
      </c>
      <c r="B34" s="212">
        <v>718442</v>
      </c>
      <c r="C34" s="213">
        <v>7215125</v>
      </c>
      <c r="D34" s="212">
        <v>87146</v>
      </c>
      <c r="E34" s="213">
        <v>872210</v>
      </c>
      <c r="F34" s="212">
        <v>335</v>
      </c>
      <c r="G34" s="213">
        <v>2369966.5</v>
      </c>
    </row>
    <row r="35" spans="1:7" ht="19.5" customHeight="1">
      <c r="A35" s="199" t="s">
        <v>57</v>
      </c>
      <c r="B35" s="212">
        <v>454267</v>
      </c>
      <c r="C35" s="213">
        <v>4562885</v>
      </c>
      <c r="D35" s="212">
        <v>34353</v>
      </c>
      <c r="E35" s="213">
        <v>344050</v>
      </c>
      <c r="F35" s="212">
        <v>161</v>
      </c>
      <c r="G35" s="213">
        <v>1027430</v>
      </c>
    </row>
    <row r="36" spans="1:7" ht="19.5" customHeight="1">
      <c r="A36" s="199" t="s">
        <v>58</v>
      </c>
      <c r="B36" s="212">
        <v>1581952</v>
      </c>
      <c r="C36" s="213">
        <v>15858765</v>
      </c>
      <c r="D36" s="212">
        <v>87607</v>
      </c>
      <c r="E36" s="213">
        <v>876070</v>
      </c>
      <c r="F36" s="212">
        <v>508</v>
      </c>
      <c r="G36" s="213">
        <v>2834333</v>
      </c>
    </row>
    <row r="37" spans="1:7" ht="19.5" customHeight="1">
      <c r="A37" s="199" t="s">
        <v>59</v>
      </c>
      <c r="B37" s="212">
        <v>685441</v>
      </c>
      <c r="C37" s="213">
        <v>6998890</v>
      </c>
      <c r="D37" s="212">
        <v>73815</v>
      </c>
      <c r="E37" s="213">
        <v>743770</v>
      </c>
      <c r="F37" s="212">
        <v>431</v>
      </c>
      <c r="G37" s="213">
        <v>2047971</v>
      </c>
    </row>
    <row r="38" spans="1:7" ht="19.5" customHeight="1">
      <c r="A38" s="199" t="s">
        <v>60</v>
      </c>
      <c r="B38" s="212">
        <v>1901280</v>
      </c>
      <c r="C38" s="213">
        <v>19251550</v>
      </c>
      <c r="D38" s="212">
        <v>211025</v>
      </c>
      <c r="E38" s="213">
        <v>2120150</v>
      </c>
      <c r="F38" s="212">
        <v>1175</v>
      </c>
      <c r="G38" s="213">
        <v>6864499</v>
      </c>
    </row>
    <row r="39" spans="1:7" ht="19.5" customHeight="1">
      <c r="A39" s="202" t="s">
        <v>61</v>
      </c>
      <c r="B39" s="221">
        <v>292253</v>
      </c>
      <c r="C39" s="222">
        <v>2939640</v>
      </c>
      <c r="D39" s="221">
        <v>33923</v>
      </c>
      <c r="E39" s="222">
        <v>339230</v>
      </c>
      <c r="F39" s="221">
        <v>139</v>
      </c>
      <c r="G39" s="222">
        <v>848641</v>
      </c>
    </row>
  </sheetData>
  <mergeCells count="20">
    <mergeCell ref="E5:E6"/>
    <mergeCell ref="F5:F6"/>
    <mergeCell ref="D4:I4"/>
    <mergeCell ref="G5:I5"/>
    <mergeCell ref="A1:I1"/>
    <mergeCell ref="A18:G18"/>
    <mergeCell ref="B19:E19"/>
    <mergeCell ref="F19:G20"/>
    <mergeCell ref="B20:C20"/>
    <mergeCell ref="D20:E20"/>
    <mergeCell ref="A19:A22"/>
    <mergeCell ref="B22:G22"/>
    <mergeCell ref="A7:I7"/>
    <mergeCell ref="A13:I13"/>
    <mergeCell ref="A3:G3"/>
    <mergeCell ref="A4:A6"/>
    <mergeCell ref="B4:C4"/>
    <mergeCell ref="B5:B6"/>
    <mergeCell ref="C5:C6"/>
    <mergeCell ref="D5:D6"/>
  </mergeCells>
  <printOptions horizontalCentered="1"/>
  <pageMargins left="0.51181102362204722" right="0.59055118110236227"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4"/>
  <sheetViews>
    <sheetView view="pageBreakPreview" zoomScale="80" zoomScaleNormal="100" zoomScaleSheetLayoutView="80" workbookViewId="0">
      <selection activeCell="B19" sqref="B19"/>
    </sheetView>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843" t="s">
        <v>343</v>
      </c>
      <c r="B1" s="843"/>
      <c r="C1" s="843"/>
      <c r="D1" s="843"/>
      <c r="E1" s="843"/>
      <c r="F1" s="843"/>
      <c r="G1" s="843"/>
      <c r="H1" s="585"/>
      <c r="I1" s="585"/>
    </row>
    <row r="31" spans="1:4" ht="22.5" customHeight="1">
      <c r="A31" s="739" t="s">
        <v>460</v>
      </c>
      <c r="B31" s="739"/>
      <c r="C31" s="739"/>
      <c r="D31" s="739"/>
    </row>
    <row r="32" spans="1:4" ht="22.5">
      <c r="A32" s="445"/>
      <c r="B32" s="445" t="s">
        <v>196</v>
      </c>
      <c r="C32" s="445" t="s">
        <v>277</v>
      </c>
      <c r="D32" s="445" t="s">
        <v>130</v>
      </c>
    </row>
    <row r="33" spans="1:4" ht="21" customHeight="1">
      <c r="A33" s="303" t="s">
        <v>274</v>
      </c>
      <c r="B33" s="304">
        <f>'Tab 1 (32) i 2 (33)'!F10</f>
        <v>218475037.30000001</v>
      </c>
      <c r="C33" s="304">
        <f>'Tab 1 (32) i 2 (33)'!F15</f>
        <v>58821184</v>
      </c>
      <c r="D33" s="304">
        <f>SUM(B33:C33)</f>
        <v>277296221.30000001</v>
      </c>
    </row>
    <row r="34" spans="1:4" ht="21" customHeight="1">
      <c r="A34" s="303" t="s">
        <v>269</v>
      </c>
      <c r="B34" s="504">
        <f>B33/$D$33</f>
        <v>0.78787599872714165</v>
      </c>
      <c r="C34" s="504">
        <f>C33/$D$33</f>
        <v>0.2121240012728583</v>
      </c>
      <c r="D34" s="504">
        <f>D33/$D$33</f>
        <v>1</v>
      </c>
    </row>
  </sheetData>
  <mergeCells count="2">
    <mergeCell ref="A31:D31"/>
    <mergeCell ref="A1:G1"/>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M38"/>
  <sheetViews>
    <sheetView showGridLines="0" view="pageBreakPreview" zoomScale="90" zoomScaleNormal="100" zoomScaleSheetLayoutView="90" workbookViewId="0">
      <selection activeCell="B19" sqref="B19:D19"/>
    </sheetView>
  </sheetViews>
  <sheetFormatPr defaultRowHeight="15"/>
  <cols>
    <col min="1" max="1" width="29.125" customWidth="1"/>
    <col min="2" max="2" width="12.375" customWidth="1"/>
    <col min="3" max="3" width="11.125" customWidth="1"/>
    <col min="4" max="7" width="11.5" customWidth="1"/>
    <col min="8" max="8" width="14" customWidth="1"/>
    <col min="9" max="9" width="14.375" customWidth="1"/>
    <col min="10" max="10" width="12.125" customWidth="1"/>
  </cols>
  <sheetData>
    <row r="1" spans="1:13" ht="24.75" customHeight="1">
      <c r="A1" s="843" t="str">
        <f>'Tab 1 (32) i 2 (33)'!A1:G1</f>
        <v>IV. FUNDUSZ SKŁADKOWY</v>
      </c>
      <c r="B1" s="843"/>
      <c r="C1" s="843"/>
      <c r="D1" s="843"/>
      <c r="E1" s="843"/>
      <c r="F1" s="843"/>
      <c r="G1" s="843"/>
      <c r="H1" s="843"/>
      <c r="I1" s="843"/>
      <c r="J1" s="843"/>
    </row>
    <row r="2" spans="1:13" ht="30" customHeight="1">
      <c r="A2" s="719" t="s">
        <v>698</v>
      </c>
      <c r="B2" s="719"/>
      <c r="C2" s="719"/>
      <c r="D2" s="719"/>
      <c r="E2" s="719"/>
      <c r="F2" s="719"/>
      <c r="G2" s="719"/>
      <c r="H2" s="719"/>
      <c r="I2" s="719"/>
      <c r="J2" s="719"/>
    </row>
    <row r="3" spans="1:13">
      <c r="A3" s="740" t="s">
        <v>15</v>
      </c>
      <c r="B3" s="740"/>
      <c r="C3" s="689" t="s">
        <v>16</v>
      </c>
      <c r="D3" s="690"/>
      <c r="E3" s="691" t="s">
        <v>441</v>
      </c>
      <c r="F3" s="691"/>
      <c r="G3" s="691"/>
      <c r="H3" s="691"/>
      <c r="I3" s="691"/>
      <c r="J3" s="690"/>
      <c r="K3" s="366"/>
      <c r="L3" s="439"/>
      <c r="M3" s="439"/>
    </row>
    <row r="4" spans="1:13" ht="15" customHeight="1">
      <c r="A4" s="745"/>
      <c r="B4" s="745"/>
      <c r="C4" s="692" t="s">
        <v>585</v>
      </c>
      <c r="D4" s="692" t="s">
        <v>584</v>
      </c>
      <c r="E4" s="692" t="s">
        <v>570</v>
      </c>
      <c r="F4" s="692" t="s">
        <v>585</v>
      </c>
      <c r="G4" s="692" t="s">
        <v>584</v>
      </c>
      <c r="H4" s="693" t="s">
        <v>17</v>
      </c>
      <c r="I4" s="693"/>
      <c r="J4" s="694"/>
      <c r="K4" s="170"/>
      <c r="L4" s="440"/>
      <c r="M4" s="440"/>
    </row>
    <row r="5" spans="1:13" ht="37.5" customHeight="1">
      <c r="A5" s="745"/>
      <c r="B5" s="745"/>
      <c r="C5" s="692"/>
      <c r="D5" s="692"/>
      <c r="E5" s="692"/>
      <c r="F5" s="692"/>
      <c r="G5" s="692"/>
      <c r="H5" s="591" t="s">
        <v>594</v>
      </c>
      <c r="I5" s="590" t="s">
        <v>586</v>
      </c>
      <c r="J5" s="590" t="s">
        <v>587</v>
      </c>
      <c r="K5" s="179"/>
      <c r="L5" s="180"/>
      <c r="M5" s="180"/>
    </row>
    <row r="6" spans="1:13" ht="16.5" customHeight="1">
      <c r="A6" s="846" t="s">
        <v>8</v>
      </c>
      <c r="B6" s="847"/>
      <c r="C6" s="847"/>
      <c r="D6" s="847"/>
      <c r="E6" s="847"/>
      <c r="F6" s="847"/>
      <c r="G6" s="847"/>
      <c r="H6" s="847"/>
      <c r="I6" s="847"/>
      <c r="J6" s="848"/>
      <c r="K6" s="423"/>
      <c r="L6" s="441"/>
      <c r="M6" s="441"/>
    </row>
    <row r="7" spans="1:13" ht="15.75" customHeight="1">
      <c r="A7" s="851" t="s">
        <v>200</v>
      </c>
      <c r="B7" s="851"/>
      <c r="C7" s="212">
        <v>2291</v>
      </c>
      <c r="D7" s="212">
        <v>10974</v>
      </c>
      <c r="E7" s="212">
        <v>3195</v>
      </c>
      <c r="F7" s="212">
        <v>2876</v>
      </c>
      <c r="G7" s="212">
        <v>12088</v>
      </c>
      <c r="H7" s="424">
        <f>F7/E7-1</f>
        <v>-9.9843505477308248E-2</v>
      </c>
      <c r="I7" s="436">
        <f>F7/C7-1</f>
        <v>0.25534701003928406</v>
      </c>
      <c r="J7" s="424">
        <f>G7/D7-1</f>
        <v>0.10151266630216882</v>
      </c>
      <c r="K7" s="436"/>
      <c r="L7" s="442"/>
      <c r="M7" s="442"/>
    </row>
    <row r="8" spans="1:13" ht="15.75" customHeight="1">
      <c r="A8" s="851" t="s">
        <v>201</v>
      </c>
      <c r="B8" s="851"/>
      <c r="C8" s="212">
        <v>1716</v>
      </c>
      <c r="D8" s="212">
        <v>9957</v>
      </c>
      <c r="E8" s="212">
        <v>2761</v>
      </c>
      <c r="F8" s="212">
        <v>2555</v>
      </c>
      <c r="G8" s="212">
        <v>11597</v>
      </c>
      <c r="H8" s="424">
        <f t="shared" ref="H8:H11" si="0">F8/E8-1</f>
        <v>-7.4610648315827643E-2</v>
      </c>
      <c r="I8" s="436">
        <f t="shared" ref="I8:I11" si="1">F8/C8-1</f>
        <v>0.48892773892773889</v>
      </c>
      <c r="J8" s="424">
        <f t="shared" ref="J8:J11" si="2">G8/D8-1</f>
        <v>0.16470824545545848</v>
      </c>
      <c r="K8" s="436"/>
      <c r="L8" s="442"/>
      <c r="M8" s="442"/>
    </row>
    <row r="9" spans="1:13" ht="15.75" customHeight="1">
      <c r="A9" s="851" t="s">
        <v>202</v>
      </c>
      <c r="B9" s="851"/>
      <c r="C9" s="212">
        <v>1325</v>
      </c>
      <c r="D9" s="212">
        <v>7872</v>
      </c>
      <c r="E9" s="212">
        <v>2244</v>
      </c>
      <c r="F9" s="212">
        <v>2123</v>
      </c>
      <c r="G9" s="212">
        <v>9595</v>
      </c>
      <c r="H9" s="424">
        <f t="shared" si="0"/>
        <v>-5.3921568627451011E-2</v>
      </c>
      <c r="I9" s="436">
        <f t="shared" si="1"/>
        <v>0.60226415094339614</v>
      </c>
      <c r="J9" s="424">
        <f t="shared" si="2"/>
        <v>0.21887703252032531</v>
      </c>
      <c r="K9" s="436"/>
      <c r="L9" s="442"/>
      <c r="M9" s="442"/>
    </row>
    <row r="10" spans="1:13" ht="15.75" customHeight="1">
      <c r="A10" s="851" t="s">
        <v>203</v>
      </c>
      <c r="B10" s="851"/>
      <c r="C10" s="212">
        <v>11</v>
      </c>
      <c r="D10" s="212">
        <v>35</v>
      </c>
      <c r="E10" s="212">
        <v>10</v>
      </c>
      <c r="F10" s="212">
        <v>15</v>
      </c>
      <c r="G10" s="212">
        <v>45</v>
      </c>
      <c r="H10" s="424">
        <f t="shared" si="0"/>
        <v>0.5</v>
      </c>
      <c r="I10" s="436">
        <f t="shared" si="1"/>
        <v>0.36363636363636354</v>
      </c>
      <c r="J10" s="424">
        <f t="shared" si="2"/>
        <v>0.28571428571428581</v>
      </c>
      <c r="K10" s="436"/>
      <c r="L10" s="442"/>
      <c r="M10" s="442"/>
    </row>
    <row r="11" spans="1:13" ht="15.75" customHeight="1">
      <c r="A11" s="851" t="s">
        <v>204</v>
      </c>
      <c r="B11" s="851"/>
      <c r="C11" s="212">
        <v>634</v>
      </c>
      <c r="D11" s="212">
        <v>3328</v>
      </c>
      <c r="E11" s="212">
        <v>804</v>
      </c>
      <c r="F11" s="212">
        <v>677</v>
      </c>
      <c r="G11" s="212">
        <v>3267</v>
      </c>
      <c r="H11" s="424">
        <f t="shared" si="0"/>
        <v>-0.15796019900497515</v>
      </c>
      <c r="I11" s="436">
        <f t="shared" si="1"/>
        <v>6.7823343848580464E-2</v>
      </c>
      <c r="J11" s="424">
        <f t="shared" si="2"/>
        <v>-1.8329326923076872E-2</v>
      </c>
      <c r="K11" s="436"/>
      <c r="L11" s="442"/>
      <c r="M11" s="442"/>
    </row>
    <row r="12" spans="1:13" ht="16.5" customHeight="1">
      <c r="A12" s="846" t="s">
        <v>205</v>
      </c>
      <c r="B12" s="847"/>
      <c r="C12" s="847"/>
      <c r="D12" s="847"/>
      <c r="E12" s="847"/>
      <c r="F12" s="847"/>
      <c r="G12" s="847"/>
      <c r="H12" s="847"/>
      <c r="I12" s="847"/>
      <c r="J12" s="848"/>
      <c r="K12" s="423"/>
      <c r="L12" s="441"/>
      <c r="M12" s="441"/>
    </row>
    <row r="13" spans="1:13" ht="25.5" customHeight="1">
      <c r="A13" s="852" t="s">
        <v>206</v>
      </c>
      <c r="B13" s="852"/>
      <c r="C13" s="212">
        <v>58</v>
      </c>
      <c r="D13" s="212">
        <v>302</v>
      </c>
      <c r="E13" s="212">
        <v>84</v>
      </c>
      <c r="F13" s="212">
        <v>60</v>
      </c>
      <c r="G13" s="212">
        <v>321</v>
      </c>
      <c r="H13" s="424">
        <f t="shared" ref="H13:H16" si="3">F13/E13-1</f>
        <v>-0.2857142857142857</v>
      </c>
      <c r="I13" s="436">
        <f t="shared" ref="I13:I16" si="4">F13/C13-1</f>
        <v>3.4482758620689724E-2</v>
      </c>
      <c r="J13" s="424">
        <f t="shared" ref="J13:J16" si="5">G13/D13-1</f>
        <v>6.29139072847682E-2</v>
      </c>
      <c r="K13" s="436"/>
      <c r="L13" s="442"/>
      <c r="M13" s="442"/>
    </row>
    <row r="14" spans="1:13" ht="15.75" customHeight="1">
      <c r="A14" s="851" t="s">
        <v>202</v>
      </c>
      <c r="B14" s="851"/>
      <c r="C14" s="212">
        <v>49</v>
      </c>
      <c r="D14" s="212">
        <v>233</v>
      </c>
      <c r="E14" s="212">
        <v>54</v>
      </c>
      <c r="F14" s="212">
        <v>38</v>
      </c>
      <c r="G14" s="212">
        <v>209</v>
      </c>
      <c r="H14" s="424">
        <f t="shared" si="3"/>
        <v>-0.29629629629629628</v>
      </c>
      <c r="I14" s="436">
        <f t="shared" si="4"/>
        <v>-0.22448979591836737</v>
      </c>
      <c r="J14" s="424">
        <f t="shared" si="5"/>
        <v>-0.10300429184549353</v>
      </c>
      <c r="K14" s="436"/>
      <c r="L14" s="442"/>
      <c r="M14" s="442"/>
    </row>
    <row r="15" spans="1:13" ht="15.75" customHeight="1">
      <c r="A15" s="851" t="s">
        <v>203</v>
      </c>
      <c r="B15" s="851"/>
      <c r="C15" s="200">
        <v>0</v>
      </c>
      <c r="D15" s="200">
        <v>0</v>
      </c>
      <c r="E15" s="200">
        <v>0</v>
      </c>
      <c r="F15" s="200">
        <v>0</v>
      </c>
      <c r="G15" s="200">
        <v>0</v>
      </c>
      <c r="H15" s="584" t="s">
        <v>531</v>
      </c>
      <c r="I15" s="437" t="s">
        <v>531</v>
      </c>
      <c r="J15" s="584" t="s">
        <v>531</v>
      </c>
      <c r="K15" s="437"/>
      <c r="L15" s="443"/>
      <c r="M15" s="443"/>
    </row>
    <row r="16" spans="1:13" ht="15.75" customHeight="1">
      <c r="A16" s="850" t="s">
        <v>204</v>
      </c>
      <c r="B16" s="850"/>
      <c r="C16" s="221">
        <v>12</v>
      </c>
      <c r="D16" s="221">
        <v>73</v>
      </c>
      <c r="E16" s="221">
        <v>28</v>
      </c>
      <c r="F16" s="221">
        <v>19</v>
      </c>
      <c r="G16" s="221">
        <v>106</v>
      </c>
      <c r="H16" s="425">
        <f t="shared" si="3"/>
        <v>-0.3214285714285714</v>
      </c>
      <c r="I16" s="438">
        <f t="shared" si="4"/>
        <v>0.58333333333333326</v>
      </c>
      <c r="J16" s="425">
        <f t="shared" si="5"/>
        <v>0.45205479452054798</v>
      </c>
      <c r="K16" s="436"/>
      <c r="L16" s="442"/>
      <c r="M16" s="442"/>
    </row>
    <row r="18" spans="1:10" ht="24.75" customHeight="1">
      <c r="A18" s="753" t="s">
        <v>699</v>
      </c>
      <c r="B18" s="753"/>
      <c r="C18" s="753"/>
      <c r="D18" s="753"/>
      <c r="E18" s="753"/>
      <c r="F18" s="753"/>
      <c r="G18" s="753"/>
      <c r="H18" s="753"/>
      <c r="I18" s="753"/>
      <c r="J18" s="753"/>
    </row>
    <row r="19" spans="1:10" ht="15" customHeight="1">
      <c r="A19" s="740" t="s">
        <v>15</v>
      </c>
      <c r="B19" s="736" t="s">
        <v>207</v>
      </c>
      <c r="C19" s="736"/>
      <c r="D19" s="736"/>
      <c r="E19" s="853" t="s">
        <v>208</v>
      </c>
      <c r="F19" s="853"/>
      <c r="G19" s="853"/>
      <c r="H19" s="853"/>
      <c r="I19" s="853"/>
      <c r="J19" s="738" t="s">
        <v>209</v>
      </c>
    </row>
    <row r="20" spans="1:10" ht="69" customHeight="1">
      <c r="A20" s="745"/>
      <c r="B20" s="531" t="s">
        <v>130</v>
      </c>
      <c r="C20" s="531" t="s">
        <v>210</v>
      </c>
      <c r="D20" s="531" t="s">
        <v>211</v>
      </c>
      <c r="E20" s="531" t="s">
        <v>212</v>
      </c>
      <c r="F20" s="531" t="s">
        <v>213</v>
      </c>
      <c r="G20" s="531" t="s">
        <v>214</v>
      </c>
      <c r="H20" s="531" t="s">
        <v>215</v>
      </c>
      <c r="I20" s="531" t="s">
        <v>216</v>
      </c>
      <c r="J20" s="738"/>
    </row>
    <row r="21" spans="1:10" ht="13.5" customHeight="1">
      <c r="A21" s="741"/>
      <c r="B21" s="742" t="str">
        <f>'Tab 8 (21)'!B9:H9</f>
        <v>ROK 2021</v>
      </c>
      <c r="C21" s="743"/>
      <c r="D21" s="743"/>
      <c r="E21" s="743"/>
      <c r="F21" s="743"/>
      <c r="G21" s="743"/>
      <c r="H21" s="743"/>
      <c r="I21" s="743"/>
      <c r="J21" s="744"/>
    </row>
    <row r="22" spans="1:10">
      <c r="A22" s="426" t="s">
        <v>73</v>
      </c>
      <c r="B22" s="427">
        <f>SUM(B23:B38)</f>
        <v>9595</v>
      </c>
      <c r="C22" s="427">
        <f t="shared" ref="C22:J22" si="6">SUM(C23:C38)</f>
        <v>45</v>
      </c>
      <c r="D22" s="428">
        <v>8.3000000000000007</v>
      </c>
      <c r="E22" s="427">
        <f t="shared" si="6"/>
        <v>4812</v>
      </c>
      <c r="F22" s="427">
        <f t="shared" si="6"/>
        <v>525</v>
      </c>
      <c r="G22" s="427">
        <f t="shared" si="6"/>
        <v>1221</v>
      </c>
      <c r="H22" s="427">
        <f t="shared" si="6"/>
        <v>1130</v>
      </c>
      <c r="I22" s="427">
        <f t="shared" si="6"/>
        <v>1907</v>
      </c>
      <c r="J22" s="427">
        <f t="shared" si="6"/>
        <v>209</v>
      </c>
    </row>
    <row r="23" spans="1:10">
      <c r="A23" s="429" t="s">
        <v>46</v>
      </c>
      <c r="B23" s="430">
        <v>287</v>
      </c>
      <c r="C23" s="430">
        <v>2</v>
      </c>
      <c r="D23" s="431">
        <v>7.2</v>
      </c>
      <c r="E23" s="430">
        <v>149</v>
      </c>
      <c r="F23" s="430">
        <v>17</v>
      </c>
      <c r="G23" s="430">
        <v>38</v>
      </c>
      <c r="H23" s="430">
        <v>14</v>
      </c>
      <c r="I23" s="430">
        <v>69</v>
      </c>
      <c r="J23" s="430">
        <v>3</v>
      </c>
    </row>
    <row r="24" spans="1:10">
      <c r="A24" s="429" t="s">
        <v>217</v>
      </c>
      <c r="B24" s="430">
        <v>659</v>
      </c>
      <c r="C24" s="430">
        <v>5</v>
      </c>
      <c r="D24" s="431">
        <v>10.6</v>
      </c>
      <c r="E24" s="430">
        <v>289</v>
      </c>
      <c r="F24" s="430">
        <v>34</v>
      </c>
      <c r="G24" s="430">
        <v>88</v>
      </c>
      <c r="H24" s="430">
        <v>93</v>
      </c>
      <c r="I24" s="430">
        <v>155</v>
      </c>
      <c r="J24" s="430">
        <v>9</v>
      </c>
    </row>
    <row r="25" spans="1:10">
      <c r="A25" s="429" t="s">
        <v>48</v>
      </c>
      <c r="B25" s="430">
        <v>1344</v>
      </c>
      <c r="C25" s="430">
        <v>5</v>
      </c>
      <c r="D25" s="431">
        <v>9.1</v>
      </c>
      <c r="E25" s="430">
        <v>713</v>
      </c>
      <c r="F25" s="430">
        <v>80</v>
      </c>
      <c r="G25" s="430">
        <v>177</v>
      </c>
      <c r="H25" s="430">
        <v>80</v>
      </c>
      <c r="I25" s="430">
        <v>294</v>
      </c>
      <c r="J25" s="430">
        <v>25</v>
      </c>
    </row>
    <row r="26" spans="1:10">
      <c r="A26" s="429" t="s">
        <v>49</v>
      </c>
      <c r="B26" s="430">
        <v>93</v>
      </c>
      <c r="C26" s="432">
        <v>0</v>
      </c>
      <c r="D26" s="431">
        <v>6.8</v>
      </c>
      <c r="E26" s="430">
        <v>41</v>
      </c>
      <c r="F26" s="430">
        <v>7</v>
      </c>
      <c r="G26" s="430">
        <v>8</v>
      </c>
      <c r="H26" s="430">
        <v>15</v>
      </c>
      <c r="I26" s="430">
        <v>22</v>
      </c>
      <c r="J26" s="430">
        <v>12</v>
      </c>
    </row>
    <row r="27" spans="1:10">
      <c r="A27" s="429" t="s">
        <v>50</v>
      </c>
      <c r="B27" s="430">
        <v>795</v>
      </c>
      <c r="C27" s="430">
        <v>2</v>
      </c>
      <c r="D27" s="431">
        <v>8.6999999999999993</v>
      </c>
      <c r="E27" s="430">
        <v>420</v>
      </c>
      <c r="F27" s="430">
        <v>50</v>
      </c>
      <c r="G27" s="430">
        <v>102</v>
      </c>
      <c r="H27" s="430">
        <v>90</v>
      </c>
      <c r="I27" s="430">
        <v>133</v>
      </c>
      <c r="J27" s="430">
        <v>8</v>
      </c>
    </row>
    <row r="28" spans="1:10">
      <c r="A28" s="429" t="s">
        <v>51</v>
      </c>
      <c r="B28" s="430">
        <v>792</v>
      </c>
      <c r="C28" s="430">
        <v>3</v>
      </c>
      <c r="D28" s="431">
        <v>5.9</v>
      </c>
      <c r="E28" s="430">
        <v>476</v>
      </c>
      <c r="F28" s="430">
        <v>42</v>
      </c>
      <c r="G28" s="430">
        <v>108</v>
      </c>
      <c r="H28" s="430">
        <v>42</v>
      </c>
      <c r="I28" s="430">
        <v>124</v>
      </c>
      <c r="J28" s="430">
        <v>12</v>
      </c>
    </row>
    <row r="29" spans="1:10">
      <c r="A29" s="429" t="s">
        <v>52</v>
      </c>
      <c r="B29" s="430">
        <v>1378</v>
      </c>
      <c r="C29" s="430">
        <v>7</v>
      </c>
      <c r="D29" s="431">
        <v>8.3000000000000007</v>
      </c>
      <c r="E29" s="430">
        <v>707</v>
      </c>
      <c r="F29" s="430">
        <v>66</v>
      </c>
      <c r="G29" s="430">
        <v>180</v>
      </c>
      <c r="H29" s="430">
        <v>184</v>
      </c>
      <c r="I29" s="430">
        <v>241</v>
      </c>
      <c r="J29" s="430">
        <v>27</v>
      </c>
    </row>
    <row r="30" spans="1:10">
      <c r="A30" s="429" t="s">
        <v>53</v>
      </c>
      <c r="B30" s="430">
        <v>119</v>
      </c>
      <c r="C30" s="432">
        <v>0</v>
      </c>
      <c r="D30" s="431">
        <v>4.8</v>
      </c>
      <c r="E30" s="430">
        <v>64</v>
      </c>
      <c r="F30" s="430">
        <v>9</v>
      </c>
      <c r="G30" s="430">
        <v>18</v>
      </c>
      <c r="H30" s="430">
        <v>8</v>
      </c>
      <c r="I30" s="430">
        <v>20</v>
      </c>
      <c r="J30" s="430">
        <v>1</v>
      </c>
    </row>
    <row r="31" spans="1:10">
      <c r="A31" s="429" t="s">
        <v>54</v>
      </c>
      <c r="B31" s="430">
        <v>641</v>
      </c>
      <c r="C31" s="430">
        <v>1</v>
      </c>
      <c r="D31" s="431">
        <v>7.6</v>
      </c>
      <c r="E31" s="430">
        <v>375</v>
      </c>
      <c r="F31" s="430">
        <v>32</v>
      </c>
      <c r="G31" s="430">
        <v>84</v>
      </c>
      <c r="H31" s="430">
        <v>27</v>
      </c>
      <c r="I31" s="430">
        <v>123</v>
      </c>
      <c r="J31" s="430">
        <v>14</v>
      </c>
    </row>
    <row r="32" spans="1:10">
      <c r="A32" s="429" t="s">
        <v>55</v>
      </c>
      <c r="B32" s="430">
        <v>864</v>
      </c>
      <c r="C32" s="430">
        <v>5</v>
      </c>
      <c r="D32" s="431">
        <v>10.7</v>
      </c>
      <c r="E32" s="430">
        <v>358</v>
      </c>
      <c r="F32" s="430">
        <v>52</v>
      </c>
      <c r="G32" s="430">
        <v>95</v>
      </c>
      <c r="H32" s="430">
        <v>209</v>
      </c>
      <c r="I32" s="430">
        <v>150</v>
      </c>
      <c r="J32" s="430">
        <v>23</v>
      </c>
    </row>
    <row r="33" spans="1:10">
      <c r="A33" s="429" t="s">
        <v>56</v>
      </c>
      <c r="B33" s="430">
        <v>327</v>
      </c>
      <c r="C33" s="430">
        <v>5</v>
      </c>
      <c r="D33" s="431">
        <v>8.5</v>
      </c>
      <c r="E33" s="430">
        <v>156</v>
      </c>
      <c r="F33" s="430">
        <v>17</v>
      </c>
      <c r="G33" s="430">
        <v>44</v>
      </c>
      <c r="H33" s="430">
        <v>50</v>
      </c>
      <c r="I33" s="430">
        <v>60</v>
      </c>
      <c r="J33" s="430">
        <v>5</v>
      </c>
    </row>
    <row r="34" spans="1:10">
      <c r="A34" s="429" t="s">
        <v>57</v>
      </c>
      <c r="B34" s="430">
        <v>153</v>
      </c>
      <c r="C34" s="432">
        <v>0</v>
      </c>
      <c r="D34" s="431">
        <v>4.8</v>
      </c>
      <c r="E34" s="430">
        <v>81</v>
      </c>
      <c r="F34" s="430">
        <v>11</v>
      </c>
      <c r="G34" s="430">
        <v>15</v>
      </c>
      <c r="H34" s="430">
        <v>13</v>
      </c>
      <c r="I34" s="430">
        <v>33</v>
      </c>
      <c r="J34" s="430">
        <v>8</v>
      </c>
    </row>
    <row r="35" spans="1:10">
      <c r="A35" s="429" t="s">
        <v>58</v>
      </c>
      <c r="B35" s="430">
        <v>498</v>
      </c>
      <c r="C35" s="430">
        <v>2</v>
      </c>
      <c r="D35" s="431">
        <v>7.7</v>
      </c>
      <c r="E35" s="430">
        <v>275</v>
      </c>
      <c r="F35" s="430">
        <v>25</v>
      </c>
      <c r="G35" s="430">
        <v>62</v>
      </c>
      <c r="H35" s="430">
        <v>37</v>
      </c>
      <c r="I35" s="430">
        <v>99</v>
      </c>
      <c r="J35" s="430">
        <v>4</v>
      </c>
    </row>
    <row r="36" spans="1:10">
      <c r="A36" s="429" t="s">
        <v>59</v>
      </c>
      <c r="B36" s="430">
        <v>378</v>
      </c>
      <c r="C36" s="430">
        <v>1</v>
      </c>
      <c r="D36" s="431">
        <v>9.4</v>
      </c>
      <c r="E36" s="430">
        <v>149</v>
      </c>
      <c r="F36" s="430">
        <v>10</v>
      </c>
      <c r="G36" s="430">
        <v>39</v>
      </c>
      <c r="H36" s="430">
        <v>75</v>
      </c>
      <c r="I36" s="430">
        <v>105</v>
      </c>
      <c r="J36" s="430">
        <v>47</v>
      </c>
    </row>
    <row r="37" spans="1:10">
      <c r="A37" s="429" t="s">
        <v>60</v>
      </c>
      <c r="B37" s="430">
        <v>1135</v>
      </c>
      <c r="C37" s="430">
        <v>7</v>
      </c>
      <c r="D37" s="431">
        <v>10.1</v>
      </c>
      <c r="E37" s="430">
        <v>499</v>
      </c>
      <c r="F37" s="430">
        <v>64</v>
      </c>
      <c r="G37" s="430">
        <v>140</v>
      </c>
      <c r="H37" s="430">
        <v>182</v>
      </c>
      <c r="I37" s="430">
        <v>250</v>
      </c>
      <c r="J37" s="430">
        <v>9</v>
      </c>
    </row>
    <row r="38" spans="1:10">
      <c r="A38" s="433" t="s">
        <v>61</v>
      </c>
      <c r="B38" s="434">
        <v>132</v>
      </c>
      <c r="C38" s="505">
        <v>0</v>
      </c>
      <c r="D38" s="435">
        <v>5.6</v>
      </c>
      <c r="E38" s="434">
        <v>60</v>
      </c>
      <c r="F38" s="434">
        <v>9</v>
      </c>
      <c r="G38" s="434">
        <v>23</v>
      </c>
      <c r="H38" s="434">
        <v>11</v>
      </c>
      <c r="I38" s="434">
        <v>29</v>
      </c>
      <c r="J38" s="434">
        <v>2</v>
      </c>
    </row>
  </sheetData>
  <mergeCells count="28">
    <mergeCell ref="A18:J18"/>
    <mergeCell ref="B19:D19"/>
    <mergeCell ref="E19:I19"/>
    <mergeCell ref="J19:J20"/>
    <mergeCell ref="A19:A21"/>
    <mergeCell ref="B21:J21"/>
    <mergeCell ref="A6:J6"/>
    <mergeCell ref="A16:B16"/>
    <mergeCell ref="A7:B7"/>
    <mergeCell ref="A8:B8"/>
    <mergeCell ref="A9:B9"/>
    <mergeCell ref="A10:B10"/>
    <mergeCell ref="A11:B11"/>
    <mergeCell ref="A13:B13"/>
    <mergeCell ref="A14:B14"/>
    <mergeCell ref="A15:B15"/>
    <mergeCell ref="A12:J12"/>
    <mergeCell ref="A1:J1"/>
    <mergeCell ref="A2:J2"/>
    <mergeCell ref="A3:B5"/>
    <mergeCell ref="C3:D3"/>
    <mergeCell ref="C4:C5"/>
    <mergeCell ref="D4:D5"/>
    <mergeCell ref="E4:E5"/>
    <mergeCell ref="F4:F5"/>
    <mergeCell ref="G4:G5"/>
    <mergeCell ref="E3:J3"/>
    <mergeCell ref="H4:J4"/>
  </mergeCell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M21"/>
  <sheetViews>
    <sheetView view="pageBreakPreview" zoomScale="80" zoomScaleNormal="100" zoomScaleSheetLayoutView="80" workbookViewId="0">
      <selection activeCell="B19" sqref="B19"/>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5" customWidth="1"/>
  </cols>
  <sheetData>
    <row r="1" spans="2:13" ht="23.25" customHeight="1">
      <c r="B1" s="843" t="s">
        <v>343</v>
      </c>
      <c r="C1" s="843"/>
      <c r="D1" s="843"/>
      <c r="E1" s="843"/>
      <c r="F1" s="843"/>
      <c r="G1" s="843"/>
      <c r="H1" s="843"/>
      <c r="I1" s="843"/>
      <c r="J1" s="843"/>
      <c r="K1" s="843"/>
      <c r="L1" s="843"/>
      <c r="M1" s="843"/>
    </row>
    <row r="2" spans="2:13" ht="39" customHeight="1"/>
    <row r="4" spans="2:13" ht="132" customHeight="1"/>
    <row r="18" spans="2:8" ht="30" customHeight="1">
      <c r="B18" s="739" t="s">
        <v>697</v>
      </c>
      <c r="C18" s="739"/>
      <c r="D18" s="739"/>
      <c r="E18" s="739"/>
      <c r="F18" s="739"/>
      <c r="G18" s="739"/>
      <c r="H18" s="739"/>
    </row>
    <row r="19" spans="2:8" ht="48" customHeight="1">
      <c r="B19" s="454"/>
      <c r="C19" s="454" t="s">
        <v>270</v>
      </c>
      <c r="D19" s="454" t="s">
        <v>271</v>
      </c>
      <c r="E19" s="454" t="s">
        <v>280</v>
      </c>
      <c r="F19" s="454" t="s">
        <v>272</v>
      </c>
      <c r="G19" s="454" t="s">
        <v>273</v>
      </c>
      <c r="H19" s="454" t="s">
        <v>130</v>
      </c>
    </row>
    <row r="20" spans="2:8" ht="18" customHeight="1">
      <c r="B20" s="303" t="s">
        <v>268</v>
      </c>
      <c r="C20" s="444">
        <f>'Tab 3 (34) i 4 (35)'!E22</f>
        <v>4812</v>
      </c>
      <c r="D20" s="444">
        <f>'Tab 3 (34) i 4 (35)'!F22</f>
        <v>525</v>
      </c>
      <c r="E20" s="444">
        <f>'Tab 3 (34) i 4 (35)'!G22</f>
        <v>1221</v>
      </c>
      <c r="F20" s="444">
        <f>'Tab 3 (34) i 4 (35)'!H22</f>
        <v>1130</v>
      </c>
      <c r="G20" s="444">
        <f>'Tab 3 (34) i 4 (35)'!I22</f>
        <v>1907</v>
      </c>
      <c r="H20" s="444">
        <f>SUM(C20:G20)</f>
        <v>9595</v>
      </c>
    </row>
    <row r="21" spans="2:8" ht="18" customHeight="1">
      <c r="B21" s="303" t="s">
        <v>269</v>
      </c>
      <c r="C21" s="504">
        <f>ROUND(C20/$H$20,2)</f>
        <v>0.5</v>
      </c>
      <c r="D21" s="504">
        <f>ROUND(D20/$H$20,2)</f>
        <v>0.05</v>
      </c>
      <c r="E21" s="504">
        <f t="shared" ref="E21:G21" si="0">ROUND(E20/$H$20,2)</f>
        <v>0.13</v>
      </c>
      <c r="F21" s="504">
        <f t="shared" si="0"/>
        <v>0.12</v>
      </c>
      <c r="G21" s="504">
        <f t="shared" si="0"/>
        <v>0.2</v>
      </c>
      <c r="H21" s="504">
        <f t="shared" ref="H21" si="1">H20/$H$20</f>
        <v>1</v>
      </c>
    </row>
  </sheetData>
  <mergeCells count="2">
    <mergeCell ref="B18:H18"/>
    <mergeCell ref="B1:M1"/>
  </mergeCell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election activeCell="B19" sqref="B19"/>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854" t="s">
        <v>344</v>
      </c>
      <c r="B1" s="854"/>
      <c r="C1" s="854"/>
      <c r="D1" s="854"/>
      <c r="E1" s="854"/>
      <c r="F1" s="854"/>
      <c r="G1" s="854"/>
      <c r="H1" s="854"/>
      <c r="I1" s="854"/>
      <c r="J1" s="854"/>
      <c r="K1" s="854"/>
      <c r="L1" s="854"/>
    </row>
    <row r="2" spans="1:13" ht="42" customHeight="1">
      <c r="A2" s="849" t="s">
        <v>696</v>
      </c>
      <c r="B2" s="849"/>
      <c r="C2" s="849"/>
      <c r="D2" s="849"/>
      <c r="E2" s="849"/>
      <c r="F2" s="849"/>
      <c r="G2" s="849"/>
      <c r="H2" s="849"/>
      <c r="I2" s="849"/>
      <c r="J2" s="849"/>
      <c r="K2" s="849"/>
      <c r="L2" s="849"/>
    </row>
    <row r="3" spans="1:13" ht="13.5" customHeight="1">
      <c r="A3" s="740" t="s">
        <v>15</v>
      </c>
      <c r="B3" s="738" t="s">
        <v>465</v>
      </c>
      <c r="C3" s="855" t="s">
        <v>76</v>
      </c>
      <c r="D3" s="855"/>
      <c r="E3" s="855" t="s">
        <v>39</v>
      </c>
      <c r="F3" s="855"/>
      <c r="G3" s="855"/>
      <c r="H3" s="855"/>
      <c r="I3" s="855"/>
      <c r="J3" s="855"/>
      <c r="K3" s="855"/>
      <c r="L3" s="855"/>
    </row>
    <row r="4" spans="1:13" ht="61.5" customHeight="1">
      <c r="A4" s="745"/>
      <c r="B4" s="738"/>
      <c r="C4" s="738" t="s">
        <v>218</v>
      </c>
      <c r="D4" s="750" t="s">
        <v>219</v>
      </c>
      <c r="E4" s="764" t="s">
        <v>278</v>
      </c>
      <c r="F4" s="765"/>
      <c r="G4" s="764" t="s">
        <v>220</v>
      </c>
      <c r="H4" s="856"/>
      <c r="I4" s="856"/>
      <c r="J4" s="765"/>
      <c r="K4" s="738" t="s">
        <v>345</v>
      </c>
      <c r="L4" s="738"/>
    </row>
    <row r="5" spans="1:13" ht="17.25" customHeight="1">
      <c r="A5" s="745"/>
      <c r="B5" s="738"/>
      <c r="C5" s="738"/>
      <c r="D5" s="750"/>
      <c r="E5" s="740" t="s">
        <v>266</v>
      </c>
      <c r="F5" s="858" t="s">
        <v>221</v>
      </c>
      <c r="G5" s="740" t="s">
        <v>266</v>
      </c>
      <c r="H5" s="858" t="s">
        <v>222</v>
      </c>
      <c r="I5" s="860" t="s">
        <v>267</v>
      </c>
      <c r="J5" s="861"/>
      <c r="K5" s="740" t="s">
        <v>266</v>
      </c>
      <c r="L5" s="858" t="s">
        <v>221</v>
      </c>
    </row>
    <row r="6" spans="1:13" ht="39.75" customHeight="1">
      <c r="A6" s="745"/>
      <c r="B6" s="738"/>
      <c r="C6" s="738"/>
      <c r="D6" s="750"/>
      <c r="E6" s="741"/>
      <c r="F6" s="859"/>
      <c r="G6" s="741"/>
      <c r="H6" s="859"/>
      <c r="I6" s="516" t="s">
        <v>493</v>
      </c>
      <c r="J6" s="516" t="s">
        <v>466</v>
      </c>
      <c r="K6" s="741"/>
      <c r="L6" s="859"/>
      <c r="M6" s="82"/>
    </row>
    <row r="7" spans="1:13" ht="18" customHeight="1">
      <c r="A7" s="741"/>
      <c r="B7" s="742" t="s">
        <v>595</v>
      </c>
      <c r="C7" s="743"/>
      <c r="D7" s="743"/>
      <c r="E7" s="743"/>
      <c r="F7" s="743"/>
      <c r="G7" s="743"/>
      <c r="H7" s="743"/>
      <c r="I7" s="743"/>
      <c r="J7" s="743"/>
      <c r="K7" s="743"/>
      <c r="L7" s="744"/>
      <c r="M7" s="82"/>
    </row>
    <row r="8" spans="1:13" ht="21" customHeight="1">
      <c r="A8" s="426" t="s">
        <v>73</v>
      </c>
      <c r="B8" s="427">
        <f>SUM(B9:B24)</f>
        <v>864187</v>
      </c>
      <c r="C8" s="427">
        <f t="shared" ref="C8:L8" si="0">SUM(C9:C24)</f>
        <v>839040</v>
      </c>
      <c r="D8" s="427">
        <f t="shared" si="0"/>
        <v>495</v>
      </c>
      <c r="E8" s="427">
        <f t="shared" si="0"/>
        <v>6357</v>
      </c>
      <c r="F8" s="427">
        <f t="shared" si="0"/>
        <v>4310</v>
      </c>
      <c r="G8" s="427">
        <f t="shared" si="0"/>
        <v>8563</v>
      </c>
      <c r="H8" s="427">
        <f t="shared" si="0"/>
        <v>6215</v>
      </c>
      <c r="I8" s="446">
        <f t="shared" si="0"/>
        <v>3</v>
      </c>
      <c r="J8" s="447">
        <f t="shared" si="0"/>
        <v>0</v>
      </c>
      <c r="K8" s="427">
        <f t="shared" si="0"/>
        <v>849267</v>
      </c>
      <c r="L8" s="427">
        <f t="shared" si="0"/>
        <v>828515</v>
      </c>
    </row>
    <row r="9" spans="1:13" ht="21" customHeight="1">
      <c r="A9" s="429" t="s">
        <v>46</v>
      </c>
      <c r="B9" s="430">
        <f>E9+G9+K9</f>
        <v>31701</v>
      </c>
      <c r="C9" s="430">
        <v>29998</v>
      </c>
      <c r="D9" s="430">
        <v>15</v>
      </c>
      <c r="E9" s="430">
        <v>282</v>
      </c>
      <c r="F9" s="430">
        <v>72</v>
      </c>
      <c r="G9" s="430">
        <v>560</v>
      </c>
      <c r="H9" s="430">
        <v>237</v>
      </c>
      <c r="I9" s="448">
        <v>1</v>
      </c>
      <c r="J9" s="449">
        <v>0</v>
      </c>
      <c r="K9" s="430">
        <v>30859</v>
      </c>
      <c r="L9" s="430">
        <v>29689</v>
      </c>
    </row>
    <row r="10" spans="1:13" ht="21" customHeight="1">
      <c r="A10" s="429" t="s">
        <v>47</v>
      </c>
      <c r="B10" s="430">
        <f t="shared" ref="B10:B24" si="1">E10+G10+K10</f>
        <v>45539</v>
      </c>
      <c r="C10" s="430">
        <v>44085</v>
      </c>
      <c r="D10" s="430">
        <v>19</v>
      </c>
      <c r="E10" s="430">
        <v>380</v>
      </c>
      <c r="F10" s="430">
        <v>286</v>
      </c>
      <c r="G10" s="430">
        <v>460</v>
      </c>
      <c r="H10" s="430">
        <v>358</v>
      </c>
      <c r="I10" s="449">
        <v>0</v>
      </c>
      <c r="J10" s="449">
        <v>0</v>
      </c>
      <c r="K10" s="430">
        <v>44699</v>
      </c>
      <c r="L10" s="430">
        <v>43441</v>
      </c>
    </row>
    <row r="11" spans="1:13" ht="21" customHeight="1">
      <c r="A11" s="429" t="s">
        <v>48</v>
      </c>
      <c r="B11" s="430">
        <f t="shared" si="1"/>
        <v>113258</v>
      </c>
      <c r="C11" s="430">
        <v>109476</v>
      </c>
      <c r="D11" s="430">
        <v>31</v>
      </c>
      <c r="E11" s="430">
        <v>429</v>
      </c>
      <c r="F11" s="430">
        <v>255</v>
      </c>
      <c r="G11" s="430">
        <v>724</v>
      </c>
      <c r="H11" s="430">
        <v>563</v>
      </c>
      <c r="I11" s="449">
        <v>0</v>
      </c>
      <c r="J11" s="449">
        <v>0</v>
      </c>
      <c r="K11" s="430">
        <v>112105</v>
      </c>
      <c r="L11" s="430">
        <v>108658</v>
      </c>
    </row>
    <row r="12" spans="1:13" ht="21" customHeight="1">
      <c r="A12" s="429" t="s">
        <v>49</v>
      </c>
      <c r="B12" s="430">
        <f t="shared" si="1"/>
        <v>10730</v>
      </c>
      <c r="C12" s="430">
        <v>10408</v>
      </c>
      <c r="D12" s="430">
        <v>8</v>
      </c>
      <c r="E12" s="430">
        <v>61</v>
      </c>
      <c r="F12" s="430">
        <v>51</v>
      </c>
      <c r="G12" s="430">
        <v>101</v>
      </c>
      <c r="H12" s="430">
        <v>85</v>
      </c>
      <c r="I12" s="449">
        <v>0</v>
      </c>
      <c r="J12" s="449">
        <v>0</v>
      </c>
      <c r="K12" s="430">
        <v>10568</v>
      </c>
      <c r="L12" s="430">
        <v>10272</v>
      </c>
    </row>
    <row r="13" spans="1:13" ht="21" customHeight="1">
      <c r="A13" s="429" t="s">
        <v>50</v>
      </c>
      <c r="B13" s="430">
        <f t="shared" si="1"/>
        <v>69248</v>
      </c>
      <c r="C13" s="430">
        <v>66692</v>
      </c>
      <c r="D13" s="430">
        <v>60</v>
      </c>
      <c r="E13" s="430">
        <v>673</v>
      </c>
      <c r="F13" s="430">
        <v>448</v>
      </c>
      <c r="G13" s="430">
        <v>772</v>
      </c>
      <c r="H13" s="430">
        <v>466</v>
      </c>
      <c r="I13" s="449">
        <v>0</v>
      </c>
      <c r="J13" s="449">
        <v>0</v>
      </c>
      <c r="K13" s="430">
        <v>67803</v>
      </c>
      <c r="L13" s="430">
        <v>65778</v>
      </c>
    </row>
    <row r="14" spans="1:13" ht="21" customHeight="1">
      <c r="A14" s="429" t="s">
        <v>51</v>
      </c>
      <c r="B14" s="430">
        <f t="shared" si="1"/>
        <v>101505</v>
      </c>
      <c r="C14" s="430">
        <v>99503</v>
      </c>
      <c r="D14" s="430">
        <v>13</v>
      </c>
      <c r="E14" s="430">
        <v>1654</v>
      </c>
      <c r="F14" s="430">
        <v>1468</v>
      </c>
      <c r="G14" s="430">
        <v>894</v>
      </c>
      <c r="H14" s="430">
        <v>767</v>
      </c>
      <c r="I14" s="449">
        <v>0</v>
      </c>
      <c r="J14" s="449">
        <v>0</v>
      </c>
      <c r="K14" s="430">
        <v>98957</v>
      </c>
      <c r="L14" s="430">
        <v>97268</v>
      </c>
    </row>
    <row r="15" spans="1:13" ht="21" customHeight="1">
      <c r="A15" s="429" t="s">
        <v>52</v>
      </c>
      <c r="B15" s="430">
        <f t="shared" si="1"/>
        <v>121062</v>
      </c>
      <c r="C15" s="430">
        <v>117315</v>
      </c>
      <c r="D15" s="430">
        <v>211</v>
      </c>
      <c r="E15" s="430">
        <v>977</v>
      </c>
      <c r="F15" s="430">
        <v>450</v>
      </c>
      <c r="G15" s="430">
        <v>1297</v>
      </c>
      <c r="H15" s="430">
        <v>923</v>
      </c>
      <c r="I15" s="449">
        <v>0</v>
      </c>
      <c r="J15" s="449">
        <v>0</v>
      </c>
      <c r="K15" s="430">
        <v>118788</v>
      </c>
      <c r="L15" s="430">
        <v>115942</v>
      </c>
    </row>
    <row r="16" spans="1:13" ht="21" customHeight="1">
      <c r="A16" s="429" t="s">
        <v>53</v>
      </c>
      <c r="B16" s="430">
        <f t="shared" si="1"/>
        <v>18316</v>
      </c>
      <c r="C16" s="430">
        <v>17973</v>
      </c>
      <c r="D16" s="430">
        <v>1</v>
      </c>
      <c r="E16" s="430">
        <v>53</v>
      </c>
      <c r="F16" s="430">
        <v>36</v>
      </c>
      <c r="G16" s="430">
        <v>134</v>
      </c>
      <c r="H16" s="430">
        <v>111</v>
      </c>
      <c r="I16" s="449">
        <v>0</v>
      </c>
      <c r="J16" s="449">
        <v>0</v>
      </c>
      <c r="K16" s="430">
        <v>18129</v>
      </c>
      <c r="L16" s="430">
        <v>17826</v>
      </c>
    </row>
    <row r="17" spans="1:12" ht="21" customHeight="1">
      <c r="A17" s="429" t="s">
        <v>54</v>
      </c>
      <c r="B17" s="430">
        <f t="shared" si="1"/>
        <v>67881</v>
      </c>
      <c r="C17" s="430">
        <v>66555</v>
      </c>
      <c r="D17" s="430">
        <v>4</v>
      </c>
      <c r="E17" s="430">
        <v>295</v>
      </c>
      <c r="F17" s="430">
        <v>231</v>
      </c>
      <c r="G17" s="430">
        <v>596</v>
      </c>
      <c r="H17" s="430">
        <v>500</v>
      </c>
      <c r="I17" s="449">
        <v>0</v>
      </c>
      <c r="J17" s="449">
        <v>0</v>
      </c>
      <c r="K17" s="430">
        <v>66990</v>
      </c>
      <c r="L17" s="430">
        <v>65824</v>
      </c>
    </row>
    <row r="18" spans="1:12" ht="21" customHeight="1">
      <c r="A18" s="429" t="s">
        <v>55</v>
      </c>
      <c r="B18" s="430">
        <f t="shared" si="1"/>
        <v>55316</v>
      </c>
      <c r="C18" s="430">
        <v>54306</v>
      </c>
      <c r="D18" s="430">
        <v>2</v>
      </c>
      <c r="E18" s="430">
        <v>186</v>
      </c>
      <c r="F18" s="430">
        <v>148</v>
      </c>
      <c r="G18" s="430">
        <v>517</v>
      </c>
      <c r="H18" s="430">
        <v>468</v>
      </c>
      <c r="I18" s="449">
        <v>0</v>
      </c>
      <c r="J18" s="449">
        <v>0</v>
      </c>
      <c r="K18" s="430">
        <v>54613</v>
      </c>
      <c r="L18" s="430">
        <v>53690</v>
      </c>
    </row>
    <row r="19" spans="1:12" ht="21" customHeight="1">
      <c r="A19" s="429" t="s">
        <v>56</v>
      </c>
      <c r="B19" s="430">
        <f t="shared" si="1"/>
        <v>27379</v>
      </c>
      <c r="C19" s="430">
        <v>26513</v>
      </c>
      <c r="D19" s="430">
        <v>10</v>
      </c>
      <c r="E19" s="430">
        <v>159</v>
      </c>
      <c r="F19" s="430">
        <v>70</v>
      </c>
      <c r="G19" s="430">
        <v>371</v>
      </c>
      <c r="H19" s="430">
        <v>226</v>
      </c>
      <c r="I19" s="448">
        <v>1</v>
      </c>
      <c r="J19" s="449">
        <v>0</v>
      </c>
      <c r="K19" s="430">
        <v>26849</v>
      </c>
      <c r="L19" s="430">
        <v>26217</v>
      </c>
    </row>
    <row r="20" spans="1:12" ht="21" customHeight="1">
      <c r="A20" s="429" t="s">
        <v>57</v>
      </c>
      <c r="B20" s="430">
        <f t="shared" si="1"/>
        <v>25458</v>
      </c>
      <c r="C20" s="430">
        <v>24881</v>
      </c>
      <c r="D20" s="430">
        <v>9</v>
      </c>
      <c r="E20" s="430">
        <v>91</v>
      </c>
      <c r="F20" s="430">
        <v>63</v>
      </c>
      <c r="G20" s="430">
        <v>281</v>
      </c>
      <c r="H20" s="430">
        <v>233</v>
      </c>
      <c r="I20" s="449">
        <v>0</v>
      </c>
      <c r="J20" s="449">
        <v>0</v>
      </c>
      <c r="K20" s="430">
        <v>25086</v>
      </c>
      <c r="L20" s="430">
        <v>24585</v>
      </c>
    </row>
    <row r="21" spans="1:12" ht="21" customHeight="1">
      <c r="A21" s="429" t="s">
        <v>58</v>
      </c>
      <c r="B21" s="430">
        <f t="shared" si="1"/>
        <v>50244</v>
      </c>
      <c r="C21" s="430">
        <v>48804</v>
      </c>
      <c r="D21" s="430">
        <v>20</v>
      </c>
      <c r="E21" s="430">
        <v>171</v>
      </c>
      <c r="F21" s="430">
        <v>112</v>
      </c>
      <c r="G21" s="430">
        <v>489</v>
      </c>
      <c r="H21" s="430">
        <v>348</v>
      </c>
      <c r="I21" s="449">
        <v>0</v>
      </c>
      <c r="J21" s="449">
        <v>0</v>
      </c>
      <c r="K21" s="430">
        <v>49584</v>
      </c>
      <c r="L21" s="430">
        <v>48344</v>
      </c>
    </row>
    <row r="22" spans="1:12" ht="21" customHeight="1">
      <c r="A22" s="429" t="s">
        <v>59</v>
      </c>
      <c r="B22" s="430">
        <f t="shared" si="1"/>
        <v>29309</v>
      </c>
      <c r="C22" s="430">
        <v>28502</v>
      </c>
      <c r="D22" s="430">
        <v>3</v>
      </c>
      <c r="E22" s="430">
        <v>130</v>
      </c>
      <c r="F22" s="430">
        <v>109</v>
      </c>
      <c r="G22" s="430">
        <v>315</v>
      </c>
      <c r="H22" s="430">
        <v>238</v>
      </c>
      <c r="I22" s="449">
        <v>0</v>
      </c>
      <c r="J22" s="449">
        <v>0</v>
      </c>
      <c r="K22" s="430">
        <v>28864</v>
      </c>
      <c r="L22" s="430">
        <v>28155</v>
      </c>
    </row>
    <row r="23" spans="1:12" ht="21" customHeight="1">
      <c r="A23" s="429" t="s">
        <v>60</v>
      </c>
      <c r="B23" s="430">
        <f t="shared" si="1"/>
        <v>78183</v>
      </c>
      <c r="C23" s="430">
        <v>76163</v>
      </c>
      <c r="D23" s="430">
        <v>83</v>
      </c>
      <c r="E23" s="430">
        <v>623</v>
      </c>
      <c r="F23" s="430">
        <v>471</v>
      </c>
      <c r="G23" s="430">
        <v>687</v>
      </c>
      <c r="H23" s="430">
        <v>531</v>
      </c>
      <c r="I23" s="449">
        <v>0</v>
      </c>
      <c r="J23" s="449">
        <v>0</v>
      </c>
      <c r="K23" s="430">
        <v>76873</v>
      </c>
      <c r="L23" s="430">
        <v>75161</v>
      </c>
    </row>
    <row r="24" spans="1:12" ht="21" customHeight="1">
      <c r="A24" s="433" t="s">
        <v>61</v>
      </c>
      <c r="B24" s="434">
        <f t="shared" si="1"/>
        <v>19058</v>
      </c>
      <c r="C24" s="434">
        <v>17866</v>
      </c>
      <c r="D24" s="434">
        <v>6</v>
      </c>
      <c r="E24" s="434">
        <v>193</v>
      </c>
      <c r="F24" s="434">
        <v>40</v>
      </c>
      <c r="G24" s="434">
        <v>365</v>
      </c>
      <c r="H24" s="434">
        <v>161</v>
      </c>
      <c r="I24" s="450">
        <v>1</v>
      </c>
      <c r="J24" s="451">
        <v>0</v>
      </c>
      <c r="K24" s="434">
        <v>18500</v>
      </c>
      <c r="L24" s="434">
        <v>17665</v>
      </c>
    </row>
    <row r="25" spans="1:12" ht="24" customHeight="1">
      <c r="A25" s="857"/>
      <c r="B25" s="857"/>
      <c r="C25" s="857"/>
      <c r="D25" s="857"/>
      <c r="E25" s="857"/>
      <c r="F25" s="857"/>
      <c r="G25" s="857"/>
      <c r="H25" s="857"/>
      <c r="I25" s="857"/>
      <c r="J25" s="857"/>
      <c r="K25" s="857"/>
      <c r="L25" s="857"/>
    </row>
  </sheetData>
  <mergeCells count="20">
    <mergeCell ref="A25:L25"/>
    <mergeCell ref="K4:L4"/>
    <mergeCell ref="E5:E6"/>
    <mergeCell ref="F5:F6"/>
    <mergeCell ref="G5:G6"/>
    <mergeCell ref="H5:H6"/>
    <mergeCell ref="I5:J5"/>
    <mergeCell ref="K5:K6"/>
    <mergeCell ref="L5:L6"/>
    <mergeCell ref="B7:L7"/>
    <mergeCell ref="A1:L1"/>
    <mergeCell ref="A2:L2"/>
    <mergeCell ref="B3:B6"/>
    <mergeCell ref="C3:D3"/>
    <mergeCell ref="E3:L3"/>
    <mergeCell ref="C4:C6"/>
    <mergeCell ref="D4:D6"/>
    <mergeCell ref="E4:F4"/>
    <mergeCell ref="G4:J4"/>
    <mergeCell ref="A3:A7"/>
  </mergeCell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L29"/>
  <sheetViews>
    <sheetView showGridLines="0" view="pageBreakPreview" zoomScale="90" zoomScaleNormal="100" zoomScaleSheetLayoutView="90" workbookViewId="0">
      <selection activeCell="B19" sqref="B19"/>
    </sheetView>
  </sheetViews>
  <sheetFormatPr defaultRowHeight="15"/>
  <cols>
    <col min="1" max="1" width="25" customWidth="1"/>
    <col min="2" max="3" width="10.875" customWidth="1"/>
    <col min="4" max="4" width="11.625" customWidth="1"/>
    <col min="5" max="5" width="10.875" customWidth="1"/>
    <col min="6" max="6" width="11.75" customWidth="1"/>
    <col min="7" max="7" width="11.625" customWidth="1"/>
    <col min="8" max="8" width="9.875" customWidth="1"/>
    <col min="9" max="9" width="9.625" customWidth="1"/>
  </cols>
  <sheetData>
    <row r="1" spans="1:9" ht="27.75" customHeight="1">
      <c r="A1" s="854" t="str">
        <f>'Tab 4 (39)'!A1:H1</f>
        <v>V. UBEZPIECZENIE SPOŁECZNE ROLNIKÓW</v>
      </c>
      <c r="B1" s="854"/>
      <c r="C1" s="854"/>
      <c r="D1" s="854"/>
      <c r="E1" s="854"/>
      <c r="F1" s="854"/>
      <c r="G1" s="854"/>
      <c r="H1" s="854"/>
      <c r="I1" s="458"/>
    </row>
    <row r="2" spans="1:9" ht="42" customHeight="1">
      <c r="A2" s="849" t="s">
        <v>761</v>
      </c>
      <c r="B2" s="849"/>
      <c r="C2" s="849"/>
      <c r="D2" s="849"/>
      <c r="E2" s="849"/>
      <c r="F2" s="849"/>
      <c r="G2" s="849"/>
    </row>
    <row r="3" spans="1:9">
      <c r="A3" s="740" t="s">
        <v>15</v>
      </c>
      <c r="B3" s="740" t="s">
        <v>470</v>
      </c>
      <c r="C3" s="864" t="s">
        <v>39</v>
      </c>
      <c r="D3" s="865"/>
      <c r="E3" s="865"/>
      <c r="F3" s="865"/>
      <c r="G3" s="865"/>
      <c r="H3" s="866"/>
      <c r="I3" s="79"/>
    </row>
    <row r="4" spans="1:9" ht="165" customHeight="1">
      <c r="A4" s="745"/>
      <c r="B4" s="741"/>
      <c r="C4" s="453" t="s">
        <v>227</v>
      </c>
      <c r="D4" s="453" t="s">
        <v>471</v>
      </c>
      <c r="E4" s="453" t="s">
        <v>228</v>
      </c>
      <c r="F4" s="453" t="s">
        <v>472</v>
      </c>
      <c r="G4" s="453" t="s">
        <v>229</v>
      </c>
      <c r="H4" s="517" t="s">
        <v>230</v>
      </c>
      <c r="I4" s="80"/>
    </row>
    <row r="5" spans="1:9">
      <c r="A5" s="741"/>
      <c r="B5" s="746" t="str">
        <f>'Tab 1 (36)'!B7:L7</f>
        <v>STAN NA DZIEŃ 31 GRUDNIA 2021 R.</v>
      </c>
      <c r="C5" s="747"/>
      <c r="D5" s="747"/>
      <c r="E5" s="747"/>
      <c r="F5" s="747"/>
      <c r="G5" s="747"/>
      <c r="H5" s="748"/>
      <c r="I5" s="80"/>
    </row>
    <row r="6" spans="1:9" ht="17.25" customHeight="1">
      <c r="A6" s="198" t="s">
        <v>73</v>
      </c>
      <c r="B6" s="216">
        <f>SUM(B8:B13)</f>
        <v>1134603</v>
      </c>
      <c r="C6" s="216">
        <f t="shared" ref="C6:H6" si="0">SUM(C8:C13)</f>
        <v>10046</v>
      </c>
      <c r="D6" s="216">
        <f t="shared" si="0"/>
        <v>1431</v>
      </c>
      <c r="E6" s="216">
        <f t="shared" si="0"/>
        <v>14650</v>
      </c>
      <c r="F6" s="216">
        <f t="shared" si="0"/>
        <v>3</v>
      </c>
      <c r="G6" s="216">
        <f t="shared" si="0"/>
        <v>1108473</v>
      </c>
      <c r="H6" s="216">
        <f t="shared" si="0"/>
        <v>120129</v>
      </c>
      <c r="I6" s="79"/>
    </row>
    <row r="7" spans="1:9" ht="13.5" customHeight="1">
      <c r="A7" s="199" t="s">
        <v>39</v>
      </c>
      <c r="B7" s="212"/>
      <c r="C7" s="212"/>
      <c r="D7" s="212"/>
      <c r="E7" s="212"/>
      <c r="F7" s="212"/>
      <c r="G7" s="212"/>
      <c r="H7" s="212"/>
      <c r="I7" s="79"/>
    </row>
    <row r="8" spans="1:9" ht="17.25" customHeight="1">
      <c r="A8" s="199" t="s">
        <v>231</v>
      </c>
      <c r="B8" s="212">
        <f>SUM(C8:G8)</f>
        <v>679189</v>
      </c>
      <c r="C8" s="212">
        <v>5276</v>
      </c>
      <c r="D8" s="200">
        <v>0</v>
      </c>
      <c r="E8" s="212">
        <v>3134</v>
      </c>
      <c r="F8" s="212">
        <v>3</v>
      </c>
      <c r="G8" s="212">
        <v>670776</v>
      </c>
      <c r="H8" s="212">
        <v>76121</v>
      </c>
      <c r="I8" s="79"/>
    </row>
    <row r="9" spans="1:9" ht="17.25" customHeight="1">
      <c r="A9" s="199" t="s">
        <v>232</v>
      </c>
      <c r="B9" s="212">
        <f t="shared" ref="B9:B13" si="1">SUM(C9:G9)</f>
        <v>297825</v>
      </c>
      <c r="C9" s="212">
        <v>1609</v>
      </c>
      <c r="D9" s="200">
        <v>0</v>
      </c>
      <c r="E9" s="212">
        <v>1393</v>
      </c>
      <c r="F9" s="200">
        <v>0</v>
      </c>
      <c r="G9" s="212">
        <v>294823</v>
      </c>
      <c r="H9" s="212">
        <v>23903</v>
      </c>
      <c r="I9" s="79"/>
    </row>
    <row r="10" spans="1:9" ht="17.25" customHeight="1">
      <c r="A10" s="201" t="s">
        <v>233</v>
      </c>
      <c r="B10" s="212">
        <f t="shared" si="1"/>
        <v>146253</v>
      </c>
      <c r="C10" s="212">
        <v>3161</v>
      </c>
      <c r="D10" s="200">
        <v>0</v>
      </c>
      <c r="E10" s="212">
        <v>218</v>
      </c>
      <c r="F10" s="200">
        <v>0</v>
      </c>
      <c r="G10" s="212">
        <v>142874</v>
      </c>
      <c r="H10" s="212">
        <v>20105</v>
      </c>
      <c r="I10" s="79"/>
    </row>
    <row r="11" spans="1:9" ht="17.25" customHeight="1">
      <c r="A11" s="201" t="s">
        <v>234</v>
      </c>
      <c r="B11" s="212">
        <f t="shared" si="1"/>
        <v>1431</v>
      </c>
      <c r="C11" s="200">
        <v>0</v>
      </c>
      <c r="D11" s="212">
        <v>1431</v>
      </c>
      <c r="E11" s="200">
        <v>0</v>
      </c>
      <c r="F11" s="200">
        <v>0</v>
      </c>
      <c r="G11" s="200">
        <v>0</v>
      </c>
      <c r="H11" s="200">
        <v>0</v>
      </c>
      <c r="I11" s="79"/>
    </row>
    <row r="12" spans="1:9" ht="45" customHeight="1">
      <c r="A12" s="201" t="s">
        <v>235</v>
      </c>
      <c r="B12" s="212">
        <f t="shared" si="1"/>
        <v>9894</v>
      </c>
      <c r="C12" s="200">
        <v>0</v>
      </c>
      <c r="D12" s="200">
        <v>0</v>
      </c>
      <c r="E12" s="212">
        <v>9894</v>
      </c>
      <c r="F12" s="200">
        <v>0</v>
      </c>
      <c r="G12" s="200">
        <v>0</v>
      </c>
      <c r="H12" s="200">
        <v>0</v>
      </c>
      <c r="I12" s="79"/>
    </row>
    <row r="13" spans="1:9" ht="27.75" customHeight="1">
      <c r="A13" s="452" t="s">
        <v>473</v>
      </c>
      <c r="B13" s="221">
        <f t="shared" si="1"/>
        <v>11</v>
      </c>
      <c r="C13" s="207">
        <v>0</v>
      </c>
      <c r="D13" s="207">
        <v>0</v>
      </c>
      <c r="E13" s="221">
        <v>11</v>
      </c>
      <c r="F13" s="207">
        <v>0</v>
      </c>
      <c r="G13" s="207">
        <v>0</v>
      </c>
      <c r="H13" s="207">
        <v>0</v>
      </c>
      <c r="I13" s="79"/>
    </row>
    <row r="14" spans="1:9" ht="33" customHeight="1">
      <c r="A14" s="862" t="s">
        <v>511</v>
      </c>
      <c r="B14" s="863"/>
      <c r="C14" s="863"/>
      <c r="D14" s="863"/>
      <c r="E14" s="863"/>
      <c r="F14" s="863"/>
      <c r="G14" s="863"/>
      <c r="H14" s="863"/>
    </row>
    <row r="15" spans="1:9" ht="33" customHeight="1">
      <c r="A15" s="867" t="s">
        <v>236</v>
      </c>
      <c r="B15" s="868"/>
      <c r="C15" s="868"/>
      <c r="D15" s="868"/>
      <c r="E15" s="868"/>
      <c r="F15" s="868"/>
      <c r="G15" s="868"/>
      <c r="H15" s="868"/>
    </row>
    <row r="16" spans="1:9" ht="24" customHeight="1">
      <c r="A16" s="862" t="s">
        <v>512</v>
      </c>
      <c r="B16" s="862"/>
      <c r="C16" s="862"/>
      <c r="D16" s="862"/>
      <c r="E16" s="862"/>
      <c r="F16" s="862"/>
      <c r="G16" s="862"/>
      <c r="H16" s="862"/>
    </row>
    <row r="17" spans="1:12" ht="28.5" customHeight="1"/>
    <row r="18" spans="1:12" ht="20.25" customHeight="1">
      <c r="A18" s="753" t="s">
        <v>762</v>
      </c>
      <c r="B18" s="753"/>
      <c r="C18" s="753"/>
      <c r="D18" s="753"/>
      <c r="E18" s="753"/>
      <c r="F18" s="753"/>
      <c r="G18" s="753"/>
    </row>
    <row r="19" spans="1:12">
      <c r="A19" s="736" t="s">
        <v>15</v>
      </c>
      <c r="B19" s="689" t="s">
        <v>16</v>
      </c>
      <c r="C19" s="690"/>
      <c r="D19" s="689" t="s">
        <v>441</v>
      </c>
      <c r="E19" s="691"/>
      <c r="F19" s="691"/>
      <c r="G19" s="691"/>
      <c r="H19" s="691"/>
      <c r="I19" s="690"/>
      <c r="J19" s="366"/>
      <c r="K19" s="439"/>
      <c r="L19" s="439"/>
    </row>
    <row r="20" spans="1:12" ht="15" customHeight="1">
      <c r="A20" s="736"/>
      <c r="B20" s="727" t="s">
        <v>596</v>
      </c>
      <c r="C20" s="692" t="s">
        <v>597</v>
      </c>
      <c r="D20" s="727" t="s">
        <v>579</v>
      </c>
      <c r="E20" s="727" t="s">
        <v>596</v>
      </c>
      <c r="F20" s="692" t="s">
        <v>597</v>
      </c>
      <c r="G20" s="693" t="s">
        <v>17</v>
      </c>
      <c r="H20" s="693"/>
      <c r="I20" s="694"/>
      <c r="J20" s="170"/>
      <c r="K20" s="440"/>
      <c r="L20" s="440"/>
    </row>
    <row r="21" spans="1:12" ht="70.5" customHeight="1">
      <c r="A21" s="736"/>
      <c r="B21" s="729"/>
      <c r="C21" s="692"/>
      <c r="D21" s="729"/>
      <c r="E21" s="729"/>
      <c r="F21" s="692"/>
      <c r="G21" s="591" t="s">
        <v>598</v>
      </c>
      <c r="H21" s="590" t="s">
        <v>586</v>
      </c>
      <c r="I21" s="590" t="s">
        <v>587</v>
      </c>
      <c r="J21" s="179"/>
      <c r="K21" s="180"/>
      <c r="L21" s="180"/>
    </row>
    <row r="22" spans="1:12" ht="20.25" customHeight="1">
      <c r="A22" s="846" t="s">
        <v>237</v>
      </c>
      <c r="B22" s="847"/>
      <c r="C22" s="847"/>
      <c r="D22" s="847"/>
      <c r="E22" s="847"/>
      <c r="F22" s="847"/>
      <c r="G22" s="847"/>
      <c r="H22" s="847"/>
      <c r="I22" s="848"/>
      <c r="J22" s="423"/>
      <c r="K22" s="441"/>
      <c r="L22" s="441"/>
    </row>
    <row r="23" spans="1:12" ht="17.25" customHeight="1">
      <c r="A23" s="208" t="s">
        <v>73</v>
      </c>
      <c r="B23" s="210">
        <v>890882</v>
      </c>
      <c r="C23" s="210">
        <v>900236</v>
      </c>
      <c r="D23" s="210">
        <v>872520</v>
      </c>
      <c r="E23" s="210">
        <v>864187</v>
      </c>
      <c r="F23" s="210">
        <v>875073</v>
      </c>
      <c r="G23" s="543">
        <f>E23/D23-1</f>
        <v>-9.5504974098015172E-3</v>
      </c>
      <c r="H23" s="544">
        <f>E23/B23-1</f>
        <v>-2.9964686681288932E-2</v>
      </c>
      <c r="I23" s="543">
        <f>F23/C23-1</f>
        <v>-2.7951559368876611E-2</v>
      </c>
      <c r="J23" s="455"/>
      <c r="K23" s="456"/>
      <c r="L23" s="456"/>
    </row>
    <row r="24" spans="1:12" ht="17.25" customHeight="1">
      <c r="A24" s="199" t="s">
        <v>238</v>
      </c>
      <c r="B24" s="212">
        <v>882449</v>
      </c>
      <c r="C24" s="212">
        <v>891328</v>
      </c>
      <c r="D24" s="212">
        <v>863978</v>
      </c>
      <c r="E24" s="212">
        <v>855624</v>
      </c>
      <c r="F24" s="212">
        <v>866565</v>
      </c>
      <c r="G24" s="424">
        <f t="shared" ref="G24:G25" si="2">E24/D24-1</f>
        <v>-9.6692276886679585E-3</v>
      </c>
      <c r="H24" s="436">
        <f t="shared" ref="H24:H25" si="3">E24/B24-1</f>
        <v>-3.0398357298835443E-2</v>
      </c>
      <c r="I24" s="424">
        <f t="shared" ref="I24:I25" si="4">F24/C24-1</f>
        <v>-2.7782140805629352E-2</v>
      </c>
      <c r="J24" s="422"/>
      <c r="K24" s="457"/>
      <c r="L24" s="457"/>
    </row>
    <row r="25" spans="1:12" ht="17.25" customHeight="1">
      <c r="A25" s="202" t="s">
        <v>239</v>
      </c>
      <c r="B25" s="221">
        <v>883922</v>
      </c>
      <c r="C25" s="221">
        <v>892257</v>
      </c>
      <c r="D25" s="221">
        <v>865712</v>
      </c>
      <c r="E25" s="221">
        <v>857830</v>
      </c>
      <c r="F25" s="221">
        <v>868388</v>
      </c>
      <c r="G25" s="425">
        <f t="shared" si="2"/>
        <v>-9.1046445007115784E-3</v>
      </c>
      <c r="H25" s="438">
        <f t="shared" si="3"/>
        <v>-2.9518441672455209E-2</v>
      </c>
      <c r="I25" s="425">
        <f t="shared" si="4"/>
        <v>-2.675126112767956E-2</v>
      </c>
      <c r="J25" s="422"/>
      <c r="K25" s="457"/>
      <c r="L25" s="457"/>
    </row>
    <row r="26" spans="1:12" ht="20.25" customHeight="1">
      <c r="A26" s="846" t="s">
        <v>240</v>
      </c>
      <c r="B26" s="847"/>
      <c r="C26" s="847"/>
      <c r="D26" s="847"/>
      <c r="E26" s="847"/>
      <c r="F26" s="847"/>
      <c r="G26" s="847"/>
      <c r="H26" s="847"/>
      <c r="I26" s="848"/>
      <c r="J26" s="423"/>
      <c r="K26" s="441"/>
      <c r="L26" s="441"/>
    </row>
    <row r="27" spans="1:12" ht="17.25" customHeight="1">
      <c r="A27" s="208" t="s">
        <v>73</v>
      </c>
      <c r="B27" s="210">
        <v>1173236</v>
      </c>
      <c r="C27" s="210">
        <v>1196106</v>
      </c>
      <c r="D27" s="210">
        <v>1154379</v>
      </c>
      <c r="E27" s="210">
        <v>1134603</v>
      </c>
      <c r="F27" s="210">
        <v>1157367</v>
      </c>
      <c r="G27" s="543">
        <f t="shared" ref="G27:G29" si="5">E27/D27-1</f>
        <v>-1.7131288770845576E-2</v>
      </c>
      <c r="H27" s="544">
        <f t="shared" ref="H27:H29" si="6">E27/B27-1</f>
        <v>-3.2928583848432891E-2</v>
      </c>
      <c r="I27" s="543">
        <f t="shared" ref="I27:I29" si="7">F27/C27-1</f>
        <v>-3.2387597754714004E-2</v>
      </c>
      <c r="J27" s="455"/>
      <c r="K27" s="456"/>
      <c r="L27" s="456"/>
    </row>
    <row r="28" spans="1:12" ht="17.25" customHeight="1">
      <c r="A28" s="199" t="s">
        <v>241</v>
      </c>
      <c r="B28" s="212">
        <v>1159627</v>
      </c>
      <c r="C28" s="212">
        <v>1182221</v>
      </c>
      <c r="D28" s="212">
        <v>1139699</v>
      </c>
      <c r="E28" s="212">
        <v>1119950</v>
      </c>
      <c r="F28" s="212">
        <v>1142933</v>
      </c>
      <c r="G28" s="424">
        <f t="shared" si="5"/>
        <v>-1.7328259479037933E-2</v>
      </c>
      <c r="H28" s="436">
        <f t="shared" si="6"/>
        <v>-3.4215312337501635E-2</v>
      </c>
      <c r="I28" s="424">
        <f t="shared" si="7"/>
        <v>-3.323236518383621E-2</v>
      </c>
      <c r="J28" s="422"/>
      <c r="K28" s="457"/>
      <c r="L28" s="457"/>
    </row>
    <row r="29" spans="1:12" ht="17.25" customHeight="1">
      <c r="A29" s="202" t="s">
        <v>264</v>
      </c>
      <c r="B29" s="221">
        <v>1161073</v>
      </c>
      <c r="C29" s="221">
        <v>1172677</v>
      </c>
      <c r="D29" s="221">
        <v>1131323</v>
      </c>
      <c r="E29" s="221">
        <v>1123126</v>
      </c>
      <c r="F29" s="221">
        <v>1136294</v>
      </c>
      <c r="G29" s="425">
        <f t="shared" si="5"/>
        <v>-7.2454992959570808E-3</v>
      </c>
      <c r="H29" s="438">
        <f t="shared" si="6"/>
        <v>-3.2682699537410653E-2</v>
      </c>
      <c r="I29" s="425">
        <f t="shared" si="7"/>
        <v>-3.1025593577771238E-2</v>
      </c>
      <c r="J29" s="422"/>
      <c r="K29" s="457"/>
      <c r="L29" s="457"/>
    </row>
  </sheetData>
  <mergeCells count="21">
    <mergeCell ref="A22:I22"/>
    <mergeCell ref="A26:I26"/>
    <mergeCell ref="A15:H15"/>
    <mergeCell ref="A16:H16"/>
    <mergeCell ref="A18:G18"/>
    <mergeCell ref="A19:A21"/>
    <mergeCell ref="B19:C19"/>
    <mergeCell ref="B20:B21"/>
    <mergeCell ref="C20:C21"/>
    <mergeCell ref="D20:D21"/>
    <mergeCell ref="E20:E21"/>
    <mergeCell ref="F20:F21"/>
    <mergeCell ref="D19:I19"/>
    <mergeCell ref="G20:I20"/>
    <mergeCell ref="A1:H1"/>
    <mergeCell ref="A14:H14"/>
    <mergeCell ref="A2:G2"/>
    <mergeCell ref="B3:B4"/>
    <mergeCell ref="C3:H3"/>
    <mergeCell ref="B5:H5"/>
    <mergeCell ref="A3:A5"/>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8:B12 B13"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H26"/>
  <sheetViews>
    <sheetView showGridLines="0" view="pageBreakPreview" zoomScale="90" zoomScaleNormal="100" zoomScaleSheetLayoutView="90" workbookViewId="0">
      <selection activeCell="B19" sqref="B19"/>
    </sheetView>
  </sheetViews>
  <sheetFormatPr defaultRowHeight="15"/>
  <cols>
    <col min="1" max="1" width="20.125" customWidth="1"/>
    <col min="2" max="6" width="17.125" customWidth="1"/>
    <col min="7" max="7" width="16.125" customWidth="1"/>
    <col min="8" max="8" width="17.625" customWidth="1"/>
  </cols>
  <sheetData>
    <row r="1" spans="1:8" ht="29.25" customHeight="1">
      <c r="A1" s="854" t="str">
        <f>'Tab 1 (36)'!A1:L1</f>
        <v>V. UBEZPIECZENIE SPOŁECZNE ROLNIKÓW</v>
      </c>
      <c r="B1" s="854"/>
      <c r="C1" s="854"/>
      <c r="D1" s="854"/>
      <c r="E1" s="854"/>
      <c r="F1" s="854"/>
      <c r="G1" s="854"/>
      <c r="H1" s="854"/>
    </row>
    <row r="3" spans="1:8" ht="21" customHeight="1">
      <c r="A3" s="871" t="s">
        <v>760</v>
      </c>
      <c r="B3" s="871"/>
      <c r="C3" s="871"/>
      <c r="D3" s="871"/>
      <c r="E3" s="871"/>
      <c r="F3" s="871"/>
      <c r="G3" s="871"/>
      <c r="H3" s="871"/>
    </row>
    <row r="4" spans="1:8" ht="15" customHeight="1">
      <c r="A4" s="875" t="s">
        <v>15</v>
      </c>
      <c r="B4" s="872" t="s">
        <v>467</v>
      </c>
      <c r="C4" s="873" t="s">
        <v>39</v>
      </c>
      <c r="D4" s="873"/>
      <c r="E4" s="873"/>
      <c r="F4" s="873"/>
      <c r="G4" s="873"/>
      <c r="H4" s="873"/>
    </row>
    <row r="5" spans="1:8" ht="53.25" customHeight="1">
      <c r="A5" s="876"/>
      <c r="B5" s="872"/>
      <c r="C5" s="874" t="s">
        <v>223</v>
      </c>
      <c r="D5" s="874" t="s">
        <v>468</v>
      </c>
      <c r="E5" s="874" t="s">
        <v>279</v>
      </c>
      <c r="F5" s="874" t="s">
        <v>469</v>
      </c>
      <c r="G5" s="874" t="s">
        <v>551</v>
      </c>
      <c r="H5" s="874"/>
    </row>
    <row r="6" spans="1:8" ht="28.5" customHeight="1">
      <c r="A6" s="876"/>
      <c r="B6" s="872"/>
      <c r="C6" s="874"/>
      <c r="D6" s="874"/>
      <c r="E6" s="874"/>
      <c r="F6" s="874"/>
      <c r="G6" s="518" t="s">
        <v>130</v>
      </c>
      <c r="H6" s="459" t="s">
        <v>224</v>
      </c>
    </row>
    <row r="7" spans="1:8" ht="17.25" customHeight="1">
      <c r="A7" s="877"/>
      <c r="B7" s="878" t="str">
        <f>'Tab 2 (37) i 3 (38)'!B5:H5</f>
        <v>STAN NA DZIEŃ 31 GRUDNIA 2021 R.</v>
      </c>
      <c r="C7" s="879"/>
      <c r="D7" s="879"/>
      <c r="E7" s="879"/>
      <c r="F7" s="879"/>
      <c r="G7" s="879"/>
      <c r="H7" s="880"/>
    </row>
    <row r="8" spans="1:8" ht="21" customHeight="1">
      <c r="A8" s="427" t="s">
        <v>73</v>
      </c>
      <c r="B8" s="427">
        <f>SUM(B9:B24)</f>
        <v>1134603</v>
      </c>
      <c r="C8" s="427">
        <f t="shared" ref="C8:H8" si="0">SUM(C9:C24)</f>
        <v>10046</v>
      </c>
      <c r="D8" s="427">
        <f t="shared" si="0"/>
        <v>1431</v>
      </c>
      <c r="E8" s="427">
        <f t="shared" si="0"/>
        <v>14650</v>
      </c>
      <c r="F8" s="427">
        <f t="shared" si="0"/>
        <v>3</v>
      </c>
      <c r="G8" s="427">
        <f t="shared" si="0"/>
        <v>1108473</v>
      </c>
      <c r="H8" s="427">
        <f t="shared" si="0"/>
        <v>120129</v>
      </c>
    </row>
    <row r="9" spans="1:8" ht="21" customHeight="1">
      <c r="A9" s="430" t="s">
        <v>46</v>
      </c>
      <c r="B9" s="430">
        <f>SUM(C9:G9)</f>
        <v>38582</v>
      </c>
      <c r="C9" s="430">
        <v>145</v>
      </c>
      <c r="D9" s="430">
        <v>34</v>
      </c>
      <c r="E9" s="430">
        <v>325</v>
      </c>
      <c r="F9" s="430">
        <v>1</v>
      </c>
      <c r="G9" s="430">
        <v>38077</v>
      </c>
      <c r="H9" s="430">
        <v>1853</v>
      </c>
    </row>
    <row r="10" spans="1:8" ht="21" customHeight="1">
      <c r="A10" s="430" t="s">
        <v>47</v>
      </c>
      <c r="B10" s="430">
        <f t="shared" ref="B10:B24" si="1">SUM(C10:G10)</f>
        <v>61231</v>
      </c>
      <c r="C10" s="430">
        <v>770</v>
      </c>
      <c r="D10" s="430">
        <v>47</v>
      </c>
      <c r="E10" s="430">
        <v>721</v>
      </c>
      <c r="F10" s="432">
        <v>0</v>
      </c>
      <c r="G10" s="430">
        <v>59693</v>
      </c>
      <c r="H10" s="430">
        <v>2366</v>
      </c>
    </row>
    <row r="11" spans="1:8" ht="21" customHeight="1">
      <c r="A11" s="430" t="s">
        <v>48</v>
      </c>
      <c r="B11" s="430">
        <f t="shared" si="1"/>
        <v>144618</v>
      </c>
      <c r="C11" s="430">
        <v>514</v>
      </c>
      <c r="D11" s="430">
        <v>139</v>
      </c>
      <c r="E11" s="430">
        <v>1684</v>
      </c>
      <c r="F11" s="432">
        <v>0</v>
      </c>
      <c r="G11" s="430">
        <v>142281</v>
      </c>
      <c r="H11" s="430">
        <v>6525</v>
      </c>
    </row>
    <row r="12" spans="1:8" ht="21" customHeight="1">
      <c r="A12" s="430" t="s">
        <v>49</v>
      </c>
      <c r="B12" s="430">
        <f t="shared" si="1"/>
        <v>13480</v>
      </c>
      <c r="C12" s="430">
        <v>84</v>
      </c>
      <c r="D12" s="430">
        <v>40</v>
      </c>
      <c r="E12" s="430">
        <v>113</v>
      </c>
      <c r="F12" s="432">
        <v>0</v>
      </c>
      <c r="G12" s="430">
        <v>13243</v>
      </c>
      <c r="H12" s="430">
        <v>1094</v>
      </c>
    </row>
    <row r="13" spans="1:8" ht="21" customHeight="1">
      <c r="A13" s="430" t="s">
        <v>50</v>
      </c>
      <c r="B13" s="430">
        <f t="shared" si="1"/>
        <v>89663</v>
      </c>
      <c r="C13" s="430">
        <v>1030</v>
      </c>
      <c r="D13" s="430">
        <v>256</v>
      </c>
      <c r="E13" s="430">
        <v>944</v>
      </c>
      <c r="F13" s="432">
        <v>0</v>
      </c>
      <c r="G13" s="430">
        <v>87433</v>
      </c>
      <c r="H13" s="430">
        <v>6503</v>
      </c>
    </row>
    <row r="14" spans="1:8" ht="21" customHeight="1">
      <c r="A14" s="430" t="s">
        <v>51</v>
      </c>
      <c r="B14" s="430">
        <f t="shared" si="1"/>
        <v>133690</v>
      </c>
      <c r="C14" s="430">
        <v>3640</v>
      </c>
      <c r="D14" s="430">
        <v>31</v>
      </c>
      <c r="E14" s="430">
        <v>1848</v>
      </c>
      <c r="F14" s="432">
        <v>0</v>
      </c>
      <c r="G14" s="430">
        <v>128171</v>
      </c>
      <c r="H14" s="430">
        <v>45381</v>
      </c>
    </row>
    <row r="15" spans="1:8" ht="21" customHeight="1">
      <c r="A15" s="430" t="s">
        <v>52</v>
      </c>
      <c r="B15" s="430">
        <f t="shared" si="1"/>
        <v>159772</v>
      </c>
      <c r="C15" s="430">
        <v>830</v>
      </c>
      <c r="D15" s="430">
        <v>508</v>
      </c>
      <c r="E15" s="430">
        <v>1882</v>
      </c>
      <c r="F15" s="432">
        <v>0</v>
      </c>
      <c r="G15" s="430">
        <v>156552</v>
      </c>
      <c r="H15" s="430">
        <v>10276</v>
      </c>
    </row>
    <row r="16" spans="1:8" ht="21" customHeight="1">
      <c r="A16" s="430" t="s">
        <v>53</v>
      </c>
      <c r="B16" s="430">
        <f t="shared" si="1"/>
        <v>24588</v>
      </c>
      <c r="C16" s="430">
        <v>94</v>
      </c>
      <c r="D16" s="430">
        <v>1</v>
      </c>
      <c r="E16" s="430">
        <v>146</v>
      </c>
      <c r="F16" s="432">
        <v>0</v>
      </c>
      <c r="G16" s="430">
        <v>24347</v>
      </c>
      <c r="H16" s="430">
        <v>1491</v>
      </c>
    </row>
    <row r="17" spans="1:8" ht="21" customHeight="1">
      <c r="A17" s="430" t="s">
        <v>54</v>
      </c>
      <c r="B17" s="430">
        <f t="shared" si="1"/>
        <v>83701</v>
      </c>
      <c r="C17" s="430">
        <v>325</v>
      </c>
      <c r="D17" s="430">
        <v>7</v>
      </c>
      <c r="E17" s="430">
        <v>2093</v>
      </c>
      <c r="F17" s="432">
        <v>0</v>
      </c>
      <c r="G17" s="430">
        <v>81276</v>
      </c>
      <c r="H17" s="430">
        <v>14597</v>
      </c>
    </row>
    <row r="18" spans="1:8" ht="21" customHeight="1">
      <c r="A18" s="430" t="s">
        <v>55</v>
      </c>
      <c r="B18" s="430">
        <f t="shared" si="1"/>
        <v>79673</v>
      </c>
      <c r="C18" s="430">
        <v>415</v>
      </c>
      <c r="D18" s="430">
        <v>2</v>
      </c>
      <c r="E18" s="430">
        <v>1037</v>
      </c>
      <c r="F18" s="432">
        <v>0</v>
      </c>
      <c r="G18" s="430">
        <v>78219</v>
      </c>
      <c r="H18" s="430">
        <v>4951</v>
      </c>
    </row>
    <row r="19" spans="1:8" ht="21" customHeight="1">
      <c r="A19" s="430" t="s">
        <v>56</v>
      </c>
      <c r="B19" s="430">
        <f t="shared" si="1"/>
        <v>37808</v>
      </c>
      <c r="C19" s="430">
        <v>203</v>
      </c>
      <c r="D19" s="430">
        <v>52</v>
      </c>
      <c r="E19" s="430">
        <v>457</v>
      </c>
      <c r="F19" s="430">
        <v>1</v>
      </c>
      <c r="G19" s="430">
        <v>37095</v>
      </c>
      <c r="H19" s="430">
        <v>3687</v>
      </c>
    </row>
    <row r="20" spans="1:8" ht="21" customHeight="1">
      <c r="A20" s="430" t="s">
        <v>57</v>
      </c>
      <c r="B20" s="430">
        <f t="shared" si="1"/>
        <v>31503</v>
      </c>
      <c r="C20" s="430">
        <v>101</v>
      </c>
      <c r="D20" s="430">
        <v>24</v>
      </c>
      <c r="E20" s="430">
        <v>455</v>
      </c>
      <c r="F20" s="432">
        <v>0</v>
      </c>
      <c r="G20" s="430">
        <v>30923</v>
      </c>
      <c r="H20" s="430">
        <v>4568</v>
      </c>
    </row>
    <row r="21" spans="1:8" ht="21" customHeight="1">
      <c r="A21" s="430" t="s">
        <v>58</v>
      </c>
      <c r="B21" s="430">
        <f t="shared" si="1"/>
        <v>63456</v>
      </c>
      <c r="C21" s="430">
        <v>204</v>
      </c>
      <c r="D21" s="430">
        <v>42</v>
      </c>
      <c r="E21" s="430">
        <v>980</v>
      </c>
      <c r="F21" s="432">
        <v>0</v>
      </c>
      <c r="G21" s="430">
        <v>62230</v>
      </c>
      <c r="H21" s="430">
        <v>6574</v>
      </c>
    </row>
    <row r="22" spans="1:8" ht="21" customHeight="1">
      <c r="A22" s="430" t="s">
        <v>59</v>
      </c>
      <c r="B22" s="430">
        <f t="shared" si="1"/>
        <v>39834</v>
      </c>
      <c r="C22" s="430">
        <v>268</v>
      </c>
      <c r="D22" s="430">
        <v>18</v>
      </c>
      <c r="E22" s="430">
        <v>376</v>
      </c>
      <c r="F22" s="432">
        <v>0</v>
      </c>
      <c r="G22" s="430">
        <v>39172</v>
      </c>
      <c r="H22" s="430">
        <v>1411</v>
      </c>
    </row>
    <row r="23" spans="1:8" ht="21" customHeight="1">
      <c r="A23" s="430" t="s">
        <v>60</v>
      </c>
      <c r="B23" s="430">
        <f t="shared" si="1"/>
        <v>110061</v>
      </c>
      <c r="C23" s="430">
        <v>1357</v>
      </c>
      <c r="D23" s="430">
        <v>212</v>
      </c>
      <c r="E23" s="430">
        <v>1365</v>
      </c>
      <c r="F23" s="432">
        <v>0</v>
      </c>
      <c r="G23" s="430">
        <v>107127</v>
      </c>
      <c r="H23" s="430">
        <v>7933</v>
      </c>
    </row>
    <row r="24" spans="1:8" ht="21" customHeight="1">
      <c r="A24" s="434" t="s">
        <v>61</v>
      </c>
      <c r="B24" s="434">
        <f t="shared" si="1"/>
        <v>22943</v>
      </c>
      <c r="C24" s="434">
        <v>66</v>
      </c>
      <c r="D24" s="434">
        <v>18</v>
      </c>
      <c r="E24" s="434">
        <v>224</v>
      </c>
      <c r="F24" s="434">
        <v>1</v>
      </c>
      <c r="G24" s="434">
        <v>22634</v>
      </c>
      <c r="H24" s="434">
        <v>919</v>
      </c>
    </row>
    <row r="25" spans="1:8" s="81" customFormat="1" ht="24" customHeight="1">
      <c r="A25" s="869" t="s">
        <v>225</v>
      </c>
      <c r="B25" s="869"/>
      <c r="C25" s="869"/>
      <c r="D25" s="869"/>
      <c r="E25" s="869"/>
      <c r="F25" s="869"/>
      <c r="G25" s="869"/>
      <c r="H25" s="869"/>
    </row>
    <row r="26" spans="1:8" s="81" customFormat="1" ht="24" customHeight="1">
      <c r="A26" s="870" t="s">
        <v>226</v>
      </c>
      <c r="B26" s="870"/>
      <c r="C26" s="870"/>
      <c r="D26" s="870"/>
      <c r="E26" s="870"/>
      <c r="F26" s="870"/>
      <c r="G26" s="870"/>
      <c r="H26" s="870"/>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785A7-4551-4153-82EC-8E23D1485975}">
  <dimension ref="A1:I37"/>
  <sheetViews>
    <sheetView showGridLines="0" view="pageBreakPreview" topLeftCell="A16" zoomScale="90" zoomScaleNormal="100" zoomScaleSheetLayoutView="90" workbookViewId="0">
      <selection activeCell="L20" sqref="L20"/>
    </sheetView>
  </sheetViews>
  <sheetFormatPr defaultRowHeight="15"/>
  <cols>
    <col min="1" max="1" width="25.625" customWidth="1"/>
    <col min="2" max="4" width="18" customWidth="1"/>
  </cols>
  <sheetData>
    <row r="1" spans="1:9" ht="28.5" customHeight="1">
      <c r="A1" s="854" t="str">
        <f>'Tab 2 (37) i 3 (38)'!A1:I1</f>
        <v>V. UBEZPIECZENIE SPOŁECZNE ROLNIKÓW</v>
      </c>
      <c r="B1" s="854"/>
      <c r="C1" s="854"/>
      <c r="D1" s="854"/>
      <c r="E1" s="854"/>
      <c r="F1" s="854"/>
    </row>
    <row r="2" spans="1:9" ht="51" customHeight="1">
      <c r="A2" s="881" t="s">
        <v>759</v>
      </c>
      <c r="B2" s="881"/>
      <c r="C2" s="881"/>
      <c r="D2" s="881"/>
    </row>
    <row r="3" spans="1:9" ht="62.25" customHeight="1">
      <c r="A3" s="740" t="s">
        <v>15</v>
      </c>
      <c r="B3" s="635" t="s">
        <v>260</v>
      </c>
      <c r="C3" s="635" t="s">
        <v>634</v>
      </c>
      <c r="D3" s="664" t="s">
        <v>635</v>
      </c>
      <c r="I3" s="81"/>
    </row>
    <row r="4" spans="1:9" ht="21" customHeight="1">
      <c r="A4" s="741"/>
      <c r="B4" s="878" t="str">
        <f>'Tab 4 (39)'!B7:H7</f>
        <v>STAN NA DZIEŃ 31 GRUDNIA 2021 R.</v>
      </c>
      <c r="C4" s="747"/>
      <c r="D4" s="748"/>
    </row>
    <row r="5" spans="1:9" ht="21" customHeight="1">
      <c r="A5" s="638" t="s">
        <v>73</v>
      </c>
      <c r="B5" s="641">
        <f>SUM(B6:B15)</f>
        <v>1134603</v>
      </c>
      <c r="C5" s="641">
        <f>SUM(C6:C15)</f>
        <v>612212</v>
      </c>
      <c r="D5" s="641">
        <f>SUM(D6:D15)</f>
        <v>522391</v>
      </c>
    </row>
    <row r="6" spans="1:9" ht="18.75" customHeight="1">
      <c r="A6" s="639" t="s">
        <v>680</v>
      </c>
      <c r="B6" s="640">
        <f>SUM(C6:D6)</f>
        <v>306</v>
      </c>
      <c r="C6" s="640">
        <v>196</v>
      </c>
      <c r="D6" s="640">
        <v>110</v>
      </c>
    </row>
    <row r="7" spans="1:9" ht="18.75" customHeight="1">
      <c r="A7" s="639" t="s">
        <v>681</v>
      </c>
      <c r="B7" s="640">
        <f t="shared" ref="B7:B15" si="0">SUM(C7:D7)</f>
        <v>34544</v>
      </c>
      <c r="C7" s="640">
        <v>24687</v>
      </c>
      <c r="D7" s="640">
        <v>9857</v>
      </c>
    </row>
    <row r="8" spans="1:9" ht="18.75" customHeight="1">
      <c r="A8" s="639" t="s">
        <v>682</v>
      </c>
      <c r="B8" s="640">
        <f t="shared" si="0"/>
        <v>82601</v>
      </c>
      <c r="C8" s="640">
        <v>49593</v>
      </c>
      <c r="D8" s="640">
        <v>33008</v>
      </c>
    </row>
    <row r="9" spans="1:9" ht="18.75" customHeight="1">
      <c r="A9" s="639" t="s">
        <v>683</v>
      </c>
      <c r="B9" s="640">
        <f t="shared" si="0"/>
        <v>127371</v>
      </c>
      <c r="C9" s="640">
        <v>66178</v>
      </c>
      <c r="D9" s="640">
        <v>61193</v>
      </c>
    </row>
    <row r="10" spans="1:9" ht="18.75" customHeight="1">
      <c r="A10" s="639" t="s">
        <v>684</v>
      </c>
      <c r="B10" s="640">
        <f t="shared" si="0"/>
        <v>175444</v>
      </c>
      <c r="C10" s="640">
        <v>85238</v>
      </c>
      <c r="D10" s="640">
        <v>90206</v>
      </c>
    </row>
    <row r="11" spans="1:9" ht="18.75" customHeight="1">
      <c r="A11" s="639" t="s">
        <v>685</v>
      </c>
      <c r="B11" s="640">
        <f t="shared" si="0"/>
        <v>214868</v>
      </c>
      <c r="C11" s="640">
        <v>102942</v>
      </c>
      <c r="D11" s="640">
        <v>111926</v>
      </c>
    </row>
    <row r="12" spans="1:9" ht="18.75" customHeight="1">
      <c r="A12" s="639" t="s">
        <v>686</v>
      </c>
      <c r="B12" s="640">
        <f t="shared" si="0"/>
        <v>220175</v>
      </c>
      <c r="C12" s="640">
        <v>104631</v>
      </c>
      <c r="D12" s="640">
        <v>115544</v>
      </c>
    </row>
    <row r="13" spans="1:9" ht="18.75" customHeight="1">
      <c r="A13" s="639" t="s">
        <v>687</v>
      </c>
      <c r="B13" s="640">
        <f t="shared" si="0"/>
        <v>201466</v>
      </c>
      <c r="C13" s="640">
        <v>108470</v>
      </c>
      <c r="D13" s="640">
        <v>92996</v>
      </c>
    </row>
    <row r="14" spans="1:9" ht="18.75" customHeight="1">
      <c r="A14" s="639" t="s">
        <v>688</v>
      </c>
      <c r="B14" s="640">
        <f t="shared" si="0"/>
        <v>72958</v>
      </c>
      <c r="C14" s="640">
        <v>66886</v>
      </c>
      <c r="D14" s="640">
        <v>6072</v>
      </c>
    </row>
    <row r="15" spans="1:9" ht="18.75" customHeight="1">
      <c r="A15" s="644" t="s">
        <v>689</v>
      </c>
      <c r="B15" s="645">
        <f t="shared" si="0"/>
        <v>4870</v>
      </c>
      <c r="C15" s="645">
        <v>3391</v>
      </c>
      <c r="D15" s="645">
        <v>1479</v>
      </c>
    </row>
    <row r="16" spans="1:9" ht="44.25" customHeight="1"/>
    <row r="17" spans="1:5" ht="16.5" customHeight="1">
      <c r="A17" s="759" t="s">
        <v>769</v>
      </c>
      <c r="B17" s="759"/>
      <c r="C17" s="759"/>
      <c r="D17" s="759"/>
      <c r="E17" s="759"/>
    </row>
    <row r="37" ht="74.25" customHeight="1"/>
  </sheetData>
  <mergeCells count="5">
    <mergeCell ref="A2:D2"/>
    <mergeCell ref="A3:A4"/>
    <mergeCell ref="B4:D4"/>
    <mergeCell ref="A17:E17"/>
    <mergeCell ref="A1:F1"/>
  </mergeCell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D46"/>
  <sheetViews>
    <sheetView showGridLines="0" view="pageBreakPreview" topLeftCell="A4" zoomScale="90" zoomScaleNormal="100" zoomScaleSheetLayoutView="90" workbookViewId="0">
      <selection activeCell="B19" sqref="B19"/>
    </sheetView>
  </sheetViews>
  <sheetFormatPr defaultRowHeight="15"/>
  <cols>
    <col min="1" max="1" width="25.625" customWidth="1"/>
    <col min="2" max="2" width="21.875" customWidth="1"/>
    <col min="3" max="4" width="20.75" customWidth="1"/>
  </cols>
  <sheetData>
    <row r="1" spans="1:4" ht="28.5" customHeight="1">
      <c r="A1" s="854" t="str">
        <f>'Tab 2 (37) i 3 (38)'!A1:I1</f>
        <v>V. UBEZPIECZENIE SPOŁECZNE ROLNIKÓW</v>
      </c>
      <c r="B1" s="854"/>
      <c r="C1" s="854"/>
      <c r="D1" s="854"/>
    </row>
    <row r="2" spans="1:4" ht="51" customHeight="1">
      <c r="A2" s="881" t="s">
        <v>763</v>
      </c>
      <c r="B2" s="881"/>
      <c r="C2" s="881"/>
      <c r="D2" s="881"/>
    </row>
    <row r="3" spans="1:4" ht="18.75" customHeight="1">
      <c r="A3" s="740" t="s">
        <v>15</v>
      </c>
      <c r="B3" s="736" t="s">
        <v>260</v>
      </c>
      <c r="C3" s="462" t="s">
        <v>39</v>
      </c>
      <c r="D3" s="461"/>
    </row>
    <row r="4" spans="1:4" ht="14.25" customHeight="1">
      <c r="A4" s="745"/>
      <c r="B4" s="736"/>
      <c r="C4" s="736" t="s">
        <v>242</v>
      </c>
      <c r="D4" s="736" t="s">
        <v>243</v>
      </c>
    </row>
    <row r="5" spans="1:4" ht="18" customHeight="1">
      <c r="A5" s="745"/>
      <c r="B5" s="736"/>
      <c r="C5" s="736"/>
      <c r="D5" s="736"/>
    </row>
    <row r="6" spans="1:4" ht="18" customHeight="1">
      <c r="A6" s="741"/>
      <c r="B6" s="878" t="str">
        <f>'Tab 4 (39)'!B7:H7</f>
        <v>STAN NA DZIEŃ 31 GRUDNIA 2021 R.</v>
      </c>
      <c r="C6" s="747"/>
      <c r="D6" s="748"/>
    </row>
    <row r="7" spans="1:4" ht="21" customHeight="1">
      <c r="A7" s="426" t="s">
        <v>73</v>
      </c>
      <c r="B7" s="427">
        <f>SUM(B8:B23)</f>
        <v>75218</v>
      </c>
      <c r="C7" s="427">
        <f t="shared" ref="C7:D7" si="0">SUM(C8:C23)</f>
        <v>69087</v>
      </c>
      <c r="D7" s="427">
        <f t="shared" si="0"/>
        <v>6131</v>
      </c>
    </row>
    <row r="8" spans="1:4" ht="18.75" customHeight="1">
      <c r="A8" s="429" t="s">
        <v>46</v>
      </c>
      <c r="B8" s="430">
        <f>SUM(C8:D8)</f>
        <v>3371</v>
      </c>
      <c r="C8" s="430">
        <v>3085</v>
      </c>
      <c r="D8" s="430">
        <v>286</v>
      </c>
    </row>
    <row r="9" spans="1:4" ht="18.75" customHeight="1">
      <c r="A9" s="429" t="s">
        <v>47</v>
      </c>
      <c r="B9" s="430">
        <f t="shared" ref="B9:B23" si="1">SUM(C9:D9)</f>
        <v>3439</v>
      </c>
      <c r="C9" s="430">
        <v>3238</v>
      </c>
      <c r="D9" s="430">
        <v>201</v>
      </c>
    </row>
    <row r="10" spans="1:4" ht="18.75" customHeight="1">
      <c r="A10" s="429" t="s">
        <v>48</v>
      </c>
      <c r="B10" s="430">
        <f t="shared" si="1"/>
        <v>9087</v>
      </c>
      <c r="C10" s="430">
        <v>8588</v>
      </c>
      <c r="D10" s="430">
        <v>499</v>
      </c>
    </row>
    <row r="11" spans="1:4" ht="18.75" customHeight="1">
      <c r="A11" s="429" t="s">
        <v>49</v>
      </c>
      <c r="B11" s="430">
        <f t="shared" si="1"/>
        <v>1301</v>
      </c>
      <c r="C11" s="430">
        <v>1179</v>
      </c>
      <c r="D11" s="430">
        <v>122</v>
      </c>
    </row>
    <row r="12" spans="1:4" ht="18.75" customHeight="1">
      <c r="A12" s="429" t="s">
        <v>50</v>
      </c>
      <c r="B12" s="430">
        <f t="shared" si="1"/>
        <v>6645</v>
      </c>
      <c r="C12" s="430">
        <v>6159</v>
      </c>
      <c r="D12" s="430">
        <v>486</v>
      </c>
    </row>
    <row r="13" spans="1:4" ht="18.75" customHeight="1">
      <c r="A13" s="429" t="s">
        <v>51</v>
      </c>
      <c r="B13" s="430">
        <f t="shared" si="1"/>
        <v>7759</v>
      </c>
      <c r="C13" s="430">
        <v>6718</v>
      </c>
      <c r="D13" s="430">
        <v>1041</v>
      </c>
    </row>
    <row r="14" spans="1:4" ht="18.75" customHeight="1">
      <c r="A14" s="429" t="s">
        <v>52</v>
      </c>
      <c r="B14" s="430">
        <f t="shared" si="1"/>
        <v>10241</v>
      </c>
      <c r="C14" s="430">
        <v>9615</v>
      </c>
      <c r="D14" s="430">
        <v>626</v>
      </c>
    </row>
    <row r="15" spans="1:4" ht="18.75" customHeight="1">
      <c r="A15" s="429" t="s">
        <v>53</v>
      </c>
      <c r="B15" s="430">
        <f t="shared" si="1"/>
        <v>2015</v>
      </c>
      <c r="C15" s="430">
        <v>1780</v>
      </c>
      <c r="D15" s="430">
        <v>235</v>
      </c>
    </row>
    <row r="16" spans="1:4" ht="18.75" customHeight="1">
      <c r="A16" s="429" t="s">
        <v>54</v>
      </c>
      <c r="B16" s="430">
        <f t="shared" si="1"/>
        <v>5732</v>
      </c>
      <c r="C16" s="430">
        <v>5320</v>
      </c>
      <c r="D16" s="430">
        <v>412</v>
      </c>
    </row>
    <row r="17" spans="1:4" ht="18.75" customHeight="1">
      <c r="A17" s="429" t="s">
        <v>55</v>
      </c>
      <c r="B17" s="430">
        <f t="shared" si="1"/>
        <v>4063</v>
      </c>
      <c r="C17" s="430">
        <v>3764</v>
      </c>
      <c r="D17" s="430">
        <v>299</v>
      </c>
    </row>
    <row r="18" spans="1:4" ht="18.75" customHeight="1">
      <c r="A18" s="429" t="s">
        <v>56</v>
      </c>
      <c r="B18" s="430">
        <f t="shared" si="1"/>
        <v>2318</v>
      </c>
      <c r="C18" s="430">
        <v>2089</v>
      </c>
      <c r="D18" s="430">
        <v>229</v>
      </c>
    </row>
    <row r="19" spans="1:4" ht="18.75" customHeight="1">
      <c r="A19" s="429" t="s">
        <v>57</v>
      </c>
      <c r="B19" s="430">
        <f t="shared" si="1"/>
        <v>3251</v>
      </c>
      <c r="C19" s="430">
        <v>2986</v>
      </c>
      <c r="D19" s="430">
        <v>265</v>
      </c>
    </row>
    <row r="20" spans="1:4" ht="18.75" customHeight="1">
      <c r="A20" s="429" t="s">
        <v>58</v>
      </c>
      <c r="B20" s="430">
        <f t="shared" si="1"/>
        <v>3593</v>
      </c>
      <c r="C20" s="430">
        <v>3379</v>
      </c>
      <c r="D20" s="430">
        <v>214</v>
      </c>
    </row>
    <row r="21" spans="1:4" ht="18.75" customHeight="1">
      <c r="A21" s="429" t="s">
        <v>59</v>
      </c>
      <c r="B21" s="430">
        <f t="shared" si="1"/>
        <v>2243</v>
      </c>
      <c r="C21" s="430">
        <v>2109</v>
      </c>
      <c r="D21" s="430">
        <v>134</v>
      </c>
    </row>
    <row r="22" spans="1:4" ht="18.75" customHeight="1">
      <c r="A22" s="429" t="s">
        <v>60</v>
      </c>
      <c r="B22" s="430">
        <f t="shared" si="1"/>
        <v>8211</v>
      </c>
      <c r="C22" s="430">
        <v>7239</v>
      </c>
      <c r="D22" s="430">
        <v>972</v>
      </c>
    </row>
    <row r="23" spans="1:4" ht="18.75" customHeight="1">
      <c r="A23" s="433" t="s">
        <v>61</v>
      </c>
      <c r="B23" s="434">
        <f t="shared" si="1"/>
        <v>1949</v>
      </c>
      <c r="C23" s="434">
        <v>1839</v>
      </c>
      <c r="D23" s="434">
        <v>110</v>
      </c>
    </row>
    <row r="24" spans="1:4" ht="16.5" customHeight="1"/>
    <row r="25" spans="1:4" ht="52.5" customHeight="1">
      <c r="A25" s="881" t="s">
        <v>764</v>
      </c>
      <c r="B25" s="881"/>
      <c r="C25" s="881"/>
      <c r="D25" s="881"/>
    </row>
    <row r="26" spans="1:4" ht="21" customHeight="1">
      <c r="A26" s="883" t="s">
        <v>15</v>
      </c>
      <c r="B26" s="882" t="s">
        <v>260</v>
      </c>
      <c r="C26" s="462" t="s">
        <v>39</v>
      </c>
      <c r="D26" s="461"/>
    </row>
    <row r="27" spans="1:4">
      <c r="A27" s="884"/>
      <c r="B27" s="882"/>
      <c r="C27" s="736" t="s">
        <v>242</v>
      </c>
      <c r="D27" s="736" t="s">
        <v>243</v>
      </c>
    </row>
    <row r="28" spans="1:4" ht="14.25" customHeight="1">
      <c r="A28" s="884"/>
      <c r="B28" s="882"/>
      <c r="C28" s="736"/>
      <c r="D28" s="736"/>
    </row>
    <row r="29" spans="1:4" ht="16.5" customHeight="1">
      <c r="A29" s="885"/>
      <c r="B29" s="878" t="str">
        <f>B6</f>
        <v>STAN NA DZIEŃ 31 GRUDNIA 2021 R.</v>
      </c>
      <c r="C29" s="747"/>
      <c r="D29" s="748"/>
    </row>
    <row r="30" spans="1:4" ht="21" customHeight="1">
      <c r="A30" s="426" t="s">
        <v>73</v>
      </c>
      <c r="B30" s="460">
        <f>SUM(B31:B46)</f>
        <v>10377</v>
      </c>
      <c r="C30" s="460">
        <f t="shared" ref="C30:D30" si="2">SUM(C31:C46)</f>
        <v>9316</v>
      </c>
      <c r="D30" s="460">
        <f t="shared" si="2"/>
        <v>1061</v>
      </c>
    </row>
    <row r="31" spans="1:4" ht="18.75" customHeight="1">
      <c r="A31" s="429" t="s">
        <v>46</v>
      </c>
      <c r="B31" s="430">
        <f>SUM(C31:D31)</f>
        <v>390</v>
      </c>
      <c r="C31" s="430">
        <v>352</v>
      </c>
      <c r="D31" s="430">
        <v>38</v>
      </c>
    </row>
    <row r="32" spans="1:4" ht="18.75" customHeight="1">
      <c r="A32" s="429" t="s">
        <v>47</v>
      </c>
      <c r="B32" s="430">
        <f t="shared" ref="B32:B46" si="3">SUM(C32:D32)</f>
        <v>597</v>
      </c>
      <c r="C32" s="430">
        <v>548</v>
      </c>
      <c r="D32" s="430">
        <v>49</v>
      </c>
    </row>
    <row r="33" spans="1:4" ht="18.75" customHeight="1">
      <c r="A33" s="429" t="s">
        <v>48</v>
      </c>
      <c r="B33" s="430">
        <f t="shared" si="3"/>
        <v>1231</v>
      </c>
      <c r="C33" s="430">
        <v>1148</v>
      </c>
      <c r="D33" s="430">
        <v>83</v>
      </c>
    </row>
    <row r="34" spans="1:4" ht="18.75" customHeight="1">
      <c r="A34" s="429" t="s">
        <v>49</v>
      </c>
      <c r="B34" s="430">
        <f t="shared" si="3"/>
        <v>143</v>
      </c>
      <c r="C34" s="430">
        <v>131</v>
      </c>
      <c r="D34" s="430">
        <v>12</v>
      </c>
    </row>
    <row r="35" spans="1:4" ht="18.75" customHeight="1">
      <c r="A35" s="429" t="s">
        <v>50</v>
      </c>
      <c r="B35" s="430">
        <f t="shared" si="3"/>
        <v>763</v>
      </c>
      <c r="C35" s="430">
        <v>700</v>
      </c>
      <c r="D35" s="430">
        <v>63</v>
      </c>
    </row>
    <row r="36" spans="1:4" ht="18.75" customHeight="1">
      <c r="A36" s="429" t="s">
        <v>51</v>
      </c>
      <c r="B36" s="430">
        <f t="shared" si="3"/>
        <v>1176</v>
      </c>
      <c r="C36" s="430">
        <v>989</v>
      </c>
      <c r="D36" s="430">
        <v>187</v>
      </c>
    </row>
    <row r="37" spans="1:4" ht="18.75" customHeight="1">
      <c r="A37" s="429" t="s">
        <v>52</v>
      </c>
      <c r="B37" s="430">
        <f t="shared" si="3"/>
        <v>1280</v>
      </c>
      <c r="C37" s="430">
        <v>1189</v>
      </c>
      <c r="D37" s="430">
        <v>91</v>
      </c>
    </row>
    <row r="38" spans="1:4" ht="18.75" customHeight="1">
      <c r="A38" s="429" t="s">
        <v>53</v>
      </c>
      <c r="B38" s="430">
        <f t="shared" si="3"/>
        <v>352</v>
      </c>
      <c r="C38" s="430">
        <v>294</v>
      </c>
      <c r="D38" s="430">
        <v>58</v>
      </c>
    </row>
    <row r="39" spans="1:4" ht="18.75" customHeight="1">
      <c r="A39" s="429" t="s">
        <v>54</v>
      </c>
      <c r="B39" s="430">
        <f t="shared" si="3"/>
        <v>596</v>
      </c>
      <c r="C39" s="430">
        <v>542</v>
      </c>
      <c r="D39" s="430">
        <v>54</v>
      </c>
    </row>
    <row r="40" spans="1:4" ht="18.75" customHeight="1">
      <c r="A40" s="429" t="s">
        <v>55</v>
      </c>
      <c r="B40" s="430">
        <f t="shared" si="3"/>
        <v>887</v>
      </c>
      <c r="C40" s="430">
        <v>788</v>
      </c>
      <c r="D40" s="430">
        <v>99</v>
      </c>
    </row>
    <row r="41" spans="1:4" ht="18.75" customHeight="1">
      <c r="A41" s="429" t="s">
        <v>56</v>
      </c>
      <c r="B41" s="430">
        <f t="shared" si="3"/>
        <v>287</v>
      </c>
      <c r="C41" s="430">
        <v>237</v>
      </c>
      <c r="D41" s="430">
        <v>50</v>
      </c>
    </row>
    <row r="42" spans="1:4" ht="18.75" customHeight="1">
      <c r="A42" s="429" t="s">
        <v>57</v>
      </c>
      <c r="B42" s="430">
        <f t="shared" si="3"/>
        <v>305</v>
      </c>
      <c r="C42" s="430">
        <v>278</v>
      </c>
      <c r="D42" s="430">
        <v>27</v>
      </c>
    </row>
    <row r="43" spans="1:4" ht="18.75" customHeight="1">
      <c r="A43" s="429" t="s">
        <v>58</v>
      </c>
      <c r="B43" s="430">
        <f t="shared" si="3"/>
        <v>586</v>
      </c>
      <c r="C43" s="430">
        <v>547</v>
      </c>
      <c r="D43" s="430">
        <v>39</v>
      </c>
    </row>
    <row r="44" spans="1:4" ht="18.75" customHeight="1">
      <c r="A44" s="429" t="s">
        <v>59</v>
      </c>
      <c r="B44" s="430">
        <f t="shared" si="3"/>
        <v>386</v>
      </c>
      <c r="C44" s="430">
        <v>367</v>
      </c>
      <c r="D44" s="430">
        <v>19</v>
      </c>
    </row>
    <row r="45" spans="1:4" ht="18.75" customHeight="1">
      <c r="A45" s="429" t="s">
        <v>60</v>
      </c>
      <c r="B45" s="430">
        <f t="shared" si="3"/>
        <v>1089</v>
      </c>
      <c r="C45" s="430">
        <v>925</v>
      </c>
      <c r="D45" s="430">
        <v>164</v>
      </c>
    </row>
    <row r="46" spans="1:4" ht="18.75" customHeight="1">
      <c r="A46" s="433" t="s">
        <v>61</v>
      </c>
      <c r="B46" s="434">
        <f t="shared" si="3"/>
        <v>309</v>
      </c>
      <c r="C46" s="434">
        <v>281</v>
      </c>
      <c r="D46" s="434">
        <v>28</v>
      </c>
    </row>
  </sheetData>
  <mergeCells count="13">
    <mergeCell ref="A25:D25"/>
    <mergeCell ref="B26:B28"/>
    <mergeCell ref="C27:C28"/>
    <mergeCell ref="D27:D28"/>
    <mergeCell ref="A26:A29"/>
    <mergeCell ref="B29:D29"/>
    <mergeCell ref="A1:D1"/>
    <mergeCell ref="A2:D2"/>
    <mergeCell ref="B3:B5"/>
    <mergeCell ref="C4:C5"/>
    <mergeCell ref="D4:D5"/>
    <mergeCell ref="A3:A6"/>
    <mergeCell ref="B6:D6"/>
  </mergeCell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I46"/>
  <sheetViews>
    <sheetView showGridLines="0" tabSelected="1" view="pageBreakPreview" topLeftCell="A7" zoomScale="90" zoomScaleNormal="100" zoomScaleSheetLayoutView="90" workbookViewId="0">
      <selection activeCell="B29" sqref="B29:C29"/>
    </sheetView>
  </sheetViews>
  <sheetFormatPr defaultRowHeight="15"/>
  <cols>
    <col min="1" max="1" width="16.125" customWidth="1"/>
    <col min="2" max="7" width="11.75" customWidth="1"/>
    <col min="8" max="8" width="11.125" customWidth="1"/>
    <col min="9" max="9" width="12.625" customWidth="1"/>
  </cols>
  <sheetData>
    <row r="1" spans="1:9" ht="27.75" customHeight="1">
      <c r="A1" s="889" t="str">
        <f>'Tab 6 (41) i 7 (42)'!A1:D1</f>
        <v>V. UBEZPIECZENIE SPOŁECZNE ROLNIKÓW</v>
      </c>
      <c r="B1" s="889"/>
      <c r="C1" s="889"/>
      <c r="D1" s="889"/>
      <c r="E1" s="889"/>
      <c r="F1" s="889"/>
      <c r="G1" s="889"/>
      <c r="H1" s="889"/>
      <c r="I1" s="889"/>
    </row>
    <row r="2" spans="1:9" ht="33" customHeight="1">
      <c r="A2" s="890" t="s">
        <v>767</v>
      </c>
      <c r="B2" s="890"/>
      <c r="C2" s="890"/>
      <c r="D2" s="890"/>
      <c r="E2" s="890"/>
      <c r="F2" s="890"/>
      <c r="G2" s="890"/>
      <c r="H2" s="890"/>
      <c r="I2" s="890"/>
    </row>
    <row r="3" spans="1:9" ht="21.75" customHeight="1">
      <c r="A3" s="891" t="s">
        <v>15</v>
      </c>
      <c r="B3" s="894" t="s">
        <v>244</v>
      </c>
      <c r="C3" s="895"/>
      <c r="D3" s="896"/>
      <c r="E3" s="894" t="s">
        <v>245</v>
      </c>
      <c r="F3" s="895"/>
      <c r="G3" s="896"/>
      <c r="H3" s="891" t="s">
        <v>246</v>
      </c>
      <c r="I3" s="891" t="s">
        <v>474</v>
      </c>
    </row>
    <row r="4" spans="1:9" ht="72.75" customHeight="1">
      <c r="A4" s="892"/>
      <c r="B4" s="498" t="s">
        <v>130</v>
      </c>
      <c r="C4" s="498" t="s">
        <v>247</v>
      </c>
      <c r="D4" s="498" t="s">
        <v>248</v>
      </c>
      <c r="E4" s="498" t="s">
        <v>130</v>
      </c>
      <c r="F4" s="499" t="s">
        <v>249</v>
      </c>
      <c r="G4" s="498" t="s">
        <v>248</v>
      </c>
      <c r="H4" s="893"/>
      <c r="I4" s="893"/>
    </row>
    <row r="5" spans="1:9" ht="14.25" customHeight="1">
      <c r="A5" s="892"/>
      <c r="B5" s="906" t="s">
        <v>583</v>
      </c>
      <c r="C5" s="907"/>
      <c r="D5" s="907"/>
      <c r="E5" s="907"/>
      <c r="F5" s="907"/>
      <c r="G5" s="907"/>
      <c r="H5" s="907"/>
      <c r="I5" s="908"/>
    </row>
    <row r="6" spans="1:9" ht="15" customHeight="1">
      <c r="A6" s="893"/>
      <c r="B6" s="897" t="s">
        <v>346</v>
      </c>
      <c r="C6" s="898"/>
      <c r="D6" s="898"/>
      <c r="E6" s="898"/>
      <c r="F6" s="898"/>
      <c r="G6" s="898"/>
      <c r="H6" s="898"/>
      <c r="I6" s="899"/>
    </row>
    <row r="7" spans="1:9" ht="19.5" customHeight="1">
      <c r="A7" s="463" t="s">
        <v>73</v>
      </c>
      <c r="B7" s="464">
        <f>SUM(B8:B23)</f>
        <v>502260423.13999999</v>
      </c>
      <c r="C7" s="464">
        <f t="shared" ref="C7:I7" si="0">SUM(C8:C23)</f>
        <v>141128385.12000003</v>
      </c>
      <c r="D7" s="464">
        <f t="shared" si="0"/>
        <v>361132038.01999992</v>
      </c>
      <c r="E7" s="464">
        <f t="shared" si="0"/>
        <v>522209176.78000009</v>
      </c>
      <c r="F7" s="465">
        <f t="shared" si="0"/>
        <v>147594746.97</v>
      </c>
      <c r="G7" s="466">
        <f t="shared" si="0"/>
        <v>374614429.81000006</v>
      </c>
      <c r="H7" s="467">
        <f>E7/B7</f>
        <v>1.0397179485400936</v>
      </c>
      <c r="I7" s="468">
        <f t="shared" si="0"/>
        <v>13784112</v>
      </c>
    </row>
    <row r="8" spans="1:9" ht="17.25" customHeight="1">
      <c r="A8" s="469" t="s">
        <v>46</v>
      </c>
      <c r="B8" s="470">
        <f>SUM(C8:D8)</f>
        <v>18374015.380000003</v>
      </c>
      <c r="C8" s="471">
        <v>4779953.7300000004</v>
      </c>
      <c r="D8" s="472">
        <v>13594061.65</v>
      </c>
      <c r="E8" s="473">
        <v>19094155.629999999</v>
      </c>
      <c r="F8" s="474">
        <v>5013743.05</v>
      </c>
      <c r="G8" s="475">
        <v>14080412.58</v>
      </c>
      <c r="H8" s="476">
        <f t="shared" ref="H8:H23" si="1">E8/B8</f>
        <v>1.0391934062917931</v>
      </c>
      <c r="I8" s="477">
        <v>262114</v>
      </c>
    </row>
    <row r="9" spans="1:9" ht="17.25" customHeight="1">
      <c r="A9" s="469" t="s">
        <v>47</v>
      </c>
      <c r="B9" s="470">
        <f t="shared" ref="B9:B23" si="2">SUM(C9:D9)</f>
        <v>28293081.040000003</v>
      </c>
      <c r="C9" s="471">
        <v>7591197.0300000003</v>
      </c>
      <c r="D9" s="472">
        <v>20701884.010000002</v>
      </c>
      <c r="E9" s="473">
        <v>29565745</v>
      </c>
      <c r="F9" s="474">
        <v>7962078.5800000001</v>
      </c>
      <c r="G9" s="475">
        <v>21603666.420000002</v>
      </c>
      <c r="H9" s="476">
        <f t="shared" si="1"/>
        <v>1.0449814552964642</v>
      </c>
      <c r="I9" s="478">
        <v>459318</v>
      </c>
    </row>
    <row r="10" spans="1:9" ht="17.25" customHeight="1">
      <c r="A10" s="469" t="s">
        <v>48</v>
      </c>
      <c r="B10" s="470">
        <f t="shared" si="2"/>
        <v>62994524.689999998</v>
      </c>
      <c r="C10" s="479">
        <v>17974696.280000001</v>
      </c>
      <c r="D10" s="480">
        <v>45019828.409999996</v>
      </c>
      <c r="E10" s="473">
        <v>67516198.450000003</v>
      </c>
      <c r="F10" s="474">
        <v>19438887.239999998</v>
      </c>
      <c r="G10" s="475">
        <v>48077311.210000001</v>
      </c>
      <c r="H10" s="476">
        <f t="shared" si="1"/>
        <v>1.071778837641072</v>
      </c>
      <c r="I10" s="478">
        <v>1978228</v>
      </c>
    </row>
    <row r="11" spans="1:9" ht="17.25" customHeight="1">
      <c r="A11" s="469" t="s">
        <v>49</v>
      </c>
      <c r="B11" s="470">
        <f t="shared" si="2"/>
        <v>6601339.4299999997</v>
      </c>
      <c r="C11" s="479">
        <v>1698529.64</v>
      </c>
      <c r="D11" s="480">
        <v>4902809.79</v>
      </c>
      <c r="E11" s="473">
        <v>6940660.1499999994</v>
      </c>
      <c r="F11" s="474">
        <v>1787671.63</v>
      </c>
      <c r="G11" s="475">
        <v>5152988.5199999996</v>
      </c>
      <c r="H11" s="476">
        <f t="shared" si="1"/>
        <v>1.0514017986195265</v>
      </c>
      <c r="I11" s="478">
        <v>86165</v>
      </c>
    </row>
    <row r="12" spans="1:9" ht="17.25" customHeight="1">
      <c r="A12" s="469" t="s">
        <v>50</v>
      </c>
      <c r="B12" s="470">
        <f t="shared" si="2"/>
        <v>39441343.519999996</v>
      </c>
      <c r="C12" s="479">
        <v>11216841.91</v>
      </c>
      <c r="D12" s="480">
        <v>28224501.609999999</v>
      </c>
      <c r="E12" s="473">
        <v>41532948.620000005</v>
      </c>
      <c r="F12" s="474">
        <v>11909234.18</v>
      </c>
      <c r="G12" s="475">
        <v>29623714.440000001</v>
      </c>
      <c r="H12" s="476">
        <f t="shared" si="1"/>
        <v>1.0530307771828156</v>
      </c>
      <c r="I12" s="478">
        <v>907264</v>
      </c>
    </row>
    <row r="13" spans="1:9" ht="17.25" customHeight="1">
      <c r="A13" s="469" t="s">
        <v>51</v>
      </c>
      <c r="B13" s="470">
        <f t="shared" si="2"/>
        <v>55798076.090000004</v>
      </c>
      <c r="C13" s="479">
        <v>16559355.550000001</v>
      </c>
      <c r="D13" s="480">
        <v>39238720.539999999</v>
      </c>
      <c r="E13" s="473">
        <v>56525572.049999997</v>
      </c>
      <c r="F13" s="474">
        <v>16798878.359999999</v>
      </c>
      <c r="G13" s="475">
        <v>39726693.689999998</v>
      </c>
      <c r="H13" s="476">
        <f t="shared" si="1"/>
        <v>1.0130380115405158</v>
      </c>
      <c r="I13" s="478">
        <v>2531442</v>
      </c>
    </row>
    <row r="14" spans="1:9" ht="17.25" customHeight="1">
      <c r="A14" s="469" t="s">
        <v>52</v>
      </c>
      <c r="B14" s="470">
        <f t="shared" si="2"/>
        <v>70529668.969999999</v>
      </c>
      <c r="C14" s="479">
        <v>20287188.07</v>
      </c>
      <c r="D14" s="480">
        <v>50242480.900000006</v>
      </c>
      <c r="E14" s="473">
        <v>72910793.189999998</v>
      </c>
      <c r="F14" s="474">
        <v>21169817.539999999</v>
      </c>
      <c r="G14" s="475">
        <v>51740975.649999999</v>
      </c>
      <c r="H14" s="476">
        <f t="shared" si="1"/>
        <v>1.0337606039383627</v>
      </c>
      <c r="I14" s="478">
        <v>1713332</v>
      </c>
    </row>
    <row r="15" spans="1:9" ht="17.25" customHeight="1">
      <c r="A15" s="469" t="s">
        <v>53</v>
      </c>
      <c r="B15" s="470">
        <f t="shared" si="2"/>
        <v>11652439.74</v>
      </c>
      <c r="C15" s="479">
        <v>3054180.97</v>
      </c>
      <c r="D15" s="480">
        <v>8598258.7699999996</v>
      </c>
      <c r="E15" s="473">
        <v>11866084.720000001</v>
      </c>
      <c r="F15" s="474">
        <v>3104107.01</v>
      </c>
      <c r="G15" s="475">
        <v>8761977.7100000009</v>
      </c>
      <c r="H15" s="476">
        <f t="shared" si="1"/>
        <v>1.0183347852267031</v>
      </c>
      <c r="I15" s="478">
        <v>255455</v>
      </c>
    </row>
    <row r="16" spans="1:9" ht="17.25" customHeight="1">
      <c r="A16" s="469" t="s">
        <v>54</v>
      </c>
      <c r="B16" s="470">
        <f t="shared" si="2"/>
        <v>35578268.630000003</v>
      </c>
      <c r="C16" s="479">
        <v>10113761.949999999</v>
      </c>
      <c r="D16" s="480">
        <v>25464506.680000003</v>
      </c>
      <c r="E16" s="473">
        <v>36672879.109999999</v>
      </c>
      <c r="F16" s="474">
        <v>10466005.33</v>
      </c>
      <c r="G16" s="475">
        <v>26206873.779999997</v>
      </c>
      <c r="H16" s="476">
        <f t="shared" si="1"/>
        <v>1.0307662660986547</v>
      </c>
      <c r="I16" s="478">
        <v>1422632</v>
      </c>
    </row>
    <row r="17" spans="1:9" ht="17.25" customHeight="1">
      <c r="A17" s="469" t="s">
        <v>55</v>
      </c>
      <c r="B17" s="470">
        <f t="shared" si="2"/>
        <v>34127286.199999996</v>
      </c>
      <c r="C17" s="479">
        <v>9823691.6199999992</v>
      </c>
      <c r="D17" s="480">
        <v>24303594.579999998</v>
      </c>
      <c r="E17" s="473">
        <v>35144280.600000001</v>
      </c>
      <c r="F17" s="474">
        <v>10170725.720000001</v>
      </c>
      <c r="G17" s="475">
        <v>24973554.879999999</v>
      </c>
      <c r="H17" s="476">
        <f t="shared" si="1"/>
        <v>1.0298000372499589</v>
      </c>
      <c r="I17" s="478">
        <v>1005692</v>
      </c>
    </row>
    <row r="18" spans="1:9" ht="17.25" customHeight="1">
      <c r="A18" s="469" t="s">
        <v>56</v>
      </c>
      <c r="B18" s="470">
        <f t="shared" si="2"/>
        <v>17371449.879999999</v>
      </c>
      <c r="C18" s="479">
        <v>4717012.3099999996</v>
      </c>
      <c r="D18" s="480">
        <v>12654437.57</v>
      </c>
      <c r="E18" s="473">
        <v>18029631.43</v>
      </c>
      <c r="F18" s="474">
        <v>4919168.1900000004</v>
      </c>
      <c r="G18" s="475">
        <v>13110463.24</v>
      </c>
      <c r="H18" s="476">
        <f t="shared" si="1"/>
        <v>1.037888694066796</v>
      </c>
      <c r="I18" s="478">
        <v>427717</v>
      </c>
    </row>
    <row r="19" spans="1:9" ht="17.25" customHeight="1">
      <c r="A19" s="469" t="s">
        <v>57</v>
      </c>
      <c r="B19" s="470">
        <f t="shared" si="2"/>
        <v>14483320.629999999</v>
      </c>
      <c r="C19" s="479">
        <v>3931675.79</v>
      </c>
      <c r="D19" s="480">
        <v>10551644.84</v>
      </c>
      <c r="E19" s="473">
        <v>15069140.219999999</v>
      </c>
      <c r="F19" s="474">
        <v>4107790.12</v>
      </c>
      <c r="G19" s="475">
        <v>10961350.1</v>
      </c>
      <c r="H19" s="476">
        <f t="shared" si="1"/>
        <v>1.0404478782846638</v>
      </c>
      <c r="I19" s="478">
        <v>274201</v>
      </c>
    </row>
    <row r="20" spans="1:9" ht="17.25" customHeight="1">
      <c r="A20" s="481" t="s">
        <v>58</v>
      </c>
      <c r="B20" s="470">
        <f t="shared" si="2"/>
        <v>27636148.009999998</v>
      </c>
      <c r="C20" s="479">
        <v>7944722.1799999997</v>
      </c>
      <c r="D20" s="480">
        <v>19691425.829999998</v>
      </c>
      <c r="E20" s="473">
        <v>28671118.990000002</v>
      </c>
      <c r="F20" s="474">
        <v>8297431.3499999996</v>
      </c>
      <c r="G20" s="475">
        <v>20373687.640000001</v>
      </c>
      <c r="H20" s="476">
        <f t="shared" si="1"/>
        <v>1.0374499000231692</v>
      </c>
      <c r="I20" s="478">
        <v>864506</v>
      </c>
    </row>
    <row r="21" spans="1:9" ht="17.25" customHeight="1">
      <c r="A21" s="481" t="s">
        <v>59</v>
      </c>
      <c r="B21" s="470">
        <f t="shared" si="2"/>
        <v>18553380.670000002</v>
      </c>
      <c r="C21" s="479">
        <v>4992152.9000000004</v>
      </c>
      <c r="D21" s="480">
        <v>13561227.770000001</v>
      </c>
      <c r="E21" s="473">
        <v>19214228.870000001</v>
      </c>
      <c r="F21" s="474">
        <v>5207899.41</v>
      </c>
      <c r="G21" s="475">
        <v>14006329.460000001</v>
      </c>
      <c r="H21" s="476">
        <f t="shared" si="1"/>
        <v>1.0356187485048782</v>
      </c>
      <c r="I21" s="478">
        <v>401318</v>
      </c>
    </row>
    <row r="22" spans="1:9" ht="17.25" customHeight="1">
      <c r="A22" s="481" t="s">
        <v>60</v>
      </c>
      <c r="B22" s="470">
        <f t="shared" si="2"/>
        <v>49312934.18</v>
      </c>
      <c r="C22" s="479">
        <v>13638509.65</v>
      </c>
      <c r="D22" s="480">
        <v>35674424.530000001</v>
      </c>
      <c r="E22" s="473">
        <v>51065586.630000003</v>
      </c>
      <c r="F22" s="474">
        <v>14202739.49</v>
      </c>
      <c r="G22" s="475">
        <v>36862847.140000001</v>
      </c>
      <c r="H22" s="476">
        <f t="shared" si="1"/>
        <v>1.0355414351050891</v>
      </c>
      <c r="I22" s="478">
        <v>1117175</v>
      </c>
    </row>
    <row r="23" spans="1:9" ht="17.25" customHeight="1">
      <c r="A23" s="482" t="s">
        <v>61</v>
      </c>
      <c r="B23" s="483">
        <f t="shared" si="2"/>
        <v>11513146.079999998</v>
      </c>
      <c r="C23" s="484">
        <v>2804915.54</v>
      </c>
      <c r="D23" s="485">
        <v>8708230.5399999991</v>
      </c>
      <c r="E23" s="486">
        <v>12390153.120000001</v>
      </c>
      <c r="F23" s="487">
        <v>3038569.77</v>
      </c>
      <c r="G23" s="488">
        <v>9351583.3500000015</v>
      </c>
      <c r="H23" s="489">
        <f t="shared" si="1"/>
        <v>1.0761744039297383</v>
      </c>
      <c r="I23" s="490">
        <v>77553</v>
      </c>
    </row>
    <row r="24" spans="1:9" ht="51" customHeight="1">
      <c r="A24" s="886" t="s">
        <v>558</v>
      </c>
      <c r="B24" s="886"/>
      <c r="C24" s="886"/>
      <c r="D24" s="886"/>
      <c r="E24" s="886"/>
      <c r="F24" s="886"/>
      <c r="G24" s="886"/>
      <c r="H24" s="886"/>
      <c r="I24" s="886"/>
    </row>
    <row r="25" spans="1:9" ht="26.25" customHeight="1">
      <c r="A25" s="502"/>
      <c r="B25" s="502"/>
      <c r="C25" s="502"/>
      <c r="D25" s="502"/>
      <c r="E25" s="502"/>
      <c r="F25" s="502"/>
      <c r="G25" s="502"/>
      <c r="H25" s="502"/>
      <c r="I25" s="502"/>
    </row>
    <row r="26" spans="1:9" ht="42" customHeight="1">
      <c r="A26" s="900" t="s">
        <v>768</v>
      </c>
      <c r="B26" s="900"/>
      <c r="C26" s="900"/>
      <c r="D26" s="900"/>
    </row>
    <row r="27" spans="1:9" ht="22.5" customHeight="1">
      <c r="A27" s="901" t="s">
        <v>15</v>
      </c>
      <c r="B27" s="887" t="s">
        <v>128</v>
      </c>
      <c r="C27" s="888"/>
    </row>
    <row r="28" spans="1:9" ht="47.25" customHeight="1">
      <c r="A28" s="902"/>
      <c r="B28" s="500" t="s">
        <v>250</v>
      </c>
      <c r="C28" s="501" t="s">
        <v>251</v>
      </c>
    </row>
    <row r="29" spans="1:9" ht="14.25" customHeight="1">
      <c r="A29" s="903"/>
      <c r="B29" s="904" t="str">
        <f>B5</f>
        <v>IV KWARTAŁ 2021 R.</v>
      </c>
      <c r="C29" s="905"/>
    </row>
    <row r="30" spans="1:9">
      <c r="A30" s="491" t="s">
        <v>73</v>
      </c>
      <c r="B30" s="537">
        <f>SUM(B31:B46)</f>
        <v>27053</v>
      </c>
      <c r="C30" s="537">
        <f>SUM(C31:C46)</f>
        <v>39638</v>
      </c>
    </row>
    <row r="31" spans="1:9" ht="17.25" customHeight="1">
      <c r="A31" s="492" t="s">
        <v>46</v>
      </c>
      <c r="B31" s="493">
        <v>815</v>
      </c>
      <c r="C31" s="494">
        <v>1352</v>
      </c>
    </row>
    <row r="32" spans="1:9" ht="17.25" customHeight="1">
      <c r="A32" s="492" t="s">
        <v>47</v>
      </c>
      <c r="B32" s="493">
        <v>1076</v>
      </c>
      <c r="C32" s="494">
        <v>1756</v>
      </c>
    </row>
    <row r="33" spans="1:3" ht="17.25" customHeight="1">
      <c r="A33" s="492" t="s">
        <v>48</v>
      </c>
      <c r="B33" s="493">
        <v>3625</v>
      </c>
      <c r="C33" s="494">
        <v>5537</v>
      </c>
    </row>
    <row r="34" spans="1:3" ht="17.25" customHeight="1">
      <c r="A34" s="492" t="s">
        <v>49</v>
      </c>
      <c r="B34" s="493">
        <v>319</v>
      </c>
      <c r="C34" s="494">
        <v>496</v>
      </c>
    </row>
    <row r="35" spans="1:3" ht="17.25" customHeight="1">
      <c r="A35" s="492" t="s">
        <v>50</v>
      </c>
      <c r="B35" s="493">
        <v>2102</v>
      </c>
      <c r="C35" s="494">
        <v>3023</v>
      </c>
    </row>
    <row r="36" spans="1:3" ht="17.25" customHeight="1">
      <c r="A36" s="492" t="s">
        <v>51</v>
      </c>
      <c r="B36" s="493">
        <v>4162</v>
      </c>
      <c r="C36" s="494">
        <v>5430</v>
      </c>
    </row>
    <row r="37" spans="1:3" ht="17.25" customHeight="1">
      <c r="A37" s="492" t="s">
        <v>52</v>
      </c>
      <c r="B37" s="493">
        <v>3081</v>
      </c>
      <c r="C37" s="494">
        <v>4666</v>
      </c>
    </row>
    <row r="38" spans="1:3" ht="17.25" customHeight="1">
      <c r="A38" s="492" t="s">
        <v>53</v>
      </c>
      <c r="B38" s="493">
        <v>524</v>
      </c>
      <c r="C38" s="494">
        <v>926</v>
      </c>
    </row>
    <row r="39" spans="1:3" ht="17.25" customHeight="1">
      <c r="A39" s="492" t="s">
        <v>54</v>
      </c>
      <c r="B39" s="493">
        <v>2935</v>
      </c>
      <c r="C39" s="494">
        <v>4127</v>
      </c>
    </row>
    <row r="40" spans="1:3" ht="17.25" customHeight="1">
      <c r="A40" s="492" t="s">
        <v>55</v>
      </c>
      <c r="B40" s="493">
        <v>1532</v>
      </c>
      <c r="C40" s="494">
        <v>2157</v>
      </c>
    </row>
    <row r="41" spans="1:3" ht="17.25" customHeight="1">
      <c r="A41" s="492" t="s">
        <v>56</v>
      </c>
      <c r="B41" s="493">
        <v>750</v>
      </c>
      <c r="C41" s="494">
        <v>1097</v>
      </c>
    </row>
    <row r="42" spans="1:3" ht="17.25" customHeight="1">
      <c r="A42" s="492" t="s">
        <v>57</v>
      </c>
      <c r="B42" s="493">
        <v>693</v>
      </c>
      <c r="C42" s="494">
        <v>1005</v>
      </c>
    </row>
    <row r="43" spans="1:3" ht="17.25" customHeight="1">
      <c r="A43" s="492" t="s">
        <v>58</v>
      </c>
      <c r="B43" s="493">
        <v>1659</v>
      </c>
      <c r="C43" s="494">
        <v>2620</v>
      </c>
    </row>
    <row r="44" spans="1:3" ht="17.25" customHeight="1">
      <c r="A44" s="492" t="s">
        <v>59</v>
      </c>
      <c r="B44" s="493">
        <v>824</v>
      </c>
      <c r="C44" s="494">
        <v>1129</v>
      </c>
    </row>
    <row r="45" spans="1:3" ht="17.25" customHeight="1">
      <c r="A45" s="492" t="s">
        <v>60</v>
      </c>
      <c r="B45" s="493">
        <v>2460</v>
      </c>
      <c r="C45" s="494">
        <v>3509</v>
      </c>
    </row>
    <row r="46" spans="1:3" ht="17.25" customHeight="1">
      <c r="A46" s="495" t="s">
        <v>61</v>
      </c>
      <c r="B46" s="496">
        <v>496</v>
      </c>
      <c r="C46" s="497">
        <v>808</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M34"/>
  <sheetViews>
    <sheetView showGridLines="0" view="pageBreakPreview" zoomScale="90" zoomScaleNormal="90" zoomScaleSheetLayoutView="90" workbookViewId="0">
      <selection activeCell="B19" sqref="B19"/>
    </sheetView>
  </sheetViews>
  <sheetFormatPr defaultRowHeight="15"/>
  <cols>
    <col min="1" max="1" width="15.125" customWidth="1"/>
    <col min="2" max="2" width="13.75" customWidth="1"/>
    <col min="3" max="3" width="14.625" customWidth="1"/>
    <col min="4" max="4" width="13.75" customWidth="1"/>
    <col min="5" max="5" width="14.125" customWidth="1"/>
    <col min="6" max="6" width="12.375" customWidth="1"/>
    <col min="7" max="7" width="13.25" customWidth="1"/>
    <col min="8" max="8" width="13.75" customWidth="1"/>
    <col min="9" max="9" width="14.125" customWidth="1"/>
    <col min="10" max="11" width="10" customWidth="1"/>
    <col min="12" max="12" width="10.25" customWidth="1"/>
    <col min="13" max="13" width="9.875" customWidth="1"/>
  </cols>
  <sheetData>
    <row r="1" spans="1:13" ht="27.75" customHeight="1">
      <c r="A1" s="911" t="s">
        <v>347</v>
      </c>
      <c r="B1" s="911"/>
      <c r="C1" s="911"/>
      <c r="D1" s="911"/>
      <c r="E1" s="911"/>
      <c r="F1" s="911"/>
      <c r="G1" s="911"/>
      <c r="H1" s="911"/>
      <c r="I1" s="911"/>
      <c r="J1" s="911"/>
      <c r="K1" s="911"/>
      <c r="L1" s="911"/>
      <c r="M1" s="911"/>
    </row>
    <row r="2" spans="1:13" ht="38.25" customHeight="1">
      <c r="A2" s="912" t="s">
        <v>765</v>
      </c>
      <c r="B2" s="912"/>
      <c r="C2" s="912"/>
      <c r="D2" s="912"/>
      <c r="E2" s="912"/>
      <c r="F2" s="912"/>
      <c r="G2" s="912"/>
      <c r="H2" s="912"/>
      <c r="I2" s="912"/>
      <c r="J2" s="912"/>
      <c r="K2" s="912"/>
      <c r="L2" s="912"/>
      <c r="M2" s="912"/>
    </row>
    <row r="3" spans="1:13" ht="15.75" customHeight="1">
      <c r="A3" s="740" t="s">
        <v>15</v>
      </c>
      <c r="B3" s="736" t="s">
        <v>260</v>
      </c>
      <c r="C3" s="913" t="s">
        <v>39</v>
      </c>
      <c r="D3" s="914"/>
      <c r="E3" s="914"/>
      <c r="F3" s="914"/>
      <c r="G3" s="914"/>
      <c r="H3" s="914"/>
      <c r="I3" s="914"/>
      <c r="J3" s="914"/>
      <c r="K3" s="915"/>
      <c r="L3" s="738" t="s">
        <v>475</v>
      </c>
      <c r="M3" s="738" t="s">
        <v>476</v>
      </c>
    </row>
    <row r="4" spans="1:13" ht="66.75" customHeight="1">
      <c r="A4" s="745"/>
      <c r="B4" s="736"/>
      <c r="C4" s="306" t="s">
        <v>477</v>
      </c>
      <c r="D4" s="306" t="s">
        <v>486</v>
      </c>
      <c r="E4" s="306" t="s">
        <v>252</v>
      </c>
      <c r="F4" s="306" t="s">
        <v>253</v>
      </c>
      <c r="G4" s="306" t="s">
        <v>478</v>
      </c>
      <c r="H4" s="306" t="s">
        <v>479</v>
      </c>
      <c r="I4" s="306" t="s">
        <v>480</v>
      </c>
      <c r="J4" s="306" t="s">
        <v>481</v>
      </c>
      <c r="K4" s="306" t="s">
        <v>254</v>
      </c>
      <c r="L4" s="738"/>
      <c r="M4" s="738"/>
    </row>
    <row r="5" spans="1:13" ht="18" customHeight="1">
      <c r="A5" s="741"/>
      <c r="B5" s="909" t="s">
        <v>599</v>
      </c>
      <c r="C5" s="747"/>
      <c r="D5" s="747"/>
      <c r="E5" s="747"/>
      <c r="F5" s="747"/>
      <c r="G5" s="747"/>
      <c r="H5" s="747"/>
      <c r="I5" s="747"/>
      <c r="J5" s="747"/>
      <c r="K5" s="747"/>
      <c r="L5" s="747"/>
      <c r="M5" s="748"/>
    </row>
    <row r="6" spans="1:13" ht="21.75" customHeight="1">
      <c r="A6" s="208" t="s">
        <v>130</v>
      </c>
      <c r="B6" s="210">
        <f>SUM(B7:B22)</f>
        <v>2148137</v>
      </c>
      <c r="C6" s="210">
        <f t="shared" ref="C6:M6" si="0">SUM(C7:C22)</f>
        <v>593456</v>
      </c>
      <c r="D6" s="210">
        <f t="shared" si="0"/>
        <v>95073</v>
      </c>
      <c r="E6" s="210">
        <f t="shared" si="0"/>
        <v>366287</v>
      </c>
      <c r="F6" s="210">
        <f t="shared" si="0"/>
        <v>50643</v>
      </c>
      <c r="G6" s="210">
        <f t="shared" si="0"/>
        <v>10882</v>
      </c>
      <c r="H6" s="210">
        <f t="shared" si="0"/>
        <v>2984</v>
      </c>
      <c r="I6" s="210">
        <f t="shared" si="0"/>
        <v>171</v>
      </c>
      <c r="J6" s="210">
        <f t="shared" si="0"/>
        <v>2770</v>
      </c>
      <c r="K6" s="210">
        <f t="shared" si="0"/>
        <v>1025871</v>
      </c>
      <c r="L6" s="210">
        <f t="shared" si="0"/>
        <v>539411</v>
      </c>
      <c r="M6" s="210">
        <f t="shared" si="0"/>
        <v>30656</v>
      </c>
    </row>
    <row r="7" spans="1:13" ht="15.75" customHeight="1">
      <c r="A7" s="199" t="s">
        <v>46</v>
      </c>
      <c r="B7" s="212">
        <f>SUM(C7:K7)</f>
        <v>77179</v>
      </c>
      <c r="C7" s="212">
        <v>17812</v>
      </c>
      <c r="D7" s="212">
        <v>2751</v>
      </c>
      <c r="E7" s="212">
        <v>15182</v>
      </c>
      <c r="F7" s="212">
        <v>2323</v>
      </c>
      <c r="G7" s="212">
        <v>424</v>
      </c>
      <c r="H7" s="212">
        <v>144</v>
      </c>
      <c r="I7" s="212">
        <v>6</v>
      </c>
      <c r="J7" s="212">
        <v>94</v>
      </c>
      <c r="K7" s="212">
        <v>38443</v>
      </c>
      <c r="L7" s="212">
        <v>14138</v>
      </c>
      <c r="M7" s="212">
        <v>900</v>
      </c>
    </row>
    <row r="8" spans="1:13" ht="15.75" customHeight="1">
      <c r="A8" s="199" t="s">
        <v>47</v>
      </c>
      <c r="B8" s="212">
        <f t="shared" ref="B8:B21" si="1">SUM(C8:K8)</f>
        <v>129345</v>
      </c>
      <c r="C8" s="212">
        <v>19322</v>
      </c>
      <c r="D8" s="212">
        <v>1865</v>
      </c>
      <c r="E8" s="212">
        <v>33849</v>
      </c>
      <c r="F8" s="212">
        <v>3835</v>
      </c>
      <c r="G8" s="212">
        <v>493</v>
      </c>
      <c r="H8" s="212">
        <v>128</v>
      </c>
      <c r="I8" s="212">
        <v>6</v>
      </c>
      <c r="J8" s="212">
        <v>92</v>
      </c>
      <c r="K8" s="212">
        <v>69755</v>
      </c>
      <c r="L8" s="212">
        <v>26924</v>
      </c>
      <c r="M8" s="212">
        <v>2102</v>
      </c>
    </row>
    <row r="9" spans="1:13" ht="15.75" customHeight="1">
      <c r="A9" s="199" t="s">
        <v>48</v>
      </c>
      <c r="B9" s="212">
        <f t="shared" si="1"/>
        <v>274572</v>
      </c>
      <c r="C9" s="212">
        <v>76136</v>
      </c>
      <c r="D9" s="212">
        <v>7877</v>
      </c>
      <c r="E9" s="212">
        <v>52351</v>
      </c>
      <c r="F9" s="212">
        <v>5394</v>
      </c>
      <c r="G9" s="212">
        <v>516</v>
      </c>
      <c r="H9" s="212">
        <v>47</v>
      </c>
      <c r="I9" s="200">
        <v>0</v>
      </c>
      <c r="J9" s="212">
        <v>288</v>
      </c>
      <c r="K9" s="212">
        <v>131963</v>
      </c>
      <c r="L9" s="212">
        <v>69615</v>
      </c>
      <c r="M9" s="212">
        <v>4245</v>
      </c>
    </row>
    <row r="10" spans="1:13" ht="15.75" customHeight="1">
      <c r="A10" s="199" t="s">
        <v>49</v>
      </c>
      <c r="B10" s="212">
        <f t="shared" si="1"/>
        <v>27087</v>
      </c>
      <c r="C10" s="212">
        <v>6214</v>
      </c>
      <c r="D10" s="212">
        <v>959</v>
      </c>
      <c r="E10" s="212">
        <v>4926</v>
      </c>
      <c r="F10" s="212">
        <v>807</v>
      </c>
      <c r="G10" s="212">
        <v>261</v>
      </c>
      <c r="H10" s="212">
        <v>103</v>
      </c>
      <c r="I10" s="212">
        <v>7</v>
      </c>
      <c r="J10" s="212">
        <v>56</v>
      </c>
      <c r="K10" s="212">
        <v>13754</v>
      </c>
      <c r="L10" s="212">
        <v>5330</v>
      </c>
      <c r="M10" s="212">
        <v>385</v>
      </c>
    </row>
    <row r="11" spans="1:13" ht="15.75" customHeight="1">
      <c r="A11" s="199" t="s">
        <v>50</v>
      </c>
      <c r="B11" s="212">
        <f t="shared" si="1"/>
        <v>178264</v>
      </c>
      <c r="C11" s="212">
        <v>49068</v>
      </c>
      <c r="D11" s="212">
        <v>6000</v>
      </c>
      <c r="E11" s="212">
        <v>29485</v>
      </c>
      <c r="F11" s="212">
        <v>3921</v>
      </c>
      <c r="G11" s="212">
        <v>933</v>
      </c>
      <c r="H11" s="212">
        <v>144</v>
      </c>
      <c r="I11" s="212">
        <v>9</v>
      </c>
      <c r="J11" s="212">
        <v>458</v>
      </c>
      <c r="K11" s="212">
        <v>88246</v>
      </c>
      <c r="L11" s="212">
        <v>37760</v>
      </c>
      <c r="M11" s="212">
        <v>1529</v>
      </c>
    </row>
    <row r="12" spans="1:13" ht="15.75" customHeight="1">
      <c r="A12" s="199" t="s">
        <v>51</v>
      </c>
      <c r="B12" s="212">
        <f t="shared" si="1"/>
        <v>219519</v>
      </c>
      <c r="C12" s="212">
        <v>88785</v>
      </c>
      <c r="D12" s="212">
        <v>28397</v>
      </c>
      <c r="E12" s="212">
        <v>11417</v>
      </c>
      <c r="F12" s="212">
        <v>1834</v>
      </c>
      <c r="G12" s="212">
        <v>623</v>
      </c>
      <c r="H12" s="212">
        <v>137</v>
      </c>
      <c r="I12" s="212">
        <v>3</v>
      </c>
      <c r="J12" s="212">
        <v>96</v>
      </c>
      <c r="K12" s="212">
        <v>88227</v>
      </c>
      <c r="L12" s="212">
        <v>77812</v>
      </c>
      <c r="M12" s="212">
        <v>4405</v>
      </c>
    </row>
    <row r="13" spans="1:13" ht="15.75" customHeight="1">
      <c r="A13" s="199" t="s">
        <v>52</v>
      </c>
      <c r="B13" s="212">
        <f t="shared" si="1"/>
        <v>318122</v>
      </c>
      <c r="C13" s="212">
        <v>84625</v>
      </c>
      <c r="D13" s="212">
        <v>9070</v>
      </c>
      <c r="E13" s="212">
        <v>56906</v>
      </c>
      <c r="F13" s="212">
        <v>6216</v>
      </c>
      <c r="G13" s="212">
        <v>1657</v>
      </c>
      <c r="H13" s="212">
        <v>305</v>
      </c>
      <c r="I13" s="212">
        <v>24</v>
      </c>
      <c r="J13" s="212">
        <v>929</v>
      </c>
      <c r="K13" s="212">
        <v>158390</v>
      </c>
      <c r="L13" s="212">
        <v>74294</v>
      </c>
      <c r="M13" s="212">
        <v>3857</v>
      </c>
    </row>
    <row r="14" spans="1:13" ht="15.75" customHeight="1">
      <c r="A14" s="199" t="s">
        <v>53</v>
      </c>
      <c r="B14" s="212">
        <f t="shared" si="1"/>
        <v>45197</v>
      </c>
      <c r="C14" s="212">
        <v>9971</v>
      </c>
      <c r="D14" s="212">
        <v>1802</v>
      </c>
      <c r="E14" s="212">
        <v>10580</v>
      </c>
      <c r="F14" s="212">
        <v>1937</v>
      </c>
      <c r="G14" s="212">
        <v>215</v>
      </c>
      <c r="H14" s="212">
        <v>69</v>
      </c>
      <c r="I14" s="212">
        <v>10</v>
      </c>
      <c r="J14" s="212">
        <v>10</v>
      </c>
      <c r="K14" s="212">
        <v>20603</v>
      </c>
      <c r="L14" s="212">
        <v>12556</v>
      </c>
      <c r="M14" s="212">
        <v>354</v>
      </c>
    </row>
    <row r="15" spans="1:13" ht="15.75" customHeight="1">
      <c r="A15" s="199" t="s">
        <v>54</v>
      </c>
      <c r="B15" s="212">
        <f t="shared" si="1"/>
        <v>140477</v>
      </c>
      <c r="C15" s="212">
        <v>62204</v>
      </c>
      <c r="D15" s="212">
        <v>9256</v>
      </c>
      <c r="E15" s="212">
        <v>7965</v>
      </c>
      <c r="F15" s="212">
        <v>1185</v>
      </c>
      <c r="G15" s="212">
        <v>387</v>
      </c>
      <c r="H15" s="212">
        <v>49</v>
      </c>
      <c r="I15" s="212">
        <v>4</v>
      </c>
      <c r="J15" s="212">
        <v>11</v>
      </c>
      <c r="K15" s="212">
        <v>59416</v>
      </c>
      <c r="L15" s="212">
        <v>41433</v>
      </c>
      <c r="M15" s="212">
        <v>2107</v>
      </c>
    </row>
    <row r="16" spans="1:13" ht="15.75" customHeight="1">
      <c r="A16" s="199" t="s">
        <v>55</v>
      </c>
      <c r="B16" s="212">
        <f t="shared" si="1"/>
        <v>151847</v>
      </c>
      <c r="C16" s="212">
        <v>37136</v>
      </c>
      <c r="D16" s="212">
        <v>5012</v>
      </c>
      <c r="E16" s="212">
        <v>30279</v>
      </c>
      <c r="F16" s="212">
        <v>5335</v>
      </c>
      <c r="G16" s="212">
        <v>393</v>
      </c>
      <c r="H16" s="212">
        <v>41</v>
      </c>
      <c r="I16" s="200">
        <v>0</v>
      </c>
      <c r="J16" s="212">
        <v>21</v>
      </c>
      <c r="K16" s="212">
        <v>73630</v>
      </c>
      <c r="L16" s="212">
        <v>39883</v>
      </c>
      <c r="M16" s="212">
        <v>2479</v>
      </c>
    </row>
    <row r="17" spans="1:13" ht="15.75" customHeight="1">
      <c r="A17" s="199" t="s">
        <v>56</v>
      </c>
      <c r="B17" s="212">
        <f t="shared" si="1"/>
        <v>70980</v>
      </c>
      <c r="C17" s="212">
        <v>18234</v>
      </c>
      <c r="D17" s="212">
        <v>3696</v>
      </c>
      <c r="E17" s="212">
        <v>12576</v>
      </c>
      <c r="F17" s="212">
        <v>2086</v>
      </c>
      <c r="G17" s="212">
        <v>488</v>
      </c>
      <c r="H17" s="212">
        <v>143</v>
      </c>
      <c r="I17" s="212">
        <v>9</v>
      </c>
      <c r="J17" s="212">
        <v>102</v>
      </c>
      <c r="K17" s="212">
        <v>33646</v>
      </c>
      <c r="L17" s="212">
        <v>20057</v>
      </c>
      <c r="M17" s="212">
        <v>1230</v>
      </c>
    </row>
    <row r="18" spans="1:13" ht="15.75" customHeight="1">
      <c r="A18" s="199" t="s">
        <v>57</v>
      </c>
      <c r="B18" s="212">
        <f t="shared" si="1"/>
        <v>60344</v>
      </c>
      <c r="C18" s="212">
        <v>18965</v>
      </c>
      <c r="D18" s="212">
        <v>3070</v>
      </c>
      <c r="E18" s="212">
        <v>6677</v>
      </c>
      <c r="F18" s="212">
        <v>1026</v>
      </c>
      <c r="G18" s="212">
        <v>893</v>
      </c>
      <c r="H18" s="212">
        <v>376</v>
      </c>
      <c r="I18" s="212">
        <v>24</v>
      </c>
      <c r="J18" s="212">
        <v>38</v>
      </c>
      <c r="K18" s="212">
        <v>29275</v>
      </c>
      <c r="L18" s="212">
        <v>12239</v>
      </c>
      <c r="M18" s="212">
        <v>701</v>
      </c>
    </row>
    <row r="19" spans="1:13" ht="15.75" customHeight="1">
      <c r="A19" s="199" t="s">
        <v>58</v>
      </c>
      <c r="B19" s="212">
        <f t="shared" si="1"/>
        <v>119990</v>
      </c>
      <c r="C19" s="212">
        <v>39652</v>
      </c>
      <c r="D19" s="212">
        <v>4648</v>
      </c>
      <c r="E19" s="212">
        <v>17677</v>
      </c>
      <c r="F19" s="212">
        <v>1721</v>
      </c>
      <c r="G19" s="212">
        <v>236</v>
      </c>
      <c r="H19" s="212">
        <v>45</v>
      </c>
      <c r="I19" s="212">
        <v>5</v>
      </c>
      <c r="J19" s="212">
        <v>62</v>
      </c>
      <c r="K19" s="212">
        <v>55944</v>
      </c>
      <c r="L19" s="212">
        <v>29109</v>
      </c>
      <c r="M19" s="212">
        <v>1331</v>
      </c>
    </row>
    <row r="20" spans="1:13" ht="15.75" customHeight="1">
      <c r="A20" s="199" t="s">
        <v>59</v>
      </c>
      <c r="B20" s="212">
        <f t="shared" si="1"/>
        <v>77005</v>
      </c>
      <c r="C20" s="212">
        <v>13235</v>
      </c>
      <c r="D20" s="212">
        <v>1479</v>
      </c>
      <c r="E20" s="212">
        <v>20767</v>
      </c>
      <c r="F20" s="212">
        <v>3125</v>
      </c>
      <c r="G20" s="212">
        <v>597</v>
      </c>
      <c r="H20" s="212">
        <v>152</v>
      </c>
      <c r="I20" s="212">
        <v>8</v>
      </c>
      <c r="J20" s="212">
        <v>39</v>
      </c>
      <c r="K20" s="212">
        <v>37603</v>
      </c>
      <c r="L20" s="212">
        <v>17952</v>
      </c>
      <c r="M20" s="212">
        <v>1434</v>
      </c>
    </row>
    <row r="21" spans="1:13" ht="15.75" customHeight="1">
      <c r="A21" s="199" t="s">
        <v>60</v>
      </c>
      <c r="B21" s="212">
        <f t="shared" si="1"/>
        <v>213402</v>
      </c>
      <c r="C21" s="212">
        <v>42542</v>
      </c>
      <c r="D21" s="212">
        <v>8144</v>
      </c>
      <c r="E21" s="212">
        <v>45305</v>
      </c>
      <c r="F21" s="212">
        <v>8552</v>
      </c>
      <c r="G21" s="212">
        <v>2489</v>
      </c>
      <c r="H21" s="212">
        <v>977</v>
      </c>
      <c r="I21" s="212">
        <v>49</v>
      </c>
      <c r="J21" s="212">
        <v>434</v>
      </c>
      <c r="K21" s="212">
        <v>104910</v>
      </c>
      <c r="L21" s="212">
        <v>51453</v>
      </c>
      <c r="M21" s="212">
        <v>3012</v>
      </c>
    </row>
    <row r="22" spans="1:13" ht="15.75" customHeight="1">
      <c r="A22" s="202" t="s">
        <v>61</v>
      </c>
      <c r="B22" s="221">
        <f>SUM(C22:K22)</f>
        <v>44807</v>
      </c>
      <c r="C22" s="221">
        <v>9555</v>
      </c>
      <c r="D22" s="221">
        <v>1047</v>
      </c>
      <c r="E22" s="221">
        <v>10345</v>
      </c>
      <c r="F22" s="221">
        <v>1346</v>
      </c>
      <c r="G22" s="221">
        <v>277</v>
      </c>
      <c r="H22" s="221">
        <v>124</v>
      </c>
      <c r="I22" s="221">
        <v>7</v>
      </c>
      <c r="J22" s="221">
        <v>40</v>
      </c>
      <c r="K22" s="221">
        <v>22066</v>
      </c>
      <c r="L22" s="221">
        <v>8856</v>
      </c>
      <c r="M22" s="221">
        <v>585</v>
      </c>
    </row>
    <row r="23" spans="1:13" ht="12.75" customHeight="1">
      <c r="A23" s="918" t="s">
        <v>261</v>
      </c>
      <c r="B23" s="918"/>
      <c r="C23" s="918"/>
      <c r="D23" s="918"/>
      <c r="E23" s="918"/>
      <c r="F23" s="918"/>
      <c r="G23" s="918"/>
      <c r="H23" s="918"/>
      <c r="I23" s="918"/>
      <c r="J23" s="918"/>
      <c r="K23" s="918"/>
      <c r="L23" s="918"/>
      <c r="M23" s="918"/>
    </row>
    <row r="24" spans="1:13" ht="12" customHeight="1">
      <c r="A24" s="919" t="s">
        <v>482</v>
      </c>
      <c r="B24" s="919"/>
      <c r="C24" s="919"/>
      <c r="D24" s="919"/>
      <c r="E24" s="919"/>
      <c r="F24" s="919"/>
      <c r="G24" s="919"/>
      <c r="H24" s="919"/>
      <c r="I24" s="919"/>
      <c r="J24" s="919"/>
      <c r="K24" s="919"/>
      <c r="L24" s="919"/>
      <c r="M24" s="919"/>
    </row>
    <row r="25" spans="1:13" ht="12.75" customHeight="1">
      <c r="A25" s="919" t="s">
        <v>262</v>
      </c>
      <c r="B25" s="919"/>
      <c r="C25" s="919"/>
      <c r="D25" s="919"/>
      <c r="E25" s="919"/>
      <c r="F25" s="919"/>
      <c r="G25" s="919"/>
      <c r="H25" s="919"/>
      <c r="I25" s="919"/>
      <c r="J25" s="919"/>
      <c r="K25" s="919"/>
      <c r="L25" s="919"/>
      <c r="M25" s="919"/>
    </row>
    <row r="26" spans="1:13" ht="12.75" customHeight="1">
      <c r="A26" s="919" t="s">
        <v>263</v>
      </c>
      <c r="B26" s="919"/>
      <c r="C26" s="919"/>
      <c r="D26" s="919"/>
      <c r="E26" s="919"/>
      <c r="F26" s="919"/>
      <c r="G26" s="919"/>
      <c r="H26" s="919"/>
      <c r="I26" s="919"/>
      <c r="J26" s="919"/>
      <c r="K26" s="919"/>
      <c r="L26" s="919"/>
      <c r="M26" s="919"/>
    </row>
    <row r="27" spans="1:13" ht="39.75" customHeight="1">
      <c r="A27" s="910" t="s">
        <v>766</v>
      </c>
      <c r="B27" s="910"/>
      <c r="C27" s="910"/>
      <c r="D27" s="910"/>
      <c r="E27" s="910"/>
    </row>
    <row r="28" spans="1:13" ht="17.25" customHeight="1">
      <c r="A28" s="920" t="s">
        <v>15</v>
      </c>
      <c r="B28" s="921"/>
      <c r="C28" s="581" t="s">
        <v>584</v>
      </c>
    </row>
    <row r="29" spans="1:13" ht="18" customHeight="1">
      <c r="A29" s="922"/>
      <c r="B29" s="923"/>
      <c r="C29" s="580" t="s">
        <v>255</v>
      </c>
    </row>
    <row r="30" spans="1:13" ht="19.5" customHeight="1">
      <c r="A30" s="916" t="s">
        <v>256</v>
      </c>
      <c r="B30" s="916"/>
      <c r="C30" s="108">
        <f>SUM(C31:C34)</f>
        <v>3602353641.77</v>
      </c>
    </row>
    <row r="31" spans="1:13" ht="15.75" customHeight="1">
      <c r="A31" s="76" t="s">
        <v>485</v>
      </c>
      <c r="B31" s="76"/>
      <c r="C31" s="109">
        <v>1670684771</v>
      </c>
    </row>
    <row r="32" spans="1:13" ht="15.75" customHeight="1">
      <c r="A32" s="76" t="s">
        <v>484</v>
      </c>
      <c r="B32" s="76"/>
      <c r="C32" s="109">
        <v>1862004000</v>
      </c>
    </row>
    <row r="33" spans="1:3" ht="15.75" customHeight="1">
      <c r="A33" s="76" t="s">
        <v>483</v>
      </c>
      <c r="B33" s="76"/>
      <c r="C33" s="109">
        <v>24737664.000000004</v>
      </c>
    </row>
    <row r="34" spans="1:3" ht="15.75" customHeight="1">
      <c r="A34" s="917" t="s">
        <v>532</v>
      </c>
      <c r="B34" s="917"/>
      <c r="C34" s="78">
        <v>44927206.770000011</v>
      </c>
    </row>
  </sheetData>
  <mergeCells count="16">
    <mergeCell ref="A30:B30"/>
    <mergeCell ref="A34:B34"/>
    <mergeCell ref="A23:M23"/>
    <mergeCell ref="A24:M24"/>
    <mergeCell ref="A25:M25"/>
    <mergeCell ref="A26:M26"/>
    <mergeCell ref="A28:B29"/>
    <mergeCell ref="B5:M5"/>
    <mergeCell ref="A3:A5"/>
    <mergeCell ref="A27:E27"/>
    <mergeCell ref="A1:M1"/>
    <mergeCell ref="A2:M2"/>
    <mergeCell ref="B3:B4"/>
    <mergeCell ref="C3:K3"/>
    <mergeCell ref="L3:L4"/>
    <mergeCell ref="M3:M4"/>
  </mergeCell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38</vt:i4>
      </vt:variant>
      <vt:variant>
        <vt:lpstr>Nazwane zakresy</vt:lpstr>
      </vt:variant>
      <vt:variant>
        <vt:i4>25</vt:i4>
      </vt:variant>
    </vt:vector>
  </HeadingPairs>
  <TitlesOfParts>
    <vt:vector size="63" baseType="lpstr">
      <vt:lpstr>Strona tytułowa</vt:lpstr>
      <vt:lpstr>Spis treści</vt:lpstr>
      <vt:lpstr>Uwagi wstępne</vt:lpstr>
      <vt:lpstr>Objaśnienia i skróty</vt:lpstr>
      <vt:lpstr>Tab 1</vt:lpstr>
      <vt:lpstr>Tab 2 i 3</vt:lpstr>
      <vt:lpstr>Tab 4 i 5</vt:lpstr>
      <vt:lpstr>Tab 6 i 7</vt:lpstr>
      <vt:lpstr>Tab 8 i 9</vt:lpstr>
      <vt:lpstr>Tab 10 i 11</vt:lpstr>
      <vt:lpstr>Tab 12</vt:lpstr>
      <vt:lpstr>Tab 13</vt:lpstr>
      <vt:lpstr>Tab 1 (14)</vt:lpstr>
      <vt:lpstr>Tab 2 (15) i wykres 1</vt:lpstr>
      <vt:lpstr>Tab 3 (16) i wykres 2</vt:lpstr>
      <vt:lpstr>Tab 4 (17)</vt:lpstr>
      <vt:lpstr>Tab 5 (18)</vt:lpstr>
      <vt:lpstr>Wykres 3</vt:lpstr>
      <vt:lpstr>Tab 6 (19)</vt:lpstr>
      <vt:lpstr>Tab 7 (20)</vt:lpstr>
      <vt:lpstr>Tab 8 (21)</vt:lpstr>
      <vt:lpstr>Tab 9 (22) i 10 (23)</vt:lpstr>
      <vt:lpstr>Tab 11 (24); 12 (25) i wykres 4</vt:lpstr>
      <vt:lpstr>Tab 13 (26) i wykres 5</vt:lpstr>
      <vt:lpstr>Tab 14 (27) i 15 (28)</vt:lpstr>
      <vt:lpstr>Tab 16 (29) i 17 (30)</vt:lpstr>
      <vt:lpstr>Tab 1 (31)</vt:lpstr>
      <vt:lpstr>Tab 1 (32) i 2 (33)</vt:lpstr>
      <vt:lpstr>Wykres 6</vt:lpstr>
      <vt:lpstr>Tab 3 (34) i 4 (35)</vt:lpstr>
      <vt:lpstr>Wykres 7</vt:lpstr>
      <vt:lpstr>Tab 1 (36)</vt:lpstr>
      <vt:lpstr>Tab 2 (37) i 3 (38)</vt:lpstr>
      <vt:lpstr>Tab 4 (39)</vt:lpstr>
      <vt:lpstr>Tab 5 (40) i wykres 8</vt:lpstr>
      <vt:lpstr>Tab 6 (41) i 7 (42)</vt:lpstr>
      <vt:lpstr>Tab 8 (43) i 9 (44)</vt:lpstr>
      <vt:lpstr>Tab 1 (45) i 2 (46)</vt:lpstr>
      <vt:lpstr>'Objaśnienia i skróty'!Obszar_wydruku</vt:lpstr>
      <vt:lpstr>'Spis treści'!Obszar_wydruku</vt:lpstr>
      <vt:lpstr>'Strona tytułowa'!Obszar_wydruku</vt:lpstr>
      <vt:lpstr>'Tab 1 (14)'!Obszar_wydruku</vt:lpstr>
      <vt:lpstr>'Tab 1 (31)'!Obszar_wydruku</vt:lpstr>
      <vt:lpstr>'Tab 1 (32) i 2 (33)'!Obszar_wydruku</vt:lpstr>
      <vt:lpstr>'Tab 1 (36)'!Obszar_wydruku</vt:lpstr>
      <vt:lpstr>'Tab 11 (24); 12 (25) i wykres 4'!Obszar_wydruku</vt:lpstr>
      <vt:lpstr>'Tab 13'!Obszar_wydruku</vt:lpstr>
      <vt:lpstr>'Tab 13 (26) i wykres 5'!Obszar_wydruku</vt:lpstr>
      <vt:lpstr>'Tab 16 (29) i 17 (30)'!Obszar_wydruku</vt:lpstr>
      <vt:lpstr>'Tab 2 (15) i wykres 1'!Obszar_wydruku</vt:lpstr>
      <vt:lpstr>'Tab 2 (37) i 3 (38)'!Obszar_wydruku</vt:lpstr>
      <vt:lpstr>'Tab 3 (16) i wykres 2'!Obszar_wydruku</vt:lpstr>
      <vt:lpstr>'Tab 3 (34) i 4 (35)'!Obszar_wydruku</vt:lpstr>
      <vt:lpstr>'Tab 4 (17)'!Obszar_wydruku</vt:lpstr>
      <vt:lpstr>'Tab 5 (18)'!Obszar_wydruku</vt:lpstr>
      <vt:lpstr>'Tab 5 (40) i wykres 8'!Obszar_wydruku</vt:lpstr>
      <vt:lpstr>'Tab 7 (20)'!Obszar_wydruku</vt:lpstr>
      <vt:lpstr>'Tab 8 (21)'!Obszar_wydruku</vt:lpstr>
      <vt:lpstr>'Tab 9 (22) i 10 (23)'!Obszar_wydruku</vt:lpstr>
      <vt:lpstr>'Uwagi wstępne'!Obszar_wydruku</vt:lpstr>
      <vt:lpstr>'Wykres 3'!Obszar_wydruku</vt:lpstr>
      <vt:lpstr>'Wykres 6'!Obszar_wydruku</vt:lpstr>
      <vt:lpstr>'Wykres 7'!Obszar_wydruku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2023-05-26T09:42:06Z</dcterms:modified>
</cp:coreProperties>
</file>