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45" activeTab="0"/>
  </bookViews>
  <sheets>
    <sheet name="moduł 1a" sheetId="1" r:id="rId1"/>
  </sheets>
  <definedNames>
    <definedName name="_xlnm._FilterDatabase" localSheetId="0" hidden="1">'moduł 1a'!$A$7:$Z$110</definedName>
    <definedName name="_xlfn.COUNTIFS" hidden="1">#NAME?</definedName>
    <definedName name="_xlfn.SUMIFS" hidden="1">#NAME?</definedName>
    <definedName name="_xlnm.Print_Titles" localSheetId="0">'moduł 1a'!$A:$C,'moduł 1a'!$3:$7</definedName>
  </definedNames>
  <calcPr fullCalcOnLoad="1"/>
</workbook>
</file>

<file path=xl/sharedStrings.xml><?xml version="1.0" encoding="utf-8"?>
<sst xmlns="http://schemas.openxmlformats.org/spreadsheetml/2006/main" count="925" uniqueCount="386">
  <si>
    <t>Resortowy program rozwoju instytucji opieki nad dziećmi w wieku do lat 3 „MALUCH+” 2021 (moduł 1a)</t>
  </si>
  <si>
    <t>Lp.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</si>
  <si>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</si>
  <si>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</si>
  <si>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</si>
  <si>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t>Nazwa gminy, na terenie której będą tworzone miejsca opieki</t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</si>
  <si>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</si>
  <si>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</si>
  <si>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</si>
  <si>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</si>
  <si>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</si>
  <si>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</si>
  <si>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</si>
  <si>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</si>
  <si>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</si>
  <si>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</si>
  <si>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</si>
  <si>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</si>
  <si>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</si>
  <si>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</si>
  <si>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</si>
  <si>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</si>
  <si>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</si>
  <si>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</si>
  <si>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</si>
  <si>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</si>
  <si>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</si>
  <si>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</si>
  <si>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</si>
  <si>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</si>
  <si>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</si>
  <si>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</si>
  <si>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1.</t>
  </si>
  <si>
    <t>Gminnny Żłobek, Kolonia Kołłątaja nr 47F, 59-225 Chojnów</t>
  </si>
  <si>
    <t>x</t>
  </si>
  <si>
    <t xml:space="preserve"> Chojnów</t>
  </si>
  <si>
    <t>02</t>
  </si>
  <si>
    <t>09</t>
  </si>
  <si>
    <t>2</t>
  </si>
  <si>
    <t>2.</t>
  </si>
  <si>
    <t>Żłobek gminny w Piławie Górnej działka nr 317/2 obręb Kopanica, 58-240 Piława Górna</t>
  </si>
  <si>
    <t xml:space="preserve"> Piława Górna</t>
  </si>
  <si>
    <t>04</t>
  </si>
  <si>
    <t>1</t>
  </si>
  <si>
    <t>3.</t>
  </si>
  <si>
    <t>Żłobek Gminny, ul. Słoneczna działka nr 65/119, 58-125 Pszenno</t>
  </si>
  <si>
    <t xml:space="preserve"> Świdnica</t>
  </si>
  <si>
    <t>19</t>
  </si>
  <si>
    <t>07</t>
  </si>
  <si>
    <t>4.</t>
  </si>
  <si>
    <t>Żłobek Miejski nr 1, ul. Waryńskiego 10, 58-370 Boguszów-Gorce</t>
  </si>
  <si>
    <t xml:space="preserve"> Miasto Boguszów-Gorce</t>
  </si>
  <si>
    <t>21</t>
  </si>
  <si>
    <t>01</t>
  </si>
  <si>
    <t>5.</t>
  </si>
  <si>
    <t>Żłobek Gminny nr 1 w Czarnym Borze, ul. Skalników, 58-379 Czarny Bór</t>
  </si>
  <si>
    <t xml:space="preserve"> Czarny Bór</t>
  </si>
  <si>
    <t>6.</t>
  </si>
  <si>
    <t>Przedszkole miejskie z oddziałem żłobka w Polanicy Zdroju, ul. Wojska Polskiego 23, 57-320 Polanica-Zdrój</t>
  </si>
  <si>
    <t xml:space="preserve"> Polanica-Zdrój</t>
  </si>
  <si>
    <t>08</t>
  </si>
  <si>
    <t>05</t>
  </si>
  <si>
    <t>7.</t>
  </si>
  <si>
    <t>Żłobek gminny Tęczowa Kraina, ul. Z.Kossak-Szczuckiej 3 , 59-241 Legnickie Pole</t>
  </si>
  <si>
    <t xml:space="preserve"> Legnickie Pole</t>
  </si>
  <si>
    <t>8.</t>
  </si>
  <si>
    <t>Żłobek miejski w Pieńsku, ul. Szkolna 3, 59-930 Pieńsk</t>
  </si>
  <si>
    <t xml:space="preserve"> PIEŃSK</t>
  </si>
  <si>
    <t>25</t>
  </si>
  <si>
    <t>3</t>
  </si>
  <si>
    <t>9.</t>
  </si>
  <si>
    <t>Żłobek w trakcie tworzenia, 86-141 Lniano, ul. Szkolna 2</t>
  </si>
  <si>
    <t>Liniano</t>
  </si>
  <si>
    <t>10.</t>
  </si>
  <si>
    <t>Żłobek "Puchatek", 86-170 Nowe, Aleje 3 Maja 1</t>
  </si>
  <si>
    <t>Nowe</t>
  </si>
  <si>
    <t>14</t>
  </si>
  <si>
    <t>06</t>
  </si>
  <si>
    <t>11.</t>
  </si>
  <si>
    <t>Żłobek samorzadowy w Lubaniu, Lubanie 14, 87-732 Lubanie</t>
  </si>
  <si>
    <t>Lubanie</t>
  </si>
  <si>
    <t>18</t>
  </si>
  <si>
    <t>10</t>
  </si>
  <si>
    <t>12.</t>
  </si>
  <si>
    <t>Żłobek gminny w Płużnicy, Płużnica, 87-214 Płużnica</t>
  </si>
  <si>
    <t>Płużnica</t>
  </si>
  <si>
    <t>17</t>
  </si>
  <si>
    <t>13.</t>
  </si>
  <si>
    <t>Publiczny Żłobek w Kruszynie (w organizacji), ul. Szkolna 7, 87-853 Kruszyn</t>
  </si>
  <si>
    <t>Włocławek</t>
  </si>
  <si>
    <t>13</t>
  </si>
  <si>
    <t>14.</t>
  </si>
  <si>
    <t>Gminny Żłobek w Wierzbicy, Wierzbica - Osiedle, ul. Chełmska 7, 22-150 Wierzbica</t>
  </si>
  <si>
    <t>Gmina Wierzbica</t>
  </si>
  <si>
    <t>03</t>
  </si>
  <si>
    <t>12</t>
  </si>
  <si>
    <t>15.</t>
  </si>
  <si>
    <t>Publiczny Żłobek w Bełżycach, ul. Bychawska 15, 24-200 Bełżyce</t>
  </si>
  <si>
    <t>Gmina Bełżyce</t>
  </si>
  <si>
    <t>16.</t>
  </si>
  <si>
    <t>Zaczarowany Żłobek Misia Uszatka w Kurowie, ul. Grzegorza Piramowicza 1, 24-170 Kurów</t>
  </si>
  <si>
    <t>Gmina Kurów</t>
  </si>
  <si>
    <t>17.</t>
  </si>
  <si>
    <t>Gminny Żłobek w Mełgwi 10 Skarpetek, ul. Kościelna 7, 21-007 Mełgiew</t>
  </si>
  <si>
    <t>Gmina Mełgiew</t>
  </si>
  <si>
    <t>18.</t>
  </si>
  <si>
    <t>Gminny Żłobek w Sitnie, Sitno 53B, 22-424 Sitno</t>
  </si>
  <si>
    <t>Gmina Sitno</t>
  </si>
  <si>
    <t>20</t>
  </si>
  <si>
    <t>19.</t>
  </si>
  <si>
    <t>Żłobek w Bobrowicach (działka 243)</t>
  </si>
  <si>
    <t>Bobrowice</t>
  </si>
  <si>
    <t>20.</t>
  </si>
  <si>
    <t>Publiczny Żłobek, Bożnów (działka 409/6)</t>
  </si>
  <si>
    <t>Żagań</t>
  </si>
  <si>
    <t>21.</t>
  </si>
  <si>
    <t>Żłobek "Wesoła Sowa", Nowa Wieś 93, 66-350 Bledzew</t>
  </si>
  <si>
    <t>Bledzew</t>
  </si>
  <si>
    <t>22.</t>
  </si>
  <si>
    <t>Gminny Klub Dziecięcy w Iłowej, ul. Kolejowa 11, 68-120 Iłowa</t>
  </si>
  <si>
    <t>Iłowa</t>
  </si>
  <si>
    <t>23.</t>
  </si>
  <si>
    <t>Klub Dziecięcy, ul. Koscielna 45, 66-120 Kargowa</t>
  </si>
  <si>
    <t>Kargowa</t>
  </si>
  <si>
    <t>24.</t>
  </si>
  <si>
    <t>Klub Dziecięcy w Starym Kurowie, Gmina Stare Kurowo, dz. 795 obręb 0003 Stare Kurowo (działka przy ulicy Sportowej w Starym Kurowie) - obiekt nowobudowany</t>
  </si>
  <si>
    <t>Stare Kurowo</t>
  </si>
  <si>
    <t>25.</t>
  </si>
  <si>
    <t>Żłobek „Leśne Skrzaty”,              ul. Główna 10, 99-307 Strzelce</t>
  </si>
  <si>
    <t>X</t>
  </si>
  <si>
    <t>Gmina Strzelce</t>
  </si>
  <si>
    <t>26.</t>
  </si>
  <si>
    <t>Gmina Rząśnia</t>
  </si>
  <si>
    <t>27.</t>
  </si>
  <si>
    <t>Żłobek Publiczny w Lututowie,  ul. Wieruszowska 18,                98-360 Lututów</t>
  </si>
  <si>
    <t>Gmina Lututów</t>
  </si>
  <si>
    <t>28.</t>
  </si>
  <si>
    <t>Gminny Klub Malucha w Domaniewicach,                          ul. Główna 9,                                99-434 Domaniewice</t>
  </si>
  <si>
    <t>Gmina Domaniewice</t>
  </si>
  <si>
    <t>29.</t>
  </si>
  <si>
    <t>instytucja w trakcie tworzenia,   ul. M. Konopnickiej 7,                98-405 Galewice</t>
  </si>
  <si>
    <t>Gmina Galewice</t>
  </si>
  <si>
    <t>30.</t>
  </si>
  <si>
    <t>Żłobek nr 1 w Bedlnie,             Bedlno 31A, 99-311 Bedlno</t>
  </si>
  <si>
    <t>Gmina Bedlno</t>
  </si>
  <si>
    <t>31.</t>
  </si>
  <si>
    <t>Gminny żłobek w Drużbicach, Drużbice 16, 97-403 Drużbice</t>
  </si>
  <si>
    <t>Gmina Drużbice</t>
  </si>
  <si>
    <t>32.</t>
  </si>
  <si>
    <t>Gmina Łowicz</t>
  </si>
  <si>
    <t>33.</t>
  </si>
  <si>
    <t>Zespół Przedszkolno - Żłobkowy w Sufczynie, nr działki 761, 763/2,, 32-852 Dębno</t>
  </si>
  <si>
    <t>Dębno</t>
  </si>
  <si>
    <t>34.</t>
  </si>
  <si>
    <t>Żłobek Samorządowy w Gdowie,Gmina Gdów, miejscowość Gdów, działki ewidencyjne nr 1419/3, 1420/7, 1420/13</t>
  </si>
  <si>
    <t>Gdów</t>
  </si>
  <si>
    <t>35.</t>
  </si>
  <si>
    <t>Gminny Żłobek w Łukowicy, Łukowica 293, 34-606 Łukowica</t>
  </si>
  <si>
    <t>Łukowica</t>
  </si>
  <si>
    <t>36.</t>
  </si>
  <si>
    <t>Klub Malucha w Górce Kościejowskiej, gm. Racławice</t>
  </si>
  <si>
    <t>Racławice</t>
  </si>
  <si>
    <t>37.</t>
  </si>
  <si>
    <t xml:space="preserve">Żłobek w gminie Skrzyszów, Skrzyszów 147A </t>
  </si>
  <si>
    <t xml:space="preserve">Skrzyszów </t>
  </si>
  <si>
    <t>16</t>
  </si>
  <si>
    <t>38.</t>
  </si>
  <si>
    <t>Żłobek Muchomorek Wadowice, ul. Lwowska 24, 34-100 Wadowice</t>
  </si>
  <si>
    <t>Wadowice</t>
  </si>
  <si>
    <t>39.</t>
  </si>
  <si>
    <t>Żłobek, 32-731 Żegocina 516 (działka 1227)</t>
  </si>
  <si>
    <t xml:space="preserve">Żegocina </t>
  </si>
  <si>
    <t>40.</t>
  </si>
  <si>
    <t>Żłobek w Długosiodle, ul. T. Kościuszki 2, 07-210 Długosiodło</t>
  </si>
  <si>
    <t>Długosiodło</t>
  </si>
  <si>
    <t>41.</t>
  </si>
  <si>
    <t>Żłobek Gminny w Chotomowie, ul. Żeligowskiego 27, 05-123 Jabłonna</t>
  </si>
  <si>
    <t>Jabłonna</t>
  </si>
  <si>
    <t>42.</t>
  </si>
  <si>
    <t>Żłobek Maluch+ w Giżycach, Giżyce 10, 96-521 Brzozów</t>
  </si>
  <si>
    <t>Iłów</t>
  </si>
  <si>
    <t>43.</t>
  </si>
  <si>
    <t>Gminny Żłobek w Tczowie, Tczów 117 B, 26-706 Tczów</t>
  </si>
  <si>
    <t>Tczów</t>
  </si>
  <si>
    <t>44.</t>
  </si>
  <si>
    <t>Żłobek Samorządowy, ul. Wojska Polskiego 4, 08-440 Pilawa</t>
  </si>
  <si>
    <t>Pilawa</t>
  </si>
  <si>
    <t>45.</t>
  </si>
  <si>
    <t>Gminny Żłobek nr 1, ul. Główna 23, 05-540 Jaroszowa Wola</t>
  </si>
  <si>
    <t>Prażmów</t>
  </si>
  <si>
    <t>46.</t>
  </si>
  <si>
    <t>Gminny Klub Dziecięcy, Bądków 68,05-610 Goszczyn</t>
  </si>
  <si>
    <t>Goszczyn</t>
  </si>
  <si>
    <t>47.</t>
  </si>
  <si>
    <t>Gminny klub dziecięcy w Wygodzie Smoszewskiej, Wygoda Smoszewska 16 A, 05-170 Zakroczym</t>
  </si>
  <si>
    <t>Zakroczym</t>
  </si>
  <si>
    <t>48.</t>
  </si>
  <si>
    <t>Żłobek w Goworowie</t>
  </si>
  <si>
    <t>Goworowo</t>
  </si>
  <si>
    <t>49.</t>
  </si>
  <si>
    <t>Gminny Klub Dziecięcy w Dobczynie,ul. Mazowiecka 67, 05-205 Dobczyn</t>
  </si>
  <si>
    <t>Klembów</t>
  </si>
  <si>
    <t>50.</t>
  </si>
  <si>
    <t>Żłobek, Al.. Żwirki i Wigury 16, 08-400 Garwolin</t>
  </si>
  <si>
    <t>Garwolin</t>
  </si>
  <si>
    <t>51.</t>
  </si>
  <si>
    <t>Klub Dziecięcy 'Miś Uszatek", ul. Osiedlowa 8, 08-307 Repki</t>
  </si>
  <si>
    <t>Repki</t>
  </si>
  <si>
    <t>52.</t>
  </si>
  <si>
    <t>Gminny Klub Dziecięcy w Starym Helenowie, Stary Helenów 30, 08-450 Łaskarzew</t>
  </si>
  <si>
    <t>Łaskarzew</t>
  </si>
  <si>
    <t>53.</t>
  </si>
  <si>
    <t>Gminny Żłobek w Mariańskim Porzeczu, Mariańskie Porzecze 36, 08-470 Wilga</t>
  </si>
  <si>
    <t>Wilga</t>
  </si>
  <si>
    <t>54.</t>
  </si>
  <si>
    <t>Klub Dziecięcy "Krasnoludek" w Nowej Wsi, ul. Wolności 37,Nowa Wieś,  08-300 Sokołów Podlaski</t>
  </si>
  <si>
    <t>Sokołów Podlaski</t>
  </si>
  <si>
    <t>29</t>
  </si>
  <si>
    <t>55.</t>
  </si>
  <si>
    <t>Klub Dziecięcy "Miś" w Skibniewie, ul. Szkolna 8 Skibniew-Podawce, 08-300 Sokołów Podlaski</t>
  </si>
  <si>
    <t>56.</t>
  </si>
  <si>
    <t>Gminny Żłobek Dziecięcy nr 1, ul. Długa, 47-133 Jemielnica</t>
  </si>
  <si>
    <t>Jemielnica</t>
  </si>
  <si>
    <t>11</t>
  </si>
  <si>
    <t>57.</t>
  </si>
  <si>
    <t>Klub Malucha w Mechnicy ul. Młyńska 40, 47-214 Mechnica</t>
  </si>
  <si>
    <t>Reńska Wieś</t>
  </si>
  <si>
    <t>58.</t>
  </si>
  <si>
    <t>Klub Malucha "Stacyjkowo" w Reńskiej Wsi, ul. Kolejowa 2, 47-208 Reńska Wieś</t>
  </si>
  <si>
    <t>59.</t>
  </si>
  <si>
    <t>Żłobek w Białobrzegach, dz.ewid. 2583/17, 37-114 Białobrzegi</t>
  </si>
  <si>
    <t>Białobrzegi</t>
  </si>
  <si>
    <t>60.</t>
  </si>
  <si>
    <t>Gminny Klub Dziecięcy "Bajkowy Dworek", 37-561 Boratyn 226</t>
  </si>
  <si>
    <t>Chłopice</t>
  </si>
  <si>
    <t>61.</t>
  </si>
  <si>
    <t>Publiczny Żłobek w Rakszawie, 37-111Rakszawa 347A</t>
  </si>
  <si>
    <t>Rakszawa</t>
  </si>
  <si>
    <t>62.</t>
  </si>
  <si>
    <t>Akademia Odkrywców - Żłobek Miejski w Ciechanowcu, ul. 11 Listopada 5, 18-230 Ciechanowiec</t>
  </si>
  <si>
    <t>Ciechanowiec</t>
  </si>
  <si>
    <t>63.</t>
  </si>
  <si>
    <t>Oddział Żłobkowy przy Przedszkolu Samorządowym Gminy Zambrów, ul. Fabryczna, 18-300 Zambrów</t>
  </si>
  <si>
    <t xml:space="preserve">Zambrów </t>
  </si>
  <si>
    <t>64.</t>
  </si>
  <si>
    <t>Żłobek Publiczny w Bakałarzewie, ul. Króla Zygmunta Starego 3, 16-423 Bakałarzewo</t>
  </si>
  <si>
    <t>Bakałarzewo</t>
  </si>
  <si>
    <t>65.</t>
  </si>
  <si>
    <t>Żłobek w Czarnej Białostockiej, ul. Szkolna 1, 16-020 Czarna Białostocka</t>
  </si>
  <si>
    <t>Czarna Białostocka</t>
  </si>
  <si>
    <t>66.</t>
  </si>
  <si>
    <t xml:space="preserve">Klub Dziecięcy w Sokołach, ul. Kościelna 5, 18-218 Sokoły </t>
  </si>
  <si>
    <t>Sokoły</t>
  </si>
  <si>
    <t>67.</t>
  </si>
  <si>
    <t>Gminny żłobek w Potęgowie, ul. Darżyńska, 76-230 Potęgowo działka nr 217 obręb 0016 Potęgowo</t>
  </si>
  <si>
    <t>Gmina Potęgowo</t>
  </si>
  <si>
    <t>68.</t>
  </si>
  <si>
    <t xml:space="preserve">Żłobek Samorządowy w Czersku, ul. Chojnicka 5, 89- 650 Czersk - działka nr 892/1, 885/2, 881/4 </t>
  </si>
  <si>
    <t>Gmina Czersk</t>
  </si>
  <si>
    <t>69.</t>
  </si>
  <si>
    <t>Gminny Żłóbek w Kołczygłowach, ul. Słupska 54, dz. nr 69/2,  77-140 Kołczygłowy</t>
  </si>
  <si>
    <t>Gmina Kołczygłowy</t>
  </si>
  <si>
    <t>22</t>
  </si>
  <si>
    <t>70.</t>
  </si>
  <si>
    <t>Żłobek w Tąpkowicach, ul. Kopernika (numer w trakcie ustalania), 42 - 624 Tąpkowice</t>
  </si>
  <si>
    <t>Ożarowice</t>
  </si>
  <si>
    <t>71.</t>
  </si>
  <si>
    <t>Żłobek Gminny "Jaś i Małgosia" w Irządzach, Irządze 126, 42-446 Irządze</t>
  </si>
  <si>
    <t>Irządze</t>
  </si>
  <si>
    <t>72.</t>
  </si>
  <si>
    <t>Klub Malucha Szkrabek, ul. Szkolna 1, 47-480 Cyprzanów</t>
  </si>
  <si>
    <t xml:space="preserve">Pietrowice Wielkie </t>
  </si>
  <si>
    <t>73.</t>
  </si>
  <si>
    <t>Klub Dziecięcy, Królewiec 14, 26-212 Smyków</t>
  </si>
  <si>
    <t>Smyków</t>
  </si>
  <si>
    <t>26</t>
  </si>
  <si>
    <t>74.</t>
  </si>
  <si>
    <t>Klub Dziecięcy, Baćkowice    100 A, 27-552 Baćkowice</t>
  </si>
  <si>
    <t>Baćkowice</t>
  </si>
  <si>
    <t>75.</t>
  </si>
  <si>
    <t>Żłobek w Małogoszczu,          ul. Słoneczna 18, 28-336 Małogoszcz</t>
  </si>
  <si>
    <t>Małogoszcz</t>
  </si>
  <si>
    <t>76.</t>
  </si>
  <si>
    <t>Żłobek Samorządowy               w Działoszycach,                   ul. Krasickiego 3, 28-440 Działoszyce</t>
  </si>
  <si>
    <t>Działoszyce</t>
  </si>
  <si>
    <t>77.</t>
  </si>
  <si>
    <t>Żłobek "Wesołe Maluszki" przy Zespole Publicznych Placówek Oświatowych, Samborzec 79, 27-650 Samborzec</t>
  </si>
  <si>
    <t>Samborzec</t>
  </si>
  <si>
    <t>78.</t>
  </si>
  <si>
    <t xml:space="preserve">Gminny Klub Dziecięcy 13-111 Janowiec Kościelny </t>
  </si>
  <si>
    <t xml:space="preserve">klub dziecięcy </t>
  </si>
  <si>
    <t xml:space="preserve">Janowiec Kościelny </t>
  </si>
  <si>
    <t>79.</t>
  </si>
  <si>
    <t xml:space="preserve">Dzienny opiekun nr. 1 ul. Boh. Warszawy 33 w Bartoszycach </t>
  </si>
  <si>
    <t xml:space="preserve">dzienny opiekun </t>
  </si>
  <si>
    <t xml:space="preserve">Gmina Miejska Bartoszyce </t>
  </si>
  <si>
    <t>80.</t>
  </si>
  <si>
    <t xml:space="preserve">Dzienny opiekun nr. 2 ul. Boh. Warszawy 33 w Bartoszycach </t>
  </si>
  <si>
    <t>81.</t>
  </si>
  <si>
    <t xml:space="preserve">Dzienny opiekun nr. 3 ul. Boh. Warszawy 33 w Bartoszycach </t>
  </si>
  <si>
    <t>82.</t>
  </si>
  <si>
    <t xml:space="preserve">Dzienny opiekun nr. 4 ul. Boh. Warszawy 33 w Bartoszycach </t>
  </si>
  <si>
    <t>83.</t>
  </si>
  <si>
    <t>Gminny Żłobek w Wilkowicach (w organizacji)
ul. Okrężna Wilkowice
64-115 Święciechowa
działka 42/16</t>
  </si>
  <si>
    <t>Gmina Lipno</t>
  </si>
  <si>
    <t>84.</t>
  </si>
  <si>
    <t>Żłobek Słoneczna polana w Miłosławiu
ul. Łąkowa 31
62-320 Miłosław</t>
  </si>
  <si>
    <t>Gmina Miłosław</t>
  </si>
  <si>
    <t>85.</t>
  </si>
  <si>
    <t>Żłobek Radosna kraina w Orzechowie
ul. Klubowa 1
62-322 Orzechowo</t>
  </si>
  <si>
    <t>86.</t>
  </si>
  <si>
    <t>Publiczny Żłobek w Rogoźnie (w organizacji)
ul. Za Jeziorem (dz. Nr 1920/3)
64-610 Rogoźno</t>
  </si>
  <si>
    <t>Gmina Rogoźno</t>
  </si>
  <si>
    <t>87.</t>
  </si>
  <si>
    <t>Klub Dziecięcy "Wesołe Skrzaty" w Niechanowie
ul. Ogrodowa 4a
62-220 Niechanowo</t>
  </si>
  <si>
    <t>Gmina Niechanowo</t>
  </si>
  <si>
    <t>88.</t>
  </si>
  <si>
    <t>Żłobek (w organizacji)
ul. Żniwna
64-560 Ostroróg 
działka nr 6/9</t>
  </si>
  <si>
    <t>Gmina Ostroróg</t>
  </si>
  <si>
    <t>89.</t>
  </si>
  <si>
    <t>Gminny Klub Dziecięcy
ul. Polna 8a
62-406 Lądek</t>
  </si>
  <si>
    <t>Gmina Lądek</t>
  </si>
  <si>
    <t>90.</t>
  </si>
  <si>
    <t>Żłobek Miejski w Ostrzeszowie
ul. Łąkowa 5
63-500 Ostrzeszów</t>
  </si>
  <si>
    <t>Miasto i Gmina Ostrzeszów</t>
  </si>
  <si>
    <t>91.</t>
  </si>
  <si>
    <t>Publiczny Żłobek w Kościelcu
ul. Kościelna 1
62-604 Kościelec</t>
  </si>
  <si>
    <t>Gmina Kościelec</t>
  </si>
  <si>
    <t>92.</t>
  </si>
  <si>
    <t>Żłobek w Kostrzynie,
nr działki: 738/12
ul. Powstańców Wlkp.
62-025 Kostrzyn</t>
  </si>
  <si>
    <t>Gmina Kostrzyn</t>
  </si>
  <si>
    <t>93.</t>
  </si>
  <si>
    <t>Żłobek w Siekierkach Wielkich
nr działki 284/3, 
ul. Grabowa 
62-025 Kostrzyn</t>
  </si>
  <si>
    <t>94.</t>
  </si>
  <si>
    <t>Publiczny Żłobek
ul. Kościelna 22
63-421 Wysocko Małe</t>
  </si>
  <si>
    <t>Gmina Przygodzice</t>
  </si>
  <si>
    <t>95.</t>
  </si>
  <si>
    <t>Żłobek Miejski TULIŚ w Jastrowiu
ul. 1 Maja 11,
64-915 Jastrowie</t>
  </si>
  <si>
    <t>Gmina Jastrowie</t>
  </si>
  <si>
    <t>96.</t>
  </si>
  <si>
    <t>Gminny Klub Dziecięcy 
ul. Drzymały 28
63-940 Bojanowo (w organizacji)</t>
  </si>
  <si>
    <t>Gmina Bojanowo</t>
  </si>
  <si>
    <t>97.</t>
  </si>
  <si>
    <t>Publiczny Żłobek "Maluszek-Raniuszek" (w organizacji) 
Plac Lipowy 16, 
64-520 Obrzycko</t>
  </si>
  <si>
    <t>Gmina Miasto Obrzycko</t>
  </si>
  <si>
    <t>98.</t>
  </si>
  <si>
    <t>Żłobek miejski "Bukowianka" 
ul. Dobieżyńska 1
64-320 Buk</t>
  </si>
  <si>
    <t>Miasto i Gmina Buk</t>
  </si>
  <si>
    <t>99.</t>
  </si>
  <si>
    <t>Żłobek w Gościnie 
ul. Rubinowa 7, 
78-120 Gościno</t>
  </si>
  <si>
    <t>Żłobek</t>
  </si>
  <si>
    <t>Gościno</t>
  </si>
  <si>
    <t>100.</t>
  </si>
  <si>
    <t>Żłobek 'Kubusiowa Kraina"
ul. Sikorskiego 6, 
73-150 Łobez</t>
  </si>
  <si>
    <t>Łobez</t>
  </si>
  <si>
    <t>101.</t>
  </si>
  <si>
    <t>Żłobek gminny
Kościernica 28, 
78-200 Białogard</t>
  </si>
  <si>
    <t>Białogard</t>
  </si>
  <si>
    <t>102.</t>
  </si>
  <si>
    <t>Żłobek "Szuwarki"
Janowiecka 1, 
78-540 Kalisz Pomorski</t>
  </si>
  <si>
    <t>Kalisz Pomorski</t>
  </si>
  <si>
    <t>Przyznana kwota na tworzenie</t>
  </si>
  <si>
    <t>19 (15/18)</t>
  </si>
  <si>
    <t>20 (16/(9+10)</t>
  </si>
  <si>
    <t>21 (17/11)</t>
  </si>
  <si>
    <t>22 (15)</t>
  </si>
  <si>
    <t>województwo</t>
  </si>
  <si>
    <t>dolnosląskie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</si>
  <si>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</si>
  <si>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</si>
  <si>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</si>
  <si>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</si>
  <si>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</si>
  <si>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</si>
  <si>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</si>
  <si>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</si>
  <si>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</si>
  <si>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</si>
  <si>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</si>
  <si>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</si>
  <si>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</si>
  <si>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</si>
  <si>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</si>
  <si>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Gminny Żłobek w Rząśni „Kubuś i Przyjaciele”                                 </t>
    </r>
    <r>
      <rPr>
        <sz val="12"/>
        <color indexed="8"/>
        <rFont val="Arial"/>
        <family val="2"/>
      </rPr>
      <t xml:space="preserve">ul. 1-go Maja 16A,                       </t>
    </r>
    <r>
      <rPr>
        <sz val="12"/>
        <rFont val="Arial"/>
        <family val="2"/>
      </rPr>
      <t>98-332 Rząśnia</t>
    </r>
  </si>
  <si>
    <r>
      <rPr>
        <sz val="12"/>
        <color indexed="8"/>
        <rFont val="Arial"/>
        <family val="2"/>
      </rPr>
      <t>Kubusiowy Zakątek</t>
    </r>
    <r>
      <rPr>
        <sz val="12"/>
        <rFont val="Arial"/>
        <family val="2"/>
      </rPr>
      <t>,               ul. Poznańska 4,                    99-400 Łowicz</t>
    </r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</si>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</sst>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%"/>
    <numFmt numFmtId="167" formatCode="#,##0.00\ _z_ł;[Red]#,##0.00\ _z_ł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1" applyFill="1" applyProtection="1">
      <alignment/>
      <protection locked="0"/>
    </xf>
    <xf numFmtId="0" fontId="3" fillId="0" borderId="0" xfId="5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51" applyFont="1" applyFill="1" applyAlignment="1" applyProtection="1">
      <alignment horizontal="left" vertical="center" wrapText="1"/>
      <protection locked="0"/>
    </xf>
    <xf numFmtId="4" fontId="3" fillId="0" borderId="0" xfId="51" applyNumberFormat="1" applyFont="1" applyAlignment="1" applyProtection="1">
      <alignment vertical="center" wrapText="1"/>
      <protection locked="0"/>
    </xf>
    <xf numFmtId="4" fontId="0" fillId="0" borderId="0" xfId="51" applyNumberFormat="1" applyProtection="1">
      <alignment/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3" xfId="51" applyNumberFormat="1" applyFont="1" applyBorder="1" applyAlignment="1">
      <alignment horizontal="center" vertical="center" wrapText="1"/>
      <protection/>
    </xf>
    <xf numFmtId="4" fontId="6" fillId="33" borderId="18" xfId="51" applyNumberFormat="1" applyFont="1" applyFill="1" applyBorder="1" applyAlignment="1">
      <alignment horizontal="center" vertical="center" wrapText="1"/>
      <protection/>
    </xf>
    <xf numFmtId="4" fontId="6" fillId="33" borderId="17" xfId="51" applyNumberFormat="1" applyFont="1" applyFill="1" applyBorder="1" applyAlignment="1">
      <alignment horizontal="center" vertical="center" wrapText="1"/>
      <protection/>
    </xf>
    <xf numFmtId="4" fontId="6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53" applyNumberFormat="1" applyFont="1" applyAlignment="1" applyProtection="1">
      <alignment/>
      <protection locked="0"/>
    </xf>
    <xf numFmtId="10" fontId="6" fillId="33" borderId="10" xfId="53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4" fontId="6" fillId="33" borderId="19" xfId="51" applyNumberFormat="1" applyFont="1" applyFill="1" applyBorder="1" applyAlignment="1">
      <alignment horizontal="center" vertical="center" wrapText="1"/>
      <protection/>
    </xf>
    <xf numFmtId="4" fontId="7" fillId="33" borderId="19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0" borderId="22" xfId="51" applyFont="1" applyBorder="1" applyAlignment="1" applyProtection="1">
      <alignment horizontal="left" vertical="center" wrapText="1"/>
      <protection locked="0"/>
    </xf>
    <xf numFmtId="0" fontId="8" fillId="0" borderId="22" xfId="51" applyFont="1" applyBorder="1" applyAlignment="1" applyProtection="1">
      <alignment horizontal="center" vertical="center" wrapText="1"/>
      <protection locked="0"/>
    </xf>
    <xf numFmtId="0" fontId="8" fillId="0" borderId="22" xfId="51" applyFont="1" applyBorder="1" applyAlignment="1" applyProtection="1">
      <alignment vertical="center" wrapText="1"/>
      <protection locked="0"/>
    </xf>
    <xf numFmtId="0" fontId="8" fillId="6" borderId="22" xfId="51" applyFont="1" applyFill="1" applyBorder="1" applyAlignment="1" applyProtection="1">
      <alignment horizontal="left" vertical="center" wrapText="1"/>
      <protection locked="0"/>
    </xf>
    <xf numFmtId="0" fontId="8" fillId="0" borderId="22" xfId="51" applyFont="1" applyFill="1" applyBorder="1" applyAlignment="1" applyProtection="1">
      <alignment horizontal="left" vertical="center" wrapText="1"/>
      <protection locked="0"/>
    </xf>
    <xf numFmtId="0" fontId="8" fillId="6" borderId="22" xfId="51" applyFont="1" applyFill="1" applyBorder="1" applyAlignment="1" applyProtection="1">
      <alignment vertical="center" wrapText="1"/>
      <protection locked="0"/>
    </xf>
    <xf numFmtId="0" fontId="8" fillId="6" borderId="22" xfId="5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>
      <alignment wrapText="1"/>
    </xf>
    <xf numFmtId="0" fontId="8" fillId="6" borderId="13" xfId="0" applyFont="1" applyFill="1" applyBorder="1" applyAlignment="1">
      <alignment/>
    </xf>
    <xf numFmtId="0" fontId="8" fillId="6" borderId="13" xfId="0" applyFont="1" applyFill="1" applyBorder="1" applyAlignment="1">
      <alignment horizontal="right"/>
    </xf>
    <xf numFmtId="4" fontId="8" fillId="6" borderId="13" xfId="0" applyNumberFormat="1" applyFont="1" applyFill="1" applyBorder="1" applyAlignment="1">
      <alignment/>
    </xf>
    <xf numFmtId="10" fontId="8" fillId="6" borderId="13" xfId="53" applyNumberFormat="1" applyFont="1" applyFill="1" applyBorder="1" applyAlignment="1">
      <alignment/>
    </xf>
    <xf numFmtId="4" fontId="3" fillId="6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10" fontId="8" fillId="0" borderId="13" xfId="53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/>
    </xf>
    <xf numFmtId="10" fontId="8" fillId="0" borderId="13" xfId="53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0" fontId="3" fillId="0" borderId="13" xfId="53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8" fillId="34" borderId="22" xfId="5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4" fontId="8" fillId="34" borderId="13" xfId="0" applyNumberFormat="1" applyFont="1" applyFill="1" applyBorder="1" applyAlignment="1">
      <alignment/>
    </xf>
    <xf numFmtId="10" fontId="8" fillId="34" borderId="13" xfId="53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3" xfId="51" applyFont="1" applyBorder="1" applyAlignment="1" applyProtection="1">
      <alignment horizontal="left" vertical="center"/>
      <protection locked="0"/>
    </xf>
    <xf numFmtId="0" fontId="3" fillId="0" borderId="24" xfId="51" applyFont="1" applyBorder="1" applyAlignment="1" applyProtection="1">
      <alignment horizontal="left" vertical="center"/>
      <protection locked="0"/>
    </xf>
    <xf numFmtId="0" fontId="2" fillId="0" borderId="0" xfId="51" applyFont="1" applyAlignment="1" applyProtection="1">
      <alignment vertical="center" wrapText="1"/>
      <protection locked="0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right" vertical="center" wrapText="1"/>
      <protection/>
    </xf>
    <xf numFmtId="0" fontId="0" fillId="0" borderId="19" xfId="51" applyFont="1" applyBorder="1" applyAlignment="1">
      <alignment horizontal="right" vertical="center" wrapText="1"/>
      <protection/>
    </xf>
    <xf numFmtId="0" fontId="0" fillId="0" borderId="17" xfId="51" applyFont="1" applyBorder="1" applyAlignment="1">
      <alignment horizontal="right" vertical="center" wrapText="1"/>
      <protection/>
    </xf>
    <xf numFmtId="0" fontId="0" fillId="0" borderId="25" xfId="51" applyFont="1" applyBorder="1" applyAlignment="1">
      <alignment horizontal="right" vertical="center" wrapText="1"/>
      <protection/>
    </xf>
    <xf numFmtId="0" fontId="0" fillId="0" borderId="0" xfId="51" applyFont="1" applyBorder="1" applyAlignment="1">
      <alignment horizontal="right" vertical="center" wrapText="1"/>
      <protection/>
    </xf>
    <xf numFmtId="0" fontId="0" fillId="0" borderId="26" xfId="51" applyFont="1" applyBorder="1" applyAlignment="1">
      <alignment horizontal="right" vertical="center" wrapText="1"/>
      <protection/>
    </xf>
    <xf numFmtId="0" fontId="0" fillId="0" borderId="27" xfId="51" applyFont="1" applyBorder="1" applyAlignment="1">
      <alignment horizontal="right" vertical="center" wrapText="1"/>
      <protection/>
    </xf>
    <xf numFmtId="0" fontId="0" fillId="0" borderId="28" xfId="51" applyFont="1" applyBorder="1" applyAlignment="1">
      <alignment horizontal="right" vertical="center" wrapText="1"/>
      <protection/>
    </xf>
    <xf numFmtId="0" fontId="0" fillId="0" borderId="29" xfId="5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wrapText="1"/>
    </xf>
    <xf numFmtId="4" fontId="0" fillId="0" borderId="20" xfId="51" applyNumberFormat="1" applyFont="1" applyBorder="1" applyAlignment="1">
      <alignment horizontal="center" vertical="center" wrapText="1"/>
      <protection/>
    </xf>
    <xf numFmtId="4" fontId="0" fillId="0" borderId="19" xfId="51" applyNumberFormat="1" applyFont="1" applyBorder="1" applyAlignment="1">
      <alignment horizontal="center" vertical="center" wrapText="1"/>
      <protection/>
    </xf>
    <xf numFmtId="4" fontId="0" fillId="0" borderId="17" xfId="51" applyNumberFormat="1" applyFont="1" applyBorder="1" applyAlignment="1">
      <alignment horizontal="center" vertical="center" wrapText="1"/>
      <protection/>
    </xf>
    <xf numFmtId="4" fontId="0" fillId="0" borderId="25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0" fillId="0" borderId="26" xfId="51" applyNumberFormat="1" applyFont="1" applyBorder="1" applyAlignment="1">
      <alignment horizontal="center" vertical="center" wrapText="1"/>
      <protection/>
    </xf>
    <xf numFmtId="4" fontId="0" fillId="0" borderId="27" xfId="51" applyNumberFormat="1" applyFont="1" applyBorder="1" applyAlignment="1">
      <alignment horizontal="center" vertical="center" wrapText="1"/>
      <protection/>
    </xf>
    <xf numFmtId="4" fontId="0" fillId="0" borderId="28" xfId="51" applyNumberFormat="1" applyFont="1" applyBorder="1" applyAlignment="1">
      <alignment horizontal="center" vertical="center" wrapText="1"/>
      <protection/>
    </xf>
    <xf numFmtId="4" fontId="0" fillId="0" borderId="29" xfId="51" applyNumberFormat="1" applyFont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10" fontId="0" fillId="0" borderId="10" xfId="53" applyNumberFormat="1" applyFont="1" applyFill="1" applyBorder="1" applyAlignment="1">
      <alignment horizontal="center" vertical="center" wrapText="1"/>
    </xf>
    <xf numFmtId="10" fontId="0" fillId="0" borderId="11" xfId="53" applyNumberFormat="1" applyFont="1" applyFill="1" applyBorder="1" applyAlignment="1">
      <alignment wrapText="1"/>
    </xf>
    <xf numFmtId="10" fontId="0" fillId="0" borderId="12" xfId="53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showGridLines="0" tabSelected="1" zoomScale="60" zoomScaleNormal="60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7.28125" style="0" customWidth="1"/>
    <col min="2" max="2" width="31.140625" style="0" customWidth="1"/>
    <col min="3" max="3" width="125.57421875" style="10" customWidth="1"/>
    <col min="4" max="4" width="20.8515625" style="0" customWidth="1"/>
    <col min="5" max="5" width="8.28125" style="0" customWidth="1"/>
    <col min="6" max="6" width="8.7109375" style="0" customWidth="1"/>
    <col min="7" max="7" width="9.7109375" style="0" customWidth="1"/>
    <col min="8" max="8" width="25.28125" style="0" customWidth="1"/>
    <col min="9" max="9" width="9.28125" style="36" customWidth="1"/>
    <col min="10" max="10" width="6.421875" style="36" customWidth="1"/>
    <col min="11" max="11" width="6.57421875" style="36" customWidth="1"/>
    <col min="12" max="12" width="7.421875" style="36" customWidth="1"/>
    <col min="13" max="13" width="9.28125" style="0" customWidth="1"/>
    <col min="14" max="14" width="9.57421875" style="0" customWidth="1"/>
    <col min="15" max="15" width="14.7109375" style="0" customWidth="1"/>
    <col min="16" max="16" width="15.421875" style="0" customWidth="1"/>
    <col min="17" max="17" width="17.28125" style="25" customWidth="1"/>
    <col min="18" max="18" width="18.00390625" style="25" customWidth="1"/>
    <col min="19" max="19" width="15.421875" style="25" customWidth="1"/>
    <col min="20" max="20" width="20.140625" style="25" customWidth="1"/>
    <col min="21" max="21" width="16.28125" style="25" customWidth="1"/>
    <col min="22" max="22" width="19.28125" style="25" customWidth="1"/>
    <col min="23" max="23" width="18.140625" style="25" customWidth="1"/>
    <col min="24" max="24" width="13.57421875" style="28" customWidth="1"/>
    <col min="25" max="25" width="14.8515625" style="25" customWidth="1"/>
    <col min="26" max="26" width="12.57421875" style="25" customWidth="1"/>
    <col min="27" max="27" width="17.7109375" style="25" customWidth="1"/>
  </cols>
  <sheetData>
    <row r="1" spans="1:26" ht="4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8"/>
      <c r="U1" s="18"/>
      <c r="V1" s="18"/>
      <c r="W1" s="19"/>
      <c r="X1" s="26"/>
      <c r="Y1" s="19"/>
      <c r="Z1" s="19"/>
    </row>
    <row r="2" spans="1:26" ht="15.75">
      <c r="A2" s="1"/>
      <c r="B2" s="1"/>
      <c r="C2" s="17"/>
      <c r="D2" s="2"/>
      <c r="E2" s="2"/>
      <c r="F2" s="2"/>
      <c r="G2" s="2"/>
      <c r="H2" s="2"/>
      <c r="I2" s="31"/>
      <c r="J2" s="32"/>
      <c r="K2" s="32"/>
      <c r="L2" s="32"/>
      <c r="M2" s="3"/>
      <c r="N2" s="3"/>
      <c r="O2" s="3"/>
      <c r="P2" s="3"/>
      <c r="Q2" s="20"/>
      <c r="R2" s="20"/>
      <c r="S2" s="20"/>
      <c r="T2" s="20"/>
      <c r="U2" s="20"/>
      <c r="V2" s="20"/>
      <c r="W2" s="19"/>
      <c r="X2" s="26"/>
      <c r="Y2" s="19"/>
      <c r="Z2" s="19"/>
    </row>
    <row r="3" spans="1:27" ht="57.75" customHeight="1">
      <c r="A3" s="81" t="s">
        <v>1</v>
      </c>
      <c r="B3" s="4"/>
      <c r="C3" s="81" t="s">
        <v>2</v>
      </c>
      <c r="D3" s="81" t="s">
        <v>3</v>
      </c>
      <c r="E3" s="88" t="s">
        <v>4</v>
      </c>
      <c r="F3" s="88"/>
      <c r="G3" s="88"/>
      <c r="H3" s="81" t="s">
        <v>5</v>
      </c>
      <c r="I3" s="89" t="s">
        <v>6</v>
      </c>
      <c r="J3" s="90"/>
      <c r="K3" s="90"/>
      <c r="L3" s="91"/>
      <c r="M3" s="81" t="s">
        <v>7</v>
      </c>
      <c r="N3" s="81"/>
      <c r="O3" s="98"/>
      <c r="P3" s="98"/>
      <c r="Q3" s="99" t="s">
        <v>8</v>
      </c>
      <c r="R3" s="100"/>
      <c r="S3" s="100"/>
      <c r="T3" s="100"/>
      <c r="U3" s="100"/>
      <c r="V3" s="101"/>
      <c r="W3" s="109" t="s">
        <v>9</v>
      </c>
      <c r="X3" s="112" t="s">
        <v>10</v>
      </c>
      <c r="Y3" s="115" t="s">
        <v>11</v>
      </c>
      <c r="Z3" s="118" t="s">
        <v>12</v>
      </c>
      <c r="AA3" s="108" t="s">
        <v>361</v>
      </c>
    </row>
    <row r="4" spans="1:27" ht="15.75" customHeight="1">
      <c r="A4" s="82"/>
      <c r="B4" s="5"/>
      <c r="C4" s="84"/>
      <c r="D4" s="86"/>
      <c r="E4" s="88" t="s">
        <v>13</v>
      </c>
      <c r="F4" s="88" t="s">
        <v>14</v>
      </c>
      <c r="G4" s="88" t="s">
        <v>15</v>
      </c>
      <c r="H4" s="86"/>
      <c r="I4" s="92"/>
      <c r="J4" s="93"/>
      <c r="K4" s="93"/>
      <c r="L4" s="94"/>
      <c r="M4" s="82"/>
      <c r="N4" s="82"/>
      <c r="O4" s="82"/>
      <c r="P4" s="82"/>
      <c r="Q4" s="102"/>
      <c r="R4" s="103"/>
      <c r="S4" s="103"/>
      <c r="T4" s="103"/>
      <c r="U4" s="103"/>
      <c r="V4" s="104"/>
      <c r="W4" s="110"/>
      <c r="X4" s="113"/>
      <c r="Y4" s="116"/>
      <c r="Z4" s="119"/>
      <c r="AA4" s="108"/>
    </row>
    <row r="5" spans="1:27" ht="18.75" customHeight="1">
      <c r="A5" s="82"/>
      <c r="B5" s="38" t="s">
        <v>366</v>
      </c>
      <c r="C5" s="84"/>
      <c r="D5" s="86"/>
      <c r="E5" s="88"/>
      <c r="F5" s="88"/>
      <c r="G5" s="88"/>
      <c r="H5" s="86"/>
      <c r="I5" s="95"/>
      <c r="J5" s="96"/>
      <c r="K5" s="96"/>
      <c r="L5" s="97"/>
      <c r="M5" s="83"/>
      <c r="N5" s="83"/>
      <c r="O5" s="83"/>
      <c r="P5" s="83"/>
      <c r="Q5" s="105"/>
      <c r="R5" s="106"/>
      <c r="S5" s="106"/>
      <c r="T5" s="106"/>
      <c r="U5" s="106"/>
      <c r="V5" s="107"/>
      <c r="W5" s="110"/>
      <c r="X5" s="113"/>
      <c r="Y5" s="116"/>
      <c r="Z5" s="119"/>
      <c r="AA5" s="108"/>
    </row>
    <row r="6" spans="1:27" ht="80.25" customHeight="1">
      <c r="A6" s="83"/>
      <c r="B6" s="6"/>
      <c r="C6" s="85"/>
      <c r="D6" s="87"/>
      <c r="E6" s="88"/>
      <c r="F6" s="88"/>
      <c r="G6" s="88"/>
      <c r="H6" s="87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1" t="s">
        <v>24</v>
      </c>
      <c r="R6" s="21" t="s">
        <v>25</v>
      </c>
      <c r="S6" s="21" t="s">
        <v>26</v>
      </c>
      <c r="T6" s="21" t="s">
        <v>27</v>
      </c>
      <c r="U6" s="21" t="s">
        <v>25</v>
      </c>
      <c r="V6" s="21" t="s">
        <v>26</v>
      </c>
      <c r="W6" s="111"/>
      <c r="X6" s="114"/>
      <c r="Y6" s="117"/>
      <c r="Z6" s="120"/>
      <c r="AA6" s="108"/>
    </row>
    <row r="7" spans="1:27" s="16" customFormat="1" ht="9.75" customHeight="1">
      <c r="A7" s="11">
        <v>1</v>
      </c>
      <c r="B7" s="37"/>
      <c r="C7" s="12">
        <v>2</v>
      </c>
      <c r="D7" s="13"/>
      <c r="E7" s="13"/>
      <c r="F7" s="13"/>
      <c r="G7" s="13"/>
      <c r="H7" s="13">
        <v>3</v>
      </c>
      <c r="I7" s="33">
        <v>4</v>
      </c>
      <c r="J7" s="34">
        <v>5</v>
      </c>
      <c r="K7" s="35">
        <v>6</v>
      </c>
      <c r="L7" s="34">
        <v>7</v>
      </c>
      <c r="M7" s="15" t="s">
        <v>28</v>
      </c>
      <c r="N7" s="15">
        <v>9</v>
      </c>
      <c r="O7" s="14">
        <v>10</v>
      </c>
      <c r="P7" s="11">
        <v>11</v>
      </c>
      <c r="Q7" s="22" t="s">
        <v>29</v>
      </c>
      <c r="R7" s="23">
        <v>13</v>
      </c>
      <c r="S7" s="23">
        <v>14</v>
      </c>
      <c r="T7" s="24" t="s">
        <v>30</v>
      </c>
      <c r="U7" s="23">
        <v>16</v>
      </c>
      <c r="V7" s="23">
        <v>17</v>
      </c>
      <c r="W7" s="22" t="s">
        <v>31</v>
      </c>
      <c r="X7" s="27" t="s">
        <v>362</v>
      </c>
      <c r="Y7" s="24" t="s">
        <v>363</v>
      </c>
      <c r="Z7" s="29" t="s">
        <v>364</v>
      </c>
      <c r="AA7" s="30" t="s">
        <v>365</v>
      </c>
    </row>
    <row r="8" spans="1:27" s="52" customFormat="1" ht="25.5" customHeight="1">
      <c r="A8" s="45" t="s">
        <v>32</v>
      </c>
      <c r="B8" s="42" t="s">
        <v>367</v>
      </c>
      <c r="C8" s="46" t="s">
        <v>33</v>
      </c>
      <c r="D8" s="47" t="s">
        <v>21</v>
      </c>
      <c r="E8" s="47" t="s">
        <v>34</v>
      </c>
      <c r="F8" s="47"/>
      <c r="G8" s="47"/>
      <c r="H8" s="47" t="s">
        <v>35</v>
      </c>
      <c r="I8" s="48" t="s">
        <v>36</v>
      </c>
      <c r="J8" s="48" t="s">
        <v>37</v>
      </c>
      <c r="K8" s="48" t="s">
        <v>36</v>
      </c>
      <c r="L8" s="48" t="s">
        <v>38</v>
      </c>
      <c r="M8" s="47">
        <v>50</v>
      </c>
      <c r="N8" s="47">
        <v>50</v>
      </c>
      <c r="O8" s="47">
        <v>0</v>
      </c>
      <c r="P8" s="47">
        <v>0</v>
      </c>
      <c r="Q8" s="49">
        <f aca="true" t="shared" si="0" ref="Q8:Q20">R8+S8</f>
        <v>1519987.87</v>
      </c>
      <c r="R8" s="49">
        <v>1519987.87</v>
      </c>
      <c r="S8" s="49">
        <v>0</v>
      </c>
      <c r="T8" s="49">
        <f aca="true" t="shared" si="1" ref="T8:T20">U8+V8</f>
        <v>1650000</v>
      </c>
      <c r="U8" s="49">
        <v>1650000</v>
      </c>
      <c r="V8" s="49">
        <v>0</v>
      </c>
      <c r="W8" s="49">
        <f aca="true" t="shared" si="2" ref="W8:W20">Q8+T8</f>
        <v>3169987.87</v>
      </c>
      <c r="X8" s="50">
        <f aca="true" t="shared" si="3" ref="X8:X39">T8/W8</f>
        <v>0.5205067235793555</v>
      </c>
      <c r="Y8" s="49">
        <f aca="true" t="shared" si="4" ref="Y8:Y39">U8/(N8+O8)</f>
        <v>33000</v>
      </c>
      <c r="Z8" s="49" t="e">
        <f aca="true" t="shared" si="5" ref="Z8:Z39">V8/P8</f>
        <v>#DIV/0!</v>
      </c>
      <c r="AA8" s="51">
        <f>T8</f>
        <v>1650000</v>
      </c>
    </row>
    <row r="9" spans="1:27" s="52" customFormat="1" ht="25.5" customHeight="1">
      <c r="A9" s="45" t="s">
        <v>39</v>
      </c>
      <c r="B9" s="42" t="s">
        <v>367</v>
      </c>
      <c r="C9" s="46" t="s">
        <v>40</v>
      </c>
      <c r="D9" s="47" t="s">
        <v>21</v>
      </c>
      <c r="E9" s="47" t="s">
        <v>34</v>
      </c>
      <c r="F9" s="47"/>
      <c r="G9" s="47"/>
      <c r="H9" s="47" t="s">
        <v>41</v>
      </c>
      <c r="I9" s="48" t="s">
        <v>36</v>
      </c>
      <c r="J9" s="48" t="s">
        <v>36</v>
      </c>
      <c r="K9" s="48" t="s">
        <v>42</v>
      </c>
      <c r="L9" s="48" t="s">
        <v>43</v>
      </c>
      <c r="M9" s="47">
        <v>40</v>
      </c>
      <c r="N9" s="47">
        <v>40</v>
      </c>
      <c r="O9" s="47">
        <v>0</v>
      </c>
      <c r="P9" s="47">
        <v>0</v>
      </c>
      <c r="Q9" s="49">
        <f t="shared" si="0"/>
        <v>3880000</v>
      </c>
      <c r="R9" s="49">
        <v>3880000</v>
      </c>
      <c r="S9" s="49">
        <v>0</v>
      </c>
      <c r="T9" s="49">
        <f t="shared" si="1"/>
        <v>1320000</v>
      </c>
      <c r="U9" s="49">
        <v>1320000</v>
      </c>
      <c r="V9" s="49">
        <v>0</v>
      </c>
      <c r="W9" s="49">
        <f t="shared" si="2"/>
        <v>5200000</v>
      </c>
      <c r="X9" s="50">
        <f t="shared" si="3"/>
        <v>0.25384615384615383</v>
      </c>
      <c r="Y9" s="49">
        <f t="shared" si="4"/>
        <v>33000</v>
      </c>
      <c r="Z9" s="49" t="e">
        <f t="shared" si="5"/>
        <v>#DIV/0!</v>
      </c>
      <c r="AA9" s="51">
        <f aca="true" t="shared" si="6" ref="AA9:AA72">T9</f>
        <v>1320000</v>
      </c>
    </row>
    <row r="10" spans="1:27" s="52" customFormat="1" ht="25.5" customHeight="1">
      <c r="A10" s="45" t="s">
        <v>44</v>
      </c>
      <c r="B10" s="42" t="s">
        <v>367</v>
      </c>
      <c r="C10" s="46" t="s">
        <v>45</v>
      </c>
      <c r="D10" s="47" t="s">
        <v>21</v>
      </c>
      <c r="E10" s="47" t="s">
        <v>34</v>
      </c>
      <c r="F10" s="47"/>
      <c r="G10" s="47"/>
      <c r="H10" s="47" t="s">
        <v>46</v>
      </c>
      <c r="I10" s="48" t="s">
        <v>36</v>
      </c>
      <c r="J10" s="48" t="s">
        <v>47</v>
      </c>
      <c r="K10" s="48" t="s">
        <v>48</v>
      </c>
      <c r="L10" s="48" t="s">
        <v>38</v>
      </c>
      <c r="M10" s="47">
        <v>96</v>
      </c>
      <c r="N10" s="47">
        <v>96</v>
      </c>
      <c r="O10" s="47">
        <v>0</v>
      </c>
      <c r="P10" s="47">
        <v>0</v>
      </c>
      <c r="Q10" s="49">
        <f t="shared" si="0"/>
        <v>1083689.51</v>
      </c>
      <c r="R10" s="49">
        <v>1083689.51</v>
      </c>
      <c r="S10" s="49">
        <v>0</v>
      </c>
      <c r="T10" s="49">
        <f t="shared" si="1"/>
        <v>3168000</v>
      </c>
      <c r="U10" s="49">
        <v>3168000</v>
      </c>
      <c r="V10" s="49">
        <v>0</v>
      </c>
      <c r="W10" s="49">
        <f t="shared" si="2"/>
        <v>4251689.51</v>
      </c>
      <c r="X10" s="50">
        <f t="shared" si="3"/>
        <v>0.7451155576033586</v>
      </c>
      <c r="Y10" s="49">
        <f t="shared" si="4"/>
        <v>33000</v>
      </c>
      <c r="Z10" s="49" t="e">
        <f t="shared" si="5"/>
        <v>#DIV/0!</v>
      </c>
      <c r="AA10" s="51">
        <f t="shared" si="6"/>
        <v>3168000</v>
      </c>
    </row>
    <row r="11" spans="1:27" s="52" customFormat="1" ht="25.5" customHeight="1">
      <c r="A11" s="45" t="s">
        <v>49</v>
      </c>
      <c r="B11" s="42" t="s">
        <v>367</v>
      </c>
      <c r="C11" s="46" t="s">
        <v>50</v>
      </c>
      <c r="D11" s="47" t="s">
        <v>21</v>
      </c>
      <c r="E11" s="47" t="s">
        <v>34</v>
      </c>
      <c r="F11" s="47"/>
      <c r="G11" s="47"/>
      <c r="H11" s="47" t="s">
        <v>51</v>
      </c>
      <c r="I11" s="48" t="s">
        <v>36</v>
      </c>
      <c r="J11" s="48" t="s">
        <v>52</v>
      </c>
      <c r="K11" s="48" t="s">
        <v>53</v>
      </c>
      <c r="L11" s="48" t="s">
        <v>43</v>
      </c>
      <c r="M11" s="47">
        <v>29</v>
      </c>
      <c r="N11" s="47">
        <v>29</v>
      </c>
      <c r="O11" s="47">
        <v>0</v>
      </c>
      <c r="P11" s="47">
        <v>0</v>
      </c>
      <c r="Q11" s="49">
        <f t="shared" si="0"/>
        <v>229680</v>
      </c>
      <c r="R11" s="49">
        <v>229680</v>
      </c>
      <c r="S11" s="49">
        <v>0</v>
      </c>
      <c r="T11" s="49">
        <f t="shared" si="1"/>
        <v>918720</v>
      </c>
      <c r="U11" s="49">
        <v>918720</v>
      </c>
      <c r="V11" s="49">
        <v>0</v>
      </c>
      <c r="W11" s="49">
        <f t="shared" si="2"/>
        <v>1148400</v>
      </c>
      <c r="X11" s="50">
        <f t="shared" si="3"/>
        <v>0.8</v>
      </c>
      <c r="Y11" s="49">
        <f t="shared" si="4"/>
        <v>31680</v>
      </c>
      <c r="Z11" s="49" t="e">
        <f t="shared" si="5"/>
        <v>#DIV/0!</v>
      </c>
      <c r="AA11" s="51">
        <f t="shared" si="6"/>
        <v>918720</v>
      </c>
    </row>
    <row r="12" spans="1:27" s="52" customFormat="1" ht="25.5" customHeight="1">
      <c r="A12" s="45" t="s">
        <v>54</v>
      </c>
      <c r="B12" s="42" t="s">
        <v>367</v>
      </c>
      <c r="C12" s="46" t="s">
        <v>55</v>
      </c>
      <c r="D12" s="47" t="s">
        <v>21</v>
      </c>
      <c r="E12" s="47" t="s">
        <v>34</v>
      </c>
      <c r="F12" s="47"/>
      <c r="G12" s="47"/>
      <c r="H12" s="47" t="s">
        <v>56</v>
      </c>
      <c r="I12" s="48" t="s">
        <v>36</v>
      </c>
      <c r="J12" s="48" t="s">
        <v>52</v>
      </c>
      <c r="K12" s="48" t="s">
        <v>42</v>
      </c>
      <c r="L12" s="48" t="s">
        <v>38</v>
      </c>
      <c r="M12" s="47">
        <v>55</v>
      </c>
      <c r="N12" s="47">
        <v>55</v>
      </c>
      <c r="O12" s="47">
        <v>0</v>
      </c>
      <c r="P12" s="47">
        <v>0</v>
      </c>
      <c r="Q12" s="49">
        <f t="shared" si="0"/>
        <v>500000</v>
      </c>
      <c r="R12" s="49">
        <v>500000</v>
      </c>
      <c r="S12" s="49">
        <v>0</v>
      </c>
      <c r="T12" s="49">
        <f t="shared" si="1"/>
        <v>1815000</v>
      </c>
      <c r="U12" s="49">
        <v>1815000</v>
      </c>
      <c r="V12" s="49">
        <v>0</v>
      </c>
      <c r="W12" s="49">
        <f t="shared" si="2"/>
        <v>2315000</v>
      </c>
      <c r="X12" s="50">
        <f t="shared" si="3"/>
        <v>0.7840172786177105</v>
      </c>
      <c r="Y12" s="49">
        <f t="shared" si="4"/>
        <v>33000</v>
      </c>
      <c r="Z12" s="49" t="e">
        <f t="shared" si="5"/>
        <v>#DIV/0!</v>
      </c>
      <c r="AA12" s="51">
        <f t="shared" si="6"/>
        <v>1815000</v>
      </c>
    </row>
    <row r="13" spans="1:27" s="52" customFormat="1" ht="25.5" customHeight="1">
      <c r="A13" s="45" t="s">
        <v>57</v>
      </c>
      <c r="B13" s="42" t="s">
        <v>367</v>
      </c>
      <c r="C13" s="46" t="s">
        <v>58</v>
      </c>
      <c r="D13" s="47" t="s">
        <v>21</v>
      </c>
      <c r="E13" s="47" t="s">
        <v>34</v>
      </c>
      <c r="F13" s="47"/>
      <c r="G13" s="47"/>
      <c r="H13" s="47" t="s">
        <v>59</v>
      </c>
      <c r="I13" s="48" t="s">
        <v>36</v>
      </c>
      <c r="J13" s="48" t="s">
        <v>60</v>
      </c>
      <c r="K13" s="48" t="s">
        <v>61</v>
      </c>
      <c r="L13" s="48" t="s">
        <v>43</v>
      </c>
      <c r="M13" s="47">
        <v>24</v>
      </c>
      <c r="N13" s="47">
        <v>24</v>
      </c>
      <c r="O13" s="47">
        <v>0</v>
      </c>
      <c r="P13" s="47">
        <v>0</v>
      </c>
      <c r="Q13" s="49">
        <f t="shared" si="0"/>
        <v>648000</v>
      </c>
      <c r="R13" s="49">
        <v>648000</v>
      </c>
      <c r="S13" s="49">
        <v>0</v>
      </c>
      <c r="T13" s="49">
        <f t="shared" si="1"/>
        <v>792000</v>
      </c>
      <c r="U13" s="49">
        <v>792000</v>
      </c>
      <c r="V13" s="49">
        <v>0</v>
      </c>
      <c r="W13" s="49">
        <f t="shared" si="2"/>
        <v>1440000</v>
      </c>
      <c r="X13" s="50">
        <f t="shared" si="3"/>
        <v>0.55</v>
      </c>
      <c r="Y13" s="49">
        <f t="shared" si="4"/>
        <v>33000</v>
      </c>
      <c r="Z13" s="49" t="e">
        <f t="shared" si="5"/>
        <v>#DIV/0!</v>
      </c>
      <c r="AA13" s="51">
        <f t="shared" si="6"/>
        <v>792000</v>
      </c>
    </row>
    <row r="14" spans="1:27" s="52" customFormat="1" ht="25.5" customHeight="1">
      <c r="A14" s="45" t="s">
        <v>62</v>
      </c>
      <c r="B14" s="42" t="s">
        <v>367</v>
      </c>
      <c r="C14" s="46" t="s">
        <v>63</v>
      </c>
      <c r="D14" s="47" t="s">
        <v>21</v>
      </c>
      <c r="E14" s="47" t="s">
        <v>34</v>
      </c>
      <c r="F14" s="47"/>
      <c r="G14" s="47"/>
      <c r="H14" s="47" t="s">
        <v>64</v>
      </c>
      <c r="I14" s="48" t="s">
        <v>36</v>
      </c>
      <c r="J14" s="48" t="s">
        <v>37</v>
      </c>
      <c r="K14" s="48" t="s">
        <v>61</v>
      </c>
      <c r="L14" s="48" t="s">
        <v>38</v>
      </c>
      <c r="M14" s="47">
        <v>19</v>
      </c>
      <c r="N14" s="47">
        <v>19</v>
      </c>
      <c r="O14" s="47">
        <v>0</v>
      </c>
      <c r="P14" s="47">
        <v>0</v>
      </c>
      <c r="Q14" s="49">
        <f t="shared" si="0"/>
        <v>156750</v>
      </c>
      <c r="R14" s="49">
        <v>156750</v>
      </c>
      <c r="S14" s="49">
        <v>0</v>
      </c>
      <c r="T14" s="49">
        <f t="shared" si="1"/>
        <v>627000</v>
      </c>
      <c r="U14" s="49">
        <v>627000</v>
      </c>
      <c r="V14" s="49">
        <v>0</v>
      </c>
      <c r="W14" s="49">
        <f t="shared" si="2"/>
        <v>783750</v>
      </c>
      <c r="X14" s="50">
        <f t="shared" si="3"/>
        <v>0.8</v>
      </c>
      <c r="Y14" s="49">
        <f t="shared" si="4"/>
        <v>33000</v>
      </c>
      <c r="Z14" s="49" t="e">
        <f t="shared" si="5"/>
        <v>#DIV/0!</v>
      </c>
      <c r="AA14" s="51">
        <f t="shared" si="6"/>
        <v>627000</v>
      </c>
    </row>
    <row r="15" spans="1:27" s="52" customFormat="1" ht="25.5" customHeight="1">
      <c r="A15" s="45" t="s">
        <v>65</v>
      </c>
      <c r="B15" s="42" t="s">
        <v>367</v>
      </c>
      <c r="C15" s="46" t="s">
        <v>66</v>
      </c>
      <c r="D15" s="47" t="s">
        <v>21</v>
      </c>
      <c r="E15" s="47" t="s">
        <v>34</v>
      </c>
      <c r="F15" s="47"/>
      <c r="G15" s="47"/>
      <c r="H15" s="47" t="s">
        <v>67</v>
      </c>
      <c r="I15" s="48" t="s">
        <v>36</v>
      </c>
      <c r="J15" s="48" t="s">
        <v>68</v>
      </c>
      <c r="K15" s="48" t="s">
        <v>42</v>
      </c>
      <c r="L15" s="48" t="s">
        <v>69</v>
      </c>
      <c r="M15" s="47">
        <v>50</v>
      </c>
      <c r="N15" s="47">
        <v>50</v>
      </c>
      <c r="O15" s="47">
        <v>0</v>
      </c>
      <c r="P15" s="47">
        <v>0</v>
      </c>
      <c r="Q15" s="49">
        <f t="shared" si="0"/>
        <v>3350000</v>
      </c>
      <c r="R15" s="49">
        <v>3350000</v>
      </c>
      <c r="S15" s="49">
        <v>0</v>
      </c>
      <c r="T15" s="49">
        <f t="shared" si="1"/>
        <v>1650000</v>
      </c>
      <c r="U15" s="49">
        <v>1650000</v>
      </c>
      <c r="V15" s="49">
        <v>0</v>
      </c>
      <c r="W15" s="49">
        <f t="shared" si="2"/>
        <v>5000000</v>
      </c>
      <c r="X15" s="50">
        <f t="shared" si="3"/>
        <v>0.33</v>
      </c>
      <c r="Y15" s="49">
        <f t="shared" si="4"/>
        <v>33000</v>
      </c>
      <c r="Z15" s="49" t="e">
        <f t="shared" si="5"/>
        <v>#DIV/0!</v>
      </c>
      <c r="AA15" s="51">
        <f t="shared" si="6"/>
        <v>1650000</v>
      </c>
    </row>
    <row r="16" spans="1:27" s="52" customFormat="1" ht="25.5" customHeight="1">
      <c r="A16" s="40" t="s">
        <v>70</v>
      </c>
      <c r="B16" s="39" t="s">
        <v>368</v>
      </c>
      <c r="C16" s="53" t="s">
        <v>71</v>
      </c>
      <c r="D16" s="54" t="s">
        <v>21</v>
      </c>
      <c r="E16" s="54" t="s">
        <v>34</v>
      </c>
      <c r="F16" s="54"/>
      <c r="G16" s="54"/>
      <c r="H16" s="54" t="s">
        <v>72</v>
      </c>
      <c r="I16" s="55" t="s">
        <v>42</v>
      </c>
      <c r="J16" s="55">
        <v>14</v>
      </c>
      <c r="K16" s="55" t="s">
        <v>61</v>
      </c>
      <c r="L16" s="55">
        <v>2</v>
      </c>
      <c r="M16" s="54">
        <v>12</v>
      </c>
      <c r="N16" s="54">
        <v>12</v>
      </c>
      <c r="O16" s="54"/>
      <c r="P16" s="54"/>
      <c r="Q16" s="56">
        <f t="shared" si="0"/>
        <v>68779.4</v>
      </c>
      <c r="R16" s="56">
        <v>68779.4</v>
      </c>
      <c r="S16" s="56"/>
      <c r="T16" s="56">
        <f t="shared" si="1"/>
        <v>275117.6</v>
      </c>
      <c r="U16" s="56">
        <v>275117.6</v>
      </c>
      <c r="V16" s="56"/>
      <c r="W16" s="56">
        <f t="shared" si="2"/>
        <v>343897</v>
      </c>
      <c r="X16" s="57">
        <f t="shared" si="3"/>
        <v>0.7999999999999999</v>
      </c>
      <c r="Y16" s="56">
        <f t="shared" si="4"/>
        <v>22926.466666666664</v>
      </c>
      <c r="Z16" s="56" t="e">
        <f t="shared" si="5"/>
        <v>#DIV/0!</v>
      </c>
      <c r="AA16" s="58">
        <f t="shared" si="6"/>
        <v>275117.6</v>
      </c>
    </row>
    <row r="17" spans="1:27" s="52" customFormat="1" ht="25.5" customHeight="1">
      <c r="A17" s="40" t="s">
        <v>73</v>
      </c>
      <c r="B17" s="39" t="s">
        <v>368</v>
      </c>
      <c r="C17" s="53" t="s">
        <v>74</v>
      </c>
      <c r="D17" s="54" t="s">
        <v>21</v>
      </c>
      <c r="E17" s="54" t="s">
        <v>34</v>
      </c>
      <c r="F17" s="54"/>
      <c r="G17" s="54"/>
      <c r="H17" s="54" t="s">
        <v>75</v>
      </c>
      <c r="I17" s="55" t="s">
        <v>42</v>
      </c>
      <c r="J17" s="55" t="s">
        <v>76</v>
      </c>
      <c r="K17" s="55" t="s">
        <v>77</v>
      </c>
      <c r="L17" s="55" t="s">
        <v>69</v>
      </c>
      <c r="M17" s="54">
        <v>15</v>
      </c>
      <c r="N17" s="54">
        <v>15</v>
      </c>
      <c r="O17" s="54"/>
      <c r="P17" s="54"/>
      <c r="Q17" s="56">
        <f t="shared" si="0"/>
        <v>122000</v>
      </c>
      <c r="R17" s="56">
        <v>122000</v>
      </c>
      <c r="S17" s="56"/>
      <c r="T17" s="56">
        <f t="shared" si="1"/>
        <v>488000</v>
      </c>
      <c r="U17" s="56">
        <v>488000</v>
      </c>
      <c r="V17" s="56"/>
      <c r="W17" s="56">
        <f t="shared" si="2"/>
        <v>610000</v>
      </c>
      <c r="X17" s="57">
        <f t="shared" si="3"/>
        <v>0.8</v>
      </c>
      <c r="Y17" s="56">
        <f t="shared" si="4"/>
        <v>32533.333333333332</v>
      </c>
      <c r="Z17" s="56" t="e">
        <f t="shared" si="5"/>
        <v>#DIV/0!</v>
      </c>
      <c r="AA17" s="58">
        <f t="shared" si="6"/>
        <v>488000</v>
      </c>
    </row>
    <row r="18" spans="1:27" s="52" customFormat="1" ht="25.5" customHeight="1">
      <c r="A18" s="40" t="s">
        <v>78</v>
      </c>
      <c r="B18" s="39" t="s">
        <v>368</v>
      </c>
      <c r="C18" s="53" t="s">
        <v>79</v>
      </c>
      <c r="D18" s="54" t="s">
        <v>21</v>
      </c>
      <c r="E18" s="54" t="s">
        <v>34</v>
      </c>
      <c r="F18" s="54"/>
      <c r="G18" s="54"/>
      <c r="H18" s="54" t="s">
        <v>80</v>
      </c>
      <c r="I18" s="55" t="s">
        <v>42</v>
      </c>
      <c r="J18" s="55" t="s">
        <v>81</v>
      </c>
      <c r="K18" s="55" t="s">
        <v>82</v>
      </c>
      <c r="L18" s="55" t="s">
        <v>38</v>
      </c>
      <c r="M18" s="54">
        <v>16</v>
      </c>
      <c r="N18" s="54">
        <v>16</v>
      </c>
      <c r="O18" s="54"/>
      <c r="P18" s="54"/>
      <c r="Q18" s="56">
        <f t="shared" si="0"/>
        <v>132000</v>
      </c>
      <c r="R18" s="56">
        <v>132000</v>
      </c>
      <c r="S18" s="56"/>
      <c r="T18" s="56">
        <f t="shared" si="1"/>
        <v>528000</v>
      </c>
      <c r="U18" s="56">
        <v>528000</v>
      </c>
      <c r="V18" s="56"/>
      <c r="W18" s="56">
        <f t="shared" si="2"/>
        <v>660000</v>
      </c>
      <c r="X18" s="57">
        <f t="shared" si="3"/>
        <v>0.8</v>
      </c>
      <c r="Y18" s="56">
        <f t="shared" si="4"/>
        <v>33000</v>
      </c>
      <c r="Z18" s="56" t="e">
        <f t="shared" si="5"/>
        <v>#DIV/0!</v>
      </c>
      <c r="AA18" s="58">
        <f t="shared" si="6"/>
        <v>528000</v>
      </c>
    </row>
    <row r="19" spans="1:27" s="52" customFormat="1" ht="25.5" customHeight="1">
      <c r="A19" s="40" t="s">
        <v>83</v>
      </c>
      <c r="B19" s="39" t="s">
        <v>368</v>
      </c>
      <c r="C19" s="53" t="s">
        <v>84</v>
      </c>
      <c r="D19" s="54" t="s">
        <v>21</v>
      </c>
      <c r="E19" s="54" t="s">
        <v>34</v>
      </c>
      <c r="F19" s="54"/>
      <c r="G19" s="54"/>
      <c r="H19" s="54" t="s">
        <v>85</v>
      </c>
      <c r="I19" s="55" t="s">
        <v>42</v>
      </c>
      <c r="J19" s="55" t="s">
        <v>86</v>
      </c>
      <c r="K19" s="55" t="s">
        <v>42</v>
      </c>
      <c r="L19" s="55" t="s">
        <v>38</v>
      </c>
      <c r="M19" s="54">
        <v>48</v>
      </c>
      <c r="N19" s="54">
        <v>48</v>
      </c>
      <c r="O19" s="54"/>
      <c r="P19" s="54"/>
      <c r="Q19" s="56">
        <f t="shared" si="0"/>
        <v>2825954.65</v>
      </c>
      <c r="R19" s="56">
        <v>2825954.65</v>
      </c>
      <c r="S19" s="56"/>
      <c r="T19" s="56">
        <f t="shared" si="1"/>
        <v>498697.89</v>
      </c>
      <c r="U19" s="56">
        <v>498697.89</v>
      </c>
      <c r="V19" s="56"/>
      <c r="W19" s="56">
        <f t="shared" si="2"/>
        <v>3324652.54</v>
      </c>
      <c r="X19" s="57">
        <f t="shared" si="3"/>
        <v>0.1500000027070498</v>
      </c>
      <c r="Y19" s="56">
        <f t="shared" si="4"/>
        <v>10389.539375</v>
      </c>
      <c r="Z19" s="56" t="e">
        <f t="shared" si="5"/>
        <v>#DIV/0!</v>
      </c>
      <c r="AA19" s="58">
        <f t="shared" si="6"/>
        <v>498697.89</v>
      </c>
    </row>
    <row r="20" spans="1:27" s="52" customFormat="1" ht="25.5" customHeight="1">
      <c r="A20" s="40" t="s">
        <v>87</v>
      </c>
      <c r="B20" s="39" t="s">
        <v>368</v>
      </c>
      <c r="C20" s="53" t="s">
        <v>88</v>
      </c>
      <c r="D20" s="54" t="s">
        <v>21</v>
      </c>
      <c r="E20" s="54" t="s">
        <v>34</v>
      </c>
      <c r="F20" s="54"/>
      <c r="G20" s="54"/>
      <c r="H20" s="54" t="s">
        <v>89</v>
      </c>
      <c r="I20" s="55" t="s">
        <v>42</v>
      </c>
      <c r="J20" s="55" t="s">
        <v>81</v>
      </c>
      <c r="K20" s="55" t="s">
        <v>90</v>
      </c>
      <c r="L20" s="55" t="s">
        <v>38</v>
      </c>
      <c r="M20" s="54">
        <v>40</v>
      </c>
      <c r="N20" s="54">
        <v>40</v>
      </c>
      <c r="O20" s="54"/>
      <c r="P20" s="54"/>
      <c r="Q20" s="56">
        <f t="shared" si="0"/>
        <v>330000</v>
      </c>
      <c r="R20" s="56">
        <v>330000</v>
      </c>
      <c r="S20" s="56"/>
      <c r="T20" s="56">
        <f t="shared" si="1"/>
        <v>1255083.12</v>
      </c>
      <c r="U20" s="56">
        <v>1255083.12</v>
      </c>
      <c r="V20" s="56"/>
      <c r="W20" s="56">
        <f t="shared" si="2"/>
        <v>1585083.12</v>
      </c>
      <c r="X20" s="57">
        <f t="shared" si="3"/>
        <v>0.7918090251317547</v>
      </c>
      <c r="Y20" s="56">
        <f t="shared" si="4"/>
        <v>31377.078</v>
      </c>
      <c r="Z20" s="56" t="e">
        <f t="shared" si="5"/>
        <v>#DIV/0!</v>
      </c>
      <c r="AA20" s="58">
        <f t="shared" si="6"/>
        <v>1255083.12</v>
      </c>
    </row>
    <row r="21" spans="1:27" s="52" customFormat="1" ht="25.5" customHeight="1">
      <c r="A21" s="45" t="s">
        <v>91</v>
      </c>
      <c r="B21" s="42" t="s">
        <v>369</v>
      </c>
      <c r="C21" s="46" t="s">
        <v>92</v>
      </c>
      <c r="D21" s="47" t="s">
        <v>21</v>
      </c>
      <c r="E21" s="47" t="s">
        <v>34</v>
      </c>
      <c r="F21" s="47"/>
      <c r="G21" s="47"/>
      <c r="H21" s="47" t="s">
        <v>93</v>
      </c>
      <c r="I21" s="48" t="s">
        <v>77</v>
      </c>
      <c r="J21" s="48" t="s">
        <v>94</v>
      </c>
      <c r="K21" s="48" t="s">
        <v>95</v>
      </c>
      <c r="L21" s="48" t="s">
        <v>38</v>
      </c>
      <c r="M21" s="47">
        <v>16</v>
      </c>
      <c r="N21" s="47">
        <v>16</v>
      </c>
      <c r="O21" s="47"/>
      <c r="P21" s="47"/>
      <c r="Q21" s="49">
        <f>R21+S21</f>
        <v>25443</v>
      </c>
      <c r="R21" s="49">
        <v>25443</v>
      </c>
      <c r="S21" s="49"/>
      <c r="T21" s="49">
        <f>U21+V21</f>
        <v>101771</v>
      </c>
      <c r="U21" s="49">
        <v>101771</v>
      </c>
      <c r="V21" s="49"/>
      <c r="W21" s="49">
        <f>Q21+T21</f>
        <v>127214</v>
      </c>
      <c r="X21" s="50">
        <f t="shared" si="3"/>
        <v>0.7999984278459918</v>
      </c>
      <c r="Y21" s="49">
        <f t="shared" si="4"/>
        <v>6360.6875</v>
      </c>
      <c r="Z21" s="49" t="e">
        <f t="shared" si="5"/>
        <v>#DIV/0!</v>
      </c>
      <c r="AA21" s="51">
        <f t="shared" si="6"/>
        <v>101771</v>
      </c>
    </row>
    <row r="22" spans="1:27" s="52" customFormat="1" ht="25.5" customHeight="1">
      <c r="A22" s="45" t="s">
        <v>96</v>
      </c>
      <c r="B22" s="42" t="s">
        <v>369</v>
      </c>
      <c r="C22" s="46" t="s">
        <v>97</v>
      </c>
      <c r="D22" s="47" t="s">
        <v>21</v>
      </c>
      <c r="E22" s="47" t="s">
        <v>34</v>
      </c>
      <c r="F22" s="47"/>
      <c r="G22" s="47"/>
      <c r="H22" s="47" t="s">
        <v>98</v>
      </c>
      <c r="I22" s="48" t="s">
        <v>77</v>
      </c>
      <c r="J22" s="48" t="s">
        <v>37</v>
      </c>
      <c r="K22" s="48" t="s">
        <v>53</v>
      </c>
      <c r="L22" s="48" t="s">
        <v>69</v>
      </c>
      <c r="M22" s="47">
        <v>60</v>
      </c>
      <c r="N22" s="47">
        <v>60</v>
      </c>
      <c r="O22" s="47"/>
      <c r="P22" s="47"/>
      <c r="Q22" s="49">
        <f>R22+S22</f>
        <v>1662030</v>
      </c>
      <c r="R22" s="49">
        <v>1662030</v>
      </c>
      <c r="S22" s="49"/>
      <c r="T22" s="49">
        <f>U22+V22</f>
        <v>1980000</v>
      </c>
      <c r="U22" s="49">
        <v>1980000</v>
      </c>
      <c r="V22" s="49"/>
      <c r="W22" s="49">
        <f>Q22+T22</f>
        <v>3642030</v>
      </c>
      <c r="X22" s="50">
        <f t="shared" si="3"/>
        <v>0.5436528529419032</v>
      </c>
      <c r="Y22" s="49">
        <f t="shared" si="4"/>
        <v>33000</v>
      </c>
      <c r="Z22" s="49" t="e">
        <f t="shared" si="5"/>
        <v>#DIV/0!</v>
      </c>
      <c r="AA22" s="51">
        <f t="shared" si="6"/>
        <v>1980000</v>
      </c>
    </row>
    <row r="23" spans="1:27" s="52" customFormat="1" ht="25.5" customHeight="1">
      <c r="A23" s="45" t="s">
        <v>99</v>
      </c>
      <c r="B23" s="42" t="s">
        <v>369</v>
      </c>
      <c r="C23" s="46" t="s">
        <v>100</v>
      </c>
      <c r="D23" s="47" t="s">
        <v>21</v>
      </c>
      <c r="E23" s="47" t="s">
        <v>34</v>
      </c>
      <c r="F23" s="47"/>
      <c r="G23" s="47"/>
      <c r="H23" s="47" t="s">
        <v>101</v>
      </c>
      <c r="I23" s="48" t="s">
        <v>77</v>
      </c>
      <c r="J23" s="48" t="s">
        <v>76</v>
      </c>
      <c r="K23" s="48" t="s">
        <v>77</v>
      </c>
      <c r="L23" s="48" t="s">
        <v>38</v>
      </c>
      <c r="M23" s="47">
        <v>15</v>
      </c>
      <c r="N23" s="47">
        <v>15</v>
      </c>
      <c r="O23" s="47"/>
      <c r="P23" s="47"/>
      <c r="Q23" s="49">
        <f>R23+S23</f>
        <v>46196.41</v>
      </c>
      <c r="R23" s="49">
        <v>46196.41</v>
      </c>
      <c r="S23" s="49"/>
      <c r="T23" s="49">
        <f>U23+V23</f>
        <v>184780</v>
      </c>
      <c r="U23" s="49">
        <v>184780</v>
      </c>
      <c r="V23" s="49"/>
      <c r="W23" s="49">
        <f>Q23+T23</f>
        <v>230976.41</v>
      </c>
      <c r="X23" s="50">
        <f t="shared" si="3"/>
        <v>0.7999951163843961</v>
      </c>
      <c r="Y23" s="49">
        <f t="shared" si="4"/>
        <v>12318.666666666666</v>
      </c>
      <c r="Z23" s="49" t="e">
        <f t="shared" si="5"/>
        <v>#DIV/0!</v>
      </c>
      <c r="AA23" s="51">
        <f t="shared" si="6"/>
        <v>184780</v>
      </c>
    </row>
    <row r="24" spans="1:27" s="52" customFormat="1" ht="25.5" customHeight="1">
      <c r="A24" s="45" t="s">
        <v>102</v>
      </c>
      <c r="B24" s="42" t="s">
        <v>369</v>
      </c>
      <c r="C24" s="46" t="s">
        <v>103</v>
      </c>
      <c r="D24" s="47" t="s">
        <v>21</v>
      </c>
      <c r="E24" s="47" t="s">
        <v>34</v>
      </c>
      <c r="F24" s="47"/>
      <c r="G24" s="47"/>
      <c r="H24" s="47" t="s">
        <v>104</v>
      </c>
      <c r="I24" s="48" t="s">
        <v>77</v>
      </c>
      <c r="J24" s="48" t="s">
        <v>86</v>
      </c>
      <c r="K24" s="48" t="s">
        <v>36</v>
      </c>
      <c r="L24" s="48" t="s">
        <v>38</v>
      </c>
      <c r="M24" s="47">
        <v>10</v>
      </c>
      <c r="N24" s="47">
        <v>10</v>
      </c>
      <c r="O24" s="47"/>
      <c r="P24" s="47"/>
      <c r="Q24" s="49">
        <f>R24+S24</f>
        <v>68069</v>
      </c>
      <c r="R24" s="49">
        <v>68069</v>
      </c>
      <c r="S24" s="49"/>
      <c r="T24" s="49">
        <f>U24+V24</f>
        <v>272276</v>
      </c>
      <c r="U24" s="49">
        <v>272276</v>
      </c>
      <c r="V24" s="49"/>
      <c r="W24" s="49">
        <f>Q24+T24</f>
        <v>340345</v>
      </c>
      <c r="X24" s="50">
        <f t="shared" si="3"/>
        <v>0.8</v>
      </c>
      <c r="Y24" s="49">
        <f t="shared" si="4"/>
        <v>27227.6</v>
      </c>
      <c r="Z24" s="49" t="e">
        <f t="shared" si="5"/>
        <v>#DIV/0!</v>
      </c>
      <c r="AA24" s="51">
        <f t="shared" si="6"/>
        <v>272276</v>
      </c>
    </row>
    <row r="25" spans="1:27" s="52" customFormat="1" ht="25.5" customHeight="1">
      <c r="A25" s="45" t="s">
        <v>105</v>
      </c>
      <c r="B25" s="42" t="s">
        <v>369</v>
      </c>
      <c r="C25" s="46" t="s">
        <v>106</v>
      </c>
      <c r="D25" s="47" t="s">
        <v>21</v>
      </c>
      <c r="E25" s="47" t="s">
        <v>34</v>
      </c>
      <c r="F25" s="47"/>
      <c r="G25" s="47"/>
      <c r="H25" s="47" t="s">
        <v>107</v>
      </c>
      <c r="I25" s="48" t="s">
        <v>77</v>
      </c>
      <c r="J25" s="48" t="s">
        <v>108</v>
      </c>
      <c r="K25" s="48" t="s">
        <v>37</v>
      </c>
      <c r="L25" s="48" t="s">
        <v>38</v>
      </c>
      <c r="M25" s="47">
        <v>19</v>
      </c>
      <c r="N25" s="47">
        <v>19</v>
      </c>
      <c r="O25" s="47"/>
      <c r="P25" s="47"/>
      <c r="Q25" s="49">
        <f>R25+S25</f>
        <v>313185</v>
      </c>
      <c r="R25" s="49">
        <v>313185</v>
      </c>
      <c r="S25" s="49"/>
      <c r="T25" s="49">
        <f>U25+V25</f>
        <v>627000</v>
      </c>
      <c r="U25" s="49">
        <v>627000</v>
      </c>
      <c r="V25" s="49"/>
      <c r="W25" s="49">
        <f>Q25+T25</f>
        <v>940185</v>
      </c>
      <c r="X25" s="50">
        <f t="shared" si="3"/>
        <v>0.6668900269627785</v>
      </c>
      <c r="Y25" s="49">
        <f t="shared" si="4"/>
        <v>33000</v>
      </c>
      <c r="Z25" s="49" t="e">
        <f t="shared" si="5"/>
        <v>#DIV/0!</v>
      </c>
      <c r="AA25" s="51">
        <f t="shared" si="6"/>
        <v>627000</v>
      </c>
    </row>
    <row r="26" spans="1:27" s="52" customFormat="1" ht="25.5" customHeight="1">
      <c r="A26" s="59" t="s">
        <v>109</v>
      </c>
      <c r="B26" s="43" t="s">
        <v>370</v>
      </c>
      <c r="C26" s="60" t="s">
        <v>110</v>
      </c>
      <c r="D26" s="61" t="s">
        <v>21</v>
      </c>
      <c r="E26" s="61" t="s">
        <v>34</v>
      </c>
      <c r="F26" s="61"/>
      <c r="G26" s="61"/>
      <c r="H26" s="61" t="s">
        <v>111</v>
      </c>
      <c r="I26" s="62" t="s">
        <v>60</v>
      </c>
      <c r="J26" s="62" t="s">
        <v>36</v>
      </c>
      <c r="K26" s="62" t="s">
        <v>36</v>
      </c>
      <c r="L26" s="62" t="s">
        <v>38</v>
      </c>
      <c r="M26" s="61">
        <v>20</v>
      </c>
      <c r="N26" s="61">
        <v>20</v>
      </c>
      <c r="O26" s="61">
        <v>0</v>
      </c>
      <c r="P26" s="61">
        <v>0</v>
      </c>
      <c r="Q26" s="63">
        <f aca="true" t="shared" si="7" ref="Q26:Q31">SUM(R26:S26)</f>
        <v>251490</v>
      </c>
      <c r="R26" s="63">
        <v>251490</v>
      </c>
      <c r="S26" s="63">
        <v>0</v>
      </c>
      <c r="T26" s="63">
        <f aca="true" t="shared" si="8" ref="T26:T39">U26+V26</f>
        <v>660000</v>
      </c>
      <c r="U26" s="63">
        <v>660000</v>
      </c>
      <c r="V26" s="63">
        <v>0</v>
      </c>
      <c r="W26" s="63">
        <f aca="true" t="shared" si="9" ref="W26:W39">Q26+T26</f>
        <v>911490</v>
      </c>
      <c r="X26" s="64">
        <f t="shared" si="3"/>
        <v>0.7240891287891255</v>
      </c>
      <c r="Y26" s="63">
        <f t="shared" si="4"/>
        <v>33000</v>
      </c>
      <c r="Z26" s="63" t="e">
        <f t="shared" si="5"/>
        <v>#DIV/0!</v>
      </c>
      <c r="AA26" s="65">
        <f t="shared" si="6"/>
        <v>660000</v>
      </c>
    </row>
    <row r="27" spans="1:27" s="52" customFormat="1" ht="25.5" customHeight="1">
      <c r="A27" s="59" t="s">
        <v>112</v>
      </c>
      <c r="B27" s="43" t="s">
        <v>370</v>
      </c>
      <c r="C27" s="60" t="s">
        <v>113</v>
      </c>
      <c r="D27" s="61" t="s">
        <v>21</v>
      </c>
      <c r="E27" s="61" t="s">
        <v>34</v>
      </c>
      <c r="F27" s="61"/>
      <c r="G27" s="61"/>
      <c r="H27" s="61" t="s">
        <v>114</v>
      </c>
      <c r="I27" s="62" t="s">
        <v>60</v>
      </c>
      <c r="J27" s="62" t="s">
        <v>82</v>
      </c>
      <c r="K27" s="62" t="s">
        <v>37</v>
      </c>
      <c r="L27" s="62" t="s">
        <v>38</v>
      </c>
      <c r="M27" s="61">
        <v>32</v>
      </c>
      <c r="N27" s="61">
        <v>32</v>
      </c>
      <c r="O27" s="61">
        <v>0</v>
      </c>
      <c r="P27" s="61">
        <v>0</v>
      </c>
      <c r="Q27" s="63">
        <f t="shared" si="7"/>
        <v>1074481</v>
      </c>
      <c r="R27" s="63">
        <v>1074481</v>
      </c>
      <c r="S27" s="63">
        <v>0</v>
      </c>
      <c r="T27" s="63">
        <f t="shared" si="8"/>
        <v>1056000</v>
      </c>
      <c r="U27" s="63">
        <v>1056000</v>
      </c>
      <c r="V27" s="63">
        <v>0</v>
      </c>
      <c r="W27" s="63">
        <f t="shared" si="9"/>
        <v>2130481</v>
      </c>
      <c r="X27" s="64">
        <f t="shared" si="3"/>
        <v>0.49566271654147587</v>
      </c>
      <c r="Y27" s="63">
        <f t="shared" si="4"/>
        <v>33000</v>
      </c>
      <c r="Z27" s="63" t="e">
        <f t="shared" si="5"/>
        <v>#DIV/0!</v>
      </c>
      <c r="AA27" s="65">
        <f t="shared" si="6"/>
        <v>1056000</v>
      </c>
    </row>
    <row r="28" spans="1:27" s="52" customFormat="1" ht="25.5" customHeight="1">
      <c r="A28" s="59" t="s">
        <v>115</v>
      </c>
      <c r="B28" s="43" t="s">
        <v>370</v>
      </c>
      <c r="C28" s="60" t="s">
        <v>116</v>
      </c>
      <c r="D28" s="61" t="s">
        <v>21</v>
      </c>
      <c r="E28" s="61" t="s">
        <v>34</v>
      </c>
      <c r="F28" s="61"/>
      <c r="G28" s="61"/>
      <c r="H28" s="61" t="s">
        <v>117</v>
      </c>
      <c r="I28" s="62" t="s">
        <v>60</v>
      </c>
      <c r="J28" s="62" t="s">
        <v>94</v>
      </c>
      <c r="K28" s="62" t="s">
        <v>53</v>
      </c>
      <c r="L28" s="62" t="s">
        <v>38</v>
      </c>
      <c r="M28" s="61">
        <v>10</v>
      </c>
      <c r="N28" s="61">
        <v>10</v>
      </c>
      <c r="O28" s="61">
        <v>0</v>
      </c>
      <c r="P28" s="61">
        <v>0</v>
      </c>
      <c r="Q28" s="63">
        <f t="shared" si="7"/>
        <v>82500</v>
      </c>
      <c r="R28" s="63">
        <v>82500</v>
      </c>
      <c r="S28" s="63">
        <v>0</v>
      </c>
      <c r="T28" s="63">
        <f t="shared" si="8"/>
        <v>330000</v>
      </c>
      <c r="U28" s="63">
        <v>330000</v>
      </c>
      <c r="V28" s="63">
        <v>0</v>
      </c>
      <c r="W28" s="63">
        <f t="shared" si="9"/>
        <v>412500</v>
      </c>
      <c r="X28" s="64">
        <f t="shared" si="3"/>
        <v>0.8</v>
      </c>
      <c r="Y28" s="63">
        <f t="shared" si="4"/>
        <v>33000</v>
      </c>
      <c r="Z28" s="63" t="e">
        <f t="shared" si="5"/>
        <v>#DIV/0!</v>
      </c>
      <c r="AA28" s="65">
        <f t="shared" si="6"/>
        <v>330000</v>
      </c>
    </row>
    <row r="29" spans="1:27" s="52" customFormat="1" ht="25.5" customHeight="1">
      <c r="A29" s="59" t="s">
        <v>118</v>
      </c>
      <c r="B29" s="43" t="s">
        <v>370</v>
      </c>
      <c r="C29" s="60" t="s">
        <v>119</v>
      </c>
      <c r="D29" s="61" t="s">
        <v>22</v>
      </c>
      <c r="E29" s="61" t="s">
        <v>34</v>
      </c>
      <c r="F29" s="61"/>
      <c r="G29" s="61"/>
      <c r="H29" s="61" t="s">
        <v>120</v>
      </c>
      <c r="I29" s="62" t="s">
        <v>60</v>
      </c>
      <c r="J29" s="62" t="s">
        <v>82</v>
      </c>
      <c r="K29" s="62" t="s">
        <v>42</v>
      </c>
      <c r="L29" s="62" t="s">
        <v>69</v>
      </c>
      <c r="M29" s="61">
        <v>14</v>
      </c>
      <c r="N29" s="61">
        <v>0</v>
      </c>
      <c r="O29" s="61">
        <v>14</v>
      </c>
      <c r="P29" s="61">
        <v>0</v>
      </c>
      <c r="Q29" s="63">
        <f t="shared" si="7"/>
        <v>160055</v>
      </c>
      <c r="R29" s="63">
        <v>160055</v>
      </c>
      <c r="S29" s="63">
        <v>0</v>
      </c>
      <c r="T29" s="63">
        <f t="shared" si="8"/>
        <v>462000</v>
      </c>
      <c r="U29" s="63">
        <v>462000</v>
      </c>
      <c r="V29" s="63">
        <v>0</v>
      </c>
      <c r="W29" s="63">
        <f t="shared" si="9"/>
        <v>622055</v>
      </c>
      <c r="X29" s="64">
        <f t="shared" si="3"/>
        <v>0.7426996005176392</v>
      </c>
      <c r="Y29" s="63">
        <f t="shared" si="4"/>
        <v>33000</v>
      </c>
      <c r="Z29" s="63" t="e">
        <f t="shared" si="5"/>
        <v>#DIV/0!</v>
      </c>
      <c r="AA29" s="65">
        <f t="shared" si="6"/>
        <v>462000</v>
      </c>
    </row>
    <row r="30" spans="1:27" s="52" customFormat="1" ht="25.5" customHeight="1">
      <c r="A30" s="59" t="s">
        <v>121</v>
      </c>
      <c r="B30" s="43" t="s">
        <v>370</v>
      </c>
      <c r="C30" s="60" t="s">
        <v>122</v>
      </c>
      <c r="D30" s="61" t="s">
        <v>22</v>
      </c>
      <c r="E30" s="61" t="s">
        <v>34</v>
      </c>
      <c r="F30" s="61"/>
      <c r="G30" s="61"/>
      <c r="H30" s="61" t="s">
        <v>123</v>
      </c>
      <c r="I30" s="62" t="s">
        <v>60</v>
      </c>
      <c r="J30" s="62" t="s">
        <v>37</v>
      </c>
      <c r="K30" s="62" t="s">
        <v>42</v>
      </c>
      <c r="L30" s="62" t="s">
        <v>69</v>
      </c>
      <c r="M30" s="61">
        <v>22</v>
      </c>
      <c r="N30" s="61">
        <v>0</v>
      </c>
      <c r="O30" s="61">
        <v>22</v>
      </c>
      <c r="P30" s="61">
        <v>0</v>
      </c>
      <c r="Q30" s="63">
        <f t="shared" si="7"/>
        <v>181404</v>
      </c>
      <c r="R30" s="63">
        <v>181404</v>
      </c>
      <c r="S30" s="63">
        <v>0</v>
      </c>
      <c r="T30" s="63">
        <f t="shared" si="8"/>
        <v>725615</v>
      </c>
      <c r="U30" s="63">
        <v>725615</v>
      </c>
      <c r="V30" s="63">
        <v>0</v>
      </c>
      <c r="W30" s="63">
        <f t="shared" si="9"/>
        <v>907019</v>
      </c>
      <c r="X30" s="64">
        <f t="shared" si="3"/>
        <v>0.7999997794974526</v>
      </c>
      <c r="Y30" s="63">
        <f t="shared" si="4"/>
        <v>32982.5</v>
      </c>
      <c r="Z30" s="63" t="e">
        <f t="shared" si="5"/>
        <v>#DIV/0!</v>
      </c>
      <c r="AA30" s="65">
        <f t="shared" si="6"/>
        <v>725615</v>
      </c>
    </row>
    <row r="31" spans="1:27" s="76" customFormat="1" ht="41.25" customHeight="1">
      <c r="A31" s="69" t="s">
        <v>124</v>
      </c>
      <c r="B31" s="43" t="s">
        <v>370</v>
      </c>
      <c r="C31" s="70" t="s">
        <v>125</v>
      </c>
      <c r="D31" s="71" t="s">
        <v>22</v>
      </c>
      <c r="E31" s="71" t="s">
        <v>34</v>
      </c>
      <c r="F31" s="71"/>
      <c r="G31" s="71"/>
      <c r="H31" s="71" t="s">
        <v>126</v>
      </c>
      <c r="I31" s="72" t="s">
        <v>60</v>
      </c>
      <c r="J31" s="72" t="s">
        <v>77</v>
      </c>
      <c r="K31" s="72" t="s">
        <v>94</v>
      </c>
      <c r="L31" s="72" t="s">
        <v>38</v>
      </c>
      <c r="M31" s="71">
        <v>30</v>
      </c>
      <c r="N31" s="71">
        <v>0</v>
      </c>
      <c r="O31" s="71">
        <v>30</v>
      </c>
      <c r="P31" s="71">
        <v>0</v>
      </c>
      <c r="Q31" s="73">
        <f t="shared" si="7"/>
        <v>397407</v>
      </c>
      <c r="R31" s="73">
        <v>397407</v>
      </c>
      <c r="S31" s="73">
        <v>0</v>
      </c>
      <c r="T31" s="73">
        <f t="shared" si="8"/>
        <v>990000</v>
      </c>
      <c r="U31" s="73">
        <v>990000</v>
      </c>
      <c r="V31" s="73">
        <v>0</v>
      </c>
      <c r="W31" s="73">
        <f t="shared" si="9"/>
        <v>1387407</v>
      </c>
      <c r="X31" s="74">
        <f t="shared" si="3"/>
        <v>0.7135613414088295</v>
      </c>
      <c r="Y31" s="73">
        <f t="shared" si="4"/>
        <v>33000</v>
      </c>
      <c r="Z31" s="73" t="e">
        <f t="shared" si="5"/>
        <v>#DIV/0!</v>
      </c>
      <c r="AA31" s="75">
        <f t="shared" si="6"/>
        <v>990000</v>
      </c>
    </row>
    <row r="32" spans="1:27" s="52" customFormat="1" ht="25.5" customHeight="1">
      <c r="A32" s="45" t="s">
        <v>127</v>
      </c>
      <c r="B32" s="42" t="s">
        <v>371</v>
      </c>
      <c r="C32" s="46" t="s">
        <v>128</v>
      </c>
      <c r="D32" s="47" t="s">
        <v>21</v>
      </c>
      <c r="E32" s="47" t="s">
        <v>129</v>
      </c>
      <c r="F32" s="47"/>
      <c r="G32" s="47"/>
      <c r="H32" s="47" t="s">
        <v>130</v>
      </c>
      <c r="I32" s="48">
        <v>10</v>
      </c>
      <c r="J32" s="48" t="s">
        <v>36</v>
      </c>
      <c r="K32" s="48" t="s">
        <v>82</v>
      </c>
      <c r="L32" s="48" t="s">
        <v>38</v>
      </c>
      <c r="M32" s="47">
        <v>20</v>
      </c>
      <c r="N32" s="47">
        <v>20</v>
      </c>
      <c r="O32" s="47"/>
      <c r="P32" s="47"/>
      <c r="Q32" s="49">
        <f aca="true" t="shared" si="10" ref="Q32:Q39">R32+S32</f>
        <v>165000</v>
      </c>
      <c r="R32" s="49">
        <v>165000</v>
      </c>
      <c r="S32" s="49"/>
      <c r="T32" s="49">
        <f t="shared" si="8"/>
        <v>660000</v>
      </c>
      <c r="U32" s="49">
        <v>660000</v>
      </c>
      <c r="V32" s="49"/>
      <c r="W32" s="49">
        <f t="shared" si="9"/>
        <v>825000</v>
      </c>
      <c r="X32" s="50">
        <f t="shared" si="3"/>
        <v>0.8</v>
      </c>
      <c r="Y32" s="49">
        <f t="shared" si="4"/>
        <v>33000</v>
      </c>
      <c r="Z32" s="49" t="e">
        <f t="shared" si="5"/>
        <v>#DIV/0!</v>
      </c>
      <c r="AA32" s="51">
        <f t="shared" si="6"/>
        <v>660000</v>
      </c>
    </row>
    <row r="33" spans="1:27" s="52" customFormat="1" ht="25.5" customHeight="1">
      <c r="A33" s="45" t="s">
        <v>131</v>
      </c>
      <c r="B33" s="42" t="s">
        <v>371</v>
      </c>
      <c r="C33" s="46" t="s">
        <v>383</v>
      </c>
      <c r="D33" s="47" t="s">
        <v>21</v>
      </c>
      <c r="E33" s="47" t="s">
        <v>129</v>
      </c>
      <c r="F33" s="47"/>
      <c r="G33" s="47"/>
      <c r="H33" s="47" t="s">
        <v>132</v>
      </c>
      <c r="I33" s="48">
        <v>10</v>
      </c>
      <c r="J33" s="48" t="s">
        <v>37</v>
      </c>
      <c r="K33" s="48" t="s">
        <v>61</v>
      </c>
      <c r="L33" s="48">
        <v>2</v>
      </c>
      <c r="M33" s="47">
        <v>20</v>
      </c>
      <c r="N33" s="47">
        <v>20</v>
      </c>
      <c r="O33" s="47"/>
      <c r="P33" s="47"/>
      <c r="Q33" s="49">
        <f t="shared" si="10"/>
        <v>124629</v>
      </c>
      <c r="R33" s="49">
        <v>124629</v>
      </c>
      <c r="S33" s="49"/>
      <c r="T33" s="49">
        <f t="shared" si="8"/>
        <v>495000</v>
      </c>
      <c r="U33" s="49">
        <v>495000</v>
      </c>
      <c r="V33" s="49"/>
      <c r="W33" s="49">
        <f t="shared" si="9"/>
        <v>619629</v>
      </c>
      <c r="X33" s="50">
        <f t="shared" si="3"/>
        <v>0.7988651273584677</v>
      </c>
      <c r="Y33" s="49">
        <f t="shared" si="4"/>
        <v>24750</v>
      </c>
      <c r="Z33" s="49" t="e">
        <f t="shared" si="5"/>
        <v>#DIV/0!</v>
      </c>
      <c r="AA33" s="51">
        <f t="shared" si="6"/>
        <v>495000</v>
      </c>
    </row>
    <row r="34" spans="1:27" s="52" customFormat="1" ht="25.5" customHeight="1">
      <c r="A34" s="45" t="s">
        <v>133</v>
      </c>
      <c r="B34" s="42" t="s">
        <v>371</v>
      </c>
      <c r="C34" s="46" t="s">
        <v>134</v>
      </c>
      <c r="D34" s="47" t="s">
        <v>21</v>
      </c>
      <c r="E34" s="47" t="s">
        <v>129</v>
      </c>
      <c r="F34" s="47"/>
      <c r="G34" s="47"/>
      <c r="H34" s="47" t="s">
        <v>135</v>
      </c>
      <c r="I34" s="48" t="s">
        <v>82</v>
      </c>
      <c r="J34" s="48" t="s">
        <v>81</v>
      </c>
      <c r="K34" s="48" t="s">
        <v>42</v>
      </c>
      <c r="L34" s="48" t="s">
        <v>69</v>
      </c>
      <c r="M34" s="47">
        <v>17</v>
      </c>
      <c r="N34" s="47">
        <v>17</v>
      </c>
      <c r="O34" s="47"/>
      <c r="P34" s="47"/>
      <c r="Q34" s="49">
        <f t="shared" si="10"/>
        <v>137500</v>
      </c>
      <c r="R34" s="49">
        <v>137500</v>
      </c>
      <c r="S34" s="49"/>
      <c r="T34" s="49">
        <f t="shared" si="8"/>
        <v>547500</v>
      </c>
      <c r="U34" s="49">
        <v>547500</v>
      </c>
      <c r="V34" s="49"/>
      <c r="W34" s="49">
        <f t="shared" si="9"/>
        <v>685000</v>
      </c>
      <c r="X34" s="50">
        <f t="shared" si="3"/>
        <v>0.7992700729927007</v>
      </c>
      <c r="Y34" s="49">
        <f t="shared" si="4"/>
        <v>32205.882352941175</v>
      </c>
      <c r="Z34" s="49" t="e">
        <f t="shared" si="5"/>
        <v>#DIV/0!</v>
      </c>
      <c r="AA34" s="51">
        <f t="shared" si="6"/>
        <v>547500</v>
      </c>
    </row>
    <row r="35" spans="1:27" s="52" customFormat="1" ht="25.5" customHeight="1">
      <c r="A35" s="45" t="s">
        <v>136</v>
      </c>
      <c r="B35" s="42" t="s">
        <v>371</v>
      </c>
      <c r="C35" s="46" t="s">
        <v>137</v>
      </c>
      <c r="D35" s="47" t="s">
        <v>22</v>
      </c>
      <c r="E35" s="47" t="s">
        <v>129</v>
      </c>
      <c r="F35" s="47"/>
      <c r="G35" s="47"/>
      <c r="H35" s="47" t="s">
        <v>138</v>
      </c>
      <c r="I35" s="48" t="s">
        <v>82</v>
      </c>
      <c r="J35" s="48" t="s">
        <v>61</v>
      </c>
      <c r="K35" s="48" t="s">
        <v>42</v>
      </c>
      <c r="L35" s="48" t="s">
        <v>38</v>
      </c>
      <c r="M35" s="47">
        <v>16</v>
      </c>
      <c r="N35" s="47"/>
      <c r="O35" s="47">
        <v>16</v>
      </c>
      <c r="P35" s="47"/>
      <c r="Q35" s="49">
        <f t="shared" si="10"/>
        <v>131800</v>
      </c>
      <c r="R35" s="49">
        <v>131800</v>
      </c>
      <c r="S35" s="49"/>
      <c r="T35" s="49">
        <f t="shared" si="8"/>
        <v>527154</v>
      </c>
      <c r="U35" s="49">
        <v>527154</v>
      </c>
      <c r="V35" s="49"/>
      <c r="W35" s="49">
        <f t="shared" si="9"/>
        <v>658954</v>
      </c>
      <c r="X35" s="50">
        <f t="shared" si="3"/>
        <v>0.7999860384791655</v>
      </c>
      <c r="Y35" s="49">
        <f t="shared" si="4"/>
        <v>32947.125</v>
      </c>
      <c r="Z35" s="49" t="e">
        <f t="shared" si="5"/>
        <v>#DIV/0!</v>
      </c>
      <c r="AA35" s="51">
        <f t="shared" si="6"/>
        <v>527154</v>
      </c>
    </row>
    <row r="36" spans="1:27" s="52" customFormat="1" ht="25.5" customHeight="1">
      <c r="A36" s="45" t="s">
        <v>139</v>
      </c>
      <c r="B36" s="42" t="s">
        <v>371</v>
      </c>
      <c r="C36" s="46" t="s">
        <v>140</v>
      </c>
      <c r="D36" s="47" t="s">
        <v>22</v>
      </c>
      <c r="E36" s="47" t="s">
        <v>129</v>
      </c>
      <c r="F36" s="47"/>
      <c r="G36" s="47"/>
      <c r="H36" s="47" t="s">
        <v>141</v>
      </c>
      <c r="I36" s="48" t="s">
        <v>82</v>
      </c>
      <c r="J36" s="48" t="s">
        <v>81</v>
      </c>
      <c r="K36" s="48" t="s">
        <v>94</v>
      </c>
      <c r="L36" s="48" t="s">
        <v>38</v>
      </c>
      <c r="M36" s="47">
        <v>16</v>
      </c>
      <c r="N36" s="47"/>
      <c r="O36" s="47">
        <v>16</v>
      </c>
      <c r="P36" s="47"/>
      <c r="Q36" s="49">
        <f t="shared" si="10"/>
        <v>685000</v>
      </c>
      <c r="R36" s="49">
        <v>685000</v>
      </c>
      <c r="S36" s="49"/>
      <c r="T36" s="49">
        <f t="shared" si="8"/>
        <v>528000</v>
      </c>
      <c r="U36" s="49">
        <v>528000</v>
      </c>
      <c r="V36" s="49"/>
      <c r="W36" s="49">
        <f t="shared" si="9"/>
        <v>1213000</v>
      </c>
      <c r="X36" s="50">
        <f t="shared" si="3"/>
        <v>0.43528441879637264</v>
      </c>
      <c r="Y36" s="49">
        <f t="shared" si="4"/>
        <v>33000</v>
      </c>
      <c r="Z36" s="49" t="e">
        <f t="shared" si="5"/>
        <v>#DIV/0!</v>
      </c>
      <c r="AA36" s="51">
        <f t="shared" si="6"/>
        <v>528000</v>
      </c>
    </row>
    <row r="37" spans="1:27" s="52" customFormat="1" ht="25.5" customHeight="1">
      <c r="A37" s="45" t="s">
        <v>142</v>
      </c>
      <c r="B37" s="42" t="s">
        <v>371</v>
      </c>
      <c r="C37" s="46" t="s">
        <v>143</v>
      </c>
      <c r="D37" s="47" t="s">
        <v>21</v>
      </c>
      <c r="E37" s="47" t="s">
        <v>129</v>
      </c>
      <c r="F37" s="47"/>
      <c r="G37" s="47"/>
      <c r="H37" s="47" t="s">
        <v>144</v>
      </c>
      <c r="I37" s="48" t="s">
        <v>82</v>
      </c>
      <c r="J37" s="48" t="s">
        <v>36</v>
      </c>
      <c r="K37" s="48" t="s">
        <v>36</v>
      </c>
      <c r="L37" s="48" t="s">
        <v>38</v>
      </c>
      <c r="M37" s="47">
        <v>16</v>
      </c>
      <c r="N37" s="47">
        <v>16</v>
      </c>
      <c r="O37" s="47"/>
      <c r="P37" s="47"/>
      <c r="Q37" s="49">
        <f t="shared" si="10"/>
        <v>113760</v>
      </c>
      <c r="R37" s="49">
        <v>113760</v>
      </c>
      <c r="S37" s="49"/>
      <c r="T37" s="49">
        <f t="shared" si="8"/>
        <v>455042</v>
      </c>
      <c r="U37" s="49">
        <v>455042</v>
      </c>
      <c r="V37" s="49"/>
      <c r="W37" s="49">
        <f t="shared" si="9"/>
        <v>568802</v>
      </c>
      <c r="X37" s="50">
        <f t="shared" si="3"/>
        <v>0.8000007032324078</v>
      </c>
      <c r="Y37" s="49">
        <f t="shared" si="4"/>
        <v>28440.125</v>
      </c>
      <c r="Z37" s="49" t="e">
        <f t="shared" si="5"/>
        <v>#DIV/0!</v>
      </c>
      <c r="AA37" s="51">
        <f t="shared" si="6"/>
        <v>455042</v>
      </c>
    </row>
    <row r="38" spans="1:27" s="52" customFormat="1" ht="25.5" customHeight="1">
      <c r="A38" s="45" t="s">
        <v>145</v>
      </c>
      <c r="B38" s="42" t="s">
        <v>371</v>
      </c>
      <c r="C38" s="46" t="s">
        <v>146</v>
      </c>
      <c r="D38" s="47" t="s">
        <v>21</v>
      </c>
      <c r="E38" s="47" t="s">
        <v>129</v>
      </c>
      <c r="F38" s="47"/>
      <c r="G38" s="47"/>
      <c r="H38" s="47" t="s">
        <v>147</v>
      </c>
      <c r="I38" s="48" t="s">
        <v>82</v>
      </c>
      <c r="J38" s="48" t="s">
        <v>53</v>
      </c>
      <c r="K38" s="48" t="s">
        <v>94</v>
      </c>
      <c r="L38" s="48" t="s">
        <v>38</v>
      </c>
      <c r="M38" s="47">
        <v>24</v>
      </c>
      <c r="N38" s="47">
        <v>24</v>
      </c>
      <c r="O38" s="47"/>
      <c r="P38" s="47"/>
      <c r="Q38" s="49">
        <f t="shared" si="10"/>
        <v>200000</v>
      </c>
      <c r="R38" s="49">
        <v>200000</v>
      </c>
      <c r="S38" s="49"/>
      <c r="T38" s="49">
        <f t="shared" si="8"/>
        <v>792000</v>
      </c>
      <c r="U38" s="49">
        <v>792000</v>
      </c>
      <c r="V38" s="49"/>
      <c r="W38" s="49">
        <f t="shared" si="9"/>
        <v>992000</v>
      </c>
      <c r="X38" s="50">
        <f t="shared" si="3"/>
        <v>0.7983870967741935</v>
      </c>
      <c r="Y38" s="49">
        <f t="shared" si="4"/>
        <v>33000</v>
      </c>
      <c r="Z38" s="49" t="e">
        <f t="shared" si="5"/>
        <v>#DIV/0!</v>
      </c>
      <c r="AA38" s="51">
        <f t="shared" si="6"/>
        <v>792000</v>
      </c>
    </row>
    <row r="39" spans="1:27" s="52" customFormat="1" ht="25.5" customHeight="1">
      <c r="A39" s="45" t="s">
        <v>148</v>
      </c>
      <c r="B39" s="42" t="s">
        <v>371</v>
      </c>
      <c r="C39" s="46" t="s">
        <v>384</v>
      </c>
      <c r="D39" s="47" t="s">
        <v>21</v>
      </c>
      <c r="E39" s="47" t="s">
        <v>129</v>
      </c>
      <c r="F39" s="47"/>
      <c r="G39" s="47"/>
      <c r="H39" s="47" t="s">
        <v>149</v>
      </c>
      <c r="I39" s="48" t="s">
        <v>82</v>
      </c>
      <c r="J39" s="48" t="s">
        <v>61</v>
      </c>
      <c r="K39" s="48" t="s">
        <v>48</v>
      </c>
      <c r="L39" s="48" t="s">
        <v>38</v>
      </c>
      <c r="M39" s="47">
        <v>16</v>
      </c>
      <c r="N39" s="47">
        <v>16</v>
      </c>
      <c r="O39" s="47"/>
      <c r="P39" s="47"/>
      <c r="Q39" s="49">
        <f t="shared" si="10"/>
        <v>90322</v>
      </c>
      <c r="R39" s="49">
        <v>90322</v>
      </c>
      <c r="S39" s="49"/>
      <c r="T39" s="49">
        <f t="shared" si="8"/>
        <v>361288</v>
      </c>
      <c r="U39" s="49">
        <v>361288</v>
      </c>
      <c r="V39" s="49"/>
      <c r="W39" s="49">
        <f t="shared" si="9"/>
        <v>451610</v>
      </c>
      <c r="X39" s="50">
        <f t="shared" si="3"/>
        <v>0.8</v>
      </c>
      <c r="Y39" s="49">
        <f t="shared" si="4"/>
        <v>22580.5</v>
      </c>
      <c r="Z39" s="49" t="e">
        <f t="shared" si="5"/>
        <v>#DIV/0!</v>
      </c>
      <c r="AA39" s="51">
        <f t="shared" si="6"/>
        <v>361288</v>
      </c>
    </row>
    <row r="40" spans="1:27" s="52" customFormat="1" ht="25.5" customHeight="1">
      <c r="A40" s="40" t="s">
        <v>150</v>
      </c>
      <c r="B40" s="39" t="s">
        <v>372</v>
      </c>
      <c r="C40" s="53" t="s">
        <v>151</v>
      </c>
      <c r="D40" s="54" t="s">
        <v>21</v>
      </c>
      <c r="E40" s="54" t="s">
        <v>34</v>
      </c>
      <c r="F40" s="54"/>
      <c r="G40" s="54"/>
      <c r="H40" s="54" t="s">
        <v>152</v>
      </c>
      <c r="I40" s="55">
        <v>12</v>
      </c>
      <c r="J40" s="55" t="s">
        <v>36</v>
      </c>
      <c r="K40" s="55" t="s">
        <v>42</v>
      </c>
      <c r="L40" s="55" t="s">
        <v>38</v>
      </c>
      <c r="M40" s="54">
        <v>20</v>
      </c>
      <c r="N40" s="54">
        <v>20</v>
      </c>
      <c r="O40" s="54">
        <v>0</v>
      </c>
      <c r="P40" s="54">
        <v>0</v>
      </c>
      <c r="Q40" s="56">
        <f>R40+S40</f>
        <v>170000</v>
      </c>
      <c r="R40" s="56">
        <v>170000</v>
      </c>
      <c r="S40" s="56">
        <v>0</v>
      </c>
      <c r="T40" s="56">
        <f>U40+V40</f>
        <v>660000</v>
      </c>
      <c r="U40" s="56">
        <v>660000</v>
      </c>
      <c r="V40" s="56">
        <v>0</v>
      </c>
      <c r="W40" s="56">
        <f>Q40+T40</f>
        <v>830000</v>
      </c>
      <c r="X40" s="57">
        <f aca="true" t="shared" si="11" ref="X40:X71">T40/W40</f>
        <v>0.7951807228915663</v>
      </c>
      <c r="Y40" s="56">
        <f aca="true" t="shared" si="12" ref="Y40:Y71">U40/(N40+O40)</f>
        <v>33000</v>
      </c>
      <c r="Z40" s="56" t="e">
        <f aca="true" t="shared" si="13" ref="Z40:Z71">V40/P40</f>
        <v>#DIV/0!</v>
      </c>
      <c r="AA40" s="58">
        <f t="shared" si="6"/>
        <v>660000</v>
      </c>
    </row>
    <row r="41" spans="1:27" s="52" customFormat="1" ht="25.5" customHeight="1">
      <c r="A41" s="40" t="s">
        <v>153</v>
      </c>
      <c r="B41" s="39" t="s">
        <v>372</v>
      </c>
      <c r="C41" s="53" t="s">
        <v>154</v>
      </c>
      <c r="D41" s="54" t="s">
        <v>21</v>
      </c>
      <c r="E41" s="54" t="s">
        <v>34</v>
      </c>
      <c r="F41" s="54"/>
      <c r="G41" s="54"/>
      <c r="H41" s="54" t="s">
        <v>155</v>
      </c>
      <c r="I41" s="55" t="s">
        <v>95</v>
      </c>
      <c r="J41" s="55" t="s">
        <v>47</v>
      </c>
      <c r="K41" s="55" t="s">
        <v>36</v>
      </c>
      <c r="L41" s="55" t="s">
        <v>38</v>
      </c>
      <c r="M41" s="54">
        <v>58</v>
      </c>
      <c r="N41" s="54">
        <v>58</v>
      </c>
      <c r="O41" s="54">
        <v>0</v>
      </c>
      <c r="P41" s="54">
        <v>0</v>
      </c>
      <c r="Q41" s="56">
        <f aca="true" t="shared" si="14" ref="Q41:Q46">R41+S41</f>
        <v>678523.08</v>
      </c>
      <c r="R41" s="56">
        <v>678523.08</v>
      </c>
      <c r="S41" s="56">
        <v>0</v>
      </c>
      <c r="T41" s="56">
        <f aca="true" t="shared" si="15" ref="T41:T46">U41+V41</f>
        <v>1914000</v>
      </c>
      <c r="U41" s="56">
        <v>1914000</v>
      </c>
      <c r="V41" s="56">
        <v>0</v>
      </c>
      <c r="W41" s="56">
        <f aca="true" t="shared" si="16" ref="W41:W46">Q41+T41</f>
        <v>2592523.08</v>
      </c>
      <c r="X41" s="57">
        <f t="shared" si="11"/>
        <v>0.7382769375383921</v>
      </c>
      <c r="Y41" s="56">
        <f t="shared" si="12"/>
        <v>33000</v>
      </c>
      <c r="Z41" s="56" t="e">
        <f t="shared" si="13"/>
        <v>#DIV/0!</v>
      </c>
      <c r="AA41" s="58">
        <f t="shared" si="6"/>
        <v>1914000</v>
      </c>
    </row>
    <row r="42" spans="1:27" s="52" customFormat="1" ht="25.5" customHeight="1">
      <c r="A42" s="40" t="s">
        <v>156</v>
      </c>
      <c r="B42" s="39" t="s">
        <v>372</v>
      </c>
      <c r="C42" s="53" t="s">
        <v>157</v>
      </c>
      <c r="D42" s="54" t="s">
        <v>21</v>
      </c>
      <c r="E42" s="54" t="s">
        <v>34</v>
      </c>
      <c r="F42" s="54"/>
      <c r="G42" s="54"/>
      <c r="H42" s="54" t="s">
        <v>158</v>
      </c>
      <c r="I42" s="55" t="s">
        <v>95</v>
      </c>
      <c r="J42" s="55" t="s">
        <v>48</v>
      </c>
      <c r="K42" s="55" t="s">
        <v>60</v>
      </c>
      <c r="L42" s="55" t="s">
        <v>38</v>
      </c>
      <c r="M42" s="54">
        <v>15</v>
      </c>
      <c r="N42" s="54">
        <v>15</v>
      </c>
      <c r="O42" s="54">
        <v>0</v>
      </c>
      <c r="P42" s="54">
        <v>0</v>
      </c>
      <c r="Q42" s="56">
        <f t="shared" si="14"/>
        <v>149847.55</v>
      </c>
      <c r="R42" s="56">
        <v>149847.55</v>
      </c>
      <c r="S42" s="56">
        <v>0</v>
      </c>
      <c r="T42" s="56">
        <f t="shared" si="15"/>
        <v>495000</v>
      </c>
      <c r="U42" s="56">
        <v>495000</v>
      </c>
      <c r="V42" s="56">
        <v>0</v>
      </c>
      <c r="W42" s="56">
        <f t="shared" si="16"/>
        <v>644847.55</v>
      </c>
      <c r="X42" s="57">
        <f t="shared" si="11"/>
        <v>0.7676232932884679</v>
      </c>
      <c r="Y42" s="56">
        <f t="shared" si="12"/>
        <v>33000</v>
      </c>
      <c r="Z42" s="56" t="e">
        <f t="shared" si="13"/>
        <v>#DIV/0!</v>
      </c>
      <c r="AA42" s="58">
        <f t="shared" si="6"/>
        <v>495000</v>
      </c>
    </row>
    <row r="43" spans="1:27" s="52" customFormat="1" ht="25.5" customHeight="1">
      <c r="A43" s="40" t="s">
        <v>159</v>
      </c>
      <c r="B43" s="39" t="s">
        <v>372</v>
      </c>
      <c r="C43" s="53" t="s">
        <v>160</v>
      </c>
      <c r="D43" s="54" t="s">
        <v>22</v>
      </c>
      <c r="E43" s="54" t="s">
        <v>34</v>
      </c>
      <c r="F43" s="54"/>
      <c r="G43" s="54"/>
      <c r="H43" s="54" t="s">
        <v>161</v>
      </c>
      <c r="I43" s="55" t="s">
        <v>95</v>
      </c>
      <c r="J43" s="55" t="s">
        <v>60</v>
      </c>
      <c r="K43" s="55" t="s">
        <v>77</v>
      </c>
      <c r="L43" s="55" t="s">
        <v>38</v>
      </c>
      <c r="M43" s="54">
        <v>20</v>
      </c>
      <c r="N43" s="54">
        <v>0</v>
      </c>
      <c r="O43" s="54">
        <v>20</v>
      </c>
      <c r="P43" s="54">
        <v>0</v>
      </c>
      <c r="Q43" s="56">
        <f t="shared" si="14"/>
        <v>200000</v>
      </c>
      <c r="R43" s="56">
        <v>200000</v>
      </c>
      <c r="S43" s="56">
        <v>0</v>
      </c>
      <c r="T43" s="56">
        <f t="shared" si="15"/>
        <v>660000</v>
      </c>
      <c r="U43" s="56">
        <v>660000</v>
      </c>
      <c r="V43" s="56">
        <v>0</v>
      </c>
      <c r="W43" s="56">
        <f t="shared" si="16"/>
        <v>860000</v>
      </c>
      <c r="X43" s="57">
        <f t="shared" si="11"/>
        <v>0.7674418604651163</v>
      </c>
      <c r="Y43" s="56">
        <f t="shared" si="12"/>
        <v>33000</v>
      </c>
      <c r="Z43" s="56" t="e">
        <f t="shared" si="13"/>
        <v>#DIV/0!</v>
      </c>
      <c r="AA43" s="58">
        <f t="shared" si="6"/>
        <v>660000</v>
      </c>
    </row>
    <row r="44" spans="1:27" s="52" customFormat="1" ht="25.5" customHeight="1">
      <c r="A44" s="40" t="s">
        <v>162</v>
      </c>
      <c r="B44" s="39" t="s">
        <v>372</v>
      </c>
      <c r="C44" s="53" t="s">
        <v>163</v>
      </c>
      <c r="D44" s="54" t="s">
        <v>21</v>
      </c>
      <c r="E44" s="54" t="s">
        <v>34</v>
      </c>
      <c r="F44" s="54"/>
      <c r="G44" s="54"/>
      <c r="H44" s="54" t="s">
        <v>164</v>
      </c>
      <c r="I44" s="55" t="s">
        <v>95</v>
      </c>
      <c r="J44" s="55" t="s">
        <v>165</v>
      </c>
      <c r="K44" s="55" t="s">
        <v>60</v>
      </c>
      <c r="L44" s="55" t="s">
        <v>38</v>
      </c>
      <c r="M44" s="54">
        <v>30</v>
      </c>
      <c r="N44" s="54">
        <v>30</v>
      </c>
      <c r="O44" s="54">
        <v>0</v>
      </c>
      <c r="P44" s="54">
        <v>0</v>
      </c>
      <c r="Q44" s="56">
        <f t="shared" si="14"/>
        <v>2074690.83</v>
      </c>
      <c r="R44" s="56">
        <v>2074690.83</v>
      </c>
      <c r="S44" s="56">
        <v>0</v>
      </c>
      <c r="T44" s="56">
        <f t="shared" si="15"/>
        <v>990000</v>
      </c>
      <c r="U44" s="56">
        <v>990000</v>
      </c>
      <c r="V44" s="56">
        <v>0</v>
      </c>
      <c r="W44" s="56">
        <f t="shared" si="16"/>
        <v>3064690.83</v>
      </c>
      <c r="X44" s="57">
        <f t="shared" si="11"/>
        <v>0.3230342161463641</v>
      </c>
      <c r="Y44" s="56">
        <f t="shared" si="12"/>
        <v>33000</v>
      </c>
      <c r="Z44" s="56" t="e">
        <f t="shared" si="13"/>
        <v>#DIV/0!</v>
      </c>
      <c r="AA44" s="58">
        <f t="shared" si="6"/>
        <v>990000</v>
      </c>
    </row>
    <row r="45" spans="1:27" s="52" customFormat="1" ht="25.5" customHeight="1">
      <c r="A45" s="40" t="s">
        <v>166</v>
      </c>
      <c r="B45" s="39" t="s">
        <v>372</v>
      </c>
      <c r="C45" s="53" t="s">
        <v>167</v>
      </c>
      <c r="D45" s="54" t="s">
        <v>21</v>
      </c>
      <c r="E45" s="54" t="s">
        <v>34</v>
      </c>
      <c r="F45" s="54"/>
      <c r="G45" s="54"/>
      <c r="H45" s="54" t="s">
        <v>168</v>
      </c>
      <c r="I45" s="55" t="s">
        <v>95</v>
      </c>
      <c r="J45" s="55" t="s">
        <v>81</v>
      </c>
      <c r="K45" s="55" t="s">
        <v>37</v>
      </c>
      <c r="L45" s="55" t="s">
        <v>69</v>
      </c>
      <c r="M45" s="54">
        <v>12</v>
      </c>
      <c r="N45" s="54">
        <v>12</v>
      </c>
      <c r="O45" s="54">
        <v>0</v>
      </c>
      <c r="P45" s="54">
        <v>0</v>
      </c>
      <c r="Q45" s="56">
        <f t="shared" si="14"/>
        <v>87441</v>
      </c>
      <c r="R45" s="56">
        <v>87441</v>
      </c>
      <c r="S45" s="56">
        <v>0</v>
      </c>
      <c r="T45" s="56">
        <f t="shared" si="15"/>
        <v>349761</v>
      </c>
      <c r="U45" s="56">
        <v>349761</v>
      </c>
      <c r="V45" s="56">
        <v>0</v>
      </c>
      <c r="W45" s="56">
        <f>Q45+T45</f>
        <v>437202</v>
      </c>
      <c r="X45" s="57">
        <f t="shared" si="11"/>
        <v>0.7999986276366531</v>
      </c>
      <c r="Y45" s="56">
        <f t="shared" si="12"/>
        <v>29146.75</v>
      </c>
      <c r="Z45" s="56" t="e">
        <f t="shared" si="13"/>
        <v>#DIV/0!</v>
      </c>
      <c r="AA45" s="58">
        <f t="shared" si="6"/>
        <v>349761</v>
      </c>
    </row>
    <row r="46" spans="1:27" s="52" customFormat="1" ht="25.5" customHeight="1">
      <c r="A46" s="40" t="s">
        <v>169</v>
      </c>
      <c r="B46" s="39" t="s">
        <v>372</v>
      </c>
      <c r="C46" s="53" t="s">
        <v>170</v>
      </c>
      <c r="D46" s="54" t="s">
        <v>21</v>
      </c>
      <c r="E46" s="54" t="s">
        <v>34</v>
      </c>
      <c r="F46" s="54"/>
      <c r="G46" s="54"/>
      <c r="H46" s="54" t="s">
        <v>171</v>
      </c>
      <c r="I46" s="55" t="s">
        <v>95</v>
      </c>
      <c r="J46" s="55" t="s">
        <v>53</v>
      </c>
      <c r="K46" s="55" t="s">
        <v>37</v>
      </c>
      <c r="L46" s="55" t="s">
        <v>38</v>
      </c>
      <c r="M46" s="54">
        <v>50</v>
      </c>
      <c r="N46" s="54">
        <v>50</v>
      </c>
      <c r="O46" s="54">
        <v>0</v>
      </c>
      <c r="P46" s="54">
        <v>0</v>
      </c>
      <c r="Q46" s="56">
        <f t="shared" si="14"/>
        <v>410500</v>
      </c>
      <c r="R46" s="56">
        <v>410500</v>
      </c>
      <c r="S46" s="56">
        <v>0</v>
      </c>
      <c r="T46" s="56">
        <f t="shared" si="15"/>
        <v>1642000</v>
      </c>
      <c r="U46" s="56">
        <v>1642000</v>
      </c>
      <c r="V46" s="56">
        <v>0</v>
      </c>
      <c r="W46" s="56">
        <f t="shared" si="16"/>
        <v>2052500</v>
      </c>
      <c r="X46" s="57">
        <f t="shared" si="11"/>
        <v>0.8</v>
      </c>
      <c r="Y46" s="56">
        <f t="shared" si="12"/>
        <v>32840</v>
      </c>
      <c r="Z46" s="56" t="e">
        <f t="shared" si="13"/>
        <v>#DIV/0!</v>
      </c>
      <c r="AA46" s="58">
        <f t="shared" si="6"/>
        <v>1642000</v>
      </c>
    </row>
    <row r="47" spans="1:27" s="52" customFormat="1" ht="25.5" customHeight="1">
      <c r="A47" s="45" t="s">
        <v>172</v>
      </c>
      <c r="B47" s="42" t="s">
        <v>373</v>
      </c>
      <c r="C47" s="46" t="s">
        <v>173</v>
      </c>
      <c r="D47" s="47" t="s">
        <v>21</v>
      </c>
      <c r="E47" s="47" t="s">
        <v>129</v>
      </c>
      <c r="F47" s="47"/>
      <c r="G47" s="47"/>
      <c r="H47" s="47" t="s">
        <v>174</v>
      </c>
      <c r="I47" s="48">
        <v>14</v>
      </c>
      <c r="J47" s="48">
        <v>35</v>
      </c>
      <c r="K47" s="48" t="s">
        <v>36</v>
      </c>
      <c r="L47" s="48">
        <v>2</v>
      </c>
      <c r="M47" s="47">
        <v>30</v>
      </c>
      <c r="N47" s="47">
        <v>30</v>
      </c>
      <c r="O47" s="47"/>
      <c r="P47" s="47"/>
      <c r="Q47" s="49">
        <f>R47+S47</f>
        <v>1553447</v>
      </c>
      <c r="R47" s="49">
        <v>1553447</v>
      </c>
      <c r="S47" s="49"/>
      <c r="T47" s="49">
        <f>U47+V47</f>
        <v>990000</v>
      </c>
      <c r="U47" s="49">
        <v>990000</v>
      </c>
      <c r="V47" s="49"/>
      <c r="W47" s="49">
        <f>Q47+T47</f>
        <v>2543447</v>
      </c>
      <c r="X47" s="50">
        <f t="shared" si="11"/>
        <v>0.38923555316859365</v>
      </c>
      <c r="Y47" s="49">
        <f t="shared" si="12"/>
        <v>33000</v>
      </c>
      <c r="Z47" s="49" t="e">
        <f t="shared" si="13"/>
        <v>#DIV/0!</v>
      </c>
      <c r="AA47" s="51">
        <f t="shared" si="6"/>
        <v>990000</v>
      </c>
    </row>
    <row r="48" spans="1:27" s="52" customFormat="1" ht="25.5" customHeight="1">
      <c r="A48" s="45" t="s">
        <v>175</v>
      </c>
      <c r="B48" s="42" t="s">
        <v>373</v>
      </c>
      <c r="C48" s="46" t="s">
        <v>176</v>
      </c>
      <c r="D48" s="47" t="s">
        <v>21</v>
      </c>
      <c r="E48" s="47" t="s">
        <v>129</v>
      </c>
      <c r="F48" s="47"/>
      <c r="G48" s="47"/>
      <c r="H48" s="47" t="s">
        <v>177</v>
      </c>
      <c r="I48" s="48">
        <v>14</v>
      </c>
      <c r="J48" s="48" t="s">
        <v>60</v>
      </c>
      <c r="K48" s="48" t="s">
        <v>36</v>
      </c>
      <c r="L48" s="48">
        <v>2</v>
      </c>
      <c r="M48" s="47">
        <v>32</v>
      </c>
      <c r="N48" s="47">
        <v>32</v>
      </c>
      <c r="O48" s="47"/>
      <c r="P48" s="47"/>
      <c r="Q48" s="49">
        <f aca="true" t="shared" si="17" ref="Q48:Q62">R48+S48</f>
        <v>2662884</v>
      </c>
      <c r="R48" s="49">
        <v>2662884</v>
      </c>
      <c r="S48" s="49"/>
      <c r="T48" s="49">
        <f aca="true" t="shared" si="18" ref="T48:T68">U48+V48</f>
        <v>1056000</v>
      </c>
      <c r="U48" s="49">
        <v>1056000</v>
      </c>
      <c r="V48" s="49"/>
      <c r="W48" s="49">
        <f aca="true" t="shared" si="19" ref="W48:W62">Q48+T48</f>
        <v>3718884</v>
      </c>
      <c r="X48" s="50">
        <f t="shared" si="11"/>
        <v>0.28395615458831197</v>
      </c>
      <c r="Y48" s="49">
        <f t="shared" si="12"/>
        <v>33000</v>
      </c>
      <c r="Z48" s="49" t="e">
        <f t="shared" si="13"/>
        <v>#DIV/0!</v>
      </c>
      <c r="AA48" s="51">
        <f t="shared" si="6"/>
        <v>1056000</v>
      </c>
    </row>
    <row r="49" spans="1:27" s="52" customFormat="1" ht="25.5" customHeight="1">
      <c r="A49" s="45" t="s">
        <v>178</v>
      </c>
      <c r="B49" s="42" t="s">
        <v>373</v>
      </c>
      <c r="C49" s="46" t="s">
        <v>179</v>
      </c>
      <c r="D49" s="47" t="s">
        <v>21</v>
      </c>
      <c r="E49" s="47" t="s">
        <v>129</v>
      </c>
      <c r="F49" s="47"/>
      <c r="G49" s="47"/>
      <c r="H49" s="47" t="s">
        <v>180</v>
      </c>
      <c r="I49" s="48">
        <v>14</v>
      </c>
      <c r="J49" s="48">
        <v>28</v>
      </c>
      <c r="K49" s="48" t="s">
        <v>94</v>
      </c>
      <c r="L49" s="48">
        <v>2</v>
      </c>
      <c r="M49" s="47">
        <v>8</v>
      </c>
      <c r="N49" s="47">
        <v>8</v>
      </c>
      <c r="O49" s="47"/>
      <c r="P49" s="47"/>
      <c r="Q49" s="49">
        <f t="shared" si="17"/>
        <v>66000</v>
      </c>
      <c r="R49" s="49">
        <v>66000</v>
      </c>
      <c r="S49" s="49"/>
      <c r="T49" s="49">
        <f t="shared" si="18"/>
        <v>264000</v>
      </c>
      <c r="U49" s="49">
        <v>264000</v>
      </c>
      <c r="V49" s="49"/>
      <c r="W49" s="49">
        <f t="shared" si="19"/>
        <v>330000</v>
      </c>
      <c r="X49" s="50">
        <f t="shared" si="11"/>
        <v>0.8</v>
      </c>
      <c r="Y49" s="49">
        <f t="shared" si="12"/>
        <v>33000</v>
      </c>
      <c r="Z49" s="49" t="e">
        <f t="shared" si="13"/>
        <v>#DIV/0!</v>
      </c>
      <c r="AA49" s="51">
        <f t="shared" si="6"/>
        <v>264000</v>
      </c>
    </row>
    <row r="50" spans="1:27" s="52" customFormat="1" ht="25.5" customHeight="1">
      <c r="A50" s="45" t="s">
        <v>181</v>
      </c>
      <c r="B50" s="42" t="s">
        <v>373</v>
      </c>
      <c r="C50" s="46" t="s">
        <v>182</v>
      </c>
      <c r="D50" s="47" t="s">
        <v>21</v>
      </c>
      <c r="E50" s="47" t="s">
        <v>129</v>
      </c>
      <c r="F50" s="47"/>
      <c r="G50" s="47"/>
      <c r="H50" s="47" t="s">
        <v>183</v>
      </c>
      <c r="I50" s="48">
        <v>14</v>
      </c>
      <c r="J50" s="48">
        <v>36</v>
      </c>
      <c r="K50" s="48" t="s">
        <v>42</v>
      </c>
      <c r="L50" s="48">
        <v>2</v>
      </c>
      <c r="M50" s="47">
        <v>15</v>
      </c>
      <c r="N50" s="47">
        <v>15</v>
      </c>
      <c r="O50" s="47"/>
      <c r="P50" s="47"/>
      <c r="Q50" s="49">
        <f t="shared" si="17"/>
        <v>51700</v>
      </c>
      <c r="R50" s="49">
        <v>51700</v>
      </c>
      <c r="S50" s="49"/>
      <c r="T50" s="49">
        <f t="shared" si="18"/>
        <v>206200</v>
      </c>
      <c r="U50" s="49">
        <v>206200</v>
      </c>
      <c r="V50" s="49"/>
      <c r="W50" s="49">
        <f t="shared" si="19"/>
        <v>257900</v>
      </c>
      <c r="X50" s="50">
        <f t="shared" si="11"/>
        <v>0.7995347033734005</v>
      </c>
      <c r="Y50" s="49">
        <f t="shared" si="12"/>
        <v>13746.666666666666</v>
      </c>
      <c r="Z50" s="49" t="e">
        <f t="shared" si="13"/>
        <v>#DIV/0!</v>
      </c>
      <c r="AA50" s="51">
        <f t="shared" si="6"/>
        <v>206200</v>
      </c>
    </row>
    <row r="51" spans="1:27" s="52" customFormat="1" ht="25.5" customHeight="1">
      <c r="A51" s="45" t="s">
        <v>184</v>
      </c>
      <c r="B51" s="42" t="s">
        <v>373</v>
      </c>
      <c r="C51" s="46" t="s">
        <v>185</v>
      </c>
      <c r="D51" s="47" t="s">
        <v>21</v>
      </c>
      <c r="E51" s="47" t="s">
        <v>129</v>
      </c>
      <c r="F51" s="47"/>
      <c r="G51" s="47"/>
      <c r="H51" s="47" t="s">
        <v>186</v>
      </c>
      <c r="I51" s="48">
        <v>14</v>
      </c>
      <c r="J51" s="48" t="s">
        <v>94</v>
      </c>
      <c r="K51" s="48" t="s">
        <v>82</v>
      </c>
      <c r="L51" s="48">
        <v>3</v>
      </c>
      <c r="M51" s="47">
        <v>60</v>
      </c>
      <c r="N51" s="47">
        <v>60</v>
      </c>
      <c r="O51" s="47"/>
      <c r="P51" s="47"/>
      <c r="Q51" s="49">
        <f t="shared" si="17"/>
        <v>571505</v>
      </c>
      <c r="R51" s="49">
        <v>571505</v>
      </c>
      <c r="S51" s="49"/>
      <c r="T51" s="49">
        <f t="shared" si="18"/>
        <v>1980000</v>
      </c>
      <c r="U51" s="49">
        <v>1980000</v>
      </c>
      <c r="V51" s="49"/>
      <c r="W51" s="49">
        <f t="shared" si="19"/>
        <v>2551505</v>
      </c>
      <c r="X51" s="50">
        <f t="shared" si="11"/>
        <v>0.7760125886486603</v>
      </c>
      <c r="Y51" s="49">
        <f t="shared" si="12"/>
        <v>33000</v>
      </c>
      <c r="Z51" s="49" t="e">
        <f t="shared" si="13"/>
        <v>#DIV/0!</v>
      </c>
      <c r="AA51" s="51">
        <f t="shared" si="6"/>
        <v>1980000</v>
      </c>
    </row>
    <row r="52" spans="1:27" s="52" customFormat="1" ht="25.5" customHeight="1">
      <c r="A52" s="45" t="s">
        <v>187</v>
      </c>
      <c r="B52" s="42" t="s">
        <v>373</v>
      </c>
      <c r="C52" s="46" t="s">
        <v>188</v>
      </c>
      <c r="D52" s="47" t="s">
        <v>21</v>
      </c>
      <c r="E52" s="47" t="s">
        <v>129</v>
      </c>
      <c r="F52" s="47"/>
      <c r="G52" s="47"/>
      <c r="H52" s="47" t="s">
        <v>189</v>
      </c>
      <c r="I52" s="48">
        <v>14</v>
      </c>
      <c r="J52" s="48">
        <v>18</v>
      </c>
      <c r="K52" s="48" t="s">
        <v>61</v>
      </c>
      <c r="L52" s="48">
        <v>2</v>
      </c>
      <c r="M52" s="47">
        <v>32</v>
      </c>
      <c r="N52" s="47">
        <v>32</v>
      </c>
      <c r="O52" s="47"/>
      <c r="P52" s="47"/>
      <c r="Q52" s="49">
        <f t="shared" si="17"/>
        <v>264000</v>
      </c>
      <c r="R52" s="49">
        <v>264000</v>
      </c>
      <c r="S52" s="49"/>
      <c r="T52" s="49">
        <f t="shared" si="18"/>
        <v>1056000</v>
      </c>
      <c r="U52" s="49">
        <v>1056000</v>
      </c>
      <c r="V52" s="49"/>
      <c r="W52" s="49">
        <f>Q52+T52</f>
        <v>1320000</v>
      </c>
      <c r="X52" s="50">
        <f t="shared" si="11"/>
        <v>0.8</v>
      </c>
      <c r="Y52" s="49">
        <f t="shared" si="12"/>
        <v>33000</v>
      </c>
      <c r="Z52" s="49" t="e">
        <f t="shared" si="13"/>
        <v>#DIV/0!</v>
      </c>
      <c r="AA52" s="51">
        <f t="shared" si="6"/>
        <v>1056000</v>
      </c>
    </row>
    <row r="53" spans="1:27" s="52" customFormat="1" ht="25.5" customHeight="1">
      <c r="A53" s="45" t="s">
        <v>190</v>
      </c>
      <c r="B53" s="42" t="s">
        <v>373</v>
      </c>
      <c r="C53" s="46" t="s">
        <v>191</v>
      </c>
      <c r="D53" s="47" t="s">
        <v>22</v>
      </c>
      <c r="E53" s="47" t="s">
        <v>129</v>
      </c>
      <c r="F53" s="47"/>
      <c r="G53" s="47"/>
      <c r="H53" s="47" t="s">
        <v>192</v>
      </c>
      <c r="I53" s="48">
        <v>14</v>
      </c>
      <c r="J53" s="48" t="s">
        <v>77</v>
      </c>
      <c r="K53" s="48" t="s">
        <v>42</v>
      </c>
      <c r="L53" s="48">
        <v>2</v>
      </c>
      <c r="M53" s="47">
        <v>14</v>
      </c>
      <c r="N53" s="47"/>
      <c r="O53" s="47">
        <v>14</v>
      </c>
      <c r="P53" s="47"/>
      <c r="Q53" s="49">
        <f t="shared" si="17"/>
        <v>137682.93</v>
      </c>
      <c r="R53" s="49">
        <v>137682.93</v>
      </c>
      <c r="S53" s="49"/>
      <c r="T53" s="49">
        <f t="shared" si="18"/>
        <v>462000</v>
      </c>
      <c r="U53" s="49">
        <v>462000</v>
      </c>
      <c r="V53" s="49"/>
      <c r="W53" s="49">
        <f t="shared" si="19"/>
        <v>599682.9299999999</v>
      </c>
      <c r="X53" s="50">
        <f t="shared" si="11"/>
        <v>0.7704071216434325</v>
      </c>
      <c r="Y53" s="49">
        <f t="shared" si="12"/>
        <v>33000</v>
      </c>
      <c r="Z53" s="49" t="e">
        <f t="shared" si="13"/>
        <v>#DIV/0!</v>
      </c>
      <c r="AA53" s="51">
        <f t="shared" si="6"/>
        <v>462000</v>
      </c>
    </row>
    <row r="54" spans="1:27" s="52" customFormat="1" ht="25.5" customHeight="1">
      <c r="A54" s="45" t="s">
        <v>193</v>
      </c>
      <c r="B54" s="42" t="s">
        <v>373</v>
      </c>
      <c r="C54" s="46" t="s">
        <v>194</v>
      </c>
      <c r="D54" s="47" t="s">
        <v>22</v>
      </c>
      <c r="E54" s="47" t="s">
        <v>129</v>
      </c>
      <c r="F54" s="47"/>
      <c r="G54" s="47"/>
      <c r="H54" s="47" t="s">
        <v>195</v>
      </c>
      <c r="I54" s="48">
        <v>14</v>
      </c>
      <c r="J54" s="48">
        <v>14</v>
      </c>
      <c r="K54" s="48" t="s">
        <v>77</v>
      </c>
      <c r="L54" s="48">
        <v>3</v>
      </c>
      <c r="M54" s="47">
        <v>24</v>
      </c>
      <c r="N54" s="47"/>
      <c r="O54" s="47">
        <v>24</v>
      </c>
      <c r="P54" s="47"/>
      <c r="Q54" s="49">
        <f t="shared" si="17"/>
        <v>198000</v>
      </c>
      <c r="R54" s="49">
        <v>198000</v>
      </c>
      <c r="S54" s="49"/>
      <c r="T54" s="49">
        <f t="shared" si="18"/>
        <v>792000</v>
      </c>
      <c r="U54" s="49">
        <v>792000</v>
      </c>
      <c r="V54" s="49"/>
      <c r="W54" s="49">
        <f t="shared" si="19"/>
        <v>990000</v>
      </c>
      <c r="X54" s="50">
        <f t="shared" si="11"/>
        <v>0.8</v>
      </c>
      <c r="Y54" s="49">
        <f t="shared" si="12"/>
        <v>33000</v>
      </c>
      <c r="Z54" s="49" t="e">
        <f t="shared" si="13"/>
        <v>#DIV/0!</v>
      </c>
      <c r="AA54" s="51">
        <f t="shared" si="6"/>
        <v>792000</v>
      </c>
    </row>
    <row r="55" spans="1:27" s="52" customFormat="1" ht="25.5" customHeight="1">
      <c r="A55" s="45" t="s">
        <v>196</v>
      </c>
      <c r="B55" s="42" t="s">
        <v>373</v>
      </c>
      <c r="C55" s="46" t="s">
        <v>197</v>
      </c>
      <c r="D55" s="47" t="s">
        <v>21</v>
      </c>
      <c r="E55" s="47" t="s">
        <v>129</v>
      </c>
      <c r="F55" s="47"/>
      <c r="G55" s="47"/>
      <c r="H55" s="47" t="s">
        <v>198</v>
      </c>
      <c r="I55" s="48">
        <v>14</v>
      </c>
      <c r="J55" s="48">
        <v>15</v>
      </c>
      <c r="K55" s="48" t="s">
        <v>42</v>
      </c>
      <c r="L55" s="48">
        <v>2</v>
      </c>
      <c r="M55" s="47">
        <v>30</v>
      </c>
      <c r="N55" s="47">
        <v>30</v>
      </c>
      <c r="O55" s="47"/>
      <c r="P55" s="47"/>
      <c r="Q55" s="49">
        <f t="shared" si="17"/>
        <v>1156456</v>
      </c>
      <c r="R55" s="49">
        <v>1156456</v>
      </c>
      <c r="S55" s="49"/>
      <c r="T55" s="49">
        <f t="shared" si="18"/>
        <v>990000</v>
      </c>
      <c r="U55" s="49">
        <v>990000</v>
      </c>
      <c r="V55" s="49"/>
      <c r="W55" s="49">
        <f t="shared" si="19"/>
        <v>2146456</v>
      </c>
      <c r="X55" s="50">
        <f t="shared" si="11"/>
        <v>0.46122538733614854</v>
      </c>
      <c r="Y55" s="49">
        <f t="shared" si="12"/>
        <v>33000</v>
      </c>
      <c r="Z55" s="49" t="e">
        <f t="shared" si="13"/>
        <v>#DIV/0!</v>
      </c>
      <c r="AA55" s="51">
        <f t="shared" si="6"/>
        <v>990000</v>
      </c>
    </row>
    <row r="56" spans="1:27" s="52" customFormat="1" ht="25.5" customHeight="1">
      <c r="A56" s="45" t="s">
        <v>199</v>
      </c>
      <c r="B56" s="42" t="s">
        <v>373</v>
      </c>
      <c r="C56" s="46" t="s">
        <v>200</v>
      </c>
      <c r="D56" s="47" t="s">
        <v>22</v>
      </c>
      <c r="E56" s="47" t="s">
        <v>129</v>
      </c>
      <c r="F56" s="47"/>
      <c r="G56" s="47"/>
      <c r="H56" s="47" t="s">
        <v>201</v>
      </c>
      <c r="I56" s="48">
        <v>14</v>
      </c>
      <c r="J56" s="48">
        <v>34</v>
      </c>
      <c r="K56" s="48" t="s">
        <v>48</v>
      </c>
      <c r="L56" s="48">
        <v>2</v>
      </c>
      <c r="M56" s="47">
        <v>20</v>
      </c>
      <c r="N56" s="47"/>
      <c r="O56" s="47">
        <v>20</v>
      </c>
      <c r="P56" s="47"/>
      <c r="Q56" s="49">
        <f t="shared" si="17"/>
        <v>42200</v>
      </c>
      <c r="R56" s="49">
        <v>42200</v>
      </c>
      <c r="S56" s="49"/>
      <c r="T56" s="49">
        <f t="shared" si="18"/>
        <v>168800</v>
      </c>
      <c r="U56" s="49">
        <v>168800</v>
      </c>
      <c r="V56" s="49"/>
      <c r="W56" s="49">
        <f t="shared" si="19"/>
        <v>211000</v>
      </c>
      <c r="X56" s="50">
        <f t="shared" si="11"/>
        <v>0.8</v>
      </c>
      <c r="Y56" s="49">
        <f t="shared" si="12"/>
        <v>8440</v>
      </c>
      <c r="Z56" s="49" t="e">
        <f t="shared" si="13"/>
        <v>#DIV/0!</v>
      </c>
      <c r="AA56" s="51">
        <f t="shared" si="6"/>
        <v>168800</v>
      </c>
    </row>
    <row r="57" spans="1:27" s="52" customFormat="1" ht="25.5" customHeight="1">
      <c r="A57" s="45" t="s">
        <v>202</v>
      </c>
      <c r="B57" s="42" t="s">
        <v>373</v>
      </c>
      <c r="C57" s="46" t="s">
        <v>203</v>
      </c>
      <c r="D57" s="47" t="s">
        <v>21</v>
      </c>
      <c r="E57" s="47" t="s">
        <v>129</v>
      </c>
      <c r="F57" s="47"/>
      <c r="G57" s="47"/>
      <c r="H57" s="47" t="s">
        <v>204</v>
      </c>
      <c r="I57" s="48">
        <v>14</v>
      </c>
      <c r="J57" s="48" t="s">
        <v>94</v>
      </c>
      <c r="K57" s="48" t="s">
        <v>53</v>
      </c>
      <c r="L57" s="48">
        <v>1</v>
      </c>
      <c r="M57" s="47">
        <v>24</v>
      </c>
      <c r="N57" s="47">
        <v>24</v>
      </c>
      <c r="O57" s="47"/>
      <c r="P57" s="47"/>
      <c r="Q57" s="49">
        <f t="shared" si="17"/>
        <v>143986.26</v>
      </c>
      <c r="R57" s="49">
        <v>143986.26</v>
      </c>
      <c r="S57" s="49"/>
      <c r="T57" s="49">
        <f t="shared" si="18"/>
        <v>575939.86</v>
      </c>
      <c r="U57" s="49">
        <v>575939.86</v>
      </c>
      <c r="V57" s="49"/>
      <c r="W57" s="49">
        <f t="shared" si="19"/>
        <v>719926.12</v>
      </c>
      <c r="X57" s="50">
        <f t="shared" si="11"/>
        <v>0.79999856096345</v>
      </c>
      <c r="Y57" s="49">
        <f t="shared" si="12"/>
        <v>23997.494166666667</v>
      </c>
      <c r="Z57" s="49" t="e">
        <f t="shared" si="13"/>
        <v>#DIV/0!</v>
      </c>
      <c r="AA57" s="51">
        <f t="shared" si="6"/>
        <v>575939.86</v>
      </c>
    </row>
    <row r="58" spans="1:27" s="52" customFormat="1" ht="25.5" customHeight="1">
      <c r="A58" s="45" t="s">
        <v>205</v>
      </c>
      <c r="B58" s="42" t="s">
        <v>373</v>
      </c>
      <c r="C58" s="46" t="s">
        <v>206</v>
      </c>
      <c r="D58" s="47" t="s">
        <v>22</v>
      </c>
      <c r="E58" s="47" t="s">
        <v>129</v>
      </c>
      <c r="F58" s="47"/>
      <c r="G58" s="47"/>
      <c r="H58" s="47" t="s">
        <v>207</v>
      </c>
      <c r="I58" s="48">
        <v>14</v>
      </c>
      <c r="J58" s="48">
        <v>29</v>
      </c>
      <c r="K58" s="48" t="s">
        <v>77</v>
      </c>
      <c r="L58" s="48">
        <v>2</v>
      </c>
      <c r="M58" s="47">
        <v>8</v>
      </c>
      <c r="N58" s="47"/>
      <c r="O58" s="47">
        <v>8</v>
      </c>
      <c r="P58" s="47"/>
      <c r="Q58" s="49">
        <f>R58+S58</f>
        <v>65895</v>
      </c>
      <c r="R58" s="49">
        <v>65895</v>
      </c>
      <c r="S58" s="49"/>
      <c r="T58" s="49">
        <f>U58+V58</f>
        <v>263335</v>
      </c>
      <c r="U58" s="49">
        <v>263335</v>
      </c>
      <c r="V58" s="49"/>
      <c r="W58" s="49">
        <f>Q58+T58</f>
        <v>329230</v>
      </c>
      <c r="X58" s="50">
        <f t="shared" si="11"/>
        <v>0.7998511678765604</v>
      </c>
      <c r="Y58" s="49">
        <f t="shared" si="12"/>
        <v>32916.875</v>
      </c>
      <c r="Z58" s="49" t="e">
        <f t="shared" si="13"/>
        <v>#DIV/0!</v>
      </c>
      <c r="AA58" s="51">
        <f t="shared" si="6"/>
        <v>263335</v>
      </c>
    </row>
    <row r="59" spans="1:27" s="52" customFormat="1" ht="25.5" customHeight="1">
      <c r="A59" s="45" t="s">
        <v>208</v>
      </c>
      <c r="B59" s="42" t="s">
        <v>373</v>
      </c>
      <c r="C59" s="46" t="s">
        <v>209</v>
      </c>
      <c r="D59" s="47" t="s">
        <v>22</v>
      </c>
      <c r="E59" s="47" t="s">
        <v>129</v>
      </c>
      <c r="F59" s="47"/>
      <c r="G59" s="47"/>
      <c r="H59" s="47" t="s">
        <v>210</v>
      </c>
      <c r="I59" s="48">
        <v>14</v>
      </c>
      <c r="J59" s="48" t="s">
        <v>94</v>
      </c>
      <c r="K59" s="48" t="s">
        <v>77</v>
      </c>
      <c r="L59" s="48">
        <v>2</v>
      </c>
      <c r="M59" s="47">
        <v>25</v>
      </c>
      <c r="N59" s="47"/>
      <c r="O59" s="47">
        <v>25</v>
      </c>
      <c r="P59" s="47"/>
      <c r="Q59" s="49">
        <f t="shared" si="17"/>
        <v>206250</v>
      </c>
      <c r="R59" s="49">
        <v>206250</v>
      </c>
      <c r="S59" s="49"/>
      <c r="T59" s="49">
        <f t="shared" si="18"/>
        <v>825000</v>
      </c>
      <c r="U59" s="49">
        <v>825000</v>
      </c>
      <c r="V59" s="49"/>
      <c r="W59" s="49">
        <f t="shared" si="19"/>
        <v>1031250</v>
      </c>
      <c r="X59" s="50">
        <f t="shared" si="11"/>
        <v>0.8</v>
      </c>
      <c r="Y59" s="49">
        <f t="shared" si="12"/>
        <v>33000</v>
      </c>
      <c r="Z59" s="49" t="e">
        <f t="shared" si="13"/>
        <v>#DIV/0!</v>
      </c>
      <c r="AA59" s="51">
        <f t="shared" si="6"/>
        <v>825000</v>
      </c>
    </row>
    <row r="60" spans="1:27" s="52" customFormat="1" ht="25.5" customHeight="1">
      <c r="A60" s="45" t="s">
        <v>211</v>
      </c>
      <c r="B60" s="42" t="s">
        <v>373</v>
      </c>
      <c r="C60" s="46" t="s">
        <v>212</v>
      </c>
      <c r="D60" s="47" t="s">
        <v>21</v>
      </c>
      <c r="E60" s="47" t="s">
        <v>129</v>
      </c>
      <c r="F60" s="47"/>
      <c r="G60" s="47"/>
      <c r="H60" s="47" t="s">
        <v>213</v>
      </c>
      <c r="I60" s="48">
        <v>14</v>
      </c>
      <c r="J60" s="48" t="s">
        <v>94</v>
      </c>
      <c r="K60" s="48" t="s">
        <v>90</v>
      </c>
      <c r="L60" s="48">
        <v>2</v>
      </c>
      <c r="M60" s="47">
        <v>25</v>
      </c>
      <c r="N60" s="47">
        <v>25</v>
      </c>
      <c r="O60" s="47"/>
      <c r="P60" s="47"/>
      <c r="Q60" s="49">
        <f t="shared" si="17"/>
        <v>206250</v>
      </c>
      <c r="R60" s="49">
        <v>206250</v>
      </c>
      <c r="S60" s="49"/>
      <c r="T60" s="49">
        <f t="shared" si="18"/>
        <v>825000</v>
      </c>
      <c r="U60" s="49">
        <v>825000</v>
      </c>
      <c r="V60" s="49"/>
      <c r="W60" s="49">
        <f t="shared" si="19"/>
        <v>1031250</v>
      </c>
      <c r="X60" s="50">
        <f t="shared" si="11"/>
        <v>0.8</v>
      </c>
      <c r="Y60" s="49">
        <f t="shared" si="12"/>
        <v>33000</v>
      </c>
      <c r="Z60" s="49" t="e">
        <f t="shared" si="13"/>
        <v>#DIV/0!</v>
      </c>
      <c r="AA60" s="51">
        <f t="shared" si="6"/>
        <v>825000</v>
      </c>
    </row>
    <row r="61" spans="1:27" s="52" customFormat="1" ht="25.5" customHeight="1">
      <c r="A61" s="45" t="s">
        <v>214</v>
      </c>
      <c r="B61" s="42" t="s">
        <v>373</v>
      </c>
      <c r="C61" s="46" t="s">
        <v>215</v>
      </c>
      <c r="D61" s="47" t="s">
        <v>22</v>
      </c>
      <c r="E61" s="47" t="s">
        <v>129</v>
      </c>
      <c r="F61" s="47"/>
      <c r="G61" s="47"/>
      <c r="H61" s="47" t="s">
        <v>216</v>
      </c>
      <c r="I61" s="48">
        <v>14</v>
      </c>
      <c r="J61" s="48" t="s">
        <v>217</v>
      </c>
      <c r="K61" s="48" t="s">
        <v>60</v>
      </c>
      <c r="L61" s="48">
        <v>2</v>
      </c>
      <c r="M61" s="47">
        <v>8</v>
      </c>
      <c r="N61" s="47"/>
      <c r="O61" s="47">
        <v>8</v>
      </c>
      <c r="P61" s="47"/>
      <c r="Q61" s="49">
        <f t="shared" si="17"/>
        <v>66168</v>
      </c>
      <c r="R61" s="49">
        <v>66168</v>
      </c>
      <c r="S61" s="49"/>
      <c r="T61" s="49">
        <f t="shared" si="18"/>
        <v>264000</v>
      </c>
      <c r="U61" s="49">
        <v>264000</v>
      </c>
      <c r="V61" s="49"/>
      <c r="W61" s="49">
        <f t="shared" si="19"/>
        <v>330168</v>
      </c>
      <c r="X61" s="50">
        <f t="shared" si="11"/>
        <v>0.7995929345060696</v>
      </c>
      <c r="Y61" s="49">
        <f t="shared" si="12"/>
        <v>33000</v>
      </c>
      <c r="Z61" s="49" t="e">
        <f t="shared" si="13"/>
        <v>#DIV/0!</v>
      </c>
      <c r="AA61" s="51">
        <f t="shared" si="6"/>
        <v>264000</v>
      </c>
    </row>
    <row r="62" spans="1:27" s="52" customFormat="1" ht="25.5" customHeight="1">
      <c r="A62" s="45" t="s">
        <v>218</v>
      </c>
      <c r="B62" s="42" t="s">
        <v>373</v>
      </c>
      <c r="C62" s="46" t="s">
        <v>219</v>
      </c>
      <c r="D62" s="47" t="s">
        <v>22</v>
      </c>
      <c r="E62" s="47" t="s">
        <v>129</v>
      </c>
      <c r="F62" s="47"/>
      <c r="G62" s="47"/>
      <c r="H62" s="47" t="s">
        <v>216</v>
      </c>
      <c r="I62" s="48">
        <v>14</v>
      </c>
      <c r="J62" s="48" t="s">
        <v>217</v>
      </c>
      <c r="K62" s="48" t="s">
        <v>60</v>
      </c>
      <c r="L62" s="48">
        <v>2</v>
      </c>
      <c r="M62" s="47">
        <v>8</v>
      </c>
      <c r="N62" s="47"/>
      <c r="O62" s="47">
        <v>8</v>
      </c>
      <c r="P62" s="47"/>
      <c r="Q62" s="49">
        <f t="shared" si="17"/>
        <v>68988</v>
      </c>
      <c r="R62" s="49">
        <v>68988</v>
      </c>
      <c r="S62" s="49"/>
      <c r="T62" s="49">
        <f t="shared" si="18"/>
        <v>264000</v>
      </c>
      <c r="U62" s="49">
        <v>264000</v>
      </c>
      <c r="V62" s="49"/>
      <c r="W62" s="49">
        <f t="shared" si="19"/>
        <v>332988</v>
      </c>
      <c r="X62" s="50">
        <f t="shared" si="11"/>
        <v>0.7928213629319976</v>
      </c>
      <c r="Y62" s="49">
        <f t="shared" si="12"/>
        <v>33000</v>
      </c>
      <c r="Z62" s="49" t="e">
        <f t="shared" si="13"/>
        <v>#DIV/0!</v>
      </c>
      <c r="AA62" s="51">
        <f t="shared" si="6"/>
        <v>264000</v>
      </c>
    </row>
    <row r="63" spans="1:27" s="52" customFormat="1" ht="25.5" customHeight="1">
      <c r="A63" s="40" t="s">
        <v>220</v>
      </c>
      <c r="B63" s="39" t="s">
        <v>374</v>
      </c>
      <c r="C63" s="53" t="s">
        <v>221</v>
      </c>
      <c r="D63" s="54" t="s">
        <v>21</v>
      </c>
      <c r="E63" s="54" t="s">
        <v>34</v>
      </c>
      <c r="F63" s="54"/>
      <c r="G63" s="54"/>
      <c r="H63" s="54" t="s">
        <v>222</v>
      </c>
      <c r="I63" s="55" t="s">
        <v>165</v>
      </c>
      <c r="J63" s="55" t="s">
        <v>223</v>
      </c>
      <c r="K63" s="55" t="s">
        <v>36</v>
      </c>
      <c r="L63" s="55" t="s">
        <v>38</v>
      </c>
      <c r="M63" s="54">
        <v>25</v>
      </c>
      <c r="N63" s="54">
        <v>25</v>
      </c>
      <c r="O63" s="54">
        <v>0</v>
      </c>
      <c r="P63" s="54">
        <v>0</v>
      </c>
      <c r="Q63" s="56">
        <f>R63+S63</f>
        <v>239461</v>
      </c>
      <c r="R63" s="56">
        <v>239461</v>
      </c>
      <c r="S63" s="56">
        <v>0</v>
      </c>
      <c r="T63" s="56">
        <f t="shared" si="18"/>
        <v>825000</v>
      </c>
      <c r="U63" s="56">
        <v>825000</v>
      </c>
      <c r="V63" s="56">
        <v>0</v>
      </c>
      <c r="W63" s="56">
        <f>Q63+T63</f>
        <v>1064461</v>
      </c>
      <c r="X63" s="57">
        <f t="shared" si="11"/>
        <v>0.7750401376847061</v>
      </c>
      <c r="Y63" s="56">
        <f t="shared" si="12"/>
        <v>33000</v>
      </c>
      <c r="Z63" s="56" t="e">
        <f t="shared" si="13"/>
        <v>#DIV/0!</v>
      </c>
      <c r="AA63" s="58">
        <f t="shared" si="6"/>
        <v>825000</v>
      </c>
    </row>
    <row r="64" spans="1:27" s="52" customFormat="1" ht="25.5" customHeight="1">
      <c r="A64" s="40" t="s">
        <v>224</v>
      </c>
      <c r="B64" s="39" t="s">
        <v>374</v>
      </c>
      <c r="C64" s="53" t="s">
        <v>225</v>
      </c>
      <c r="D64" s="54" t="s">
        <v>22</v>
      </c>
      <c r="E64" s="54" t="s">
        <v>34</v>
      </c>
      <c r="F64" s="54"/>
      <c r="G64" s="54"/>
      <c r="H64" s="54" t="s">
        <v>226</v>
      </c>
      <c r="I64" s="55" t="s">
        <v>165</v>
      </c>
      <c r="J64" s="55" t="s">
        <v>94</v>
      </c>
      <c r="K64" s="55" t="s">
        <v>77</v>
      </c>
      <c r="L64" s="55" t="s">
        <v>38</v>
      </c>
      <c r="M64" s="54">
        <v>12</v>
      </c>
      <c r="N64" s="54">
        <v>0</v>
      </c>
      <c r="O64" s="54">
        <v>12</v>
      </c>
      <c r="P64" s="54">
        <v>0</v>
      </c>
      <c r="Q64" s="56">
        <f>R64+S64</f>
        <v>404000</v>
      </c>
      <c r="R64" s="56">
        <v>404000</v>
      </c>
      <c r="S64" s="56">
        <v>0</v>
      </c>
      <c r="T64" s="56">
        <f t="shared" si="18"/>
        <v>396000</v>
      </c>
      <c r="U64" s="56">
        <f>50000+346000</f>
        <v>396000</v>
      </c>
      <c r="V64" s="56">
        <v>0</v>
      </c>
      <c r="W64" s="56">
        <f>Q64+T64</f>
        <v>800000</v>
      </c>
      <c r="X64" s="57">
        <f t="shared" si="11"/>
        <v>0.495</v>
      </c>
      <c r="Y64" s="56">
        <f t="shared" si="12"/>
        <v>33000</v>
      </c>
      <c r="Z64" s="56" t="e">
        <f t="shared" si="13"/>
        <v>#DIV/0!</v>
      </c>
      <c r="AA64" s="58">
        <f t="shared" si="6"/>
        <v>396000</v>
      </c>
    </row>
    <row r="65" spans="1:27" s="52" customFormat="1" ht="25.5" customHeight="1">
      <c r="A65" s="40" t="s">
        <v>227</v>
      </c>
      <c r="B65" s="39" t="s">
        <v>374</v>
      </c>
      <c r="C65" s="53" t="s">
        <v>228</v>
      </c>
      <c r="D65" s="54" t="s">
        <v>22</v>
      </c>
      <c r="E65" s="54" t="s">
        <v>34</v>
      </c>
      <c r="F65" s="54"/>
      <c r="G65" s="54"/>
      <c r="H65" s="54" t="s">
        <v>226</v>
      </c>
      <c r="I65" s="55" t="s">
        <v>165</v>
      </c>
      <c r="J65" s="55" t="s">
        <v>94</v>
      </c>
      <c r="K65" s="55" t="s">
        <v>77</v>
      </c>
      <c r="L65" s="55" t="s">
        <v>38</v>
      </c>
      <c r="M65" s="54">
        <v>8</v>
      </c>
      <c r="N65" s="54">
        <v>0</v>
      </c>
      <c r="O65" s="54">
        <v>8</v>
      </c>
      <c r="P65" s="54">
        <v>0</v>
      </c>
      <c r="Q65" s="56">
        <f>R65+S65</f>
        <v>139000</v>
      </c>
      <c r="R65" s="56">
        <v>139000</v>
      </c>
      <c r="S65" s="56">
        <v>0</v>
      </c>
      <c r="T65" s="56">
        <f t="shared" si="18"/>
        <v>264000</v>
      </c>
      <c r="U65" s="56">
        <v>264000</v>
      </c>
      <c r="V65" s="56">
        <v>0</v>
      </c>
      <c r="W65" s="56">
        <f>Q65+T65</f>
        <v>403000</v>
      </c>
      <c r="X65" s="57">
        <f t="shared" si="11"/>
        <v>0.6550868486352357</v>
      </c>
      <c r="Y65" s="56">
        <f t="shared" si="12"/>
        <v>33000</v>
      </c>
      <c r="Z65" s="56" t="e">
        <f t="shared" si="13"/>
        <v>#DIV/0!</v>
      </c>
      <c r="AA65" s="58">
        <f t="shared" si="6"/>
        <v>264000</v>
      </c>
    </row>
    <row r="66" spans="1:27" s="52" customFormat="1" ht="25.5" customHeight="1">
      <c r="A66" s="45" t="s">
        <v>229</v>
      </c>
      <c r="B66" s="44" t="s">
        <v>375</v>
      </c>
      <c r="C66" s="46" t="s">
        <v>230</v>
      </c>
      <c r="D66" s="47" t="s">
        <v>21</v>
      </c>
      <c r="E66" s="47" t="s">
        <v>129</v>
      </c>
      <c r="F66" s="47"/>
      <c r="G66" s="47"/>
      <c r="H66" s="47" t="s">
        <v>231</v>
      </c>
      <c r="I66" s="48">
        <v>18</v>
      </c>
      <c r="J66" s="48">
        <v>10</v>
      </c>
      <c r="K66" s="48" t="s">
        <v>36</v>
      </c>
      <c r="L66" s="48">
        <v>2</v>
      </c>
      <c r="M66" s="47">
        <v>32</v>
      </c>
      <c r="N66" s="47">
        <v>32</v>
      </c>
      <c r="O66" s="47"/>
      <c r="P66" s="47"/>
      <c r="Q66" s="49">
        <f>R66+S66</f>
        <v>2930601.72</v>
      </c>
      <c r="R66" s="49">
        <v>2930601.72</v>
      </c>
      <c r="S66" s="49"/>
      <c r="T66" s="49">
        <f t="shared" si="18"/>
        <v>1056000</v>
      </c>
      <c r="U66" s="49">
        <v>1056000</v>
      </c>
      <c r="V66" s="49"/>
      <c r="W66" s="49">
        <f>Q66+T66</f>
        <v>3986601.72</v>
      </c>
      <c r="X66" s="50">
        <f t="shared" si="11"/>
        <v>0.2648872584141663</v>
      </c>
      <c r="Y66" s="49">
        <f t="shared" si="12"/>
        <v>33000</v>
      </c>
      <c r="Z66" s="49" t="e">
        <f t="shared" si="13"/>
        <v>#DIV/0!</v>
      </c>
      <c r="AA66" s="51">
        <f t="shared" si="6"/>
        <v>1056000</v>
      </c>
    </row>
    <row r="67" spans="1:27" s="52" customFormat="1" ht="25.5" customHeight="1">
      <c r="A67" s="45" t="s">
        <v>232</v>
      </c>
      <c r="B67" s="44" t="s">
        <v>375</v>
      </c>
      <c r="C67" s="46" t="s">
        <v>233</v>
      </c>
      <c r="D67" s="47" t="s">
        <v>22</v>
      </c>
      <c r="E67" s="47" t="s">
        <v>129</v>
      </c>
      <c r="F67" s="47"/>
      <c r="G67" s="47"/>
      <c r="H67" s="47" t="s">
        <v>234</v>
      </c>
      <c r="I67" s="48" t="s">
        <v>81</v>
      </c>
      <c r="J67" s="48" t="s">
        <v>42</v>
      </c>
      <c r="K67" s="48" t="s">
        <v>94</v>
      </c>
      <c r="L67" s="48" t="s">
        <v>38</v>
      </c>
      <c r="M67" s="47">
        <v>24</v>
      </c>
      <c r="N67" s="47"/>
      <c r="O67" s="47">
        <v>24</v>
      </c>
      <c r="P67" s="47"/>
      <c r="Q67" s="49">
        <f aca="true" t="shared" si="20" ref="Q67:Q97">R67+S67</f>
        <v>164000</v>
      </c>
      <c r="R67" s="49">
        <v>164000</v>
      </c>
      <c r="S67" s="49"/>
      <c r="T67" s="49">
        <f t="shared" si="18"/>
        <v>656000</v>
      </c>
      <c r="U67" s="49">
        <v>656000</v>
      </c>
      <c r="V67" s="49"/>
      <c r="W67" s="49">
        <f aca="true" t="shared" si="21" ref="W67:W105">Q67+T67</f>
        <v>820000</v>
      </c>
      <c r="X67" s="50">
        <f t="shared" si="11"/>
        <v>0.8</v>
      </c>
      <c r="Y67" s="49">
        <f t="shared" si="12"/>
        <v>27333.333333333332</v>
      </c>
      <c r="Z67" s="49" t="e">
        <f t="shared" si="13"/>
        <v>#DIV/0!</v>
      </c>
      <c r="AA67" s="51">
        <f t="shared" si="6"/>
        <v>656000</v>
      </c>
    </row>
    <row r="68" spans="1:27" s="52" customFormat="1" ht="25.5" customHeight="1">
      <c r="A68" s="45" t="s">
        <v>235</v>
      </c>
      <c r="B68" s="44" t="s">
        <v>375</v>
      </c>
      <c r="C68" s="46" t="s">
        <v>236</v>
      </c>
      <c r="D68" s="47" t="s">
        <v>21</v>
      </c>
      <c r="E68" s="47" t="s">
        <v>129</v>
      </c>
      <c r="F68" s="47"/>
      <c r="G68" s="47"/>
      <c r="H68" s="47" t="s">
        <v>237</v>
      </c>
      <c r="I68" s="48" t="s">
        <v>81</v>
      </c>
      <c r="J68" s="48" t="s">
        <v>82</v>
      </c>
      <c r="K68" s="48" t="s">
        <v>77</v>
      </c>
      <c r="L68" s="48" t="s">
        <v>38</v>
      </c>
      <c r="M68" s="47">
        <v>24</v>
      </c>
      <c r="N68" s="47">
        <v>24</v>
      </c>
      <c r="O68" s="47"/>
      <c r="P68" s="47"/>
      <c r="Q68" s="49">
        <f t="shared" si="20"/>
        <v>311861.46</v>
      </c>
      <c r="R68" s="49">
        <v>311861.46</v>
      </c>
      <c r="S68" s="49"/>
      <c r="T68" s="49">
        <f t="shared" si="18"/>
        <v>792000</v>
      </c>
      <c r="U68" s="49">
        <v>792000</v>
      </c>
      <c r="V68" s="49"/>
      <c r="W68" s="49">
        <f t="shared" si="21"/>
        <v>1103861.46</v>
      </c>
      <c r="X68" s="50">
        <f t="shared" si="11"/>
        <v>0.7174813404573432</v>
      </c>
      <c r="Y68" s="49">
        <f t="shared" si="12"/>
        <v>33000</v>
      </c>
      <c r="Z68" s="49" t="e">
        <f t="shared" si="13"/>
        <v>#DIV/0!</v>
      </c>
      <c r="AA68" s="51">
        <f t="shared" si="6"/>
        <v>792000</v>
      </c>
    </row>
    <row r="69" spans="1:27" s="52" customFormat="1" ht="25.5" customHeight="1">
      <c r="A69" s="40" t="s">
        <v>238</v>
      </c>
      <c r="B69" s="41" t="s">
        <v>376</v>
      </c>
      <c r="C69" s="53" t="s">
        <v>239</v>
      </c>
      <c r="D69" s="54" t="s">
        <v>21</v>
      </c>
      <c r="E69" s="54" t="s">
        <v>34</v>
      </c>
      <c r="F69" s="54"/>
      <c r="G69" s="54"/>
      <c r="H69" s="54" t="s">
        <v>240</v>
      </c>
      <c r="I69" s="55">
        <v>20</v>
      </c>
      <c r="J69" s="55">
        <v>13</v>
      </c>
      <c r="K69" s="55" t="s">
        <v>36</v>
      </c>
      <c r="L69" s="55">
        <v>3</v>
      </c>
      <c r="M69" s="54">
        <v>32</v>
      </c>
      <c r="N69" s="54">
        <v>32</v>
      </c>
      <c r="O69" s="54">
        <v>0</v>
      </c>
      <c r="P69" s="54">
        <v>0</v>
      </c>
      <c r="Q69" s="56">
        <f t="shared" si="20"/>
        <v>240493.97</v>
      </c>
      <c r="R69" s="56">
        <v>240493.97</v>
      </c>
      <c r="S69" s="56">
        <v>0</v>
      </c>
      <c r="T69" s="56">
        <v>954716.89</v>
      </c>
      <c r="U69" s="56">
        <v>954716.89</v>
      </c>
      <c r="V69" s="56">
        <v>0</v>
      </c>
      <c r="W69" s="56">
        <f t="shared" si="21"/>
        <v>1195210.86</v>
      </c>
      <c r="X69" s="57">
        <f t="shared" si="11"/>
        <v>0.7987853206086162</v>
      </c>
      <c r="Y69" s="56">
        <f t="shared" si="12"/>
        <v>29834.9028125</v>
      </c>
      <c r="Z69" s="56" t="e">
        <f t="shared" si="13"/>
        <v>#DIV/0!</v>
      </c>
      <c r="AA69" s="58">
        <f t="shared" si="6"/>
        <v>954716.89</v>
      </c>
    </row>
    <row r="70" spans="1:27" s="52" customFormat="1" ht="25.5" customHeight="1">
      <c r="A70" s="40" t="s">
        <v>241</v>
      </c>
      <c r="B70" s="41" t="s">
        <v>376</v>
      </c>
      <c r="C70" s="53" t="s">
        <v>242</v>
      </c>
      <c r="D70" s="54" t="s">
        <v>21</v>
      </c>
      <c r="E70" s="54" t="s">
        <v>34</v>
      </c>
      <c r="F70" s="54"/>
      <c r="G70" s="54"/>
      <c r="H70" s="54" t="s">
        <v>243</v>
      </c>
      <c r="I70" s="55">
        <v>20</v>
      </c>
      <c r="J70" s="55">
        <v>14</v>
      </c>
      <c r="K70" s="55" t="s">
        <v>61</v>
      </c>
      <c r="L70" s="55">
        <v>2</v>
      </c>
      <c r="M70" s="54">
        <v>25</v>
      </c>
      <c r="N70" s="54">
        <v>25</v>
      </c>
      <c r="O70" s="54">
        <v>0</v>
      </c>
      <c r="P70" s="54">
        <v>0</v>
      </c>
      <c r="Q70" s="56">
        <f t="shared" si="20"/>
        <v>315548</v>
      </c>
      <c r="R70" s="56">
        <v>315548</v>
      </c>
      <c r="S70" s="56">
        <v>0</v>
      </c>
      <c r="T70" s="56">
        <f aca="true" t="shared" si="22" ref="T70:T105">U70+V70</f>
        <v>825000</v>
      </c>
      <c r="U70" s="56">
        <v>825000</v>
      </c>
      <c r="V70" s="56">
        <v>0</v>
      </c>
      <c r="W70" s="56">
        <f t="shared" si="21"/>
        <v>1140548</v>
      </c>
      <c r="X70" s="57">
        <f t="shared" si="11"/>
        <v>0.7233365014010809</v>
      </c>
      <c r="Y70" s="56">
        <f t="shared" si="12"/>
        <v>33000</v>
      </c>
      <c r="Z70" s="56" t="e">
        <f t="shared" si="13"/>
        <v>#DIV/0!</v>
      </c>
      <c r="AA70" s="58">
        <f t="shared" si="6"/>
        <v>825000</v>
      </c>
    </row>
    <row r="71" spans="1:27" s="52" customFormat="1" ht="25.5" customHeight="1">
      <c r="A71" s="40" t="s">
        <v>244</v>
      </c>
      <c r="B71" s="41" t="s">
        <v>376</v>
      </c>
      <c r="C71" s="53" t="s">
        <v>245</v>
      </c>
      <c r="D71" s="54" t="s">
        <v>21</v>
      </c>
      <c r="E71" s="54" t="s">
        <v>34</v>
      </c>
      <c r="F71" s="54"/>
      <c r="G71" s="54"/>
      <c r="H71" s="54" t="s">
        <v>246</v>
      </c>
      <c r="I71" s="55">
        <v>20</v>
      </c>
      <c r="J71" s="55">
        <v>12</v>
      </c>
      <c r="K71" s="55" t="s">
        <v>53</v>
      </c>
      <c r="L71" s="55">
        <v>2</v>
      </c>
      <c r="M71" s="54">
        <v>20</v>
      </c>
      <c r="N71" s="54">
        <v>20</v>
      </c>
      <c r="O71" s="54">
        <v>0</v>
      </c>
      <c r="P71" s="54">
        <v>0</v>
      </c>
      <c r="Q71" s="56">
        <f t="shared" si="20"/>
        <v>117500</v>
      </c>
      <c r="R71" s="56">
        <v>117500</v>
      </c>
      <c r="S71" s="56">
        <v>0</v>
      </c>
      <c r="T71" s="56">
        <f t="shared" si="22"/>
        <v>470000</v>
      </c>
      <c r="U71" s="56">
        <v>470000</v>
      </c>
      <c r="V71" s="56">
        <v>0</v>
      </c>
      <c r="W71" s="56">
        <f t="shared" si="21"/>
        <v>587500</v>
      </c>
      <c r="X71" s="57">
        <f t="shared" si="11"/>
        <v>0.8</v>
      </c>
      <c r="Y71" s="56">
        <f t="shared" si="12"/>
        <v>23500</v>
      </c>
      <c r="Z71" s="56" t="e">
        <f t="shared" si="13"/>
        <v>#DIV/0!</v>
      </c>
      <c r="AA71" s="58">
        <f t="shared" si="6"/>
        <v>470000</v>
      </c>
    </row>
    <row r="72" spans="1:27" s="52" customFormat="1" ht="25.5" customHeight="1">
      <c r="A72" s="40" t="s">
        <v>247</v>
      </c>
      <c r="B72" s="41" t="s">
        <v>376</v>
      </c>
      <c r="C72" s="53" t="s">
        <v>248</v>
      </c>
      <c r="D72" s="54" t="s">
        <v>21</v>
      </c>
      <c r="E72" s="54" t="s">
        <v>34</v>
      </c>
      <c r="F72" s="54"/>
      <c r="G72" s="54"/>
      <c r="H72" s="54" t="s">
        <v>249</v>
      </c>
      <c r="I72" s="55">
        <v>20</v>
      </c>
      <c r="J72" s="55" t="s">
        <v>36</v>
      </c>
      <c r="K72" s="55" t="s">
        <v>36</v>
      </c>
      <c r="L72" s="55">
        <v>3</v>
      </c>
      <c r="M72" s="54">
        <v>24</v>
      </c>
      <c r="N72" s="54">
        <v>24</v>
      </c>
      <c r="O72" s="54">
        <v>0</v>
      </c>
      <c r="P72" s="54">
        <v>0</v>
      </c>
      <c r="Q72" s="56">
        <f t="shared" si="20"/>
        <v>748484.36</v>
      </c>
      <c r="R72" s="56">
        <v>748484.36</v>
      </c>
      <c r="S72" s="56">
        <v>0</v>
      </c>
      <c r="T72" s="56">
        <f t="shared" si="22"/>
        <v>791923.86</v>
      </c>
      <c r="U72" s="56">
        <v>791923.86</v>
      </c>
      <c r="V72" s="56">
        <v>0</v>
      </c>
      <c r="W72" s="56">
        <f t="shared" si="21"/>
        <v>1540408.22</v>
      </c>
      <c r="X72" s="57">
        <f aca="true" t="shared" si="23" ref="X72:X103">T72/W72</f>
        <v>0.5140999961685481</v>
      </c>
      <c r="Y72" s="56">
        <f aca="true" t="shared" si="24" ref="Y72:Y97">U72/(N72+O72)</f>
        <v>32996.8275</v>
      </c>
      <c r="Z72" s="56" t="e">
        <f aca="true" t="shared" si="25" ref="Z72:Z97">V72/P72</f>
        <v>#DIV/0!</v>
      </c>
      <c r="AA72" s="58">
        <f t="shared" si="6"/>
        <v>791923.86</v>
      </c>
    </row>
    <row r="73" spans="1:27" s="52" customFormat="1" ht="25.5" customHeight="1">
      <c r="A73" s="40" t="s">
        <v>250</v>
      </c>
      <c r="B73" s="41" t="s">
        <v>376</v>
      </c>
      <c r="C73" s="53" t="s">
        <v>251</v>
      </c>
      <c r="D73" s="54" t="s">
        <v>22</v>
      </c>
      <c r="E73" s="54" t="s">
        <v>34</v>
      </c>
      <c r="F73" s="54"/>
      <c r="G73" s="54"/>
      <c r="H73" s="54" t="s">
        <v>252</v>
      </c>
      <c r="I73" s="55">
        <v>20</v>
      </c>
      <c r="J73" s="55">
        <v>13</v>
      </c>
      <c r="K73" s="55" t="s">
        <v>60</v>
      </c>
      <c r="L73" s="55">
        <v>2</v>
      </c>
      <c r="M73" s="54">
        <v>20</v>
      </c>
      <c r="N73" s="54">
        <v>0</v>
      </c>
      <c r="O73" s="54">
        <v>20</v>
      </c>
      <c r="P73" s="54">
        <v>0</v>
      </c>
      <c r="Q73" s="56">
        <f t="shared" si="20"/>
        <v>116386.98</v>
      </c>
      <c r="R73" s="56">
        <v>116386.98</v>
      </c>
      <c r="S73" s="56">
        <v>0</v>
      </c>
      <c r="T73" s="56">
        <f t="shared" si="22"/>
        <v>465547.95</v>
      </c>
      <c r="U73" s="56">
        <v>465547.95</v>
      </c>
      <c r="V73" s="56">
        <v>0</v>
      </c>
      <c r="W73" s="56">
        <f t="shared" si="21"/>
        <v>581934.93</v>
      </c>
      <c r="X73" s="57">
        <f t="shared" si="23"/>
        <v>0.800000010310431</v>
      </c>
      <c r="Y73" s="56">
        <f t="shared" si="24"/>
        <v>23277.3975</v>
      </c>
      <c r="Z73" s="56" t="e">
        <f t="shared" si="25"/>
        <v>#DIV/0!</v>
      </c>
      <c r="AA73" s="58">
        <f aca="true" t="shared" si="26" ref="AA73:AA109">T73</f>
        <v>465547.95</v>
      </c>
    </row>
    <row r="74" spans="1:27" s="52" customFormat="1" ht="25.5" customHeight="1">
      <c r="A74" s="40" t="s">
        <v>253</v>
      </c>
      <c r="B74" s="44" t="s">
        <v>377</v>
      </c>
      <c r="C74" s="46" t="s">
        <v>254</v>
      </c>
      <c r="D74" s="47" t="s">
        <v>21</v>
      </c>
      <c r="E74" s="47" t="s">
        <v>34</v>
      </c>
      <c r="F74" s="47"/>
      <c r="G74" s="47"/>
      <c r="H74" s="47" t="s">
        <v>255</v>
      </c>
      <c r="I74" s="48">
        <v>22</v>
      </c>
      <c r="J74" s="48">
        <v>12</v>
      </c>
      <c r="K74" s="48" t="s">
        <v>48</v>
      </c>
      <c r="L74" s="48">
        <v>2</v>
      </c>
      <c r="M74" s="47">
        <v>40</v>
      </c>
      <c r="N74" s="47">
        <v>40</v>
      </c>
      <c r="O74" s="47"/>
      <c r="P74" s="47"/>
      <c r="Q74" s="49">
        <f t="shared" si="20"/>
        <v>1559357.19</v>
      </c>
      <c r="R74" s="49">
        <v>1559357.19</v>
      </c>
      <c r="S74" s="49"/>
      <c r="T74" s="49">
        <f t="shared" si="22"/>
        <v>1320000</v>
      </c>
      <c r="U74" s="49">
        <v>1320000</v>
      </c>
      <c r="V74" s="49"/>
      <c r="W74" s="49">
        <f t="shared" si="21"/>
        <v>2879357.19</v>
      </c>
      <c r="X74" s="50">
        <f t="shared" si="23"/>
        <v>0.45843565521650337</v>
      </c>
      <c r="Y74" s="49">
        <f t="shared" si="24"/>
        <v>33000</v>
      </c>
      <c r="Z74" s="49" t="e">
        <f t="shared" si="25"/>
        <v>#DIV/0!</v>
      </c>
      <c r="AA74" s="51">
        <f t="shared" si="26"/>
        <v>1320000</v>
      </c>
    </row>
    <row r="75" spans="1:27" s="52" customFormat="1" ht="25.5" customHeight="1">
      <c r="A75" s="40" t="s">
        <v>256</v>
      </c>
      <c r="B75" s="44" t="s">
        <v>377</v>
      </c>
      <c r="C75" s="46" t="s">
        <v>257</v>
      </c>
      <c r="D75" s="47" t="s">
        <v>21</v>
      </c>
      <c r="E75" s="47" t="s">
        <v>34</v>
      </c>
      <c r="F75" s="47"/>
      <c r="G75" s="47"/>
      <c r="H75" s="47" t="s">
        <v>258</v>
      </c>
      <c r="I75" s="48">
        <v>22</v>
      </c>
      <c r="J75" s="48" t="s">
        <v>36</v>
      </c>
      <c r="K75" s="48" t="s">
        <v>42</v>
      </c>
      <c r="L75" s="48" t="s">
        <v>69</v>
      </c>
      <c r="M75" s="47">
        <v>115</v>
      </c>
      <c r="N75" s="47">
        <v>115</v>
      </c>
      <c r="O75" s="47"/>
      <c r="P75" s="47"/>
      <c r="Q75" s="49">
        <f t="shared" si="20"/>
        <v>2119198.27</v>
      </c>
      <c r="R75" s="49">
        <v>2119198.27</v>
      </c>
      <c r="S75" s="49"/>
      <c r="T75" s="49">
        <f t="shared" si="22"/>
        <v>3795000</v>
      </c>
      <c r="U75" s="49">
        <v>3795000</v>
      </c>
      <c r="V75" s="49"/>
      <c r="W75" s="49">
        <f t="shared" si="21"/>
        <v>5914198.27</v>
      </c>
      <c r="X75" s="50">
        <f t="shared" si="23"/>
        <v>0.6416761540190975</v>
      </c>
      <c r="Y75" s="49">
        <f t="shared" si="24"/>
        <v>33000</v>
      </c>
      <c r="Z75" s="49" t="e">
        <f t="shared" si="25"/>
        <v>#DIV/0!</v>
      </c>
      <c r="AA75" s="51">
        <f t="shared" si="26"/>
        <v>3795000</v>
      </c>
    </row>
    <row r="76" spans="1:27" s="52" customFormat="1" ht="25.5" customHeight="1">
      <c r="A76" s="40" t="s">
        <v>259</v>
      </c>
      <c r="B76" s="44" t="s">
        <v>377</v>
      </c>
      <c r="C76" s="46" t="s">
        <v>260</v>
      </c>
      <c r="D76" s="47" t="s">
        <v>21</v>
      </c>
      <c r="E76" s="47" t="s">
        <v>34</v>
      </c>
      <c r="F76" s="47"/>
      <c r="G76" s="47"/>
      <c r="H76" s="47" t="s">
        <v>261</v>
      </c>
      <c r="I76" s="48" t="s">
        <v>262</v>
      </c>
      <c r="J76" s="48" t="s">
        <v>53</v>
      </c>
      <c r="K76" s="48" t="s">
        <v>42</v>
      </c>
      <c r="L76" s="48" t="s">
        <v>38</v>
      </c>
      <c r="M76" s="47">
        <v>20</v>
      </c>
      <c r="N76" s="47">
        <v>20</v>
      </c>
      <c r="O76" s="47"/>
      <c r="P76" s="47"/>
      <c r="Q76" s="49">
        <f t="shared" si="20"/>
        <v>590000</v>
      </c>
      <c r="R76" s="49">
        <v>590000</v>
      </c>
      <c r="S76" s="49"/>
      <c r="T76" s="49">
        <f t="shared" si="22"/>
        <v>660000</v>
      </c>
      <c r="U76" s="49">
        <v>660000</v>
      </c>
      <c r="V76" s="49"/>
      <c r="W76" s="49">
        <f t="shared" si="21"/>
        <v>1250000</v>
      </c>
      <c r="X76" s="50">
        <f t="shared" si="23"/>
        <v>0.528</v>
      </c>
      <c r="Y76" s="49">
        <f t="shared" si="24"/>
        <v>33000</v>
      </c>
      <c r="Z76" s="49" t="e">
        <f t="shared" si="25"/>
        <v>#DIV/0!</v>
      </c>
      <c r="AA76" s="51">
        <f t="shared" si="26"/>
        <v>660000</v>
      </c>
    </row>
    <row r="77" spans="1:27" s="52" customFormat="1" ht="25.5" customHeight="1">
      <c r="A77" s="40" t="s">
        <v>263</v>
      </c>
      <c r="B77" s="41" t="s">
        <v>378</v>
      </c>
      <c r="C77" s="53" t="s">
        <v>264</v>
      </c>
      <c r="D77" s="54" t="s">
        <v>21</v>
      </c>
      <c r="E77" s="54" t="s">
        <v>34</v>
      </c>
      <c r="F77" s="54"/>
      <c r="G77" s="54"/>
      <c r="H77" s="54" t="s">
        <v>265</v>
      </c>
      <c r="I77" s="55">
        <v>24</v>
      </c>
      <c r="J77" s="55" t="s">
        <v>90</v>
      </c>
      <c r="K77" s="55" t="s">
        <v>77</v>
      </c>
      <c r="L77" s="55" t="s">
        <v>38</v>
      </c>
      <c r="M77" s="54">
        <v>48</v>
      </c>
      <c r="N77" s="54">
        <v>48</v>
      </c>
      <c r="O77" s="54">
        <v>0</v>
      </c>
      <c r="P77" s="54">
        <v>0</v>
      </c>
      <c r="Q77" s="56">
        <f t="shared" si="20"/>
        <v>396000</v>
      </c>
      <c r="R77" s="56">
        <v>396000</v>
      </c>
      <c r="S77" s="56">
        <v>0</v>
      </c>
      <c r="T77" s="56">
        <f t="shared" si="22"/>
        <v>1584000</v>
      </c>
      <c r="U77" s="56">
        <v>1584000</v>
      </c>
      <c r="V77" s="56">
        <v>0</v>
      </c>
      <c r="W77" s="56">
        <f t="shared" si="21"/>
        <v>1980000</v>
      </c>
      <c r="X77" s="57">
        <f t="shared" si="23"/>
        <v>0.8</v>
      </c>
      <c r="Y77" s="56">
        <f t="shared" si="24"/>
        <v>33000</v>
      </c>
      <c r="Z77" s="56" t="e">
        <f t="shared" si="25"/>
        <v>#DIV/0!</v>
      </c>
      <c r="AA77" s="58">
        <f t="shared" si="26"/>
        <v>1584000</v>
      </c>
    </row>
    <row r="78" spans="1:27" s="52" customFormat="1" ht="25.5" customHeight="1">
      <c r="A78" s="40" t="s">
        <v>266</v>
      </c>
      <c r="B78" s="41" t="s">
        <v>378</v>
      </c>
      <c r="C78" s="53" t="s">
        <v>267</v>
      </c>
      <c r="D78" s="54" t="s">
        <v>21</v>
      </c>
      <c r="E78" s="54" t="s">
        <v>34</v>
      </c>
      <c r="F78" s="54"/>
      <c r="G78" s="54"/>
      <c r="H78" s="54" t="s">
        <v>268</v>
      </c>
      <c r="I78" s="55">
        <v>24</v>
      </c>
      <c r="J78" s="55">
        <v>16</v>
      </c>
      <c r="K78" s="55" t="s">
        <v>94</v>
      </c>
      <c r="L78" s="55">
        <v>2</v>
      </c>
      <c r="M78" s="54">
        <v>10</v>
      </c>
      <c r="N78" s="54">
        <v>10</v>
      </c>
      <c r="O78" s="54">
        <v>0</v>
      </c>
      <c r="P78" s="54">
        <v>0</v>
      </c>
      <c r="Q78" s="56">
        <f t="shared" si="20"/>
        <v>82500</v>
      </c>
      <c r="R78" s="56">
        <v>82500</v>
      </c>
      <c r="S78" s="56">
        <v>0</v>
      </c>
      <c r="T78" s="56">
        <f t="shared" si="22"/>
        <v>330000</v>
      </c>
      <c r="U78" s="56">
        <v>330000</v>
      </c>
      <c r="V78" s="56">
        <v>0</v>
      </c>
      <c r="W78" s="56">
        <f t="shared" si="21"/>
        <v>412500</v>
      </c>
      <c r="X78" s="57">
        <f t="shared" si="23"/>
        <v>0.8</v>
      </c>
      <c r="Y78" s="56">
        <f t="shared" si="24"/>
        <v>33000</v>
      </c>
      <c r="Z78" s="56" t="e">
        <f t="shared" si="25"/>
        <v>#DIV/0!</v>
      </c>
      <c r="AA78" s="58">
        <f t="shared" si="26"/>
        <v>330000</v>
      </c>
    </row>
    <row r="79" spans="1:27" s="52" customFormat="1" ht="25.5" customHeight="1">
      <c r="A79" s="40" t="s">
        <v>269</v>
      </c>
      <c r="B79" s="41" t="s">
        <v>378</v>
      </c>
      <c r="C79" s="53" t="s">
        <v>270</v>
      </c>
      <c r="D79" s="54" t="s">
        <v>22</v>
      </c>
      <c r="E79" s="54" t="s">
        <v>34</v>
      </c>
      <c r="F79" s="54"/>
      <c r="G79" s="54"/>
      <c r="H79" s="54" t="s">
        <v>271</v>
      </c>
      <c r="I79" s="55">
        <v>24</v>
      </c>
      <c r="J79" s="55">
        <v>11</v>
      </c>
      <c r="K79" s="55" t="s">
        <v>48</v>
      </c>
      <c r="L79" s="55">
        <v>2</v>
      </c>
      <c r="M79" s="54">
        <v>15</v>
      </c>
      <c r="N79" s="54">
        <v>0</v>
      </c>
      <c r="O79" s="54">
        <v>15</v>
      </c>
      <c r="P79" s="54">
        <v>0</v>
      </c>
      <c r="Q79" s="56">
        <f t="shared" si="20"/>
        <v>123750</v>
      </c>
      <c r="R79" s="56">
        <v>123750</v>
      </c>
      <c r="S79" s="56">
        <v>0</v>
      </c>
      <c r="T79" s="56">
        <f t="shared" si="22"/>
        <v>495000</v>
      </c>
      <c r="U79" s="56">
        <v>495000</v>
      </c>
      <c r="V79" s="56">
        <v>0</v>
      </c>
      <c r="W79" s="56">
        <f t="shared" si="21"/>
        <v>618750</v>
      </c>
      <c r="X79" s="57">
        <f t="shared" si="23"/>
        <v>0.8</v>
      </c>
      <c r="Y79" s="56">
        <f t="shared" si="24"/>
        <v>33000</v>
      </c>
      <c r="Z79" s="56" t="e">
        <f t="shared" si="25"/>
        <v>#DIV/0!</v>
      </c>
      <c r="AA79" s="58">
        <f t="shared" si="26"/>
        <v>495000</v>
      </c>
    </row>
    <row r="80" spans="1:27" s="52" customFormat="1" ht="25.5" customHeight="1">
      <c r="A80" s="45" t="s">
        <v>272</v>
      </c>
      <c r="B80" s="44" t="s">
        <v>379</v>
      </c>
      <c r="C80" s="46" t="s">
        <v>273</v>
      </c>
      <c r="D80" s="47" t="s">
        <v>22</v>
      </c>
      <c r="E80" s="47" t="s">
        <v>34</v>
      </c>
      <c r="F80" s="47"/>
      <c r="G80" s="47"/>
      <c r="H80" s="47" t="s">
        <v>274</v>
      </c>
      <c r="I80" s="48" t="s">
        <v>275</v>
      </c>
      <c r="J80" s="48" t="s">
        <v>61</v>
      </c>
      <c r="K80" s="48" t="s">
        <v>48</v>
      </c>
      <c r="L80" s="48" t="s">
        <v>38</v>
      </c>
      <c r="M80" s="47">
        <v>20</v>
      </c>
      <c r="N80" s="47"/>
      <c r="O80" s="47">
        <v>20</v>
      </c>
      <c r="P80" s="47"/>
      <c r="Q80" s="49">
        <f t="shared" si="20"/>
        <v>165000</v>
      </c>
      <c r="R80" s="49">
        <v>165000</v>
      </c>
      <c r="S80" s="49"/>
      <c r="T80" s="49">
        <f t="shared" si="22"/>
        <v>660000</v>
      </c>
      <c r="U80" s="49">
        <v>660000</v>
      </c>
      <c r="V80" s="49"/>
      <c r="W80" s="49">
        <f t="shared" si="21"/>
        <v>825000</v>
      </c>
      <c r="X80" s="50">
        <f t="shared" si="23"/>
        <v>0.8</v>
      </c>
      <c r="Y80" s="49">
        <f t="shared" si="24"/>
        <v>33000</v>
      </c>
      <c r="Z80" s="49" t="e">
        <f t="shared" si="25"/>
        <v>#DIV/0!</v>
      </c>
      <c r="AA80" s="51">
        <f t="shared" si="26"/>
        <v>660000</v>
      </c>
    </row>
    <row r="81" spans="1:27" s="52" customFormat="1" ht="25.5" customHeight="1">
      <c r="A81" s="45" t="s">
        <v>276</v>
      </c>
      <c r="B81" s="44" t="s">
        <v>379</v>
      </c>
      <c r="C81" s="46" t="s">
        <v>277</v>
      </c>
      <c r="D81" s="47" t="s">
        <v>22</v>
      </c>
      <c r="E81" s="47" t="s">
        <v>34</v>
      </c>
      <c r="F81" s="47"/>
      <c r="G81" s="47"/>
      <c r="H81" s="47" t="s">
        <v>278</v>
      </c>
      <c r="I81" s="48" t="s">
        <v>275</v>
      </c>
      <c r="J81" s="48" t="s">
        <v>77</v>
      </c>
      <c r="K81" s="48" t="s">
        <v>53</v>
      </c>
      <c r="L81" s="48" t="s">
        <v>38</v>
      </c>
      <c r="M81" s="47">
        <v>30</v>
      </c>
      <c r="N81" s="47"/>
      <c r="O81" s="47">
        <v>30</v>
      </c>
      <c r="P81" s="47"/>
      <c r="Q81" s="49">
        <f t="shared" si="20"/>
        <v>1818300</v>
      </c>
      <c r="R81" s="49">
        <v>1818300</v>
      </c>
      <c r="S81" s="49"/>
      <c r="T81" s="49">
        <f t="shared" si="22"/>
        <v>990000</v>
      </c>
      <c r="U81" s="49">
        <v>990000</v>
      </c>
      <c r="V81" s="49"/>
      <c r="W81" s="49">
        <f t="shared" si="21"/>
        <v>2808300</v>
      </c>
      <c r="X81" s="50">
        <f t="shared" si="23"/>
        <v>0.3525264394829612</v>
      </c>
      <c r="Y81" s="49">
        <f t="shared" si="24"/>
        <v>33000</v>
      </c>
      <c r="Z81" s="49" t="e">
        <f t="shared" si="25"/>
        <v>#DIV/0!</v>
      </c>
      <c r="AA81" s="51">
        <f t="shared" si="26"/>
        <v>990000</v>
      </c>
    </row>
    <row r="82" spans="1:27" s="52" customFormat="1" ht="25.5" customHeight="1">
      <c r="A82" s="45" t="s">
        <v>279</v>
      </c>
      <c r="B82" s="44" t="s">
        <v>379</v>
      </c>
      <c r="C82" s="46" t="s">
        <v>280</v>
      </c>
      <c r="D82" s="47" t="s">
        <v>21</v>
      </c>
      <c r="E82" s="47" t="s">
        <v>34</v>
      </c>
      <c r="F82" s="47"/>
      <c r="G82" s="47"/>
      <c r="H82" s="47" t="s">
        <v>281</v>
      </c>
      <c r="I82" s="48" t="s">
        <v>275</v>
      </c>
      <c r="J82" s="48" t="s">
        <v>36</v>
      </c>
      <c r="K82" s="48" t="s">
        <v>94</v>
      </c>
      <c r="L82" s="48" t="s">
        <v>69</v>
      </c>
      <c r="M82" s="47">
        <v>45</v>
      </c>
      <c r="N82" s="47">
        <v>45</v>
      </c>
      <c r="O82" s="47"/>
      <c r="P82" s="47"/>
      <c r="Q82" s="49">
        <f t="shared" si="20"/>
        <v>2223223.93</v>
      </c>
      <c r="R82" s="49">
        <v>2223223.93</v>
      </c>
      <c r="S82" s="49"/>
      <c r="T82" s="49">
        <f t="shared" si="22"/>
        <v>1485000</v>
      </c>
      <c r="U82" s="49">
        <v>1485000</v>
      </c>
      <c r="V82" s="49"/>
      <c r="W82" s="49">
        <f t="shared" si="21"/>
        <v>3708223.93</v>
      </c>
      <c r="X82" s="50">
        <f t="shared" si="23"/>
        <v>0.4004612526191211</v>
      </c>
      <c r="Y82" s="49">
        <f t="shared" si="24"/>
        <v>33000</v>
      </c>
      <c r="Z82" s="49" t="e">
        <f t="shared" si="25"/>
        <v>#DIV/0!</v>
      </c>
      <c r="AA82" s="51">
        <f t="shared" si="26"/>
        <v>1485000</v>
      </c>
    </row>
    <row r="83" spans="1:27" s="52" customFormat="1" ht="25.5" customHeight="1">
      <c r="A83" s="45" t="s">
        <v>282</v>
      </c>
      <c r="B83" s="44" t="s">
        <v>379</v>
      </c>
      <c r="C83" s="46" t="s">
        <v>283</v>
      </c>
      <c r="D83" s="47" t="s">
        <v>21</v>
      </c>
      <c r="E83" s="47" t="s">
        <v>34</v>
      </c>
      <c r="F83" s="47"/>
      <c r="G83" s="47"/>
      <c r="H83" s="47" t="s">
        <v>284</v>
      </c>
      <c r="I83" s="48" t="s">
        <v>275</v>
      </c>
      <c r="J83" s="48" t="s">
        <v>60</v>
      </c>
      <c r="K83" s="48" t="s">
        <v>53</v>
      </c>
      <c r="L83" s="48" t="s">
        <v>69</v>
      </c>
      <c r="M83" s="47">
        <v>22</v>
      </c>
      <c r="N83" s="47">
        <v>22</v>
      </c>
      <c r="O83" s="47"/>
      <c r="P83" s="47"/>
      <c r="Q83" s="49">
        <f t="shared" si="20"/>
        <v>178376</v>
      </c>
      <c r="R83" s="49">
        <v>178376</v>
      </c>
      <c r="S83" s="49"/>
      <c r="T83" s="49">
        <f t="shared" si="22"/>
        <v>712000</v>
      </c>
      <c r="U83" s="49">
        <v>712000</v>
      </c>
      <c r="V83" s="49"/>
      <c r="W83" s="49">
        <f t="shared" si="21"/>
        <v>890376</v>
      </c>
      <c r="X83" s="50">
        <f t="shared" si="23"/>
        <v>0.7996621651976243</v>
      </c>
      <c r="Y83" s="49">
        <f t="shared" si="24"/>
        <v>32363.636363636364</v>
      </c>
      <c r="Z83" s="49" t="e">
        <f t="shared" si="25"/>
        <v>#DIV/0!</v>
      </c>
      <c r="AA83" s="51">
        <f t="shared" si="26"/>
        <v>712000</v>
      </c>
    </row>
    <row r="84" spans="1:27" s="52" customFormat="1" ht="25.5" customHeight="1">
      <c r="A84" s="45" t="s">
        <v>285</v>
      </c>
      <c r="B84" s="44" t="s">
        <v>379</v>
      </c>
      <c r="C84" s="46" t="s">
        <v>286</v>
      </c>
      <c r="D84" s="47" t="s">
        <v>21</v>
      </c>
      <c r="E84" s="47" t="s">
        <v>34</v>
      </c>
      <c r="F84" s="47"/>
      <c r="G84" s="47"/>
      <c r="H84" s="47" t="s">
        <v>287</v>
      </c>
      <c r="I84" s="48">
        <v>26</v>
      </c>
      <c r="J84" s="48" t="s">
        <v>37</v>
      </c>
      <c r="K84" s="48" t="s">
        <v>48</v>
      </c>
      <c r="L84" s="48" t="s">
        <v>38</v>
      </c>
      <c r="M84" s="47">
        <v>12</v>
      </c>
      <c r="N84" s="47">
        <v>12</v>
      </c>
      <c r="O84" s="47"/>
      <c r="P84" s="47"/>
      <c r="Q84" s="49">
        <f t="shared" si="20"/>
        <v>48208.14</v>
      </c>
      <c r="R84" s="49">
        <v>48208.14</v>
      </c>
      <c r="S84" s="49"/>
      <c r="T84" s="49">
        <f t="shared" si="22"/>
        <v>191991.86</v>
      </c>
      <c r="U84" s="49">
        <v>191991.86</v>
      </c>
      <c r="V84" s="49"/>
      <c r="W84" s="49">
        <f t="shared" si="21"/>
        <v>240200</v>
      </c>
      <c r="X84" s="50">
        <f t="shared" si="23"/>
        <v>0.7992999999999999</v>
      </c>
      <c r="Y84" s="49">
        <f t="shared" si="24"/>
        <v>15999.321666666665</v>
      </c>
      <c r="Z84" s="49" t="e">
        <f t="shared" si="25"/>
        <v>#DIV/0!</v>
      </c>
      <c r="AA84" s="51">
        <f t="shared" si="26"/>
        <v>191991.86</v>
      </c>
    </row>
    <row r="85" spans="1:27" s="52" customFormat="1" ht="25.5" customHeight="1">
      <c r="A85" s="40" t="s">
        <v>288</v>
      </c>
      <c r="B85" s="41" t="s">
        <v>380</v>
      </c>
      <c r="C85" s="53" t="s">
        <v>289</v>
      </c>
      <c r="D85" s="54" t="s">
        <v>290</v>
      </c>
      <c r="E85" s="54" t="s">
        <v>34</v>
      </c>
      <c r="F85" s="54"/>
      <c r="G85" s="54"/>
      <c r="H85" s="54" t="s">
        <v>291</v>
      </c>
      <c r="I85" s="55">
        <v>28</v>
      </c>
      <c r="J85" s="55">
        <v>11</v>
      </c>
      <c r="K85" s="55" t="s">
        <v>53</v>
      </c>
      <c r="L85" s="55">
        <v>2</v>
      </c>
      <c r="M85" s="54">
        <v>10</v>
      </c>
      <c r="N85" s="54">
        <v>0</v>
      </c>
      <c r="O85" s="54">
        <v>10</v>
      </c>
      <c r="P85" s="54">
        <v>0</v>
      </c>
      <c r="Q85" s="56">
        <f t="shared" si="20"/>
        <v>65990</v>
      </c>
      <c r="R85" s="56">
        <v>65990</v>
      </c>
      <c r="S85" s="56"/>
      <c r="T85" s="56">
        <f t="shared" si="22"/>
        <v>264010</v>
      </c>
      <c r="U85" s="56">
        <v>264010</v>
      </c>
      <c r="V85" s="56"/>
      <c r="W85" s="56">
        <f t="shared" si="21"/>
        <v>330000</v>
      </c>
      <c r="X85" s="57">
        <f t="shared" si="23"/>
        <v>0.800030303030303</v>
      </c>
      <c r="Y85" s="56">
        <f t="shared" si="24"/>
        <v>26401</v>
      </c>
      <c r="Z85" s="56" t="e">
        <f t="shared" si="25"/>
        <v>#DIV/0!</v>
      </c>
      <c r="AA85" s="58">
        <f t="shared" si="26"/>
        <v>264010</v>
      </c>
    </row>
    <row r="86" spans="1:27" s="52" customFormat="1" ht="25.5" customHeight="1">
      <c r="A86" s="40" t="s">
        <v>292</v>
      </c>
      <c r="B86" s="41" t="s">
        <v>380</v>
      </c>
      <c r="C86" s="53" t="s">
        <v>293</v>
      </c>
      <c r="D86" s="54" t="s">
        <v>294</v>
      </c>
      <c r="E86" s="54" t="s">
        <v>34</v>
      </c>
      <c r="F86" s="54"/>
      <c r="G86" s="54"/>
      <c r="H86" s="54" t="s">
        <v>295</v>
      </c>
      <c r="I86" s="55">
        <v>28</v>
      </c>
      <c r="J86" s="55" t="s">
        <v>53</v>
      </c>
      <c r="K86" s="55" t="s">
        <v>53</v>
      </c>
      <c r="L86" s="55" t="s">
        <v>43</v>
      </c>
      <c r="M86" s="54">
        <v>5</v>
      </c>
      <c r="N86" s="54">
        <v>0</v>
      </c>
      <c r="O86" s="54">
        <v>0</v>
      </c>
      <c r="P86" s="54">
        <v>5</v>
      </c>
      <c r="Q86" s="56">
        <f t="shared" si="20"/>
        <v>37500</v>
      </c>
      <c r="R86" s="56"/>
      <c r="S86" s="56">
        <v>37500</v>
      </c>
      <c r="T86" s="56">
        <f t="shared" si="22"/>
        <v>25000</v>
      </c>
      <c r="U86" s="56"/>
      <c r="V86" s="56">
        <v>25000</v>
      </c>
      <c r="W86" s="56">
        <f t="shared" si="21"/>
        <v>62500</v>
      </c>
      <c r="X86" s="57">
        <f t="shared" si="23"/>
        <v>0.4</v>
      </c>
      <c r="Y86" s="56" t="e">
        <f t="shared" si="24"/>
        <v>#DIV/0!</v>
      </c>
      <c r="Z86" s="56">
        <f t="shared" si="25"/>
        <v>5000</v>
      </c>
      <c r="AA86" s="58">
        <f t="shared" si="26"/>
        <v>25000</v>
      </c>
    </row>
    <row r="87" spans="1:27" s="52" customFormat="1" ht="25.5" customHeight="1">
      <c r="A87" s="40" t="s">
        <v>296</v>
      </c>
      <c r="B87" s="41" t="s">
        <v>380</v>
      </c>
      <c r="C87" s="53" t="s">
        <v>297</v>
      </c>
      <c r="D87" s="54" t="s">
        <v>294</v>
      </c>
      <c r="E87" s="54" t="s">
        <v>34</v>
      </c>
      <c r="F87" s="54"/>
      <c r="G87" s="54"/>
      <c r="H87" s="54" t="s">
        <v>295</v>
      </c>
      <c r="I87" s="55">
        <v>28</v>
      </c>
      <c r="J87" s="55" t="s">
        <v>53</v>
      </c>
      <c r="K87" s="55" t="s">
        <v>53</v>
      </c>
      <c r="L87" s="55" t="s">
        <v>43</v>
      </c>
      <c r="M87" s="54">
        <v>5</v>
      </c>
      <c r="N87" s="54">
        <v>0</v>
      </c>
      <c r="O87" s="54">
        <v>0</v>
      </c>
      <c r="P87" s="54">
        <v>5</v>
      </c>
      <c r="Q87" s="56">
        <f t="shared" si="20"/>
        <v>37500</v>
      </c>
      <c r="R87" s="56"/>
      <c r="S87" s="56">
        <v>37500</v>
      </c>
      <c r="T87" s="56">
        <f t="shared" si="22"/>
        <v>25000</v>
      </c>
      <c r="U87" s="56"/>
      <c r="V87" s="56">
        <v>25000</v>
      </c>
      <c r="W87" s="56">
        <f t="shared" si="21"/>
        <v>62500</v>
      </c>
      <c r="X87" s="57">
        <f t="shared" si="23"/>
        <v>0.4</v>
      </c>
      <c r="Y87" s="56" t="e">
        <f t="shared" si="24"/>
        <v>#DIV/0!</v>
      </c>
      <c r="Z87" s="56">
        <f t="shared" si="25"/>
        <v>5000</v>
      </c>
      <c r="AA87" s="58">
        <f t="shared" si="26"/>
        <v>25000</v>
      </c>
    </row>
    <row r="88" spans="1:27" s="52" customFormat="1" ht="25.5" customHeight="1">
      <c r="A88" s="40" t="s">
        <v>298</v>
      </c>
      <c r="B88" s="41" t="s">
        <v>380</v>
      </c>
      <c r="C88" s="53" t="s">
        <v>299</v>
      </c>
      <c r="D88" s="54" t="s">
        <v>294</v>
      </c>
      <c r="E88" s="54" t="s">
        <v>34</v>
      </c>
      <c r="F88" s="54"/>
      <c r="G88" s="54"/>
      <c r="H88" s="54" t="s">
        <v>295</v>
      </c>
      <c r="I88" s="55">
        <v>28</v>
      </c>
      <c r="J88" s="55" t="s">
        <v>53</v>
      </c>
      <c r="K88" s="55" t="s">
        <v>53</v>
      </c>
      <c r="L88" s="55" t="s">
        <v>43</v>
      </c>
      <c r="M88" s="54">
        <v>5</v>
      </c>
      <c r="N88" s="54">
        <v>0</v>
      </c>
      <c r="O88" s="54">
        <v>0</v>
      </c>
      <c r="P88" s="54">
        <v>5</v>
      </c>
      <c r="Q88" s="56">
        <f t="shared" si="20"/>
        <v>37500</v>
      </c>
      <c r="R88" s="56"/>
      <c r="S88" s="56">
        <v>37500</v>
      </c>
      <c r="T88" s="56">
        <f t="shared" si="22"/>
        <v>25000</v>
      </c>
      <c r="U88" s="56"/>
      <c r="V88" s="56">
        <v>25000</v>
      </c>
      <c r="W88" s="56">
        <f t="shared" si="21"/>
        <v>62500</v>
      </c>
      <c r="X88" s="57">
        <f t="shared" si="23"/>
        <v>0.4</v>
      </c>
      <c r="Y88" s="56" t="e">
        <f t="shared" si="24"/>
        <v>#DIV/0!</v>
      </c>
      <c r="Z88" s="56">
        <f t="shared" si="25"/>
        <v>5000</v>
      </c>
      <c r="AA88" s="58">
        <f t="shared" si="26"/>
        <v>25000</v>
      </c>
    </row>
    <row r="89" spans="1:27" s="52" customFormat="1" ht="25.5" customHeight="1">
      <c r="A89" s="40" t="s">
        <v>300</v>
      </c>
      <c r="B89" s="41" t="s">
        <v>380</v>
      </c>
      <c r="C89" s="53" t="s">
        <v>301</v>
      </c>
      <c r="D89" s="54" t="s">
        <v>294</v>
      </c>
      <c r="E89" s="54" t="s">
        <v>34</v>
      </c>
      <c r="F89" s="54"/>
      <c r="G89" s="54"/>
      <c r="H89" s="54" t="s">
        <v>295</v>
      </c>
      <c r="I89" s="55">
        <v>28</v>
      </c>
      <c r="J89" s="55" t="s">
        <v>53</v>
      </c>
      <c r="K89" s="55" t="s">
        <v>53</v>
      </c>
      <c r="L89" s="55" t="s">
        <v>43</v>
      </c>
      <c r="M89" s="54">
        <v>5</v>
      </c>
      <c r="N89" s="54">
        <v>0</v>
      </c>
      <c r="O89" s="54">
        <v>0</v>
      </c>
      <c r="P89" s="54">
        <v>5</v>
      </c>
      <c r="Q89" s="56">
        <f t="shared" si="20"/>
        <v>37500</v>
      </c>
      <c r="R89" s="56"/>
      <c r="S89" s="56">
        <v>37500</v>
      </c>
      <c r="T89" s="56">
        <f t="shared" si="22"/>
        <v>25000</v>
      </c>
      <c r="U89" s="56"/>
      <c r="V89" s="56">
        <v>25000</v>
      </c>
      <c r="W89" s="56">
        <f t="shared" si="21"/>
        <v>62500</v>
      </c>
      <c r="X89" s="57">
        <f t="shared" si="23"/>
        <v>0.4</v>
      </c>
      <c r="Y89" s="56" t="e">
        <f t="shared" si="24"/>
        <v>#DIV/0!</v>
      </c>
      <c r="Z89" s="56">
        <f t="shared" si="25"/>
        <v>5000</v>
      </c>
      <c r="AA89" s="58">
        <f t="shared" si="26"/>
        <v>25000</v>
      </c>
    </row>
    <row r="90" spans="1:27" s="52" customFormat="1" ht="60.75">
      <c r="A90" s="45" t="s">
        <v>302</v>
      </c>
      <c r="B90" s="44" t="s">
        <v>381</v>
      </c>
      <c r="C90" s="46" t="s">
        <v>303</v>
      </c>
      <c r="D90" s="47" t="s">
        <v>21</v>
      </c>
      <c r="E90" s="47" t="s">
        <v>34</v>
      </c>
      <c r="F90" s="47"/>
      <c r="G90" s="47"/>
      <c r="H90" s="47" t="s">
        <v>304</v>
      </c>
      <c r="I90" s="48">
        <v>30</v>
      </c>
      <c r="J90" s="48">
        <v>13</v>
      </c>
      <c r="K90" s="48" t="s">
        <v>36</v>
      </c>
      <c r="L90" s="48">
        <v>2</v>
      </c>
      <c r="M90" s="47">
        <v>16</v>
      </c>
      <c r="N90" s="47">
        <v>16</v>
      </c>
      <c r="O90" s="47"/>
      <c r="P90" s="47"/>
      <c r="Q90" s="49">
        <f t="shared" si="20"/>
        <v>151903.99</v>
      </c>
      <c r="R90" s="49">
        <v>151903.99</v>
      </c>
      <c r="S90" s="49"/>
      <c r="T90" s="49">
        <f t="shared" si="22"/>
        <v>528000</v>
      </c>
      <c r="U90" s="49">
        <v>528000</v>
      </c>
      <c r="V90" s="49"/>
      <c r="W90" s="49">
        <f t="shared" si="21"/>
        <v>679903.99</v>
      </c>
      <c r="X90" s="50">
        <f t="shared" si="23"/>
        <v>0.7765802345122287</v>
      </c>
      <c r="Y90" s="49">
        <f t="shared" si="24"/>
        <v>33000</v>
      </c>
      <c r="Z90" s="49" t="e">
        <f t="shared" si="25"/>
        <v>#DIV/0!</v>
      </c>
      <c r="AA90" s="51">
        <f t="shared" si="26"/>
        <v>528000</v>
      </c>
    </row>
    <row r="91" spans="1:27" s="52" customFormat="1" ht="45.75">
      <c r="A91" s="45" t="s">
        <v>305</v>
      </c>
      <c r="B91" s="44" t="s">
        <v>381</v>
      </c>
      <c r="C91" s="46" t="s">
        <v>306</v>
      </c>
      <c r="D91" s="47" t="s">
        <v>21</v>
      </c>
      <c r="E91" s="47" t="s">
        <v>34</v>
      </c>
      <c r="F91" s="47"/>
      <c r="G91" s="47"/>
      <c r="H91" s="47" t="s">
        <v>307</v>
      </c>
      <c r="I91" s="48">
        <v>30</v>
      </c>
      <c r="J91" s="48">
        <v>30</v>
      </c>
      <c r="K91" s="48" t="s">
        <v>36</v>
      </c>
      <c r="L91" s="48">
        <v>3</v>
      </c>
      <c r="M91" s="47">
        <v>30</v>
      </c>
      <c r="N91" s="47">
        <v>30</v>
      </c>
      <c r="O91" s="47"/>
      <c r="P91" s="47"/>
      <c r="Q91" s="49">
        <f t="shared" si="20"/>
        <v>170785</v>
      </c>
      <c r="R91" s="49">
        <v>170785</v>
      </c>
      <c r="S91" s="49"/>
      <c r="T91" s="49">
        <f t="shared" si="22"/>
        <v>666923</v>
      </c>
      <c r="U91" s="49">
        <v>666923</v>
      </c>
      <c r="V91" s="49"/>
      <c r="W91" s="49">
        <f t="shared" si="21"/>
        <v>837708</v>
      </c>
      <c r="X91" s="50">
        <f t="shared" si="23"/>
        <v>0.7961282451641861</v>
      </c>
      <c r="Y91" s="49">
        <f t="shared" si="24"/>
        <v>22230.766666666666</v>
      </c>
      <c r="Z91" s="49" t="e">
        <f t="shared" si="25"/>
        <v>#DIV/0!</v>
      </c>
      <c r="AA91" s="51">
        <f t="shared" si="26"/>
        <v>666923</v>
      </c>
    </row>
    <row r="92" spans="1:27" s="52" customFormat="1" ht="45.75">
      <c r="A92" s="45" t="s">
        <v>308</v>
      </c>
      <c r="B92" s="44" t="s">
        <v>381</v>
      </c>
      <c r="C92" s="46" t="s">
        <v>309</v>
      </c>
      <c r="D92" s="47" t="s">
        <v>21</v>
      </c>
      <c r="E92" s="47" t="s">
        <v>34</v>
      </c>
      <c r="F92" s="47"/>
      <c r="G92" s="47"/>
      <c r="H92" s="47" t="s">
        <v>307</v>
      </c>
      <c r="I92" s="48">
        <v>30</v>
      </c>
      <c r="J92" s="48">
        <v>30</v>
      </c>
      <c r="K92" s="48" t="s">
        <v>36</v>
      </c>
      <c r="L92" s="48">
        <v>3</v>
      </c>
      <c r="M92" s="47">
        <v>30</v>
      </c>
      <c r="N92" s="47">
        <v>30</v>
      </c>
      <c r="O92" s="47"/>
      <c r="P92" s="47"/>
      <c r="Q92" s="49">
        <f t="shared" si="20"/>
        <v>247500</v>
      </c>
      <c r="R92" s="49">
        <v>247500</v>
      </c>
      <c r="S92" s="49"/>
      <c r="T92" s="49">
        <f t="shared" si="22"/>
        <v>990000</v>
      </c>
      <c r="U92" s="49">
        <v>990000</v>
      </c>
      <c r="V92" s="49"/>
      <c r="W92" s="49">
        <f t="shared" si="21"/>
        <v>1237500</v>
      </c>
      <c r="X92" s="50">
        <f t="shared" si="23"/>
        <v>0.8</v>
      </c>
      <c r="Y92" s="49">
        <f t="shared" si="24"/>
        <v>33000</v>
      </c>
      <c r="Z92" s="49" t="e">
        <f t="shared" si="25"/>
        <v>#DIV/0!</v>
      </c>
      <c r="AA92" s="51">
        <f t="shared" si="26"/>
        <v>990000</v>
      </c>
    </row>
    <row r="93" spans="1:27" s="52" customFormat="1" ht="45.75">
      <c r="A93" s="45" t="s">
        <v>310</v>
      </c>
      <c r="B93" s="44" t="s">
        <v>381</v>
      </c>
      <c r="C93" s="46" t="s">
        <v>311</v>
      </c>
      <c r="D93" s="47" t="s">
        <v>21</v>
      </c>
      <c r="E93" s="47" t="s">
        <v>34</v>
      </c>
      <c r="F93" s="47"/>
      <c r="G93" s="47"/>
      <c r="H93" s="47" t="s">
        <v>312</v>
      </c>
      <c r="I93" s="48">
        <v>30</v>
      </c>
      <c r="J93" s="48">
        <v>16</v>
      </c>
      <c r="K93" s="48" t="s">
        <v>36</v>
      </c>
      <c r="L93" s="48">
        <v>3</v>
      </c>
      <c r="M93" s="47">
        <v>50</v>
      </c>
      <c r="N93" s="47">
        <v>50</v>
      </c>
      <c r="O93" s="47"/>
      <c r="P93" s="47"/>
      <c r="Q93" s="49">
        <f t="shared" si="20"/>
        <v>467850</v>
      </c>
      <c r="R93" s="49">
        <v>467850</v>
      </c>
      <c r="S93" s="49"/>
      <c r="T93" s="49">
        <f t="shared" si="22"/>
        <v>1650000</v>
      </c>
      <c r="U93" s="49">
        <v>1650000</v>
      </c>
      <c r="V93" s="49"/>
      <c r="W93" s="49">
        <f t="shared" si="21"/>
        <v>2117850</v>
      </c>
      <c r="X93" s="50">
        <f t="shared" si="23"/>
        <v>0.7790920036829804</v>
      </c>
      <c r="Y93" s="49">
        <f t="shared" si="24"/>
        <v>33000</v>
      </c>
      <c r="Z93" s="49" t="e">
        <f t="shared" si="25"/>
        <v>#DIV/0!</v>
      </c>
      <c r="AA93" s="51">
        <f t="shared" si="26"/>
        <v>1650000</v>
      </c>
    </row>
    <row r="94" spans="1:27" s="52" customFormat="1" ht="45.75">
      <c r="A94" s="45" t="s">
        <v>313</v>
      </c>
      <c r="B94" s="44" t="s">
        <v>381</v>
      </c>
      <c r="C94" s="46" t="s">
        <v>314</v>
      </c>
      <c r="D94" s="47" t="s">
        <v>22</v>
      </c>
      <c r="E94" s="47" t="s">
        <v>34</v>
      </c>
      <c r="F94" s="47"/>
      <c r="G94" s="47"/>
      <c r="H94" s="47" t="s">
        <v>315</v>
      </c>
      <c r="I94" s="48">
        <v>30</v>
      </c>
      <c r="J94" s="48" t="s">
        <v>94</v>
      </c>
      <c r="K94" s="48" t="s">
        <v>60</v>
      </c>
      <c r="L94" s="48">
        <v>2</v>
      </c>
      <c r="M94" s="47">
        <v>30</v>
      </c>
      <c r="N94" s="47"/>
      <c r="O94" s="47">
        <v>30</v>
      </c>
      <c r="P94" s="47"/>
      <c r="Q94" s="49">
        <f t="shared" si="20"/>
        <v>198000</v>
      </c>
      <c r="R94" s="49">
        <v>198000</v>
      </c>
      <c r="S94" s="49"/>
      <c r="T94" s="49">
        <f t="shared" si="22"/>
        <v>792000</v>
      </c>
      <c r="U94" s="49">
        <v>792000</v>
      </c>
      <c r="V94" s="49"/>
      <c r="W94" s="49">
        <f t="shared" si="21"/>
        <v>990000</v>
      </c>
      <c r="X94" s="50">
        <f t="shared" si="23"/>
        <v>0.8</v>
      </c>
      <c r="Y94" s="49">
        <f t="shared" si="24"/>
        <v>26400</v>
      </c>
      <c r="Z94" s="49" t="e">
        <f t="shared" si="25"/>
        <v>#DIV/0!</v>
      </c>
      <c r="AA94" s="51">
        <f t="shared" si="26"/>
        <v>792000</v>
      </c>
    </row>
    <row r="95" spans="1:27" s="52" customFormat="1" ht="60.75">
      <c r="A95" s="45" t="s">
        <v>316</v>
      </c>
      <c r="B95" s="44" t="s">
        <v>381</v>
      </c>
      <c r="C95" s="46" t="s">
        <v>317</v>
      </c>
      <c r="D95" s="47" t="s">
        <v>21</v>
      </c>
      <c r="E95" s="47" t="s">
        <v>34</v>
      </c>
      <c r="F95" s="47"/>
      <c r="G95" s="47"/>
      <c r="H95" s="47" t="s">
        <v>318</v>
      </c>
      <c r="I95" s="48">
        <v>30</v>
      </c>
      <c r="J95" s="48">
        <v>24</v>
      </c>
      <c r="K95" s="48" t="s">
        <v>61</v>
      </c>
      <c r="L95" s="48">
        <v>3</v>
      </c>
      <c r="M95" s="47">
        <v>30</v>
      </c>
      <c r="N95" s="47">
        <v>30</v>
      </c>
      <c r="O95" s="47"/>
      <c r="P95" s="47"/>
      <c r="Q95" s="49">
        <f t="shared" si="20"/>
        <v>247500</v>
      </c>
      <c r="R95" s="49">
        <v>247500</v>
      </c>
      <c r="S95" s="49"/>
      <c r="T95" s="49">
        <f t="shared" si="22"/>
        <v>990000</v>
      </c>
      <c r="U95" s="49">
        <v>990000</v>
      </c>
      <c r="V95" s="49"/>
      <c r="W95" s="49">
        <f t="shared" si="21"/>
        <v>1237500</v>
      </c>
      <c r="X95" s="50">
        <f t="shared" si="23"/>
        <v>0.8</v>
      </c>
      <c r="Y95" s="49">
        <f t="shared" si="24"/>
        <v>33000</v>
      </c>
      <c r="Z95" s="49" t="e">
        <f t="shared" si="25"/>
        <v>#DIV/0!</v>
      </c>
      <c r="AA95" s="51">
        <f t="shared" si="26"/>
        <v>990000</v>
      </c>
    </row>
    <row r="96" spans="1:27" s="52" customFormat="1" ht="45.75">
      <c r="A96" s="45" t="s">
        <v>319</v>
      </c>
      <c r="B96" s="44" t="s">
        <v>381</v>
      </c>
      <c r="C96" s="46" t="s">
        <v>320</v>
      </c>
      <c r="D96" s="47" t="s">
        <v>22</v>
      </c>
      <c r="E96" s="47" t="s">
        <v>34</v>
      </c>
      <c r="F96" s="47"/>
      <c r="G96" s="47"/>
      <c r="H96" s="47" t="s">
        <v>321</v>
      </c>
      <c r="I96" s="48">
        <v>30</v>
      </c>
      <c r="J96" s="48">
        <v>23</v>
      </c>
      <c r="K96" s="48" t="s">
        <v>36</v>
      </c>
      <c r="L96" s="48">
        <v>2</v>
      </c>
      <c r="M96" s="47">
        <v>12</v>
      </c>
      <c r="N96" s="47"/>
      <c r="O96" s="47">
        <v>12</v>
      </c>
      <c r="P96" s="47"/>
      <c r="Q96" s="49">
        <f t="shared" si="20"/>
        <v>99000</v>
      </c>
      <c r="R96" s="49">
        <v>99000</v>
      </c>
      <c r="S96" s="49"/>
      <c r="T96" s="49">
        <f t="shared" si="22"/>
        <v>396000</v>
      </c>
      <c r="U96" s="49">
        <v>396000</v>
      </c>
      <c r="V96" s="49"/>
      <c r="W96" s="49">
        <f t="shared" si="21"/>
        <v>495000</v>
      </c>
      <c r="X96" s="50">
        <f t="shared" si="23"/>
        <v>0.8</v>
      </c>
      <c r="Y96" s="49">
        <f t="shared" si="24"/>
        <v>33000</v>
      </c>
      <c r="Z96" s="49" t="e">
        <f t="shared" si="25"/>
        <v>#DIV/0!</v>
      </c>
      <c r="AA96" s="51">
        <f t="shared" si="26"/>
        <v>396000</v>
      </c>
    </row>
    <row r="97" spans="1:27" s="52" customFormat="1" ht="45.75">
      <c r="A97" s="45" t="s">
        <v>322</v>
      </c>
      <c r="B97" s="44" t="s">
        <v>381</v>
      </c>
      <c r="C97" s="46" t="s">
        <v>323</v>
      </c>
      <c r="D97" s="47" t="s">
        <v>21</v>
      </c>
      <c r="E97" s="47" t="s">
        <v>129</v>
      </c>
      <c r="F97" s="47"/>
      <c r="G97" s="47"/>
      <c r="H97" s="47" t="s">
        <v>324</v>
      </c>
      <c r="I97" s="48">
        <v>30</v>
      </c>
      <c r="J97" s="48">
        <v>18</v>
      </c>
      <c r="K97" s="48" t="s">
        <v>48</v>
      </c>
      <c r="L97" s="48">
        <v>3</v>
      </c>
      <c r="M97" s="47">
        <v>40</v>
      </c>
      <c r="N97" s="47">
        <v>40</v>
      </c>
      <c r="O97" s="47"/>
      <c r="P97" s="47"/>
      <c r="Q97" s="49">
        <f t="shared" si="20"/>
        <v>700603.52</v>
      </c>
      <c r="R97" s="49">
        <v>700603.52</v>
      </c>
      <c r="S97" s="49"/>
      <c r="T97" s="49">
        <f t="shared" si="22"/>
        <v>1320000</v>
      </c>
      <c r="U97" s="49">
        <v>1320000</v>
      </c>
      <c r="V97" s="49"/>
      <c r="W97" s="49">
        <f t="shared" si="21"/>
        <v>2020603.52</v>
      </c>
      <c r="X97" s="50">
        <f t="shared" si="23"/>
        <v>0.6532701675190589</v>
      </c>
      <c r="Y97" s="49">
        <f t="shared" si="24"/>
        <v>33000</v>
      </c>
      <c r="Z97" s="49" t="e">
        <f t="shared" si="25"/>
        <v>#DIV/0!</v>
      </c>
      <c r="AA97" s="51">
        <f t="shared" si="26"/>
        <v>1320000</v>
      </c>
    </row>
    <row r="98" spans="1:27" s="52" customFormat="1" ht="45.75">
      <c r="A98" s="45" t="s">
        <v>325</v>
      </c>
      <c r="B98" s="44" t="s">
        <v>381</v>
      </c>
      <c r="C98" s="46" t="s">
        <v>326</v>
      </c>
      <c r="D98" s="47" t="s">
        <v>21</v>
      </c>
      <c r="E98" s="47" t="s">
        <v>129</v>
      </c>
      <c r="F98" s="47"/>
      <c r="G98" s="47"/>
      <c r="H98" s="47" t="s">
        <v>327</v>
      </c>
      <c r="I98" s="48">
        <v>30</v>
      </c>
      <c r="J98" s="48" t="s">
        <v>37</v>
      </c>
      <c r="K98" s="48" t="s">
        <v>60</v>
      </c>
      <c r="L98" s="48">
        <v>2</v>
      </c>
      <c r="M98" s="47">
        <v>20</v>
      </c>
      <c r="N98" s="47">
        <v>20</v>
      </c>
      <c r="O98" s="47"/>
      <c r="P98" s="47"/>
      <c r="Q98" s="49">
        <v>165000</v>
      </c>
      <c r="R98" s="49">
        <v>165000</v>
      </c>
      <c r="S98" s="49"/>
      <c r="T98" s="49">
        <f t="shared" si="22"/>
        <v>660000</v>
      </c>
      <c r="U98" s="49">
        <v>660000</v>
      </c>
      <c r="V98" s="49"/>
      <c r="W98" s="49">
        <f t="shared" si="21"/>
        <v>825000</v>
      </c>
      <c r="X98" s="50">
        <f t="shared" si="23"/>
        <v>0.8</v>
      </c>
      <c r="Y98" s="49">
        <f aca="true" t="shared" si="27" ref="Y98:Y105">U98/(N98+O98)</f>
        <v>33000</v>
      </c>
      <c r="Z98" s="49" t="e">
        <f aca="true" t="shared" si="28" ref="Z98:Z105">V98/P98</f>
        <v>#DIV/0!</v>
      </c>
      <c r="AA98" s="51">
        <f t="shared" si="26"/>
        <v>660000</v>
      </c>
    </row>
    <row r="99" spans="1:27" s="52" customFormat="1" ht="60.75">
      <c r="A99" s="45" t="s">
        <v>328</v>
      </c>
      <c r="B99" s="44" t="s">
        <v>381</v>
      </c>
      <c r="C99" s="46" t="s">
        <v>329</v>
      </c>
      <c r="D99" s="47" t="s">
        <v>21</v>
      </c>
      <c r="E99" s="47" t="s">
        <v>129</v>
      </c>
      <c r="F99" s="47"/>
      <c r="G99" s="47"/>
      <c r="H99" s="47" t="s">
        <v>330</v>
      </c>
      <c r="I99" s="48">
        <v>30</v>
      </c>
      <c r="J99" s="48">
        <v>21</v>
      </c>
      <c r="K99" s="48" t="s">
        <v>60</v>
      </c>
      <c r="L99" s="48">
        <v>3</v>
      </c>
      <c r="M99" s="47">
        <v>35</v>
      </c>
      <c r="N99" s="47">
        <v>35</v>
      </c>
      <c r="O99" s="47"/>
      <c r="P99" s="47"/>
      <c r="Q99" s="49">
        <v>289203</v>
      </c>
      <c r="R99" s="49">
        <v>289203</v>
      </c>
      <c r="S99" s="49"/>
      <c r="T99" s="49">
        <v>1155000</v>
      </c>
      <c r="U99" s="49">
        <v>1155000</v>
      </c>
      <c r="V99" s="49"/>
      <c r="W99" s="49">
        <f t="shared" si="21"/>
        <v>1444203</v>
      </c>
      <c r="X99" s="50">
        <f t="shared" si="23"/>
        <v>0.7997490657476822</v>
      </c>
      <c r="Y99" s="49">
        <f t="shared" si="27"/>
        <v>33000</v>
      </c>
      <c r="Z99" s="49" t="e">
        <f t="shared" si="28"/>
        <v>#DIV/0!</v>
      </c>
      <c r="AA99" s="51">
        <f t="shared" si="26"/>
        <v>1155000</v>
      </c>
    </row>
    <row r="100" spans="1:27" s="52" customFormat="1" ht="60.75">
      <c r="A100" s="45" t="s">
        <v>331</v>
      </c>
      <c r="B100" s="44" t="s">
        <v>381</v>
      </c>
      <c r="C100" s="46" t="s">
        <v>332</v>
      </c>
      <c r="D100" s="47" t="s">
        <v>21</v>
      </c>
      <c r="E100" s="47" t="s">
        <v>129</v>
      </c>
      <c r="F100" s="47"/>
      <c r="G100" s="47"/>
      <c r="H100" s="47" t="s">
        <v>330</v>
      </c>
      <c r="I100" s="48">
        <v>30</v>
      </c>
      <c r="J100" s="48">
        <v>21</v>
      </c>
      <c r="K100" s="48" t="s">
        <v>60</v>
      </c>
      <c r="L100" s="48">
        <v>3</v>
      </c>
      <c r="M100" s="47">
        <v>35</v>
      </c>
      <c r="N100" s="47">
        <v>35</v>
      </c>
      <c r="O100" s="47"/>
      <c r="P100" s="47"/>
      <c r="Q100" s="49">
        <f aca="true" t="shared" si="29" ref="Q100:Q105">R100+S100</f>
        <v>289203</v>
      </c>
      <c r="R100" s="49">
        <v>289203</v>
      </c>
      <c r="S100" s="49"/>
      <c r="T100" s="49">
        <f t="shared" si="22"/>
        <v>1155000</v>
      </c>
      <c r="U100" s="49">
        <v>1155000</v>
      </c>
      <c r="V100" s="49"/>
      <c r="W100" s="49">
        <f t="shared" si="21"/>
        <v>1444203</v>
      </c>
      <c r="X100" s="50">
        <f t="shared" si="23"/>
        <v>0.7997490657476822</v>
      </c>
      <c r="Y100" s="49">
        <f t="shared" si="27"/>
        <v>33000</v>
      </c>
      <c r="Z100" s="49" t="e">
        <f t="shared" si="28"/>
        <v>#DIV/0!</v>
      </c>
      <c r="AA100" s="51">
        <f t="shared" si="26"/>
        <v>1155000</v>
      </c>
    </row>
    <row r="101" spans="1:27" s="52" customFormat="1" ht="45.75">
      <c r="A101" s="45" t="s">
        <v>333</v>
      </c>
      <c r="B101" s="44" t="s">
        <v>381</v>
      </c>
      <c r="C101" s="46" t="s">
        <v>334</v>
      </c>
      <c r="D101" s="47" t="s">
        <v>21</v>
      </c>
      <c r="E101" s="47" t="s">
        <v>129</v>
      </c>
      <c r="F101" s="47"/>
      <c r="G101" s="47"/>
      <c r="H101" s="47" t="s">
        <v>335</v>
      </c>
      <c r="I101" s="48">
        <v>30</v>
      </c>
      <c r="J101" s="48">
        <v>17</v>
      </c>
      <c r="K101" s="48" t="s">
        <v>61</v>
      </c>
      <c r="L101" s="48">
        <v>2</v>
      </c>
      <c r="M101" s="47">
        <v>48</v>
      </c>
      <c r="N101" s="47">
        <v>48</v>
      </c>
      <c r="O101" s="47"/>
      <c r="P101" s="47"/>
      <c r="Q101" s="49">
        <f t="shared" si="29"/>
        <v>1275356</v>
      </c>
      <c r="R101" s="49">
        <v>1275356</v>
      </c>
      <c r="S101" s="49"/>
      <c r="T101" s="49">
        <f t="shared" si="22"/>
        <v>1584000</v>
      </c>
      <c r="U101" s="49">
        <v>1584000</v>
      </c>
      <c r="V101" s="49"/>
      <c r="W101" s="49">
        <f t="shared" si="21"/>
        <v>2859356</v>
      </c>
      <c r="X101" s="50">
        <f t="shared" si="23"/>
        <v>0.553970894145395</v>
      </c>
      <c r="Y101" s="49">
        <f t="shared" si="27"/>
        <v>33000</v>
      </c>
      <c r="Z101" s="49" t="e">
        <f t="shared" si="28"/>
        <v>#DIV/0!</v>
      </c>
      <c r="AA101" s="51">
        <f t="shared" si="26"/>
        <v>1584000</v>
      </c>
    </row>
    <row r="102" spans="1:27" s="52" customFormat="1" ht="45.75">
      <c r="A102" s="45" t="s">
        <v>336</v>
      </c>
      <c r="B102" s="44" t="s">
        <v>381</v>
      </c>
      <c r="C102" s="46" t="s">
        <v>337</v>
      </c>
      <c r="D102" s="47" t="s">
        <v>21</v>
      </c>
      <c r="E102" s="47" t="s">
        <v>129</v>
      </c>
      <c r="F102" s="47"/>
      <c r="G102" s="47"/>
      <c r="H102" s="47" t="s">
        <v>338</v>
      </c>
      <c r="I102" s="48">
        <v>30</v>
      </c>
      <c r="J102" s="48">
        <v>31</v>
      </c>
      <c r="K102" s="48" t="s">
        <v>36</v>
      </c>
      <c r="L102" s="48">
        <v>3</v>
      </c>
      <c r="M102" s="47">
        <v>15</v>
      </c>
      <c r="N102" s="47">
        <v>15</v>
      </c>
      <c r="O102" s="47"/>
      <c r="P102" s="47"/>
      <c r="Q102" s="49">
        <v>64687.5</v>
      </c>
      <c r="R102" s="49">
        <v>64687.5</v>
      </c>
      <c r="S102" s="49"/>
      <c r="T102" s="49">
        <f t="shared" si="22"/>
        <v>258750</v>
      </c>
      <c r="U102" s="49">
        <v>258750</v>
      </c>
      <c r="V102" s="49"/>
      <c r="W102" s="49">
        <f>Q102+T102</f>
        <v>323437.5</v>
      </c>
      <c r="X102" s="50">
        <f t="shared" si="23"/>
        <v>0.8</v>
      </c>
      <c r="Y102" s="49">
        <f t="shared" si="27"/>
        <v>17250</v>
      </c>
      <c r="Z102" s="49" t="e">
        <f t="shared" si="28"/>
        <v>#DIV/0!</v>
      </c>
      <c r="AA102" s="51">
        <f t="shared" si="26"/>
        <v>258750</v>
      </c>
    </row>
    <row r="103" spans="1:27" s="52" customFormat="1" ht="45.75">
      <c r="A103" s="45" t="s">
        <v>339</v>
      </c>
      <c r="B103" s="44" t="s">
        <v>381</v>
      </c>
      <c r="C103" s="46" t="s">
        <v>340</v>
      </c>
      <c r="D103" s="47" t="s">
        <v>290</v>
      </c>
      <c r="E103" s="47" t="s">
        <v>129</v>
      </c>
      <c r="F103" s="47"/>
      <c r="G103" s="47"/>
      <c r="H103" s="47" t="s">
        <v>341</v>
      </c>
      <c r="I103" s="48">
        <v>30</v>
      </c>
      <c r="J103" s="48">
        <v>22</v>
      </c>
      <c r="K103" s="48" t="s">
        <v>53</v>
      </c>
      <c r="L103" s="48">
        <v>3</v>
      </c>
      <c r="M103" s="47">
        <v>15</v>
      </c>
      <c r="N103" s="47"/>
      <c r="O103" s="47">
        <v>15</v>
      </c>
      <c r="P103" s="47"/>
      <c r="Q103" s="49">
        <f t="shared" si="29"/>
        <v>125470.69</v>
      </c>
      <c r="R103" s="49">
        <v>125470.69</v>
      </c>
      <c r="S103" s="49"/>
      <c r="T103" s="49">
        <v>489150</v>
      </c>
      <c r="U103" s="49">
        <v>489150</v>
      </c>
      <c r="V103" s="49"/>
      <c r="W103" s="49">
        <f t="shared" si="21"/>
        <v>614620.69</v>
      </c>
      <c r="X103" s="50">
        <f t="shared" si="23"/>
        <v>0.7958567096073516</v>
      </c>
      <c r="Y103" s="49">
        <f t="shared" si="27"/>
        <v>32610</v>
      </c>
      <c r="Z103" s="49" t="e">
        <f t="shared" si="28"/>
        <v>#DIV/0!</v>
      </c>
      <c r="AA103" s="51">
        <f t="shared" si="26"/>
        <v>489150</v>
      </c>
    </row>
    <row r="104" spans="1:27" s="52" customFormat="1" ht="45.75">
      <c r="A104" s="45" t="s">
        <v>342</v>
      </c>
      <c r="B104" s="44" t="s">
        <v>381</v>
      </c>
      <c r="C104" s="46" t="s">
        <v>343</v>
      </c>
      <c r="D104" s="47" t="s">
        <v>21</v>
      </c>
      <c r="E104" s="47" t="s">
        <v>129</v>
      </c>
      <c r="F104" s="47"/>
      <c r="G104" s="47"/>
      <c r="H104" s="47" t="s">
        <v>344</v>
      </c>
      <c r="I104" s="48">
        <v>30</v>
      </c>
      <c r="J104" s="48">
        <v>24</v>
      </c>
      <c r="K104" s="48" t="s">
        <v>53</v>
      </c>
      <c r="L104" s="48">
        <v>1</v>
      </c>
      <c r="M104" s="47">
        <v>30</v>
      </c>
      <c r="N104" s="47">
        <v>30</v>
      </c>
      <c r="O104" s="47"/>
      <c r="P104" s="47"/>
      <c r="Q104" s="49">
        <f t="shared" si="29"/>
        <v>247500</v>
      </c>
      <c r="R104" s="49">
        <v>247500</v>
      </c>
      <c r="S104" s="49"/>
      <c r="T104" s="49">
        <f t="shared" si="22"/>
        <v>990000</v>
      </c>
      <c r="U104" s="49">
        <v>990000</v>
      </c>
      <c r="V104" s="49"/>
      <c r="W104" s="49">
        <f t="shared" si="21"/>
        <v>1237500</v>
      </c>
      <c r="X104" s="50">
        <f aca="true" t="shared" si="30" ref="X104:X110">T104/W104</f>
        <v>0.8</v>
      </c>
      <c r="Y104" s="49">
        <f t="shared" si="27"/>
        <v>33000</v>
      </c>
      <c r="Z104" s="49" t="e">
        <f t="shared" si="28"/>
        <v>#DIV/0!</v>
      </c>
      <c r="AA104" s="51">
        <f t="shared" si="26"/>
        <v>990000</v>
      </c>
    </row>
    <row r="105" spans="1:27" s="52" customFormat="1" ht="45.75">
      <c r="A105" s="45" t="s">
        <v>345</v>
      </c>
      <c r="B105" s="44" t="s">
        <v>381</v>
      </c>
      <c r="C105" s="46" t="s">
        <v>346</v>
      </c>
      <c r="D105" s="47" t="s">
        <v>21</v>
      </c>
      <c r="E105" s="47" t="s">
        <v>129</v>
      </c>
      <c r="F105" s="47"/>
      <c r="G105" s="47"/>
      <c r="H105" s="47" t="s">
        <v>347</v>
      </c>
      <c r="I105" s="48">
        <v>30</v>
      </c>
      <c r="J105" s="48">
        <v>21</v>
      </c>
      <c r="K105" s="48" t="s">
        <v>94</v>
      </c>
      <c r="L105" s="48">
        <v>3</v>
      </c>
      <c r="M105" s="47">
        <v>20</v>
      </c>
      <c r="N105" s="47">
        <v>20</v>
      </c>
      <c r="O105" s="47"/>
      <c r="P105" s="47"/>
      <c r="Q105" s="49">
        <f t="shared" si="29"/>
        <v>165000</v>
      </c>
      <c r="R105" s="49">
        <v>165000</v>
      </c>
      <c r="S105" s="49"/>
      <c r="T105" s="49">
        <f t="shared" si="22"/>
        <v>660000</v>
      </c>
      <c r="U105" s="49">
        <v>660000</v>
      </c>
      <c r="V105" s="49"/>
      <c r="W105" s="49">
        <f t="shared" si="21"/>
        <v>825000</v>
      </c>
      <c r="X105" s="50">
        <f t="shared" si="30"/>
        <v>0.8</v>
      </c>
      <c r="Y105" s="49">
        <f t="shared" si="27"/>
        <v>33000</v>
      </c>
      <c r="Z105" s="49" t="e">
        <f t="shared" si="28"/>
        <v>#DIV/0!</v>
      </c>
      <c r="AA105" s="51">
        <f t="shared" si="26"/>
        <v>660000</v>
      </c>
    </row>
    <row r="106" spans="1:27" s="52" customFormat="1" ht="45.75">
      <c r="A106" s="40" t="s">
        <v>348</v>
      </c>
      <c r="B106" s="41" t="s">
        <v>382</v>
      </c>
      <c r="C106" s="53" t="s">
        <v>349</v>
      </c>
      <c r="D106" s="54" t="s">
        <v>350</v>
      </c>
      <c r="E106" s="54" t="s">
        <v>129</v>
      </c>
      <c r="F106" s="54"/>
      <c r="G106" s="54"/>
      <c r="H106" s="54" t="s">
        <v>351</v>
      </c>
      <c r="I106" s="55">
        <v>32</v>
      </c>
      <c r="J106" s="55" t="s">
        <v>60</v>
      </c>
      <c r="K106" s="55" t="s">
        <v>94</v>
      </c>
      <c r="L106" s="55" t="s">
        <v>69</v>
      </c>
      <c r="M106" s="54">
        <v>40</v>
      </c>
      <c r="N106" s="54">
        <v>40</v>
      </c>
      <c r="O106" s="54">
        <v>0</v>
      </c>
      <c r="P106" s="54">
        <v>0</v>
      </c>
      <c r="Q106" s="56">
        <v>1499353.55</v>
      </c>
      <c r="R106" s="56">
        <v>1499353.55</v>
      </c>
      <c r="S106" s="56">
        <v>0</v>
      </c>
      <c r="T106" s="56">
        <v>1320000</v>
      </c>
      <c r="U106" s="56">
        <v>1320000</v>
      </c>
      <c r="V106" s="56">
        <v>0</v>
      </c>
      <c r="W106" s="56">
        <f>Q106+T106</f>
        <v>2819353.55</v>
      </c>
      <c r="X106" s="57">
        <f t="shared" si="30"/>
        <v>0.46819243368750263</v>
      </c>
      <c r="Y106" s="56">
        <f>U106/(N106+O106)</f>
        <v>33000</v>
      </c>
      <c r="Z106" s="56" t="e">
        <f>V106/P106</f>
        <v>#DIV/0!</v>
      </c>
      <c r="AA106" s="58">
        <f t="shared" si="26"/>
        <v>1320000</v>
      </c>
    </row>
    <row r="107" spans="1:27" s="52" customFormat="1" ht="45.75">
      <c r="A107" s="40" t="s">
        <v>352</v>
      </c>
      <c r="B107" s="41" t="s">
        <v>382</v>
      </c>
      <c r="C107" s="53" t="s">
        <v>353</v>
      </c>
      <c r="D107" s="54" t="s">
        <v>350</v>
      </c>
      <c r="E107" s="54" t="s">
        <v>129</v>
      </c>
      <c r="F107" s="54"/>
      <c r="G107" s="54"/>
      <c r="H107" s="54" t="s">
        <v>354</v>
      </c>
      <c r="I107" s="55">
        <v>32</v>
      </c>
      <c r="J107" s="55">
        <v>18</v>
      </c>
      <c r="K107" s="55" t="s">
        <v>36</v>
      </c>
      <c r="L107" s="55">
        <v>3</v>
      </c>
      <c r="M107" s="54">
        <v>30</v>
      </c>
      <c r="N107" s="54">
        <v>30</v>
      </c>
      <c r="O107" s="54">
        <v>0</v>
      </c>
      <c r="P107" s="54">
        <v>0</v>
      </c>
      <c r="Q107" s="56">
        <v>247500</v>
      </c>
      <c r="R107" s="56">
        <v>247500</v>
      </c>
      <c r="S107" s="56">
        <v>0</v>
      </c>
      <c r="T107" s="56">
        <v>990000</v>
      </c>
      <c r="U107" s="56">
        <v>990000</v>
      </c>
      <c r="V107" s="56">
        <v>0</v>
      </c>
      <c r="W107" s="56">
        <f>Q107+T107</f>
        <v>1237500</v>
      </c>
      <c r="X107" s="57">
        <f t="shared" si="30"/>
        <v>0.8</v>
      </c>
      <c r="Y107" s="56">
        <f>U107/(N107+O107)</f>
        <v>33000</v>
      </c>
      <c r="Z107" s="56" t="e">
        <f>V107/P107</f>
        <v>#DIV/0!</v>
      </c>
      <c r="AA107" s="58">
        <f t="shared" si="26"/>
        <v>990000</v>
      </c>
    </row>
    <row r="108" spans="1:27" s="52" customFormat="1" ht="45.75">
      <c r="A108" s="40" t="s">
        <v>355</v>
      </c>
      <c r="B108" s="41" t="s">
        <v>382</v>
      </c>
      <c r="C108" s="53" t="s">
        <v>356</v>
      </c>
      <c r="D108" s="54" t="s">
        <v>350</v>
      </c>
      <c r="E108" s="54" t="s">
        <v>129</v>
      </c>
      <c r="F108" s="54"/>
      <c r="G108" s="54"/>
      <c r="H108" s="54" t="s">
        <v>357</v>
      </c>
      <c r="I108" s="55">
        <v>32</v>
      </c>
      <c r="J108" s="55" t="s">
        <v>53</v>
      </c>
      <c r="K108" s="55" t="s">
        <v>36</v>
      </c>
      <c r="L108" s="55">
        <v>2</v>
      </c>
      <c r="M108" s="54">
        <v>56</v>
      </c>
      <c r="N108" s="54">
        <v>56</v>
      </c>
      <c r="O108" s="54">
        <v>0</v>
      </c>
      <c r="P108" s="54">
        <v>0</v>
      </c>
      <c r="Q108" s="56">
        <v>460459.65</v>
      </c>
      <c r="R108" s="56">
        <v>460459.65</v>
      </c>
      <c r="S108" s="56">
        <v>0</v>
      </c>
      <c r="T108" s="56">
        <v>1841838.61</v>
      </c>
      <c r="U108" s="56">
        <v>1841838.61</v>
      </c>
      <c r="V108" s="56">
        <v>0</v>
      </c>
      <c r="W108" s="56">
        <f>Q108+T108</f>
        <v>2302298.2600000002</v>
      </c>
      <c r="X108" s="57">
        <f t="shared" si="30"/>
        <v>0.8000000008686972</v>
      </c>
      <c r="Y108" s="56">
        <f>U108/(N108+O108)</f>
        <v>32889.97517857143</v>
      </c>
      <c r="Z108" s="56" t="e">
        <f>V108/P108</f>
        <v>#DIV/0!</v>
      </c>
      <c r="AA108" s="58">
        <f t="shared" si="26"/>
        <v>1841838.61</v>
      </c>
    </row>
    <row r="109" spans="1:27" s="52" customFormat="1" ht="45.75">
      <c r="A109" s="40" t="s">
        <v>358</v>
      </c>
      <c r="B109" s="41" t="s">
        <v>382</v>
      </c>
      <c r="C109" s="53" t="s">
        <v>359</v>
      </c>
      <c r="D109" s="54" t="s">
        <v>350</v>
      </c>
      <c r="E109" s="54" t="s">
        <v>34</v>
      </c>
      <c r="F109" s="54"/>
      <c r="G109" s="54"/>
      <c r="H109" s="54" t="s">
        <v>360</v>
      </c>
      <c r="I109" s="55">
        <v>32</v>
      </c>
      <c r="J109" s="55" t="s">
        <v>94</v>
      </c>
      <c r="K109" s="55" t="s">
        <v>94</v>
      </c>
      <c r="L109" s="55">
        <v>3</v>
      </c>
      <c r="M109" s="54">
        <v>25</v>
      </c>
      <c r="N109" s="54">
        <v>25</v>
      </c>
      <c r="O109" s="54">
        <v>0</v>
      </c>
      <c r="P109" s="54">
        <v>0</v>
      </c>
      <c r="Q109" s="56">
        <v>375000</v>
      </c>
      <c r="R109" s="56">
        <v>375000</v>
      </c>
      <c r="S109" s="56">
        <v>0</v>
      </c>
      <c r="T109" s="56">
        <v>825000</v>
      </c>
      <c r="U109" s="56">
        <v>825000</v>
      </c>
      <c r="V109" s="56">
        <v>0</v>
      </c>
      <c r="W109" s="56">
        <f>Q109+T109</f>
        <v>1200000</v>
      </c>
      <c r="X109" s="57">
        <f t="shared" si="30"/>
        <v>0.6875</v>
      </c>
      <c r="Y109" s="56">
        <f>U109/(N109+O109)</f>
        <v>33000</v>
      </c>
      <c r="Z109" s="56" t="e">
        <f>V109/P109</f>
        <v>#DIV/0!</v>
      </c>
      <c r="AA109" s="58">
        <f t="shared" si="26"/>
        <v>825000</v>
      </c>
    </row>
    <row r="110" spans="1:27" s="67" customFormat="1" ht="35.25" customHeight="1">
      <c r="A110" s="77" t="s">
        <v>385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9"/>
      <c r="M110" s="68">
        <f>SUM(M8:M109)</f>
        <v>2715</v>
      </c>
      <c r="N110" s="68">
        <f aca="true" t="shared" si="31" ref="N110:V110">SUM(N8:N109)</f>
        <v>2274</v>
      </c>
      <c r="O110" s="68">
        <f t="shared" si="31"/>
        <v>421</v>
      </c>
      <c r="P110" s="68">
        <f t="shared" si="31"/>
        <v>20</v>
      </c>
      <c r="Q110" s="68">
        <f t="shared" si="31"/>
        <v>54723644.41</v>
      </c>
      <c r="R110" s="68">
        <f t="shared" si="31"/>
        <v>54573644.41</v>
      </c>
      <c r="S110" s="68">
        <f t="shared" si="31"/>
        <v>150000</v>
      </c>
      <c r="T110" s="68">
        <f t="shared" si="31"/>
        <v>83778932.64</v>
      </c>
      <c r="U110" s="68">
        <f t="shared" si="31"/>
        <v>83678932.64</v>
      </c>
      <c r="V110" s="68">
        <f t="shared" si="31"/>
        <v>100000</v>
      </c>
      <c r="W110" s="68">
        <f>SUM(W8:W109)</f>
        <v>138502577.04999998</v>
      </c>
      <c r="X110" s="66">
        <f t="shared" si="30"/>
        <v>0.6048907856043392</v>
      </c>
      <c r="Y110" s="58">
        <f>U110/(N110+O110)</f>
        <v>31049.69671243043</v>
      </c>
      <c r="Z110" s="58">
        <f>V110/P110</f>
        <v>5000</v>
      </c>
      <c r="AA110" s="58">
        <f>SUM(AA8:AA109)</f>
        <v>83778932.64</v>
      </c>
    </row>
  </sheetData>
  <sheetProtection formatCells="0" formatColumns="0" formatRows="0"/>
  <autoFilter ref="A7:Z110"/>
  <mergeCells count="18">
    <mergeCell ref="AA3:AA6"/>
    <mergeCell ref="E4:E6"/>
    <mergeCell ref="F4:F6"/>
    <mergeCell ref="G4:G6"/>
    <mergeCell ref="W3:W6"/>
    <mergeCell ref="X3:X6"/>
    <mergeCell ref="Y3:Y6"/>
    <mergeCell ref="Z3:Z6"/>
    <mergeCell ref="A110:L110"/>
    <mergeCell ref="A1:S1"/>
    <mergeCell ref="A3:A6"/>
    <mergeCell ref="C3:C6"/>
    <mergeCell ref="D3:D6"/>
    <mergeCell ref="E3:G3"/>
    <mergeCell ref="H3:H6"/>
    <mergeCell ref="I3:L5"/>
    <mergeCell ref="M3:P5"/>
    <mergeCell ref="Q3:V5"/>
  </mergeCells>
  <conditionalFormatting sqref="X63:X65">
    <cfRule type="cellIs" priority="2" dxfId="0" operator="greaterThan" stopIfTrue="1">
      <formula>0.8</formula>
    </cfRule>
  </conditionalFormatting>
  <conditionalFormatting sqref="Y63:Y65">
    <cfRule type="cellIs" priority="1" dxfId="0" operator="greaterThan" stopIfTrue="1">
      <formula>33000</formula>
    </cfRule>
  </conditionalFormatting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I6:L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cp:lastPrinted>2020-11-20T11:08:23Z</cp:lastPrinted>
  <dcterms:created xsi:type="dcterms:W3CDTF">2020-11-20T08:09:02Z</dcterms:created>
  <dcterms:modified xsi:type="dcterms:W3CDTF">2020-11-25T08:37:15Z</dcterms:modified>
  <cp:category/>
  <cp:version/>
  <cp:contentType/>
  <cp:contentStatus/>
</cp:coreProperties>
</file>