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ulima\Desktop\ZUD przetarg do 130 tys\"/>
    </mc:Choice>
  </mc:AlternateContent>
  <bookViews>
    <workbookView xWindow="0" yWindow="0" windowWidth="28800" windowHeight="12300"/>
  </bookViews>
  <sheets>
    <sheet name="1. węzeł Guty-węzeł Ełk Pd" sheetId="13" r:id="rId1"/>
    <sheet name="2. węzeł Ełk Pd-węzeł Ełk Wsch" sheetId="14" r:id="rId2"/>
    <sheet name="3. węzeł Kalinowo-węzeł Raczki" sheetId="15" r:id="rId3"/>
  </sheets>
  <definedNames>
    <definedName name="_xlnm.Print_Area" localSheetId="0">'1. węzeł Guty-węzeł Ełk Pd'!$A$2:$K$32</definedName>
    <definedName name="_xlnm.Print_Area" localSheetId="1">'2. węzeł Ełk Pd-węzeł Ełk Wsch'!$A$3:$K$27</definedName>
    <definedName name="_xlnm.Print_Area" localSheetId="2">'3. węzeł Kalinowo-węzeł Raczki'!$A$3:$K$27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4" l="1"/>
  <c r="I16" i="14"/>
  <c r="I15" i="14"/>
  <c r="I14" i="14"/>
  <c r="I13" i="14"/>
  <c r="I12" i="14"/>
  <c r="I11" i="14"/>
  <c r="I10" i="14"/>
  <c r="I18" i="14"/>
  <c r="I26" i="14"/>
  <c r="I25" i="14"/>
  <c r="I24" i="14"/>
  <c r="I23" i="14"/>
  <c r="I22" i="14"/>
  <c r="I21" i="14"/>
  <c r="I20" i="14"/>
  <c r="I19" i="14"/>
  <c r="I17" i="14"/>
  <c r="I9" i="14"/>
  <c r="I8" i="14"/>
  <c r="I7" i="14"/>
  <c r="I7" i="13" l="1"/>
  <c r="J32" i="13" l="1"/>
  <c r="I27" i="13"/>
  <c r="I27" i="15" l="1"/>
  <c r="J15" i="15" l="1"/>
  <c r="J14" i="15"/>
  <c r="J7" i="15" l="1"/>
  <c r="J26" i="15" l="1"/>
  <c r="J25" i="15"/>
  <c r="J24" i="15"/>
  <c r="J23" i="15" l="1"/>
  <c r="J22" i="15"/>
  <c r="J21" i="15"/>
  <c r="J20" i="15"/>
  <c r="J19" i="15"/>
  <c r="J18" i="15"/>
  <c r="J17" i="15"/>
  <c r="J16" i="15"/>
  <c r="J13" i="15"/>
  <c r="J12" i="15"/>
  <c r="J11" i="15"/>
  <c r="J10" i="15"/>
  <c r="J9" i="15"/>
  <c r="J8" i="15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27" i="14" s="1"/>
  <c r="J26" i="13"/>
  <c r="J25" i="13"/>
  <c r="J24" i="13"/>
  <c r="J23" i="13"/>
  <c r="J22" i="13"/>
  <c r="J21" i="13"/>
  <c r="J20" i="13"/>
  <c r="J19" i="13"/>
  <c r="J16" i="13"/>
  <c r="J15" i="13"/>
  <c r="J14" i="13"/>
  <c r="J13" i="13"/>
  <c r="J12" i="13"/>
  <c r="J11" i="13"/>
  <c r="J10" i="13"/>
  <c r="J8" i="13"/>
  <c r="J7" i="13"/>
  <c r="J27" i="15" l="1"/>
  <c r="J27" i="13"/>
</calcChain>
</file>

<file path=xl/sharedStrings.xml><?xml version="1.0" encoding="utf-8"?>
<sst xmlns="http://schemas.openxmlformats.org/spreadsheetml/2006/main" count="305" uniqueCount="61">
  <si>
    <t>Nr drogi</t>
  </si>
  <si>
    <t>Pikietaż</t>
  </si>
  <si>
    <t>do km</t>
  </si>
  <si>
    <t>od km</t>
  </si>
  <si>
    <t>Standard utrzymania</t>
  </si>
  <si>
    <t>Lp.</t>
  </si>
  <si>
    <t>I</t>
  </si>
  <si>
    <t>Uwagi</t>
  </si>
  <si>
    <t>Długość</t>
  </si>
  <si>
    <t>km</t>
  </si>
  <si>
    <t>S61</t>
  </si>
  <si>
    <t>powierzchnia</t>
  </si>
  <si>
    <t>m2</t>
  </si>
  <si>
    <t>Dodatkowe oznaczenie</t>
  </si>
  <si>
    <t>DL-1</t>
  </si>
  <si>
    <t>DL-2</t>
  </si>
  <si>
    <t>DL-3</t>
  </si>
  <si>
    <t>DL-4</t>
  </si>
  <si>
    <t>0-3,5</t>
  </si>
  <si>
    <t>rondo R1</t>
  </si>
  <si>
    <t>DL-5</t>
  </si>
  <si>
    <t>DL-6</t>
  </si>
  <si>
    <t>rondo R2</t>
  </si>
  <si>
    <t>Szer. Drogi
[m]</t>
  </si>
  <si>
    <t>6+6</t>
  </si>
  <si>
    <t>DL-7</t>
  </si>
  <si>
    <t>DL-8</t>
  </si>
  <si>
    <t>DL-9</t>
  </si>
  <si>
    <t>DL-10</t>
  </si>
  <si>
    <t>DL-11</t>
  </si>
  <si>
    <t>ZR-P</t>
  </si>
  <si>
    <t>12-16</t>
  </si>
  <si>
    <t>ZR-L</t>
  </si>
  <si>
    <t>8.5-12</t>
  </si>
  <si>
    <t>0-10</t>
  </si>
  <si>
    <t>7+7</t>
  </si>
  <si>
    <t>8-9</t>
  </si>
  <si>
    <t>Rodzaj nawierzchni</t>
  </si>
  <si>
    <t>betonowa</t>
  </si>
  <si>
    <t>6</t>
  </si>
  <si>
    <t>bitumiczna</t>
  </si>
  <si>
    <t>III</t>
  </si>
  <si>
    <t>MOP P</t>
  </si>
  <si>
    <t>drogi manewrowe, parkingi</t>
  </si>
  <si>
    <t>MOP L</t>
  </si>
  <si>
    <t>0-3.5</t>
  </si>
  <si>
    <t xml:space="preserve">Węzeł Kalinowo
</t>
  </si>
  <si>
    <t xml:space="preserve">Węzeł Raczki
</t>
  </si>
  <si>
    <t>RAZEM</t>
  </si>
  <si>
    <t xml:space="preserve">Węzeł Guty
</t>
  </si>
  <si>
    <t xml:space="preserve">Węzeł Ełk Południe
</t>
  </si>
  <si>
    <t xml:space="preserve"> MOP km 121.139</t>
  </si>
  <si>
    <t xml:space="preserve">Węzeł Ełk Wsch.
</t>
  </si>
  <si>
    <t>0-10.25</t>
  </si>
  <si>
    <t>1. Odc. węzeł Guty - węzeł Ełk Południe</t>
  </si>
  <si>
    <t>2. Odc. węzeł Ełk Południe - węzeł Ełk Wschód</t>
  </si>
  <si>
    <t>3. Odc. węzeł Kalinowo - węzeł Raczki</t>
  </si>
  <si>
    <t>odcinek w.Guty - w. Ełk Pd.</t>
  </si>
  <si>
    <t>odcinek w. Ełk Pd. - w. Ełk Wsch.</t>
  </si>
  <si>
    <t>odcinek w.Kalinowo - w. Raczki</t>
  </si>
  <si>
    <t>ZESTAWIENIE DŁUGOŚCI I POWIERZCHNI ODCINKÓW DROGI S61 UTRZYMYWANYCH PRZEZ REJON W EŁKU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</si>
</sst>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z_ł_-;\-* #,##0.00\ _z_ł_-;_-* &quot;-&quot;??\ _z_ł_-;_-@_-"/>
    <numFmt numFmtId="165" formatCode="0.000"/>
    <numFmt numFmtId="166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4" fontId="4" fillId="2" borderId="14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65" fontId="4" fillId="2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12" xfId="0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15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4" fontId="5" fillId="0" borderId="23" xfId="0" applyNumberFormat="1" applyFont="1" applyBorder="1" applyAlignment="1">
      <alignment horizontal="center"/>
    </xf>
    <xf numFmtId="4" fontId="4" fillId="2" borderId="32" xfId="0" applyNumberFormat="1" applyFont="1" applyFill="1" applyBorder="1" applyAlignment="1">
      <alignment horizontal="center" vertical="center"/>
    </xf>
    <xf numFmtId="4" fontId="4" fillId="2" borderId="33" xfId="0" applyNumberFormat="1" applyFont="1" applyFill="1" applyBorder="1" applyAlignment="1">
      <alignment horizontal="center" vertical="center"/>
    </xf>
    <xf numFmtId="4" fontId="4" fillId="2" borderId="34" xfId="0" applyNumberFormat="1" applyFont="1" applyFill="1" applyBorder="1" applyAlignment="1">
      <alignment horizontal="center" vertical="center"/>
    </xf>
    <xf numFmtId="4" fontId="4" fillId="2" borderId="35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center"/>
    </xf>
    <xf numFmtId="4" fontId="5" fillId="0" borderId="29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4" fontId="4" fillId="2" borderId="29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0" fontId="10" fillId="0" borderId="0" xfId="0" applyFont="1" applyAlignment="1"/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Border="1" applyAlignment="1"/>
    <xf numFmtId="0" fontId="0" fillId="0" borderId="0" xfId="0" applyBorder="1" applyAlignment="1"/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4"/>
  <sheetViews>
    <sheetView tabSelected="1" view="pageBreakPreview" zoomScale="96" zoomScaleNormal="100" zoomScaleSheetLayoutView="96" workbookViewId="0">
      <selection activeCell="J9" sqref="J9"/>
    </sheetView>
  </sheetViews>
  <sheetFormatPr defaultRowHeight="15" x14ac:dyDescent="0.25"/>
  <cols>
    <col min="1" max="1" width="4.42578125" customWidth="1"/>
    <col min="2" max="2" width="10" customWidth="1"/>
    <col min="3" max="3" width="10.28515625" customWidth="1"/>
    <col min="4" max="4" width="9.85546875" customWidth="1"/>
    <col min="5" max="5" width="10.5703125" customWidth="1"/>
    <col min="6" max="6" width="11.42578125" customWidth="1"/>
    <col min="7" max="7" width="10" customWidth="1"/>
    <col min="8" max="8" width="11.5703125" customWidth="1"/>
    <col min="9" max="9" width="12" customWidth="1"/>
    <col min="10" max="10" width="14.42578125" customWidth="1"/>
    <col min="11" max="11" width="17.85546875" customWidth="1"/>
  </cols>
  <sheetData>
    <row r="2" spans="1:11" ht="16.5" customHeight="1" x14ac:dyDescent="0.25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.75" customHeight="1" x14ac:dyDescent="0.25">
      <c r="A3" s="98" t="s">
        <v>54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.75" thickBot="1" x14ac:dyDescent="0.3"/>
    <row r="5" spans="1:11" x14ac:dyDescent="0.25">
      <c r="A5" s="109" t="s">
        <v>5</v>
      </c>
      <c r="B5" s="111" t="s">
        <v>0</v>
      </c>
      <c r="C5" s="105" t="s">
        <v>13</v>
      </c>
      <c r="D5" s="111" t="s">
        <v>4</v>
      </c>
      <c r="E5" s="111" t="s">
        <v>23</v>
      </c>
      <c r="F5" s="105" t="s">
        <v>37</v>
      </c>
      <c r="G5" s="113" t="s">
        <v>1</v>
      </c>
      <c r="H5" s="113"/>
      <c r="I5" s="40" t="s">
        <v>8</v>
      </c>
      <c r="J5" s="5" t="s">
        <v>11</v>
      </c>
      <c r="K5" s="100" t="s">
        <v>7</v>
      </c>
    </row>
    <row r="6" spans="1:11" ht="15.75" thickBot="1" x14ac:dyDescent="0.3">
      <c r="A6" s="110"/>
      <c r="B6" s="112"/>
      <c r="C6" s="106"/>
      <c r="D6" s="112"/>
      <c r="E6" s="112"/>
      <c r="F6" s="106"/>
      <c r="G6" s="4" t="s">
        <v>3</v>
      </c>
      <c r="H6" s="4" t="s">
        <v>2</v>
      </c>
      <c r="I6" s="4" t="s">
        <v>9</v>
      </c>
      <c r="J6" s="6" t="s">
        <v>12</v>
      </c>
      <c r="K6" s="101"/>
    </row>
    <row r="7" spans="1:11" ht="24.75" thickBot="1" x14ac:dyDescent="0.3">
      <c r="A7" s="63">
        <v>1</v>
      </c>
      <c r="B7" s="64" t="s">
        <v>10</v>
      </c>
      <c r="C7" s="64"/>
      <c r="D7" s="64" t="s">
        <v>6</v>
      </c>
      <c r="E7" s="64">
        <v>20</v>
      </c>
      <c r="F7" s="64" t="s">
        <v>38</v>
      </c>
      <c r="G7" s="69">
        <v>101.839</v>
      </c>
      <c r="H7" s="65">
        <v>123.08199999999999</v>
      </c>
      <c r="I7" s="69">
        <f>H7-G7</f>
        <v>21.242999999999995</v>
      </c>
      <c r="J7" s="66">
        <f t="shared" ref="J7" si="0">I7*E7*1000</f>
        <v>424859.99999999988</v>
      </c>
      <c r="K7" s="70" t="s">
        <v>57</v>
      </c>
    </row>
    <row r="8" spans="1:11" x14ac:dyDescent="0.25">
      <c r="A8" s="12">
        <v>2</v>
      </c>
      <c r="B8" s="13" t="s">
        <v>10</v>
      </c>
      <c r="C8" s="14" t="s">
        <v>14</v>
      </c>
      <c r="D8" s="13" t="s">
        <v>6</v>
      </c>
      <c r="E8" s="15" t="s">
        <v>36</v>
      </c>
      <c r="F8" s="15"/>
      <c r="G8" s="73">
        <v>0</v>
      </c>
      <c r="H8" s="16">
        <v>1.3460000000000001</v>
      </c>
      <c r="I8" s="16">
        <v>1.3460000000000001</v>
      </c>
      <c r="J8" s="17">
        <f>8.5*I8*1000</f>
        <v>11441</v>
      </c>
      <c r="K8" s="102" t="s">
        <v>49</v>
      </c>
    </row>
    <row r="9" spans="1:11" x14ac:dyDescent="0.25">
      <c r="A9" s="18">
        <v>3</v>
      </c>
      <c r="B9" s="2" t="s">
        <v>10</v>
      </c>
      <c r="C9" s="2" t="s">
        <v>19</v>
      </c>
      <c r="D9" s="2" t="s">
        <v>6</v>
      </c>
      <c r="E9" s="2">
        <v>7</v>
      </c>
      <c r="F9" s="2"/>
      <c r="G9" s="38">
        <v>0</v>
      </c>
      <c r="H9" s="3">
        <v>0.13500000000000001</v>
      </c>
      <c r="I9" s="3">
        <v>0.13500000000000001</v>
      </c>
      <c r="J9" s="7">
        <v>1028</v>
      </c>
      <c r="K9" s="103"/>
    </row>
    <row r="10" spans="1:11" ht="15.75" thickBot="1" x14ac:dyDescent="0.3">
      <c r="A10" s="19">
        <v>4</v>
      </c>
      <c r="B10" s="33" t="s">
        <v>10</v>
      </c>
      <c r="C10" s="20" t="s">
        <v>15</v>
      </c>
      <c r="D10" s="20" t="s">
        <v>6</v>
      </c>
      <c r="E10" s="21" t="s">
        <v>39</v>
      </c>
      <c r="F10" s="21"/>
      <c r="G10" s="38">
        <v>0</v>
      </c>
      <c r="H10" s="22">
        <v>0.90300000000000002</v>
      </c>
      <c r="I10" s="22">
        <v>0.90300000000000002</v>
      </c>
      <c r="J10" s="23">
        <f>8.5*I10*1000</f>
        <v>7675.5</v>
      </c>
      <c r="K10" s="104"/>
    </row>
    <row r="11" spans="1:11" x14ac:dyDescent="0.25">
      <c r="A11" s="12">
        <v>5</v>
      </c>
      <c r="B11" s="13" t="s">
        <v>10</v>
      </c>
      <c r="C11" s="13" t="s">
        <v>14</v>
      </c>
      <c r="D11" s="13" t="s">
        <v>6</v>
      </c>
      <c r="E11" s="13">
        <v>9</v>
      </c>
      <c r="F11" s="13" t="s">
        <v>38</v>
      </c>
      <c r="G11" s="35">
        <v>0</v>
      </c>
      <c r="H11" s="16">
        <v>0.26600000000000001</v>
      </c>
      <c r="I11" s="16">
        <v>0.26600000000000001</v>
      </c>
      <c r="J11" s="17">
        <f t="shared" ref="J11:J16" si="1">I11*E11*1000</f>
        <v>2394</v>
      </c>
      <c r="K11" s="102" t="s">
        <v>50</v>
      </c>
    </row>
    <row r="12" spans="1:11" x14ac:dyDescent="0.25">
      <c r="A12" s="18">
        <v>6</v>
      </c>
      <c r="B12" s="2" t="s">
        <v>10</v>
      </c>
      <c r="C12" s="2" t="s">
        <v>15</v>
      </c>
      <c r="D12" s="2" t="s">
        <v>6</v>
      </c>
      <c r="E12" s="2">
        <v>4.5</v>
      </c>
      <c r="F12" s="2" t="s">
        <v>38</v>
      </c>
      <c r="G12" s="38">
        <v>0</v>
      </c>
      <c r="H12" s="3">
        <v>0.38500000000000001</v>
      </c>
      <c r="I12" s="3">
        <v>0.38500000000000001</v>
      </c>
      <c r="J12" s="7">
        <f t="shared" si="1"/>
        <v>1732.5</v>
      </c>
      <c r="K12" s="103"/>
    </row>
    <row r="13" spans="1:11" x14ac:dyDescent="0.25">
      <c r="A13" s="18">
        <v>7</v>
      </c>
      <c r="B13" s="2" t="s">
        <v>10</v>
      </c>
      <c r="C13" s="2" t="s">
        <v>16</v>
      </c>
      <c r="D13" s="2" t="s">
        <v>6</v>
      </c>
      <c r="E13" s="2">
        <v>4.5</v>
      </c>
      <c r="F13" s="2" t="s">
        <v>38</v>
      </c>
      <c r="G13" s="38">
        <v>0</v>
      </c>
      <c r="H13" s="25">
        <v>0.46</v>
      </c>
      <c r="I13" s="25">
        <v>0.46</v>
      </c>
      <c r="J13" s="7">
        <f t="shared" si="1"/>
        <v>2070.0000000000005</v>
      </c>
      <c r="K13" s="103"/>
    </row>
    <row r="14" spans="1:11" x14ac:dyDescent="0.25">
      <c r="A14" s="18">
        <v>8</v>
      </c>
      <c r="B14" s="2" t="s">
        <v>10</v>
      </c>
      <c r="C14" s="2" t="s">
        <v>17</v>
      </c>
      <c r="D14" s="2" t="s">
        <v>6</v>
      </c>
      <c r="E14" s="2">
        <v>9</v>
      </c>
      <c r="F14" s="2" t="s">
        <v>38</v>
      </c>
      <c r="G14" s="38">
        <v>0</v>
      </c>
      <c r="H14" s="3">
        <v>0.27800000000000002</v>
      </c>
      <c r="I14" s="3">
        <v>0.27800000000000002</v>
      </c>
      <c r="J14" s="7">
        <f t="shared" si="1"/>
        <v>2502</v>
      </c>
      <c r="K14" s="103"/>
    </row>
    <row r="15" spans="1:11" x14ac:dyDescent="0.25">
      <c r="A15" s="18">
        <v>9</v>
      </c>
      <c r="B15" s="2" t="s">
        <v>10</v>
      </c>
      <c r="C15" s="2" t="s">
        <v>20</v>
      </c>
      <c r="D15" s="2" t="s">
        <v>6</v>
      </c>
      <c r="E15" s="2">
        <v>4.5</v>
      </c>
      <c r="F15" s="2" t="s">
        <v>38</v>
      </c>
      <c r="G15" s="38">
        <v>0</v>
      </c>
      <c r="H15" s="3">
        <v>0.47799999999999998</v>
      </c>
      <c r="I15" s="3">
        <v>0.47799999999999998</v>
      </c>
      <c r="J15" s="7">
        <f t="shared" si="1"/>
        <v>2151</v>
      </c>
      <c r="K15" s="103"/>
    </row>
    <row r="16" spans="1:11" x14ac:dyDescent="0.25">
      <c r="A16" s="18">
        <v>10</v>
      </c>
      <c r="B16" s="2" t="s">
        <v>10</v>
      </c>
      <c r="C16" s="2" t="s">
        <v>21</v>
      </c>
      <c r="D16" s="2" t="s">
        <v>6</v>
      </c>
      <c r="E16" s="2">
        <v>4.5</v>
      </c>
      <c r="F16" s="2" t="s">
        <v>38</v>
      </c>
      <c r="G16" s="38">
        <v>0</v>
      </c>
      <c r="H16" s="3">
        <v>0.40300000000000002</v>
      </c>
      <c r="I16" s="3">
        <v>0.40300000000000002</v>
      </c>
      <c r="J16" s="7">
        <f t="shared" si="1"/>
        <v>1813.5</v>
      </c>
      <c r="K16" s="103"/>
    </row>
    <row r="17" spans="1:12" x14ac:dyDescent="0.25">
      <c r="A17" s="18">
        <v>11</v>
      </c>
      <c r="B17" s="2" t="s">
        <v>10</v>
      </c>
      <c r="C17" s="2" t="s">
        <v>19</v>
      </c>
      <c r="D17" s="2" t="s">
        <v>6</v>
      </c>
      <c r="E17" s="2">
        <v>8.5</v>
      </c>
      <c r="F17" s="2" t="s">
        <v>38</v>
      </c>
      <c r="G17" s="3"/>
      <c r="H17" s="3"/>
      <c r="I17" s="3">
        <v>0.13500000000000001</v>
      </c>
      <c r="J17" s="7">
        <v>1028</v>
      </c>
      <c r="K17" s="103"/>
    </row>
    <row r="18" spans="1:12" x14ac:dyDescent="0.25">
      <c r="A18" s="18">
        <v>12</v>
      </c>
      <c r="B18" s="2" t="s">
        <v>10</v>
      </c>
      <c r="C18" s="2" t="s">
        <v>22</v>
      </c>
      <c r="D18" s="2" t="s">
        <v>6</v>
      </c>
      <c r="E18" s="2">
        <v>8.5</v>
      </c>
      <c r="F18" s="2" t="s">
        <v>38</v>
      </c>
      <c r="G18" s="3"/>
      <c r="H18" s="3"/>
      <c r="I18" s="3">
        <v>0.13500000000000001</v>
      </c>
      <c r="J18" s="7">
        <v>1028</v>
      </c>
      <c r="K18" s="103"/>
    </row>
    <row r="19" spans="1:12" x14ac:dyDescent="0.25">
      <c r="A19" s="18">
        <v>13</v>
      </c>
      <c r="B19" s="2" t="s">
        <v>10</v>
      </c>
      <c r="C19" s="2"/>
      <c r="D19" s="2" t="s">
        <v>6</v>
      </c>
      <c r="E19" s="2">
        <v>3.5</v>
      </c>
      <c r="F19" s="2" t="s">
        <v>38</v>
      </c>
      <c r="G19" s="3"/>
      <c r="H19" s="3"/>
      <c r="I19" s="25">
        <v>0.28999999999999998</v>
      </c>
      <c r="J19" s="7">
        <f>I19*E19*1000</f>
        <v>1014.9999999999999</v>
      </c>
      <c r="K19" s="103"/>
    </row>
    <row r="20" spans="1:12" x14ac:dyDescent="0.25">
      <c r="A20" s="18">
        <v>14</v>
      </c>
      <c r="B20" s="2" t="s">
        <v>10</v>
      </c>
      <c r="C20" s="10"/>
      <c r="D20" s="2" t="s">
        <v>6</v>
      </c>
      <c r="E20" s="2" t="s">
        <v>45</v>
      </c>
      <c r="F20" s="2" t="s">
        <v>38</v>
      </c>
      <c r="G20" s="3"/>
      <c r="H20" s="3"/>
      <c r="I20" s="25">
        <v>0.1</v>
      </c>
      <c r="J20" s="7">
        <f>0.5*3.5*100</f>
        <v>175</v>
      </c>
      <c r="K20" s="103"/>
    </row>
    <row r="21" spans="1:12" x14ac:dyDescent="0.25">
      <c r="A21" s="18">
        <v>15</v>
      </c>
      <c r="B21" s="2" t="s">
        <v>10</v>
      </c>
      <c r="C21" s="2"/>
      <c r="D21" s="2" t="s">
        <v>6</v>
      </c>
      <c r="E21" s="2">
        <v>3.5</v>
      </c>
      <c r="F21" s="2" t="s">
        <v>38</v>
      </c>
      <c r="G21" s="3"/>
      <c r="H21" s="3"/>
      <c r="I21" s="25">
        <v>0.25</v>
      </c>
      <c r="J21" s="7">
        <f>I21*E21*1000</f>
        <v>875</v>
      </c>
      <c r="K21" s="103"/>
    </row>
    <row r="22" spans="1:12" x14ac:dyDescent="0.25">
      <c r="A22" s="18">
        <v>16</v>
      </c>
      <c r="B22" s="2" t="s">
        <v>10</v>
      </c>
      <c r="C22" s="10"/>
      <c r="D22" s="2" t="s">
        <v>6</v>
      </c>
      <c r="E22" s="2" t="s">
        <v>45</v>
      </c>
      <c r="F22" s="2" t="s">
        <v>38</v>
      </c>
      <c r="G22" s="3"/>
      <c r="H22" s="3"/>
      <c r="I22" s="25">
        <v>0.1</v>
      </c>
      <c r="J22" s="7">
        <f>0.5*3.5*100</f>
        <v>175</v>
      </c>
      <c r="K22" s="103"/>
    </row>
    <row r="23" spans="1:12" x14ac:dyDescent="0.25">
      <c r="A23" s="18">
        <v>17</v>
      </c>
      <c r="B23" s="2" t="s">
        <v>10</v>
      </c>
      <c r="C23" s="2"/>
      <c r="D23" s="2" t="s">
        <v>6</v>
      </c>
      <c r="E23" s="2">
        <v>3.5</v>
      </c>
      <c r="F23" s="2" t="s">
        <v>38</v>
      </c>
      <c r="G23" s="3"/>
      <c r="H23" s="3"/>
      <c r="I23" s="25">
        <v>0.2</v>
      </c>
      <c r="J23" s="7">
        <f>I23*E23*1000</f>
        <v>700.00000000000011</v>
      </c>
      <c r="K23" s="103"/>
    </row>
    <row r="24" spans="1:12" x14ac:dyDescent="0.25">
      <c r="A24" s="18">
        <v>18</v>
      </c>
      <c r="B24" s="2" t="s">
        <v>10</v>
      </c>
      <c r="C24" s="10"/>
      <c r="D24" s="2" t="s">
        <v>6</v>
      </c>
      <c r="E24" s="2" t="s">
        <v>45</v>
      </c>
      <c r="F24" s="2" t="s">
        <v>38</v>
      </c>
      <c r="G24" s="3"/>
      <c r="H24" s="3"/>
      <c r="I24" s="25">
        <v>0.1</v>
      </c>
      <c r="J24" s="7">
        <f>0.5*3.5*100</f>
        <v>175</v>
      </c>
      <c r="K24" s="103"/>
    </row>
    <row r="25" spans="1:12" x14ac:dyDescent="0.25">
      <c r="A25" s="18">
        <v>19</v>
      </c>
      <c r="B25" s="2" t="s">
        <v>10</v>
      </c>
      <c r="C25" s="2"/>
      <c r="D25" s="2" t="s">
        <v>6</v>
      </c>
      <c r="E25" s="2">
        <v>3.5</v>
      </c>
      <c r="F25" s="2" t="s">
        <v>38</v>
      </c>
      <c r="G25" s="3"/>
      <c r="H25" s="3"/>
      <c r="I25" s="25">
        <v>0.2</v>
      </c>
      <c r="J25" s="7">
        <f>I25*E25*1000</f>
        <v>700.00000000000011</v>
      </c>
      <c r="K25" s="103"/>
    </row>
    <row r="26" spans="1:12" ht="15.75" thickBot="1" x14ac:dyDescent="0.3">
      <c r="A26" s="19">
        <v>20</v>
      </c>
      <c r="B26" s="20" t="s">
        <v>10</v>
      </c>
      <c r="C26" s="20"/>
      <c r="D26" s="20" t="s">
        <v>6</v>
      </c>
      <c r="E26" s="20" t="s">
        <v>45</v>
      </c>
      <c r="F26" s="20" t="s">
        <v>38</v>
      </c>
      <c r="G26" s="22"/>
      <c r="H26" s="22"/>
      <c r="I26" s="26">
        <v>0.1</v>
      </c>
      <c r="J26" s="23">
        <f>0.5*3.5*100</f>
        <v>175</v>
      </c>
      <c r="K26" s="104"/>
    </row>
    <row r="27" spans="1:12" ht="22.5" customHeight="1" thickBot="1" x14ac:dyDescent="0.3">
      <c r="A27" s="107"/>
      <c r="B27" s="108"/>
      <c r="C27" s="108"/>
      <c r="D27" s="108"/>
      <c r="E27" s="108"/>
      <c r="F27" s="108"/>
      <c r="G27" s="108"/>
      <c r="H27" s="94" t="s">
        <v>48</v>
      </c>
      <c r="I27" s="95">
        <f>SUM(I7:I26)</f>
        <v>27.507000000000001</v>
      </c>
      <c r="J27" s="96">
        <f>SUM(J7:J26)</f>
        <v>463713.49999999988</v>
      </c>
      <c r="K27" s="1"/>
    </row>
    <row r="28" spans="1:12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ht="18" customHeight="1" thickBot="1" x14ac:dyDescent="0.3">
      <c r="A29" s="99" t="s">
        <v>51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74"/>
    </row>
    <row r="30" spans="1:12" ht="24" x14ac:dyDescent="0.25">
      <c r="A30" s="12">
        <v>1</v>
      </c>
      <c r="B30" s="13" t="s">
        <v>10</v>
      </c>
      <c r="C30" s="13" t="s">
        <v>44</v>
      </c>
      <c r="D30" s="13" t="s">
        <v>41</v>
      </c>
      <c r="E30" s="13"/>
      <c r="F30" s="13" t="s">
        <v>40</v>
      </c>
      <c r="G30" s="16"/>
      <c r="H30" s="16"/>
      <c r="I30" s="36"/>
      <c r="J30" s="37">
        <v>5400</v>
      </c>
      <c r="K30" s="71" t="s">
        <v>43</v>
      </c>
    </row>
    <row r="31" spans="1:12" ht="24.75" thickBot="1" x14ac:dyDescent="0.3">
      <c r="A31" s="19">
        <v>2</v>
      </c>
      <c r="B31" s="20" t="s">
        <v>10</v>
      </c>
      <c r="C31" s="20" t="s">
        <v>42</v>
      </c>
      <c r="D31" s="20" t="s">
        <v>41</v>
      </c>
      <c r="E31" s="20"/>
      <c r="F31" s="20" t="s">
        <v>40</v>
      </c>
      <c r="G31" s="22"/>
      <c r="H31" s="22"/>
      <c r="I31" s="26"/>
      <c r="J31" s="23">
        <v>5400</v>
      </c>
      <c r="K31" s="72" t="s">
        <v>43</v>
      </c>
    </row>
    <row r="32" spans="1:12" ht="15.75" thickBot="1" x14ac:dyDescent="0.3">
      <c r="A32" s="50"/>
      <c r="B32" s="51"/>
      <c r="C32" s="51"/>
      <c r="D32" s="51"/>
      <c r="E32" s="51"/>
      <c r="F32" s="51"/>
      <c r="G32" s="50"/>
      <c r="H32" s="92" t="s">
        <v>48</v>
      </c>
      <c r="I32" s="52"/>
      <c r="J32" s="93">
        <f>SUM(J30:J31)</f>
        <v>10800</v>
      </c>
      <c r="K32" s="54"/>
    </row>
    <row r="33" spans="1:11" x14ac:dyDescent="0.25">
      <c r="A33" s="50"/>
      <c r="B33" s="51"/>
      <c r="C33" s="51"/>
      <c r="D33" s="51"/>
      <c r="E33" s="51"/>
      <c r="F33" s="51"/>
      <c r="G33" s="50"/>
      <c r="H33" s="50"/>
      <c r="I33" s="52"/>
      <c r="J33" s="53"/>
      <c r="K33" s="54"/>
    </row>
    <row r="34" spans="1:11" x14ac:dyDescent="0.25">
      <c r="A34" s="50"/>
      <c r="B34" s="51"/>
      <c r="C34" s="51"/>
      <c r="D34" s="51"/>
      <c r="E34" s="51"/>
      <c r="F34" s="51"/>
      <c r="G34" s="50"/>
      <c r="H34" s="50"/>
      <c r="I34" s="52"/>
      <c r="J34" s="53"/>
      <c r="K34" s="54"/>
    </row>
  </sheetData>
  <mergeCells count="14">
    <mergeCell ref="A2:K2"/>
    <mergeCell ref="A3:K3"/>
    <mergeCell ref="A29:K29"/>
    <mergeCell ref="K5:K6"/>
    <mergeCell ref="K8:K10"/>
    <mergeCell ref="K11:K26"/>
    <mergeCell ref="F5:F6"/>
    <mergeCell ref="A27:G27"/>
    <mergeCell ref="A5:A6"/>
    <mergeCell ref="B5:B6"/>
    <mergeCell ref="C5:C6"/>
    <mergeCell ref="D5:D6"/>
    <mergeCell ref="E5:E6"/>
    <mergeCell ref="G5:H5"/>
  </mergeCells>
  <pageMargins left="0.25" right="0.25" top="0.75" bottom="0.75" header="0.3" footer="0.3"/>
  <pageSetup paperSize="9" scale="80" fitToHeight="0" orientation="portrait" r:id="rId1"/>
  <ignoredErrors>
    <ignoredError sqref="E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"/>
  <sheetViews>
    <sheetView view="pageBreakPreview" zoomScale="95" zoomScaleNormal="100" zoomScaleSheetLayoutView="95" workbookViewId="0">
      <selection activeCell="K7" sqref="K7"/>
    </sheetView>
  </sheetViews>
  <sheetFormatPr defaultRowHeight="15" x14ac:dyDescent="0.25"/>
  <cols>
    <col min="1" max="1" width="4.42578125" customWidth="1"/>
    <col min="2" max="2" width="10.28515625" customWidth="1"/>
    <col min="3" max="3" width="12.85546875" customWidth="1"/>
    <col min="4" max="4" width="10.140625" customWidth="1"/>
    <col min="5" max="5" width="10.5703125" customWidth="1"/>
    <col min="6" max="6" width="11.42578125" customWidth="1"/>
    <col min="7" max="7" width="10.28515625" customWidth="1"/>
    <col min="8" max="8" width="11.5703125" customWidth="1"/>
    <col min="9" max="9" width="12" customWidth="1"/>
    <col min="10" max="10" width="14.42578125" customWidth="1"/>
    <col min="11" max="11" width="21" customWidth="1"/>
  </cols>
  <sheetData>
    <row r="2" spans="1:11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.75" customHeight="1" x14ac:dyDescent="0.25">
      <c r="A3" s="98" t="s">
        <v>55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.75" thickBot="1" x14ac:dyDescent="0.3"/>
    <row r="5" spans="1:11" x14ac:dyDescent="0.25">
      <c r="A5" s="109" t="s">
        <v>5</v>
      </c>
      <c r="B5" s="111" t="s">
        <v>0</v>
      </c>
      <c r="C5" s="105" t="s">
        <v>13</v>
      </c>
      <c r="D5" s="111" t="s">
        <v>4</v>
      </c>
      <c r="E5" s="111" t="s">
        <v>23</v>
      </c>
      <c r="F5" s="105" t="s">
        <v>37</v>
      </c>
      <c r="G5" s="113" t="s">
        <v>1</v>
      </c>
      <c r="H5" s="113"/>
      <c r="I5" s="40" t="s">
        <v>8</v>
      </c>
      <c r="J5" s="5" t="s">
        <v>11</v>
      </c>
      <c r="K5" s="100" t="s">
        <v>7</v>
      </c>
    </row>
    <row r="6" spans="1:11" ht="15.75" thickBot="1" x14ac:dyDescent="0.3">
      <c r="A6" s="110"/>
      <c r="B6" s="112"/>
      <c r="C6" s="106"/>
      <c r="D6" s="112"/>
      <c r="E6" s="112"/>
      <c r="F6" s="106"/>
      <c r="G6" s="4" t="s">
        <v>3</v>
      </c>
      <c r="H6" s="4" t="s">
        <v>2</v>
      </c>
      <c r="I6" s="4" t="s">
        <v>9</v>
      </c>
      <c r="J6" s="6" t="s">
        <v>12</v>
      </c>
      <c r="K6" s="101"/>
    </row>
    <row r="7" spans="1:11" ht="26.25" thickBot="1" x14ac:dyDescent="0.3">
      <c r="A7" s="11">
        <v>1</v>
      </c>
      <c r="B7" s="8" t="s">
        <v>10</v>
      </c>
      <c r="C7" s="8"/>
      <c r="D7" s="8" t="s">
        <v>6</v>
      </c>
      <c r="E7" s="8">
        <v>20</v>
      </c>
      <c r="F7" s="8" t="s">
        <v>38</v>
      </c>
      <c r="G7" s="31">
        <v>123.08199999999999</v>
      </c>
      <c r="H7" s="31">
        <v>134.03</v>
      </c>
      <c r="I7" s="31">
        <f t="shared" ref="I7:I26" si="0">H7-G7</f>
        <v>10.948000000000008</v>
      </c>
      <c r="J7" s="81">
        <f>I7*E7*1000</f>
        <v>218960.00000000015</v>
      </c>
      <c r="K7" s="85" t="s">
        <v>58</v>
      </c>
    </row>
    <row r="8" spans="1:11" ht="16.5" customHeight="1" x14ac:dyDescent="0.25">
      <c r="A8" s="27">
        <v>2</v>
      </c>
      <c r="B8" s="13" t="s">
        <v>10</v>
      </c>
      <c r="C8" s="13" t="s">
        <v>14</v>
      </c>
      <c r="D8" s="13" t="s">
        <v>6</v>
      </c>
      <c r="E8" s="28" t="s">
        <v>24</v>
      </c>
      <c r="F8" s="28" t="s">
        <v>38</v>
      </c>
      <c r="G8" s="73">
        <v>0</v>
      </c>
      <c r="H8" s="73">
        <v>0.13100000000000001</v>
      </c>
      <c r="I8" s="73">
        <f t="shared" si="0"/>
        <v>0.13100000000000001</v>
      </c>
      <c r="J8" s="82">
        <f>12*I8*1000</f>
        <v>1572</v>
      </c>
      <c r="K8" s="114" t="s">
        <v>52</v>
      </c>
    </row>
    <row r="9" spans="1:11" ht="16.5" customHeight="1" x14ac:dyDescent="0.25">
      <c r="A9" s="29">
        <v>3</v>
      </c>
      <c r="B9" s="2" t="s">
        <v>10</v>
      </c>
      <c r="C9" s="8" t="s">
        <v>15</v>
      </c>
      <c r="D9" s="8" t="s">
        <v>6</v>
      </c>
      <c r="E9" s="24" t="s">
        <v>24</v>
      </c>
      <c r="F9" s="24" t="s">
        <v>38</v>
      </c>
      <c r="G9" s="77">
        <v>0</v>
      </c>
      <c r="H9" s="77">
        <v>0.22500000000000001</v>
      </c>
      <c r="I9" s="77">
        <f t="shared" si="0"/>
        <v>0.22500000000000001</v>
      </c>
      <c r="J9" s="81">
        <f>12*I9*1000</f>
        <v>2700</v>
      </c>
      <c r="K9" s="115"/>
    </row>
    <row r="10" spans="1:11" ht="16.5" customHeight="1" x14ac:dyDescent="0.25">
      <c r="A10" s="11">
        <v>4</v>
      </c>
      <c r="B10" s="2" t="s">
        <v>10</v>
      </c>
      <c r="C10" s="8" t="s">
        <v>16</v>
      </c>
      <c r="D10" s="8" t="s">
        <v>6</v>
      </c>
      <c r="E10" s="55">
        <v>5</v>
      </c>
      <c r="F10" s="24" t="s">
        <v>38</v>
      </c>
      <c r="G10" s="77">
        <v>0</v>
      </c>
      <c r="H10" s="77">
        <v>0.28000000000000003</v>
      </c>
      <c r="I10" s="77">
        <f t="shared" si="0"/>
        <v>0.28000000000000003</v>
      </c>
      <c r="J10" s="81">
        <f t="shared" ref="J10:J15" si="1">E10*I10*1000</f>
        <v>1400.0000000000002</v>
      </c>
      <c r="K10" s="115"/>
    </row>
    <row r="11" spans="1:11" ht="16.5" customHeight="1" x14ac:dyDescent="0.25">
      <c r="A11" s="29">
        <v>5</v>
      </c>
      <c r="B11" s="2" t="s">
        <v>10</v>
      </c>
      <c r="C11" s="8" t="s">
        <v>17</v>
      </c>
      <c r="D11" s="8" t="s">
        <v>6</v>
      </c>
      <c r="E11" s="55">
        <v>6</v>
      </c>
      <c r="F11" s="24" t="s">
        <v>38</v>
      </c>
      <c r="G11" s="77">
        <v>0</v>
      </c>
      <c r="H11" s="77">
        <v>0.12</v>
      </c>
      <c r="I11" s="77">
        <f t="shared" si="0"/>
        <v>0.12</v>
      </c>
      <c r="J11" s="81">
        <f t="shared" si="1"/>
        <v>720</v>
      </c>
      <c r="K11" s="115"/>
    </row>
    <row r="12" spans="1:11" ht="16.5" customHeight="1" x14ac:dyDescent="0.25">
      <c r="A12" s="11">
        <v>6</v>
      </c>
      <c r="B12" s="2" t="s">
        <v>10</v>
      </c>
      <c r="C12" s="8" t="s">
        <v>20</v>
      </c>
      <c r="D12" s="8" t="s">
        <v>6</v>
      </c>
      <c r="E12" s="55">
        <v>6</v>
      </c>
      <c r="F12" s="24" t="s">
        <v>38</v>
      </c>
      <c r="G12" s="77">
        <v>0</v>
      </c>
      <c r="H12" s="77">
        <v>0.23899999999999999</v>
      </c>
      <c r="I12" s="77">
        <f t="shared" si="0"/>
        <v>0.23899999999999999</v>
      </c>
      <c r="J12" s="81">
        <f t="shared" si="1"/>
        <v>1434</v>
      </c>
      <c r="K12" s="115"/>
    </row>
    <row r="13" spans="1:11" ht="16.5" customHeight="1" x14ac:dyDescent="0.25">
      <c r="A13" s="29">
        <v>7</v>
      </c>
      <c r="B13" s="2" t="s">
        <v>10</v>
      </c>
      <c r="C13" s="8" t="s">
        <v>21</v>
      </c>
      <c r="D13" s="8" t="s">
        <v>6</v>
      </c>
      <c r="E13" s="55">
        <v>6</v>
      </c>
      <c r="F13" s="24" t="s">
        <v>38</v>
      </c>
      <c r="G13" s="77">
        <v>0</v>
      </c>
      <c r="H13" s="77">
        <v>0.26900000000000002</v>
      </c>
      <c r="I13" s="77">
        <f t="shared" si="0"/>
        <v>0.26900000000000002</v>
      </c>
      <c r="J13" s="81">
        <f t="shared" si="1"/>
        <v>1614</v>
      </c>
      <c r="K13" s="115"/>
    </row>
    <row r="14" spans="1:11" ht="16.5" customHeight="1" x14ac:dyDescent="0.25">
      <c r="A14" s="11">
        <v>8</v>
      </c>
      <c r="B14" s="2" t="s">
        <v>10</v>
      </c>
      <c r="C14" s="8" t="s">
        <v>25</v>
      </c>
      <c r="D14" s="8" t="s">
        <v>6</v>
      </c>
      <c r="E14" s="55">
        <v>6</v>
      </c>
      <c r="F14" s="24" t="s">
        <v>38</v>
      </c>
      <c r="G14" s="77">
        <v>0</v>
      </c>
      <c r="H14" s="77">
        <v>0.60299999999999998</v>
      </c>
      <c r="I14" s="77">
        <f t="shared" si="0"/>
        <v>0.60299999999999998</v>
      </c>
      <c r="J14" s="81">
        <f t="shared" si="1"/>
        <v>3618</v>
      </c>
      <c r="K14" s="115"/>
    </row>
    <row r="15" spans="1:11" ht="16.5" customHeight="1" x14ac:dyDescent="0.25">
      <c r="A15" s="29">
        <v>9</v>
      </c>
      <c r="B15" s="2" t="s">
        <v>10</v>
      </c>
      <c r="C15" s="8" t="s">
        <v>26</v>
      </c>
      <c r="D15" s="8" t="s">
        <v>6</v>
      </c>
      <c r="E15" s="55">
        <v>6</v>
      </c>
      <c r="F15" s="24" t="s">
        <v>38</v>
      </c>
      <c r="G15" s="77">
        <v>0</v>
      </c>
      <c r="H15" s="77">
        <v>0.54500000000000004</v>
      </c>
      <c r="I15" s="77">
        <f t="shared" si="0"/>
        <v>0.54500000000000004</v>
      </c>
      <c r="J15" s="81">
        <f t="shared" si="1"/>
        <v>3270.0000000000005</v>
      </c>
      <c r="K15" s="115"/>
    </row>
    <row r="16" spans="1:11" ht="16.5" customHeight="1" x14ac:dyDescent="0.25">
      <c r="A16" s="11">
        <v>10</v>
      </c>
      <c r="B16" s="2" t="s">
        <v>10</v>
      </c>
      <c r="C16" s="8" t="s">
        <v>26</v>
      </c>
      <c r="D16" s="8" t="s">
        <v>6</v>
      </c>
      <c r="E16" s="24" t="s">
        <v>33</v>
      </c>
      <c r="F16" s="24" t="s">
        <v>38</v>
      </c>
      <c r="G16" s="77">
        <v>0.54500000000000004</v>
      </c>
      <c r="H16" s="77">
        <v>0.64800000000000002</v>
      </c>
      <c r="I16" s="77">
        <f t="shared" si="0"/>
        <v>0.10299999999999998</v>
      </c>
      <c r="J16" s="81">
        <f>10.25*I16*1000</f>
        <v>1055.7499999999998</v>
      </c>
      <c r="K16" s="115"/>
    </row>
    <row r="17" spans="1:11" ht="16.5" customHeight="1" x14ac:dyDescent="0.25">
      <c r="A17" s="29">
        <v>11</v>
      </c>
      <c r="B17" s="2" t="s">
        <v>10</v>
      </c>
      <c r="C17" s="8" t="s">
        <v>27</v>
      </c>
      <c r="D17" s="8" t="s">
        <v>6</v>
      </c>
      <c r="E17" s="24" t="s">
        <v>34</v>
      </c>
      <c r="F17" s="24" t="s">
        <v>38</v>
      </c>
      <c r="G17" s="77">
        <v>0</v>
      </c>
      <c r="H17" s="77">
        <v>7.6999999999999999E-2</v>
      </c>
      <c r="I17" s="77">
        <f t="shared" si="0"/>
        <v>7.6999999999999999E-2</v>
      </c>
      <c r="J17" s="81">
        <f>0.5*10*I17*1000</f>
        <v>385</v>
      </c>
      <c r="K17" s="115"/>
    </row>
    <row r="18" spans="1:11" ht="16.5" customHeight="1" x14ac:dyDescent="0.25">
      <c r="A18" s="11">
        <v>12</v>
      </c>
      <c r="B18" s="2" t="s">
        <v>10</v>
      </c>
      <c r="C18" s="8" t="s">
        <v>27</v>
      </c>
      <c r="D18" s="8" t="s">
        <v>6</v>
      </c>
      <c r="E18" s="24">
        <v>8.5</v>
      </c>
      <c r="F18" s="24" t="s">
        <v>38</v>
      </c>
      <c r="G18" s="77">
        <v>7.6999999999999999E-2</v>
      </c>
      <c r="H18" s="77">
        <v>0.27200000000000002</v>
      </c>
      <c r="I18" s="77">
        <f t="shared" si="0"/>
        <v>0.19500000000000001</v>
      </c>
      <c r="J18" s="81">
        <f>E18*I18*1000</f>
        <v>1657.5</v>
      </c>
      <c r="K18" s="115"/>
    </row>
    <row r="19" spans="1:11" ht="16.5" customHeight="1" x14ac:dyDescent="0.25">
      <c r="A19" s="29">
        <v>13</v>
      </c>
      <c r="B19" s="2" t="s">
        <v>10</v>
      </c>
      <c r="C19" s="8" t="s">
        <v>28</v>
      </c>
      <c r="D19" s="8" t="s">
        <v>6</v>
      </c>
      <c r="E19" s="24">
        <v>8.5</v>
      </c>
      <c r="F19" s="24" t="s">
        <v>38</v>
      </c>
      <c r="G19" s="77">
        <v>0</v>
      </c>
      <c r="H19" s="77">
        <v>0.25</v>
      </c>
      <c r="I19" s="77">
        <f t="shared" si="0"/>
        <v>0.25</v>
      </c>
      <c r="J19" s="81">
        <f>E19*I19*1000</f>
        <v>2125</v>
      </c>
      <c r="K19" s="115"/>
    </row>
    <row r="20" spans="1:11" ht="16.5" customHeight="1" x14ac:dyDescent="0.25">
      <c r="A20" s="11">
        <v>14</v>
      </c>
      <c r="B20" s="2" t="s">
        <v>10</v>
      </c>
      <c r="C20" s="8" t="s">
        <v>28</v>
      </c>
      <c r="D20" s="8" t="s">
        <v>6</v>
      </c>
      <c r="E20" s="24" t="s">
        <v>53</v>
      </c>
      <c r="F20" s="24" t="s">
        <v>38</v>
      </c>
      <c r="G20" s="77">
        <v>0.25</v>
      </c>
      <c r="H20" s="77">
        <v>0.34799999999999998</v>
      </c>
      <c r="I20" s="77">
        <f t="shared" si="0"/>
        <v>9.7999999999999976E-2</v>
      </c>
      <c r="J20" s="81">
        <f>0.5*10.25*I20*1000</f>
        <v>502.24999999999989</v>
      </c>
      <c r="K20" s="115"/>
    </row>
    <row r="21" spans="1:11" ht="16.5" customHeight="1" x14ac:dyDescent="0.25">
      <c r="A21" s="29">
        <v>15</v>
      </c>
      <c r="B21" s="2" t="s">
        <v>10</v>
      </c>
      <c r="C21" s="8" t="s">
        <v>29</v>
      </c>
      <c r="D21" s="8" t="s">
        <v>6</v>
      </c>
      <c r="E21" s="24" t="s">
        <v>35</v>
      </c>
      <c r="F21" s="24" t="s">
        <v>38</v>
      </c>
      <c r="G21" s="77">
        <v>0</v>
      </c>
      <c r="H21" s="77">
        <v>0.55800000000000005</v>
      </c>
      <c r="I21" s="77">
        <f t="shared" si="0"/>
        <v>0.55800000000000005</v>
      </c>
      <c r="J21" s="81">
        <f>14*I21*1000</f>
        <v>7812.0000000000009</v>
      </c>
      <c r="K21" s="115"/>
    </row>
    <row r="22" spans="1:11" ht="16.5" customHeight="1" x14ac:dyDescent="0.25">
      <c r="A22" s="11">
        <v>16</v>
      </c>
      <c r="B22" s="2" t="s">
        <v>10</v>
      </c>
      <c r="C22" s="2" t="s">
        <v>30</v>
      </c>
      <c r="D22" s="2" t="s">
        <v>6</v>
      </c>
      <c r="E22" s="2">
        <v>10</v>
      </c>
      <c r="F22" s="24" t="s">
        <v>38</v>
      </c>
      <c r="G22" s="77">
        <v>0</v>
      </c>
      <c r="H22" s="38">
        <v>0.7</v>
      </c>
      <c r="I22" s="77">
        <f t="shared" si="0"/>
        <v>0.7</v>
      </c>
      <c r="J22" s="83">
        <f>E22*I22*1000</f>
        <v>7000</v>
      </c>
      <c r="K22" s="115"/>
    </row>
    <row r="23" spans="1:11" ht="16.5" customHeight="1" x14ac:dyDescent="0.25">
      <c r="A23" s="29">
        <v>17</v>
      </c>
      <c r="B23" s="2" t="s">
        <v>10</v>
      </c>
      <c r="C23" s="2" t="s">
        <v>30</v>
      </c>
      <c r="D23" s="2" t="s">
        <v>6</v>
      </c>
      <c r="E23" s="2">
        <v>11</v>
      </c>
      <c r="F23" s="24" t="s">
        <v>38</v>
      </c>
      <c r="G23" s="38">
        <v>0.7</v>
      </c>
      <c r="H23" s="38">
        <v>0.878</v>
      </c>
      <c r="I23" s="77">
        <f t="shared" si="0"/>
        <v>0.17800000000000005</v>
      </c>
      <c r="J23" s="83">
        <f>E23*I23*1000</f>
        <v>1958.0000000000007</v>
      </c>
      <c r="K23" s="115"/>
    </row>
    <row r="24" spans="1:11" ht="16.5" customHeight="1" x14ac:dyDescent="0.25">
      <c r="A24" s="11">
        <v>18</v>
      </c>
      <c r="B24" s="2" t="s">
        <v>10</v>
      </c>
      <c r="C24" s="2" t="s">
        <v>30</v>
      </c>
      <c r="D24" s="2" t="s">
        <v>6</v>
      </c>
      <c r="E24" s="32" t="s">
        <v>31</v>
      </c>
      <c r="F24" s="24" t="s">
        <v>38</v>
      </c>
      <c r="G24" s="38">
        <v>0.878</v>
      </c>
      <c r="H24" s="38">
        <v>1.022</v>
      </c>
      <c r="I24" s="77">
        <f t="shared" si="0"/>
        <v>0.14400000000000002</v>
      </c>
      <c r="J24" s="83">
        <f>14*I24*1000</f>
        <v>2016</v>
      </c>
      <c r="K24" s="115"/>
    </row>
    <row r="25" spans="1:11" ht="16.5" customHeight="1" x14ac:dyDescent="0.25">
      <c r="A25" s="29">
        <v>19</v>
      </c>
      <c r="B25" s="2" t="s">
        <v>10</v>
      </c>
      <c r="C25" s="2" t="s">
        <v>32</v>
      </c>
      <c r="D25" s="2" t="s">
        <v>6</v>
      </c>
      <c r="E25" s="32" t="s">
        <v>31</v>
      </c>
      <c r="F25" s="24" t="s">
        <v>38</v>
      </c>
      <c r="G25" s="77">
        <v>0</v>
      </c>
      <c r="H25" s="38">
        <v>0.13800000000000001</v>
      </c>
      <c r="I25" s="77">
        <f t="shared" si="0"/>
        <v>0.13800000000000001</v>
      </c>
      <c r="J25" s="83">
        <f>14*I25*1000</f>
        <v>1932.0000000000002</v>
      </c>
      <c r="K25" s="115"/>
    </row>
    <row r="26" spans="1:11" ht="16.5" customHeight="1" thickBot="1" x14ac:dyDescent="0.3">
      <c r="A26" s="30">
        <v>20</v>
      </c>
      <c r="B26" s="20" t="s">
        <v>10</v>
      </c>
      <c r="C26" s="20" t="s">
        <v>32</v>
      </c>
      <c r="D26" s="20" t="s">
        <v>6</v>
      </c>
      <c r="E26" s="76">
        <v>12</v>
      </c>
      <c r="F26" s="34" t="s">
        <v>38</v>
      </c>
      <c r="G26" s="67">
        <v>0.13800000000000001</v>
      </c>
      <c r="H26" s="67">
        <v>1.008</v>
      </c>
      <c r="I26" s="78">
        <f t="shared" si="0"/>
        <v>0.87</v>
      </c>
      <c r="J26" s="84">
        <f>E26*I26*1000</f>
        <v>10440</v>
      </c>
      <c r="K26" s="116"/>
    </row>
    <row r="27" spans="1:11" ht="19.5" customHeight="1" thickBot="1" x14ac:dyDescent="0.3">
      <c r="H27" s="88" t="s">
        <v>48</v>
      </c>
      <c r="I27" s="86">
        <f>SUM(I7:I26)</f>
        <v>16.671000000000006</v>
      </c>
      <c r="J27" s="87">
        <f>SUM(J7:J26)</f>
        <v>272171.50000000012</v>
      </c>
    </row>
  </sheetData>
  <mergeCells count="11">
    <mergeCell ref="A2:K2"/>
    <mergeCell ref="G5:H5"/>
    <mergeCell ref="K5:K6"/>
    <mergeCell ref="K8:K26"/>
    <mergeCell ref="F5:F6"/>
    <mergeCell ref="A3:K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7"/>
  <sheetViews>
    <sheetView view="pageBreakPreview" zoomScaleNormal="112" zoomScaleSheetLayoutView="100" workbookViewId="0">
      <selection activeCell="K8" sqref="K8:K23"/>
    </sheetView>
  </sheetViews>
  <sheetFormatPr defaultRowHeight="15" x14ac:dyDescent="0.25"/>
  <cols>
    <col min="1" max="1" width="4.42578125" customWidth="1"/>
    <col min="2" max="2" width="8.85546875" customWidth="1"/>
    <col min="3" max="3" width="11.5703125" customWidth="1"/>
    <col min="4" max="4" width="9.85546875" customWidth="1"/>
    <col min="5" max="5" width="10.5703125" customWidth="1"/>
    <col min="6" max="6" width="11.42578125" customWidth="1"/>
    <col min="7" max="7" width="10" customWidth="1"/>
    <col min="8" max="8" width="10.42578125" customWidth="1"/>
    <col min="9" max="9" width="12" customWidth="1"/>
    <col min="10" max="10" width="14.42578125" customWidth="1"/>
    <col min="11" max="11" width="16.7109375" customWidth="1"/>
  </cols>
  <sheetData>
    <row r="2" spans="1:11" ht="15.75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25">
      <c r="A3" s="98" t="s">
        <v>56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15.75" thickBot="1" x14ac:dyDescent="0.3"/>
    <row r="5" spans="1:11" x14ac:dyDescent="0.25">
      <c r="A5" s="109" t="s">
        <v>5</v>
      </c>
      <c r="B5" s="111" t="s">
        <v>0</v>
      </c>
      <c r="C5" s="105" t="s">
        <v>13</v>
      </c>
      <c r="D5" s="111" t="s">
        <v>4</v>
      </c>
      <c r="E5" s="111" t="s">
        <v>23</v>
      </c>
      <c r="F5" s="105" t="s">
        <v>37</v>
      </c>
      <c r="G5" s="113" t="s">
        <v>1</v>
      </c>
      <c r="H5" s="113"/>
      <c r="I5" s="75" t="s">
        <v>8</v>
      </c>
      <c r="J5" s="5" t="s">
        <v>11</v>
      </c>
      <c r="K5" s="120" t="s">
        <v>7</v>
      </c>
    </row>
    <row r="6" spans="1:11" ht="15.75" thickBot="1" x14ac:dyDescent="0.3">
      <c r="A6" s="110"/>
      <c r="B6" s="112"/>
      <c r="C6" s="106"/>
      <c r="D6" s="112"/>
      <c r="E6" s="112"/>
      <c r="F6" s="106"/>
      <c r="G6" s="4" t="s">
        <v>3</v>
      </c>
      <c r="H6" s="4" t="s">
        <v>2</v>
      </c>
      <c r="I6" s="4" t="s">
        <v>9</v>
      </c>
      <c r="J6" s="6" t="s">
        <v>12</v>
      </c>
      <c r="K6" s="121"/>
    </row>
    <row r="7" spans="1:11" ht="24.75" thickBot="1" x14ac:dyDescent="0.3">
      <c r="A7" s="63">
        <v>1</v>
      </c>
      <c r="B7" s="64" t="s">
        <v>10</v>
      </c>
      <c r="C7" s="64"/>
      <c r="D7" s="64" t="s">
        <v>6</v>
      </c>
      <c r="E7" s="64">
        <v>20</v>
      </c>
      <c r="F7" s="64" t="s">
        <v>38</v>
      </c>
      <c r="G7" s="65">
        <v>145.21799999999999</v>
      </c>
      <c r="H7" s="69">
        <v>163.77000000000001</v>
      </c>
      <c r="I7" s="65">
        <v>18.552</v>
      </c>
      <c r="J7" s="90">
        <f>I7*E7*1000</f>
        <v>371039.99999999994</v>
      </c>
      <c r="K7" s="91" t="s">
        <v>59</v>
      </c>
    </row>
    <row r="8" spans="1:11" x14ac:dyDescent="0.25">
      <c r="A8" s="39">
        <v>2</v>
      </c>
      <c r="B8" s="8" t="s">
        <v>10</v>
      </c>
      <c r="C8" s="8" t="s">
        <v>14</v>
      </c>
      <c r="D8" s="8" t="s">
        <v>6</v>
      </c>
      <c r="E8" s="8">
        <v>9</v>
      </c>
      <c r="F8" s="8" t="s">
        <v>38</v>
      </c>
      <c r="G8" s="31">
        <v>0</v>
      </c>
      <c r="H8" s="9">
        <v>0.16800000000000001</v>
      </c>
      <c r="I8" s="9">
        <v>0.16800000000000001</v>
      </c>
      <c r="J8" s="56">
        <f t="shared" ref="J8:J13" si="0">I8*E8*1000</f>
        <v>1512</v>
      </c>
      <c r="K8" s="122" t="s">
        <v>46</v>
      </c>
    </row>
    <row r="9" spans="1:11" x14ac:dyDescent="0.25">
      <c r="A9" s="18">
        <v>3</v>
      </c>
      <c r="B9" s="2" t="s">
        <v>10</v>
      </c>
      <c r="C9" s="2" t="s">
        <v>15</v>
      </c>
      <c r="D9" s="2" t="s">
        <v>6</v>
      </c>
      <c r="E9" s="2">
        <v>4.5</v>
      </c>
      <c r="F9" s="2" t="s">
        <v>38</v>
      </c>
      <c r="G9" s="25">
        <v>0</v>
      </c>
      <c r="H9" s="3">
        <v>0.23799999999999999</v>
      </c>
      <c r="I9" s="3">
        <v>0.23799999999999999</v>
      </c>
      <c r="J9" s="44">
        <f t="shared" si="0"/>
        <v>1071</v>
      </c>
      <c r="K9" s="123"/>
    </row>
    <row r="10" spans="1:11" x14ac:dyDescent="0.25">
      <c r="A10" s="18">
        <v>4</v>
      </c>
      <c r="B10" s="2" t="s">
        <v>10</v>
      </c>
      <c r="C10" s="2" t="s">
        <v>16</v>
      </c>
      <c r="D10" s="2" t="s">
        <v>6</v>
      </c>
      <c r="E10" s="2">
        <v>4.5</v>
      </c>
      <c r="F10" s="2" t="s">
        <v>38</v>
      </c>
      <c r="G10" s="25">
        <v>0</v>
      </c>
      <c r="H10" s="3">
        <v>0.26800000000000002</v>
      </c>
      <c r="I10" s="3">
        <v>0.26800000000000002</v>
      </c>
      <c r="J10" s="44">
        <f t="shared" si="0"/>
        <v>1206</v>
      </c>
      <c r="K10" s="123"/>
    </row>
    <row r="11" spans="1:11" x14ac:dyDescent="0.25">
      <c r="A11" s="39">
        <v>5</v>
      </c>
      <c r="B11" s="2" t="s">
        <v>10</v>
      </c>
      <c r="C11" s="2" t="s">
        <v>17</v>
      </c>
      <c r="D11" s="2" t="s">
        <v>6</v>
      </c>
      <c r="E11" s="2">
        <v>9</v>
      </c>
      <c r="F11" s="2" t="s">
        <v>38</v>
      </c>
      <c r="G11" s="25">
        <v>0</v>
      </c>
      <c r="H11" s="3">
        <v>0.193</v>
      </c>
      <c r="I11" s="3">
        <v>0.193</v>
      </c>
      <c r="J11" s="44">
        <f t="shared" si="0"/>
        <v>1737</v>
      </c>
      <c r="K11" s="123"/>
    </row>
    <row r="12" spans="1:11" x14ac:dyDescent="0.25">
      <c r="A12" s="18">
        <v>6</v>
      </c>
      <c r="B12" s="2" t="s">
        <v>10</v>
      </c>
      <c r="C12" s="2" t="s">
        <v>20</v>
      </c>
      <c r="D12" s="2" t="s">
        <v>6</v>
      </c>
      <c r="E12" s="2">
        <v>4.5</v>
      </c>
      <c r="F12" s="2" t="s">
        <v>38</v>
      </c>
      <c r="G12" s="25">
        <v>0</v>
      </c>
      <c r="H12" s="3">
        <v>0.252</v>
      </c>
      <c r="I12" s="3">
        <v>0.252</v>
      </c>
      <c r="J12" s="44">
        <f t="shared" si="0"/>
        <v>1134</v>
      </c>
      <c r="K12" s="123"/>
    </row>
    <row r="13" spans="1:11" x14ac:dyDescent="0.25">
      <c r="A13" s="18">
        <v>7</v>
      </c>
      <c r="B13" s="2" t="s">
        <v>10</v>
      </c>
      <c r="C13" s="2" t="s">
        <v>21</v>
      </c>
      <c r="D13" s="2" t="s">
        <v>6</v>
      </c>
      <c r="E13" s="2">
        <v>4.5</v>
      </c>
      <c r="F13" s="2" t="s">
        <v>38</v>
      </c>
      <c r="G13" s="25">
        <v>0</v>
      </c>
      <c r="H13" s="3">
        <v>0.24099999999999999</v>
      </c>
      <c r="I13" s="3">
        <v>0.24099999999999999</v>
      </c>
      <c r="J13" s="44">
        <f t="shared" si="0"/>
        <v>1084.5</v>
      </c>
      <c r="K13" s="123"/>
    </row>
    <row r="14" spans="1:11" x14ac:dyDescent="0.25">
      <c r="A14" s="39">
        <v>8</v>
      </c>
      <c r="B14" s="2" t="s">
        <v>10</v>
      </c>
      <c r="C14" s="2" t="s">
        <v>19</v>
      </c>
      <c r="D14" s="2" t="s">
        <v>6</v>
      </c>
      <c r="E14" s="2">
        <v>8.5</v>
      </c>
      <c r="F14" s="2" t="s">
        <v>38</v>
      </c>
      <c r="G14" s="3"/>
      <c r="H14" s="3"/>
      <c r="I14" s="3">
        <v>0.129</v>
      </c>
      <c r="J14" s="44">
        <f>E14*I14*1000</f>
        <v>1096.5</v>
      </c>
      <c r="K14" s="123"/>
    </row>
    <row r="15" spans="1:11" x14ac:dyDescent="0.25">
      <c r="A15" s="18">
        <v>9</v>
      </c>
      <c r="B15" s="2" t="s">
        <v>10</v>
      </c>
      <c r="C15" s="2" t="s">
        <v>22</v>
      </c>
      <c r="D15" s="2" t="s">
        <v>6</v>
      </c>
      <c r="E15" s="2">
        <v>8.5</v>
      </c>
      <c r="F15" s="2" t="s">
        <v>38</v>
      </c>
      <c r="G15" s="3"/>
      <c r="H15" s="3"/>
      <c r="I15" s="3">
        <v>0.129</v>
      </c>
      <c r="J15" s="44">
        <f>E15*I15*1000</f>
        <v>1096.5</v>
      </c>
      <c r="K15" s="123"/>
    </row>
    <row r="16" spans="1:11" x14ac:dyDescent="0.25">
      <c r="A16" s="18">
        <v>10</v>
      </c>
      <c r="B16" s="2" t="s">
        <v>10</v>
      </c>
      <c r="C16" s="2"/>
      <c r="D16" s="2" t="s">
        <v>6</v>
      </c>
      <c r="E16" s="2">
        <v>3.5</v>
      </c>
      <c r="F16" s="2" t="s">
        <v>38</v>
      </c>
      <c r="G16" s="3"/>
      <c r="H16" s="3"/>
      <c r="I16" s="25">
        <v>0.28999999999999998</v>
      </c>
      <c r="J16" s="44">
        <f>I16*E16*1000</f>
        <v>1014.9999999999999</v>
      </c>
      <c r="K16" s="123"/>
    </row>
    <row r="17" spans="1:11" x14ac:dyDescent="0.25">
      <c r="A17" s="39">
        <v>11</v>
      </c>
      <c r="B17" s="2" t="s">
        <v>10</v>
      </c>
      <c r="C17" s="10"/>
      <c r="D17" s="2" t="s">
        <v>6</v>
      </c>
      <c r="E17" s="2" t="s">
        <v>18</v>
      </c>
      <c r="F17" s="2" t="s">
        <v>38</v>
      </c>
      <c r="G17" s="3"/>
      <c r="H17" s="3"/>
      <c r="I17" s="25">
        <v>0.1</v>
      </c>
      <c r="J17" s="44">
        <f>0.5*3.5*100</f>
        <v>175</v>
      </c>
      <c r="K17" s="123"/>
    </row>
    <row r="18" spans="1:11" x14ac:dyDescent="0.25">
      <c r="A18" s="18">
        <v>12</v>
      </c>
      <c r="B18" s="2" t="s">
        <v>10</v>
      </c>
      <c r="C18" s="2"/>
      <c r="D18" s="2" t="s">
        <v>6</v>
      </c>
      <c r="E18" s="2">
        <v>3.5</v>
      </c>
      <c r="F18" s="2" t="s">
        <v>38</v>
      </c>
      <c r="G18" s="3"/>
      <c r="H18" s="3"/>
      <c r="I18" s="25">
        <v>0.25</v>
      </c>
      <c r="J18" s="44">
        <f>I18*E18*1000</f>
        <v>875</v>
      </c>
      <c r="K18" s="123"/>
    </row>
    <row r="19" spans="1:11" x14ac:dyDescent="0.25">
      <c r="A19" s="18">
        <v>13</v>
      </c>
      <c r="B19" s="2" t="s">
        <v>10</v>
      </c>
      <c r="C19" s="10"/>
      <c r="D19" s="2" t="s">
        <v>6</v>
      </c>
      <c r="E19" s="2" t="s">
        <v>18</v>
      </c>
      <c r="F19" s="2" t="s">
        <v>38</v>
      </c>
      <c r="G19" s="3"/>
      <c r="H19" s="3"/>
      <c r="I19" s="25">
        <v>0.1</v>
      </c>
      <c r="J19" s="44">
        <f>0.5*3.5*100</f>
        <v>175</v>
      </c>
      <c r="K19" s="123"/>
    </row>
    <row r="20" spans="1:11" x14ac:dyDescent="0.25">
      <c r="A20" s="39">
        <v>14</v>
      </c>
      <c r="B20" s="2" t="s">
        <v>10</v>
      </c>
      <c r="C20" s="2"/>
      <c r="D20" s="2" t="s">
        <v>6</v>
      </c>
      <c r="E20" s="2">
        <v>3.5</v>
      </c>
      <c r="F20" s="2" t="s">
        <v>38</v>
      </c>
      <c r="G20" s="3"/>
      <c r="H20" s="3"/>
      <c r="I20" s="25">
        <v>0.2</v>
      </c>
      <c r="J20" s="44">
        <f>I20*E20*1000</f>
        <v>700.00000000000011</v>
      </c>
      <c r="K20" s="123"/>
    </row>
    <row r="21" spans="1:11" x14ac:dyDescent="0.25">
      <c r="A21" s="18">
        <v>15</v>
      </c>
      <c r="B21" s="2" t="s">
        <v>10</v>
      </c>
      <c r="C21" s="10"/>
      <c r="D21" s="2" t="s">
        <v>6</v>
      </c>
      <c r="E21" s="2" t="s">
        <v>18</v>
      </c>
      <c r="F21" s="2" t="s">
        <v>38</v>
      </c>
      <c r="G21" s="3"/>
      <c r="H21" s="3"/>
      <c r="I21" s="25">
        <v>0.1</v>
      </c>
      <c r="J21" s="44">
        <f>0.5*3.5*100</f>
        <v>175</v>
      </c>
      <c r="K21" s="123"/>
    </row>
    <row r="22" spans="1:11" x14ac:dyDescent="0.25">
      <c r="A22" s="18">
        <v>16</v>
      </c>
      <c r="B22" s="2" t="s">
        <v>10</v>
      </c>
      <c r="C22" s="2"/>
      <c r="D22" s="2" t="s">
        <v>6</v>
      </c>
      <c r="E22" s="2">
        <v>3.5</v>
      </c>
      <c r="F22" s="2" t="s">
        <v>38</v>
      </c>
      <c r="G22" s="3"/>
      <c r="H22" s="3"/>
      <c r="I22" s="25">
        <v>0.2</v>
      </c>
      <c r="J22" s="44">
        <f>I22*E22*1000</f>
        <v>700.00000000000011</v>
      </c>
      <c r="K22" s="123"/>
    </row>
    <row r="23" spans="1:11" ht="15.75" thickBot="1" x14ac:dyDescent="0.3">
      <c r="A23" s="68">
        <v>17</v>
      </c>
      <c r="B23" s="20" t="s">
        <v>10</v>
      </c>
      <c r="C23" s="20"/>
      <c r="D23" s="20" t="s">
        <v>6</v>
      </c>
      <c r="E23" s="20" t="s">
        <v>18</v>
      </c>
      <c r="F23" s="20" t="s">
        <v>38</v>
      </c>
      <c r="G23" s="22"/>
      <c r="H23" s="22"/>
      <c r="I23" s="26">
        <v>0.1</v>
      </c>
      <c r="J23" s="45">
        <f>0.5*3.5*100</f>
        <v>175</v>
      </c>
      <c r="K23" s="124"/>
    </row>
    <row r="24" spans="1:11" x14ac:dyDescent="0.25">
      <c r="A24" s="12">
        <v>18</v>
      </c>
      <c r="B24" s="13" t="s">
        <v>10</v>
      </c>
      <c r="C24" s="60" t="s">
        <v>14</v>
      </c>
      <c r="D24" s="47" t="s">
        <v>6</v>
      </c>
      <c r="E24" s="60">
        <v>4.5</v>
      </c>
      <c r="F24" s="13" t="s">
        <v>38</v>
      </c>
      <c r="G24" s="46"/>
      <c r="H24" s="46"/>
      <c r="I24" s="57">
        <v>0.31</v>
      </c>
      <c r="J24" s="43">
        <f t="shared" ref="J24:J26" si="1">I24*E24*1000</f>
        <v>1395</v>
      </c>
      <c r="K24" s="117" t="s">
        <v>47</v>
      </c>
    </row>
    <row r="25" spans="1:11" x14ac:dyDescent="0.25">
      <c r="A25" s="18">
        <v>19</v>
      </c>
      <c r="B25" s="2" t="s">
        <v>10</v>
      </c>
      <c r="C25" s="61" t="s">
        <v>15</v>
      </c>
      <c r="D25" s="48" t="s">
        <v>6</v>
      </c>
      <c r="E25" s="61">
        <v>4.5</v>
      </c>
      <c r="F25" s="2" t="s">
        <v>38</v>
      </c>
      <c r="G25" s="41"/>
      <c r="H25" s="41"/>
      <c r="I25" s="58">
        <v>0.17</v>
      </c>
      <c r="J25" s="44">
        <f t="shared" si="1"/>
        <v>765</v>
      </c>
      <c r="K25" s="118"/>
    </row>
    <row r="26" spans="1:11" ht="15.75" thickBot="1" x14ac:dyDescent="0.3">
      <c r="A26" s="68">
        <v>20</v>
      </c>
      <c r="B26" s="20" t="s">
        <v>10</v>
      </c>
      <c r="C26" s="62" t="s">
        <v>16</v>
      </c>
      <c r="D26" s="49" t="s">
        <v>6</v>
      </c>
      <c r="E26" s="62">
        <v>10</v>
      </c>
      <c r="F26" s="20" t="s">
        <v>38</v>
      </c>
      <c r="G26" s="42"/>
      <c r="H26" s="42"/>
      <c r="I26" s="59">
        <v>0.24</v>
      </c>
      <c r="J26" s="45">
        <f t="shared" si="1"/>
        <v>2400</v>
      </c>
      <c r="K26" s="119"/>
    </row>
    <row r="27" spans="1:11" ht="15.75" thickBot="1" x14ac:dyDescent="0.3">
      <c r="A27" s="108"/>
      <c r="B27" s="108"/>
      <c r="C27" s="108"/>
      <c r="D27" s="108"/>
      <c r="E27" s="108"/>
      <c r="F27" s="108"/>
      <c r="G27" s="108"/>
      <c r="H27" s="89" t="s">
        <v>48</v>
      </c>
      <c r="I27" s="79">
        <f>SUM(I7:I26)</f>
        <v>22.230000000000004</v>
      </c>
      <c r="J27" s="80">
        <f>SUM(J7:J26)</f>
        <v>389527.49999999994</v>
      </c>
    </row>
  </sheetData>
  <mergeCells count="13">
    <mergeCell ref="A2:K2"/>
    <mergeCell ref="A27:G27"/>
    <mergeCell ref="K24:K26"/>
    <mergeCell ref="A3:K3"/>
    <mergeCell ref="G5:H5"/>
    <mergeCell ref="K5:K6"/>
    <mergeCell ref="K8:K23"/>
    <mergeCell ref="F5:F6"/>
    <mergeCell ref="A5:A6"/>
    <mergeCell ref="B5:B6"/>
    <mergeCell ref="C5:C6"/>
    <mergeCell ref="D5:D6"/>
    <mergeCell ref="E5:E6"/>
  </mergeCells>
  <pageMargins left="0.25" right="0.25" top="0.75" bottom="0.75" header="0.3" footer="0.3"/>
  <pageSetup paperSize="9" scale="82" fitToHeight="0" orientation="portrait" r:id="rId1"/>
  <ignoredErrors>
    <ignoredError sqref="J17:J22 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1. węzeł Guty-węzeł Ełk Pd</vt:lpstr>
      <vt:lpstr>2. węzeł Ełk Pd-węzeł Ełk Wsch</vt:lpstr>
      <vt:lpstr>3. węzeł Kalinowo-węzeł Raczki</vt:lpstr>
      <vt:lpstr>'1. węzeł Guty-węzeł Ełk Pd'!Obszar_wydruku</vt:lpstr>
      <vt:lpstr>'2. węzeł Ełk Pd-węzeł Ełk Wsch'!Obszar_wydruku</vt:lpstr>
      <vt:lpstr>'3. węzeł Kalinowo-węzeł Raczki'!Obszar_wydruku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Szafrańska Gabriela</dc:creator>
  <cp:lastModifiedBy>Sulima Grzegorz</cp:lastModifiedBy>
  <cp:lastPrinted>2021-07-09T09:14:35Z</cp:lastPrinted>
  <dcterms:created xsi:type="dcterms:W3CDTF">2021-01-14T07:16:36Z</dcterms:created>
  <dcterms:modified xsi:type="dcterms:W3CDTF">2022-10-18T06:13:27Z</dcterms:modified>
</cp:coreProperties>
</file>